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9 ZAŠOVSKÁ 776 - LOGIE\"/>
    </mc:Choice>
  </mc:AlternateContent>
  <bookViews>
    <workbookView xWindow="0" yWindow="0" windowWidth="28800" windowHeight="12180"/>
  </bookViews>
  <sheets>
    <sheet name="Rekapitulace stavby" sheetId="1" r:id="rId1"/>
    <sheet name="01 - Bourací práce na bal..." sheetId="2" r:id="rId2"/>
    <sheet name="02 - Architektonicko stav..." sheetId="3" r:id="rId3"/>
    <sheet name="Pokyny pro vyplnění" sheetId="4" r:id="rId4"/>
  </sheets>
  <definedNames>
    <definedName name="_xlnm._FilterDatabase" localSheetId="1" hidden="1">'01 - Bourací práce na bal...'!$C$85:$K$260</definedName>
    <definedName name="_xlnm._FilterDatabase" localSheetId="2" hidden="1">'02 - Architektonicko stav...'!$C$88:$K$1130</definedName>
    <definedName name="_xlnm.Print_Titles" localSheetId="1">'01 - Bourací práce na bal...'!$85:$85</definedName>
    <definedName name="_xlnm.Print_Titles" localSheetId="2">'02 - Architektonicko stav...'!$88:$88</definedName>
    <definedName name="_xlnm.Print_Titles" localSheetId="0">'Rekapitulace stavby'!$52:$52</definedName>
    <definedName name="_xlnm.Print_Area" localSheetId="1">'01 - Bourací práce na bal...'!$C$4:$J$39,'01 - Bourací práce na bal...'!$C$45:$J$67,'01 - Bourací práce na bal...'!$C$73:$K$260</definedName>
    <definedName name="_xlnm.Print_Area" localSheetId="2">'02 - Architektonicko stav...'!$C$4:$J$39,'02 - Architektonicko stav...'!$C$45:$J$70,'02 - Architektonicko stav...'!$C$76:$K$1130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130" i="3"/>
  <c r="BH1130" i="3"/>
  <c r="BG1130" i="3"/>
  <c r="BE1130" i="3"/>
  <c r="T1130" i="3"/>
  <c r="R1130" i="3"/>
  <c r="P1130" i="3"/>
  <c r="BI1129" i="3"/>
  <c r="BH1129" i="3"/>
  <c r="BG1129" i="3"/>
  <c r="BE1129" i="3"/>
  <c r="T1129" i="3"/>
  <c r="R1129" i="3"/>
  <c r="P1129" i="3"/>
  <c r="BI1128" i="3"/>
  <c r="BH1128" i="3"/>
  <c r="BG1128" i="3"/>
  <c r="BE1128" i="3"/>
  <c r="T1128" i="3"/>
  <c r="R1128" i="3"/>
  <c r="P1128" i="3"/>
  <c r="BI1127" i="3"/>
  <c r="BH1127" i="3"/>
  <c r="BG1127" i="3"/>
  <c r="BE1127" i="3"/>
  <c r="T1127" i="3"/>
  <c r="R1127" i="3"/>
  <c r="P1127" i="3"/>
  <c r="BI1126" i="3"/>
  <c r="BH1126" i="3"/>
  <c r="BG1126" i="3"/>
  <c r="BE1126" i="3"/>
  <c r="T1126" i="3"/>
  <c r="R1126" i="3"/>
  <c r="P1126" i="3"/>
  <c r="BI1125" i="3"/>
  <c r="BH1125" i="3"/>
  <c r="BG1125" i="3"/>
  <c r="BE1125" i="3"/>
  <c r="T1125" i="3"/>
  <c r="R1125" i="3"/>
  <c r="P1125" i="3"/>
  <c r="BI1124" i="3"/>
  <c r="BH1124" i="3"/>
  <c r="BG1124" i="3"/>
  <c r="BE1124" i="3"/>
  <c r="T1124" i="3"/>
  <c r="R1124" i="3"/>
  <c r="P1124" i="3"/>
  <c r="BI971" i="3"/>
  <c r="BH971" i="3"/>
  <c r="BG971" i="3"/>
  <c r="BE971" i="3"/>
  <c r="T971" i="3"/>
  <c r="R971" i="3"/>
  <c r="P971" i="3"/>
  <c r="BI819" i="3"/>
  <c r="BH819" i="3"/>
  <c r="BG819" i="3"/>
  <c r="BE819" i="3"/>
  <c r="T819" i="3"/>
  <c r="R819" i="3"/>
  <c r="P819" i="3"/>
  <c r="BI667" i="3"/>
  <c r="BH667" i="3"/>
  <c r="BG667" i="3"/>
  <c r="BE667" i="3"/>
  <c r="T667" i="3"/>
  <c r="R667" i="3"/>
  <c r="P667" i="3"/>
  <c r="BI664" i="3"/>
  <c r="BH664" i="3"/>
  <c r="BG664" i="3"/>
  <c r="BE664" i="3"/>
  <c r="T664" i="3"/>
  <c r="R664" i="3"/>
  <c r="P664" i="3"/>
  <c r="BI655" i="3"/>
  <c r="BH655" i="3"/>
  <c r="BG655" i="3"/>
  <c r="BE655" i="3"/>
  <c r="T655" i="3"/>
  <c r="R655" i="3"/>
  <c r="P655" i="3"/>
  <c r="BI646" i="3"/>
  <c r="BH646" i="3"/>
  <c r="BG646" i="3"/>
  <c r="BE646" i="3"/>
  <c r="T646" i="3"/>
  <c r="R646" i="3"/>
  <c r="P646" i="3"/>
  <c r="BI637" i="3"/>
  <c r="BH637" i="3"/>
  <c r="BG637" i="3"/>
  <c r="BE637" i="3"/>
  <c r="T637" i="3"/>
  <c r="R637" i="3"/>
  <c r="P637" i="3"/>
  <c r="BI628" i="3"/>
  <c r="BH628" i="3"/>
  <c r="BG628" i="3"/>
  <c r="BE628" i="3"/>
  <c r="T628" i="3"/>
  <c r="R628" i="3"/>
  <c r="P628" i="3"/>
  <c r="BI619" i="3"/>
  <c r="BH619" i="3"/>
  <c r="BG619" i="3"/>
  <c r="BE619" i="3"/>
  <c r="T619" i="3"/>
  <c r="R619" i="3"/>
  <c r="P619" i="3"/>
  <c r="BI610" i="3"/>
  <c r="BH610" i="3"/>
  <c r="BG610" i="3"/>
  <c r="BE610" i="3"/>
  <c r="T610" i="3"/>
  <c r="R610" i="3"/>
  <c r="P610" i="3"/>
  <c r="BI601" i="3"/>
  <c r="BH601" i="3"/>
  <c r="BG601" i="3"/>
  <c r="BE601" i="3"/>
  <c r="T601" i="3"/>
  <c r="R601" i="3"/>
  <c r="P601" i="3"/>
  <c r="BI592" i="3"/>
  <c r="BH592" i="3"/>
  <c r="BG592" i="3"/>
  <c r="BE592" i="3"/>
  <c r="T592" i="3"/>
  <c r="R592" i="3"/>
  <c r="P592" i="3"/>
  <c r="BI584" i="3"/>
  <c r="BH584" i="3"/>
  <c r="BG584" i="3"/>
  <c r="BE584" i="3"/>
  <c r="T584" i="3"/>
  <c r="R584" i="3"/>
  <c r="P584" i="3"/>
  <c r="BI576" i="3"/>
  <c r="BH576" i="3"/>
  <c r="BG576" i="3"/>
  <c r="BE576" i="3"/>
  <c r="T576" i="3"/>
  <c r="R576" i="3"/>
  <c r="P576" i="3"/>
  <c r="BI567" i="3"/>
  <c r="BH567" i="3"/>
  <c r="BG567" i="3"/>
  <c r="BE567" i="3"/>
  <c r="T567" i="3"/>
  <c r="R567" i="3"/>
  <c r="P567" i="3"/>
  <c r="BI558" i="3"/>
  <c r="BH558" i="3"/>
  <c r="BG558" i="3"/>
  <c r="BE558" i="3"/>
  <c r="T558" i="3"/>
  <c r="R558" i="3"/>
  <c r="P558" i="3"/>
  <c r="BI555" i="3"/>
  <c r="BH555" i="3"/>
  <c r="BG555" i="3"/>
  <c r="BE555" i="3"/>
  <c r="T555" i="3"/>
  <c r="R555" i="3"/>
  <c r="P555" i="3"/>
  <c r="BI539" i="3"/>
  <c r="BH539" i="3"/>
  <c r="BG539" i="3"/>
  <c r="BE539" i="3"/>
  <c r="T539" i="3"/>
  <c r="R539" i="3"/>
  <c r="P539" i="3"/>
  <c r="BI523" i="3"/>
  <c r="BH523" i="3"/>
  <c r="BG523" i="3"/>
  <c r="BE523" i="3"/>
  <c r="T523" i="3"/>
  <c r="R523" i="3"/>
  <c r="P523" i="3"/>
  <c r="BI506" i="3"/>
  <c r="BH506" i="3"/>
  <c r="BG506" i="3"/>
  <c r="BE506" i="3"/>
  <c r="T506" i="3"/>
  <c r="R506" i="3"/>
  <c r="P506" i="3"/>
  <c r="BI494" i="3"/>
  <c r="BH494" i="3"/>
  <c r="BG494" i="3"/>
  <c r="BE494" i="3"/>
  <c r="T494" i="3"/>
  <c r="R494" i="3"/>
  <c r="P494" i="3"/>
  <c r="BI477" i="3"/>
  <c r="BH477" i="3"/>
  <c r="BG477" i="3"/>
  <c r="BE477" i="3"/>
  <c r="T477" i="3"/>
  <c r="R477" i="3"/>
  <c r="P477" i="3"/>
  <c r="BI454" i="3"/>
  <c r="BH454" i="3"/>
  <c r="BG454" i="3"/>
  <c r="BE454" i="3"/>
  <c r="T454" i="3"/>
  <c r="R454" i="3"/>
  <c r="P454" i="3"/>
  <c r="BI437" i="3"/>
  <c r="BH437" i="3"/>
  <c r="BG437" i="3"/>
  <c r="BE437" i="3"/>
  <c r="T437" i="3"/>
  <c r="R437" i="3"/>
  <c r="P437" i="3"/>
  <c r="BI422" i="3"/>
  <c r="BH422" i="3"/>
  <c r="BG422" i="3"/>
  <c r="BE422" i="3"/>
  <c r="T422" i="3"/>
  <c r="R422" i="3"/>
  <c r="P422" i="3"/>
  <c r="BI406" i="3"/>
  <c r="BH406" i="3"/>
  <c r="BG406" i="3"/>
  <c r="BE406" i="3"/>
  <c r="T406" i="3"/>
  <c r="R406" i="3"/>
  <c r="P406" i="3"/>
  <c r="BI383" i="3"/>
  <c r="BH383" i="3"/>
  <c r="BG383" i="3"/>
  <c r="BE383" i="3"/>
  <c r="T383" i="3"/>
  <c r="R383" i="3"/>
  <c r="P383" i="3"/>
  <c r="BI367" i="3"/>
  <c r="BH367" i="3"/>
  <c r="BG367" i="3"/>
  <c r="BE367" i="3"/>
  <c r="T367" i="3"/>
  <c r="R367" i="3"/>
  <c r="P367" i="3"/>
  <c r="BI364" i="3"/>
  <c r="BH364" i="3"/>
  <c r="BG364" i="3"/>
  <c r="BE364" i="3"/>
  <c r="T364" i="3"/>
  <c r="R364" i="3"/>
  <c r="P364" i="3"/>
  <c r="BI357" i="3"/>
  <c r="BH357" i="3"/>
  <c r="BG357" i="3"/>
  <c r="BE357" i="3"/>
  <c r="T357" i="3"/>
  <c r="R357" i="3"/>
  <c r="P357" i="3"/>
  <c r="BI350" i="3"/>
  <c r="BH350" i="3"/>
  <c r="BG350" i="3"/>
  <c r="BE350" i="3"/>
  <c r="T350" i="3"/>
  <c r="R350" i="3"/>
  <c r="P350" i="3"/>
  <c r="BI346" i="3"/>
  <c r="BH346" i="3"/>
  <c r="BG346" i="3"/>
  <c r="BE346" i="3"/>
  <c r="T346" i="3"/>
  <c r="T345" i="3"/>
  <c r="R346" i="3"/>
  <c r="R345" i="3"/>
  <c r="P346" i="3"/>
  <c r="P345" i="3" s="1"/>
  <c r="BI334" i="3"/>
  <c r="BH334" i="3"/>
  <c r="BG334" i="3"/>
  <c r="BE334" i="3"/>
  <c r="T334" i="3"/>
  <c r="R334" i="3"/>
  <c r="P334" i="3"/>
  <c r="BI323" i="3"/>
  <c r="BH323" i="3"/>
  <c r="BG323" i="3"/>
  <c r="BE323" i="3"/>
  <c r="T323" i="3"/>
  <c r="R323" i="3"/>
  <c r="P323" i="3"/>
  <c r="BI311" i="3"/>
  <c r="BH311" i="3"/>
  <c r="BG311" i="3"/>
  <c r="BE311" i="3"/>
  <c r="T311" i="3"/>
  <c r="R311" i="3"/>
  <c r="P311" i="3"/>
  <c r="BI299" i="3"/>
  <c r="BH299" i="3"/>
  <c r="BG299" i="3"/>
  <c r="BE299" i="3"/>
  <c r="T299" i="3"/>
  <c r="R299" i="3"/>
  <c r="P299" i="3"/>
  <c r="BI287" i="3"/>
  <c r="BH287" i="3"/>
  <c r="BG287" i="3"/>
  <c r="BE287" i="3"/>
  <c r="T287" i="3"/>
  <c r="R287" i="3"/>
  <c r="P287" i="3"/>
  <c r="BI275" i="3"/>
  <c r="BH275" i="3"/>
  <c r="BG275" i="3"/>
  <c r="BE275" i="3"/>
  <c r="T275" i="3"/>
  <c r="R275" i="3"/>
  <c r="P275" i="3"/>
  <c r="BI263" i="3"/>
  <c r="BH263" i="3"/>
  <c r="BG263" i="3"/>
  <c r="BE263" i="3"/>
  <c r="T263" i="3"/>
  <c r="R263" i="3"/>
  <c r="P263" i="3"/>
  <c r="BI251" i="3"/>
  <c r="BH251" i="3"/>
  <c r="BG251" i="3"/>
  <c r="BE251" i="3"/>
  <c r="T251" i="3"/>
  <c r="R251" i="3"/>
  <c r="P251" i="3"/>
  <c r="BI239" i="3"/>
  <c r="BH239" i="3"/>
  <c r="BG239" i="3"/>
  <c r="BE239" i="3"/>
  <c r="T239" i="3"/>
  <c r="R239" i="3"/>
  <c r="P239" i="3"/>
  <c r="BI227" i="3"/>
  <c r="BH227" i="3"/>
  <c r="BG227" i="3"/>
  <c r="BE227" i="3"/>
  <c r="T227" i="3"/>
  <c r="R227" i="3"/>
  <c r="P227" i="3"/>
  <c r="BI215" i="3"/>
  <c r="BH215" i="3"/>
  <c r="BG215" i="3"/>
  <c r="BE215" i="3"/>
  <c r="T215" i="3"/>
  <c r="R215" i="3"/>
  <c r="P215" i="3"/>
  <c r="BI203" i="3"/>
  <c r="BH203" i="3"/>
  <c r="BG203" i="3"/>
  <c r="BE203" i="3"/>
  <c r="T203" i="3"/>
  <c r="R203" i="3"/>
  <c r="P203" i="3"/>
  <c r="BI177" i="3"/>
  <c r="BH177" i="3"/>
  <c r="BG177" i="3"/>
  <c r="BE177" i="3"/>
  <c r="T177" i="3"/>
  <c r="R177" i="3"/>
  <c r="P177" i="3"/>
  <c r="BI171" i="3"/>
  <c r="BH171" i="3"/>
  <c r="BG171" i="3"/>
  <c r="BE171" i="3"/>
  <c r="T171" i="3"/>
  <c r="R171" i="3"/>
  <c r="P171" i="3"/>
  <c r="BI165" i="3"/>
  <c r="BH165" i="3"/>
  <c r="BG165" i="3"/>
  <c r="BE165" i="3"/>
  <c r="T165" i="3"/>
  <c r="R165" i="3"/>
  <c r="P165" i="3"/>
  <c r="BI154" i="3"/>
  <c r="BH154" i="3"/>
  <c r="BG154" i="3"/>
  <c r="BE154" i="3"/>
  <c r="T154" i="3"/>
  <c r="R154" i="3"/>
  <c r="P154" i="3"/>
  <c r="BI150" i="3"/>
  <c r="BH150" i="3"/>
  <c r="BG150" i="3"/>
  <c r="BE150" i="3"/>
  <c r="T150" i="3"/>
  <c r="R150" i="3"/>
  <c r="P150" i="3"/>
  <c r="BI139" i="3"/>
  <c r="BH139" i="3"/>
  <c r="BG139" i="3"/>
  <c r="BE139" i="3"/>
  <c r="T139" i="3"/>
  <c r="R139" i="3"/>
  <c r="P139" i="3"/>
  <c r="BI135" i="3"/>
  <c r="BH135" i="3"/>
  <c r="BG135" i="3"/>
  <c r="BE135" i="3"/>
  <c r="T135" i="3"/>
  <c r="R135" i="3"/>
  <c r="P135" i="3"/>
  <c r="BI131" i="3"/>
  <c r="BH131" i="3"/>
  <c r="BG131" i="3"/>
  <c r="BE131" i="3"/>
  <c r="T131" i="3"/>
  <c r="R131" i="3"/>
  <c r="P131" i="3"/>
  <c r="BI121" i="3"/>
  <c r="BH121" i="3"/>
  <c r="BG121" i="3"/>
  <c r="BE121" i="3"/>
  <c r="T121" i="3"/>
  <c r="R121" i="3"/>
  <c r="P121" i="3"/>
  <c r="BI116" i="3"/>
  <c r="BH116" i="3"/>
  <c r="BG116" i="3"/>
  <c r="BE116" i="3"/>
  <c r="T116" i="3"/>
  <c r="R116" i="3"/>
  <c r="P116" i="3"/>
  <c r="BI104" i="3"/>
  <c r="BH104" i="3"/>
  <c r="BG104" i="3"/>
  <c r="BE104" i="3"/>
  <c r="T104" i="3"/>
  <c r="R104" i="3"/>
  <c r="P104" i="3"/>
  <c r="BI92" i="3"/>
  <c r="BH92" i="3"/>
  <c r="BG92" i="3"/>
  <c r="BE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86" i="3" s="1"/>
  <c r="J23" i="3"/>
  <c r="J18" i="3"/>
  <c r="E18" i="3"/>
  <c r="F86" i="3"/>
  <c r="J17" i="3"/>
  <c r="J12" i="3"/>
  <c r="J52" i="3"/>
  <c r="E7" i="3"/>
  <c r="E48" i="3"/>
  <c r="J37" i="2"/>
  <c r="J36" i="2"/>
  <c r="AY55" i="1" s="1"/>
  <c r="J35" i="2"/>
  <c r="AX55" i="1" s="1"/>
  <c r="BI260" i="2"/>
  <c r="BH260" i="2"/>
  <c r="BG260" i="2"/>
  <c r="BE260" i="2"/>
  <c r="T260" i="2"/>
  <c r="T259" i="2"/>
  <c r="R260" i="2"/>
  <c r="R259" i="2" s="1"/>
  <c r="P260" i="2"/>
  <c r="BI252" i="2"/>
  <c r="BH252" i="2"/>
  <c r="BG252" i="2"/>
  <c r="BE252" i="2"/>
  <c r="T252" i="2"/>
  <c r="R252" i="2"/>
  <c r="P252" i="2"/>
  <c r="P244" i="2"/>
  <c r="BI245" i="2"/>
  <c r="BH245" i="2"/>
  <c r="BG245" i="2"/>
  <c r="BE245" i="2"/>
  <c r="T245" i="2"/>
  <c r="T244" i="2" s="1"/>
  <c r="R245" i="2"/>
  <c r="R244" i="2" s="1"/>
  <c r="P245" i="2"/>
  <c r="BI237" i="2"/>
  <c r="BH237" i="2"/>
  <c r="BG237" i="2"/>
  <c r="BE237" i="2"/>
  <c r="T237" i="2"/>
  <c r="T236" i="2" s="1"/>
  <c r="R237" i="2"/>
  <c r="R236" i="2" s="1"/>
  <c r="P237" i="2"/>
  <c r="P236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196" i="2"/>
  <c r="BH196" i="2"/>
  <c r="BG196" i="2"/>
  <c r="BE196" i="2"/>
  <c r="T196" i="2"/>
  <c r="R196" i="2"/>
  <c r="P196" i="2"/>
  <c r="BI185" i="2"/>
  <c r="BH185" i="2"/>
  <c r="BG185" i="2"/>
  <c r="BE185" i="2"/>
  <c r="T185" i="2"/>
  <c r="R185" i="2"/>
  <c r="P185" i="2"/>
  <c r="BI175" i="2"/>
  <c r="BH175" i="2"/>
  <c r="BG175" i="2"/>
  <c r="BE175" i="2"/>
  <c r="T175" i="2"/>
  <c r="R175" i="2"/>
  <c r="P175" i="2"/>
  <c r="BI167" i="2"/>
  <c r="BH167" i="2"/>
  <c r="BG167" i="2"/>
  <c r="BE167" i="2"/>
  <c r="T167" i="2"/>
  <c r="R167" i="2"/>
  <c r="P167" i="2"/>
  <c r="BI159" i="2"/>
  <c r="BH159" i="2"/>
  <c r="BG159" i="2"/>
  <c r="BE159" i="2"/>
  <c r="T159" i="2"/>
  <c r="R159" i="2"/>
  <c r="P159" i="2"/>
  <c r="BI151" i="2"/>
  <c r="BH151" i="2"/>
  <c r="BG151" i="2"/>
  <c r="BE151" i="2"/>
  <c r="T151" i="2"/>
  <c r="R151" i="2"/>
  <c r="P151" i="2"/>
  <c r="BI143" i="2"/>
  <c r="BH143" i="2"/>
  <c r="BG143" i="2"/>
  <c r="BE143" i="2"/>
  <c r="T143" i="2"/>
  <c r="R143" i="2"/>
  <c r="P143" i="2"/>
  <c r="BI135" i="2"/>
  <c r="BH135" i="2"/>
  <c r="BG135" i="2"/>
  <c r="BE135" i="2"/>
  <c r="T135" i="2"/>
  <c r="R135" i="2"/>
  <c r="P135" i="2"/>
  <c r="BI129" i="2"/>
  <c r="BH129" i="2"/>
  <c r="BG129" i="2"/>
  <c r="BE129" i="2"/>
  <c r="T129" i="2"/>
  <c r="R129" i="2"/>
  <c r="P129" i="2"/>
  <c r="BI123" i="2"/>
  <c r="BH123" i="2"/>
  <c r="BG123" i="2"/>
  <c r="BE123" i="2"/>
  <c r="T123" i="2"/>
  <c r="R123" i="2"/>
  <c r="P123" i="2"/>
  <c r="BI119" i="2"/>
  <c r="F37" i="2" s="1"/>
  <c r="BH119" i="2"/>
  <c r="BG119" i="2"/>
  <c r="BE119" i="2"/>
  <c r="T119" i="2"/>
  <c r="R119" i="2"/>
  <c r="P119" i="2"/>
  <c r="BI108" i="2"/>
  <c r="BH108" i="2"/>
  <c r="F36" i="2" s="1"/>
  <c r="BG108" i="2"/>
  <c r="BE108" i="2"/>
  <c r="T108" i="2"/>
  <c r="R108" i="2"/>
  <c r="P108" i="2"/>
  <c r="BI104" i="2"/>
  <c r="BH104" i="2"/>
  <c r="BG104" i="2"/>
  <c r="F35" i="2" s="1"/>
  <c r="BE104" i="2"/>
  <c r="T104" i="2"/>
  <c r="R104" i="2"/>
  <c r="P104" i="2"/>
  <c r="BI100" i="2"/>
  <c r="BH100" i="2"/>
  <c r="BG100" i="2"/>
  <c r="BE100" i="2"/>
  <c r="J33" i="2" s="1"/>
  <c r="T100" i="2"/>
  <c r="R100" i="2"/>
  <c r="P100" i="2"/>
  <c r="BI89" i="2"/>
  <c r="BH89" i="2"/>
  <c r="BG89" i="2"/>
  <c r="BE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/>
  <c r="J17" i="2"/>
  <c r="J12" i="2"/>
  <c r="J80" i="2" s="1"/>
  <c r="E7" i="2"/>
  <c r="E76" i="2"/>
  <c r="L50" i="1"/>
  <c r="AM50" i="1"/>
  <c r="AM49" i="1"/>
  <c r="L49" i="1"/>
  <c r="AM47" i="1"/>
  <c r="L47" i="1"/>
  <c r="L45" i="1"/>
  <c r="L44" i="1"/>
  <c r="J108" i="2"/>
  <c r="BK1129" i="3"/>
  <c r="BK211" i="2"/>
  <c r="BK104" i="3"/>
  <c r="J628" i="3"/>
  <c r="BK89" i="2"/>
  <c r="BK584" i="3"/>
  <c r="J239" i="3"/>
  <c r="J971" i="3"/>
  <c r="J422" i="3"/>
  <c r="J100" i="2"/>
  <c r="BK567" i="3"/>
  <c r="BK506" i="3"/>
  <c r="J89" i="2"/>
  <c r="BK299" i="3"/>
  <c r="J437" i="3"/>
  <c r="BK523" i="3"/>
  <c r="J171" i="3"/>
  <c r="BK151" i="2"/>
  <c r="J454" i="3"/>
  <c r="J555" i="3"/>
  <c r="BK123" i="2"/>
  <c r="J104" i="2"/>
  <c r="J220" i="2"/>
  <c r="BK263" i="3"/>
  <c r="J116" i="3"/>
  <c r="J263" i="3"/>
  <c r="BK334" i="3"/>
  <c r="J819" i="3"/>
  <c r="BK1130" i="3"/>
  <c r="J610" i="3"/>
  <c r="J619" i="3"/>
  <c r="BK104" i="2"/>
  <c r="BK357" i="3"/>
  <c r="BK245" i="2"/>
  <c r="BK208" i="2"/>
  <c r="BK275" i="3"/>
  <c r="J477" i="3"/>
  <c r="J177" i="3"/>
  <c r="BK576" i="3"/>
  <c r="J92" i="3"/>
  <c r="J251" i="3"/>
  <c r="BK251" i="3"/>
  <c r="J539" i="3"/>
  <c r="BK213" i="2"/>
  <c r="BK165" i="3"/>
  <c r="BK92" i="3"/>
  <c r="BK119" i="2"/>
  <c r="BK131" i="3"/>
  <c r="AS54" i="1"/>
  <c r="J185" i="2"/>
  <c r="BK367" i="3"/>
  <c r="BK346" i="3"/>
  <c r="BK555" i="3"/>
  <c r="J346" i="3"/>
  <c r="BK177" i="3"/>
  <c r="BK323" i="3"/>
  <c r="BK454" i="3"/>
  <c r="J646" i="3"/>
  <c r="BK601" i="3"/>
  <c r="J151" i="2"/>
  <c r="J150" i="3"/>
  <c r="J1126" i="3"/>
  <c r="BK143" i="2"/>
  <c r="BK819" i="3"/>
  <c r="BK159" i="2"/>
  <c r="J275" i="3"/>
  <c r="BK664" i="3"/>
  <c r="BK108" i="2"/>
  <c r="J104" i="3"/>
  <c r="J252" i="2"/>
  <c r="J237" i="2"/>
  <c r="J129" i="2"/>
  <c r="BK1128" i="3"/>
  <c r="J637" i="3"/>
  <c r="BK539" i="3"/>
  <c r="J323" i="3"/>
  <c r="J131" i="3"/>
  <c r="J211" i="2"/>
  <c r="BK437" i="3"/>
  <c r="J119" i="2"/>
  <c r="BK139" i="3"/>
  <c r="BK100" i="2"/>
  <c r="BK971" i="3"/>
  <c r="BK220" i="2"/>
  <c r="J1124" i="3"/>
  <c r="J224" i="2"/>
  <c r="J558" i="3"/>
  <c r="BK175" i="2"/>
  <c r="BK215" i="3"/>
  <c r="BK646" i="3"/>
  <c r="J208" i="2"/>
  <c r="J154" i="3"/>
  <c r="BK637" i="3"/>
  <c r="J121" i="3"/>
  <c r="J299" i="3"/>
  <c r="BK237" i="2"/>
  <c r="BK167" i="2"/>
  <c r="BK224" i="2"/>
  <c r="J576" i="3"/>
  <c r="BK226" i="2"/>
  <c r="J260" i="2"/>
  <c r="J667" i="3"/>
  <c r="J123" i="2"/>
  <c r="J350" i="3"/>
  <c r="J506" i="3"/>
  <c r="BK1127" i="3"/>
  <c r="BK422" i="3"/>
  <c r="J1125" i="3"/>
  <c r="BK592" i="3"/>
  <c r="BK116" i="3"/>
  <c r="BK494" i="3"/>
  <c r="J226" i="2"/>
  <c r="J175" i="2"/>
  <c r="BK227" i="3"/>
  <c r="BK150" i="3"/>
  <c r="J1128" i="3"/>
  <c r="J196" i="2"/>
  <c r="J159" i="2"/>
  <c r="BK203" i="3"/>
  <c r="BK121" i="3"/>
  <c r="BK135" i="2"/>
  <c r="J215" i="3"/>
  <c r="J139" i="3"/>
  <c r="J655" i="3"/>
  <c r="BK364" i="3"/>
  <c r="BK196" i="2"/>
  <c r="J357" i="3"/>
  <c r="BK311" i="3"/>
  <c r="J494" i="3"/>
  <c r="BK628" i="3"/>
  <c r="BK619" i="3"/>
  <c r="J213" i="2"/>
  <c r="BK667" i="3"/>
  <c r="J664" i="3"/>
  <c r="BK1124" i="3"/>
  <c r="BK558" i="3"/>
  <c r="J167" i="2"/>
  <c r="BK185" i="2"/>
  <c r="J165" i="3"/>
  <c r="J334" i="3"/>
  <c r="BK1125" i="3"/>
  <c r="BK129" i="2"/>
  <c r="BK260" i="2"/>
  <c r="J592" i="3"/>
  <c r="J364" i="3"/>
  <c r="J311" i="3"/>
  <c r="J135" i="2"/>
  <c r="J245" i="2"/>
  <c r="BK287" i="3"/>
  <c r="BK655" i="3"/>
  <c r="J1130" i="3"/>
  <c r="BK171" i="3"/>
  <c r="J230" i="2"/>
  <c r="J203" i="3"/>
  <c r="J1129" i="3"/>
  <c r="BK477" i="3"/>
  <c r="BK1126" i="3"/>
  <c r="J406" i="3"/>
  <c r="BK383" i="3"/>
  <c r="J584" i="3"/>
  <c r="BK230" i="2"/>
  <c r="BK239" i="3"/>
  <c r="J1127" i="3"/>
  <c r="J523" i="3"/>
  <c r="BK154" i="3"/>
  <c r="J287" i="3"/>
  <c r="J135" i="3"/>
  <c r="J143" i="2"/>
  <c r="J567" i="3"/>
  <c r="J383" i="3"/>
  <c r="BK350" i="3"/>
  <c r="BK610" i="3"/>
  <c r="BK135" i="3"/>
  <c r="J601" i="3"/>
  <c r="BK252" i="2"/>
  <c r="J367" i="3"/>
  <c r="BK406" i="3"/>
  <c r="J227" i="3"/>
  <c r="F33" i="2" l="1"/>
  <c r="P666" i="3"/>
  <c r="R666" i="3"/>
  <c r="T235" i="2"/>
  <c r="R235" i="2"/>
  <c r="P235" i="2"/>
  <c r="P91" i="3"/>
  <c r="BK88" i="2"/>
  <c r="J88" i="2" s="1"/>
  <c r="J61" i="2" s="1"/>
  <c r="T130" i="3"/>
  <c r="R349" i="3"/>
  <c r="BK366" i="3"/>
  <c r="J366" i="3"/>
  <c r="J66" i="3" s="1"/>
  <c r="T88" i="2"/>
  <c r="T87" i="2" s="1"/>
  <c r="T86" i="2" s="1"/>
  <c r="P130" i="3"/>
  <c r="T349" i="3"/>
  <c r="P88" i="2"/>
  <c r="R91" i="3"/>
  <c r="T366" i="3"/>
  <c r="T207" i="2"/>
  <c r="T91" i="3"/>
  <c r="BK557" i="3"/>
  <c r="J557" i="3" s="1"/>
  <c r="J67" i="3" s="1"/>
  <c r="R88" i="2"/>
  <c r="R130" i="3"/>
  <c r="BK349" i="3"/>
  <c r="J349" i="3"/>
  <c r="J65" i="3" s="1"/>
  <c r="P349" i="3"/>
  <c r="R557" i="3"/>
  <c r="BK130" i="3"/>
  <c r="J130" i="3"/>
  <c r="J62" i="3"/>
  <c r="R366" i="3"/>
  <c r="BK91" i="3"/>
  <c r="J91" i="3" s="1"/>
  <c r="J61" i="3" s="1"/>
  <c r="P557" i="3"/>
  <c r="T557" i="3"/>
  <c r="P259" i="2"/>
  <c r="BK207" i="2"/>
  <c r="J207" i="2" s="1"/>
  <c r="J62" i="2" s="1"/>
  <c r="P207" i="2"/>
  <c r="BK666" i="3"/>
  <c r="J666" i="3" s="1"/>
  <c r="J68" i="3" s="1"/>
  <c r="BK1123" i="3"/>
  <c r="J1123" i="3"/>
  <c r="J69" i="3" s="1"/>
  <c r="P366" i="3"/>
  <c r="P1123" i="3"/>
  <c r="R207" i="2"/>
  <c r="T666" i="3"/>
  <c r="R1123" i="3"/>
  <c r="T1123" i="3"/>
  <c r="BK236" i="2"/>
  <c r="BK345" i="3"/>
  <c r="J345" i="3"/>
  <c r="J63" i="3" s="1"/>
  <c r="BK244" i="2"/>
  <c r="J244" i="2" s="1"/>
  <c r="J65" i="2" s="1"/>
  <c r="BK259" i="2"/>
  <c r="J259" i="2"/>
  <c r="J66" i="2" s="1"/>
  <c r="E79" i="3"/>
  <c r="BF121" i="3"/>
  <c r="BF555" i="3"/>
  <c r="BF584" i="3"/>
  <c r="BF592" i="3"/>
  <c r="BF655" i="3"/>
  <c r="J83" i="3"/>
  <c r="BF150" i="3"/>
  <c r="BF275" i="3"/>
  <c r="BF364" i="3"/>
  <c r="BF437" i="3"/>
  <c r="BF454" i="3"/>
  <c r="BF619" i="3"/>
  <c r="BF637" i="3"/>
  <c r="BF664" i="3"/>
  <c r="BF92" i="3"/>
  <c r="BF131" i="3"/>
  <c r="BF506" i="3"/>
  <c r="BF539" i="3"/>
  <c r="BF667" i="3"/>
  <c r="BF1125" i="3"/>
  <c r="J236" i="2"/>
  <c r="J64" i="2" s="1"/>
  <c r="BF104" i="3"/>
  <c r="BF610" i="3"/>
  <c r="BF971" i="3"/>
  <c r="BF135" i="3"/>
  <c r="BF171" i="3"/>
  <c r="BF177" i="3"/>
  <c r="BF646" i="3"/>
  <c r="F55" i="3"/>
  <c r="BF165" i="3"/>
  <c r="BF299" i="3"/>
  <c r="BF1126" i="3"/>
  <c r="BF1128" i="3"/>
  <c r="BF251" i="3"/>
  <c r="BF576" i="3"/>
  <c r="BF601" i="3"/>
  <c r="BF819" i="3"/>
  <c r="BF1127" i="3"/>
  <c r="J55" i="3"/>
  <c r="BF558" i="3"/>
  <c r="BF203" i="3"/>
  <c r="BF215" i="3"/>
  <c r="BF311" i="3"/>
  <c r="BF346" i="3"/>
  <c r="BF357" i="3"/>
  <c r="BF406" i="3"/>
  <c r="BF494" i="3"/>
  <c r="BF628" i="3"/>
  <c r="BF1124" i="3"/>
  <c r="BF1129" i="3"/>
  <c r="BF1130" i="3"/>
  <c r="BF422" i="3"/>
  <c r="BF477" i="3"/>
  <c r="BF523" i="3"/>
  <c r="BF567" i="3"/>
  <c r="BF287" i="3"/>
  <c r="BF383" i="3"/>
  <c r="BF323" i="3"/>
  <c r="BF116" i="3"/>
  <c r="BF139" i="3"/>
  <c r="BF263" i="3"/>
  <c r="BF367" i="3"/>
  <c r="BF154" i="3"/>
  <c r="BF227" i="3"/>
  <c r="BF239" i="3"/>
  <c r="BF334" i="3"/>
  <c r="BF350" i="3"/>
  <c r="E48" i="2"/>
  <c r="J52" i="2"/>
  <c r="F55" i="2"/>
  <c r="BF100" i="2"/>
  <c r="BF104" i="2"/>
  <c r="BF129" i="2"/>
  <c r="BF135" i="2"/>
  <c r="BF159" i="2"/>
  <c r="BF175" i="2"/>
  <c r="BF185" i="2"/>
  <c r="BF208" i="2"/>
  <c r="BF211" i="2"/>
  <c r="BF213" i="2"/>
  <c r="BF220" i="2"/>
  <c r="BF237" i="2"/>
  <c r="AZ55" i="1"/>
  <c r="BF226" i="2"/>
  <c r="BF252" i="2"/>
  <c r="BB55" i="1"/>
  <c r="BF245" i="2"/>
  <c r="J55" i="2"/>
  <c r="BF89" i="2"/>
  <c r="BF108" i="2"/>
  <c r="BF119" i="2"/>
  <c r="BF123" i="2"/>
  <c r="BF143" i="2"/>
  <c r="BF151" i="2"/>
  <c r="BF167" i="2"/>
  <c r="BF196" i="2"/>
  <c r="BF260" i="2"/>
  <c r="BC55" i="1"/>
  <c r="BC54" i="1" s="1"/>
  <c r="AY54" i="1" s="1"/>
  <c r="BF230" i="2"/>
  <c r="AV55" i="1"/>
  <c r="BF224" i="2"/>
  <c r="BD55" i="1"/>
  <c r="BD54" i="1" s="1"/>
  <c r="W33" i="1" s="1"/>
  <c r="F36" i="3"/>
  <c r="BC56" i="1" s="1"/>
  <c r="J33" i="3"/>
  <c r="AV56" i="1"/>
  <c r="F37" i="3"/>
  <c r="BD56" i="1"/>
  <c r="F33" i="3"/>
  <c r="AZ56" i="1"/>
  <c r="AZ54" i="1" s="1"/>
  <c r="AV54" i="1" s="1"/>
  <c r="AK29" i="1" s="1"/>
  <c r="F35" i="3"/>
  <c r="BB56" i="1" s="1"/>
  <c r="BB54" i="1" l="1"/>
  <c r="AX54" i="1" s="1"/>
  <c r="BK87" i="2"/>
  <c r="J87" i="2" s="1"/>
  <c r="J60" i="2" s="1"/>
  <c r="P348" i="3"/>
  <c r="R87" i="2"/>
  <c r="R86" i="2"/>
  <c r="BK235" i="2"/>
  <c r="BK86" i="2" s="1"/>
  <c r="J86" i="2" s="1"/>
  <c r="J59" i="2" s="1"/>
  <c r="J235" i="2"/>
  <c r="J63" i="2"/>
  <c r="R90" i="3"/>
  <c r="P87" i="2"/>
  <c r="P86" i="2"/>
  <c r="AU55" i="1"/>
  <c r="T90" i="3"/>
  <c r="T348" i="3"/>
  <c r="P90" i="3"/>
  <c r="P89" i="3"/>
  <c r="AU56" i="1" s="1"/>
  <c r="R348" i="3"/>
  <c r="BK348" i="3"/>
  <c r="J348" i="3"/>
  <c r="J64" i="3"/>
  <c r="BK90" i="3"/>
  <c r="BK89" i="3"/>
  <c r="J89" i="3"/>
  <c r="J59" i="3" s="1"/>
  <c r="F34" i="2"/>
  <c r="BA55" i="1" s="1"/>
  <c r="F34" i="3"/>
  <c r="BA56" i="1" s="1"/>
  <c r="J34" i="2"/>
  <c r="AW55" i="1" s="1"/>
  <c r="AT55" i="1" s="1"/>
  <c r="J34" i="3"/>
  <c r="AW56" i="1" s="1"/>
  <c r="AT56" i="1" s="1"/>
  <c r="W29" i="1"/>
  <c r="W32" i="1"/>
  <c r="W31" i="1"/>
  <c r="T89" i="3" l="1"/>
  <c r="R89" i="3"/>
  <c r="J90" i="3"/>
  <c r="J60" i="3"/>
  <c r="AU54" i="1"/>
  <c r="J30" i="3"/>
  <c r="AG56" i="1" s="1"/>
  <c r="AG54" i="1" s="1"/>
  <c r="AK26" i="1" s="1"/>
  <c r="BA54" i="1"/>
  <c r="AW54" i="1" s="1"/>
  <c r="AK30" i="1" s="1"/>
  <c r="J30" i="2"/>
  <c r="AG55" i="1"/>
  <c r="J39" i="3" l="1"/>
  <c r="AK35" i="1"/>
  <c r="J39" i="2"/>
  <c r="AN55" i="1"/>
  <c r="AN56" i="1"/>
  <c r="AT54" i="1"/>
  <c r="W30" i="1"/>
  <c r="AN54" i="1" l="1"/>
</calcChain>
</file>

<file path=xl/sharedStrings.xml><?xml version="1.0" encoding="utf-8"?>
<sst xmlns="http://schemas.openxmlformats.org/spreadsheetml/2006/main" count="12311" uniqueCount="885">
  <si>
    <t>Export Komplet</t>
  </si>
  <si>
    <t>VZ</t>
  </si>
  <si>
    <t>2.0</t>
  </si>
  <si>
    <t>ZAMOK</t>
  </si>
  <si>
    <t>False</t>
  </si>
  <si>
    <t>{ba99ce2f-acb6-4a86-b928-8f612fb539ac}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</si>
  <si>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</si>
  <si>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</si>
  <si>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</si>
  <si>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</si>
  <si>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</si>
  <si>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</si>
  <si>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</si>
  <si>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</si>
  <si>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N11222025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</si>
  <si>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</si>
  <si>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</si>
  <si>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balkonů na objektu BD Zašovská 776, Valašské Meziříčí</t>
  </si>
  <si>
    <t>KSO:</t>
  </si>
  <si>
    <t/>
  </si>
  <si>
    <t>CC-CZ:</t>
  </si>
  <si>
    <t>Místo:</t>
  </si>
  <si>
    <t xml:space="preserve"> </t>
  </si>
  <si>
    <t>Datum:</t>
  </si>
  <si>
    <t>16. 1. 2025</t>
  </si>
  <si>
    <t>Zadavatel:</t>
  </si>
  <si>
    <t>IČ:</t>
  </si>
  <si>
    <t>00304387</t>
  </si>
  <si>
    <t>Město Valašské Meziříčí, Náměstí 7/5,757 01 VM</t>
  </si>
  <si>
    <t>DIČ:</t>
  </si>
  <si>
    <t>Účastník:</t>
  </si>
  <si>
    <t>Vyplň údaj</t>
  </si>
  <si>
    <t>Projektant:</t>
  </si>
  <si>
    <t>Josef Galetka, Hošťálková 542, 756 22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</si>
  <si>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</si>
  <si>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</si>
  <si>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</si>
  <si>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</si>
  <si>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</si>
  <si>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</si>
  <si>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</si>
  <si>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</si>
  <si>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</si>
  <si>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</si>
  <si>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</si>
  <si>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</si>
  <si>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</si>
  <si>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</si>
  <si>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</si>
  <si>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</si>
  <si>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</si>
  <si>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</si>
  <si>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</si>
  <si>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</si>
  <si>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</si>
  <si>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</si>
  <si>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</si>
  <si>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</si>
  <si>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</si>
  <si>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</si>
  <si>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</si>
  <si>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</si>
  <si>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</si>
  <si>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</si>
  <si>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</si>
  <si>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</si>
  <si>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</si>
  <si>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</si>
  <si>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</si>
  <si>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</si>
  <si>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</si>
  <si>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</si>
  <si>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</si>
  <si>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</si>
  <si>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</si>
  <si>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</si>
  <si>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</si>
  <si>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</si>
  <si>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na balkonech</t>
  </si>
  <si>
    <t>STA</t>
  </si>
  <si>
    <t>1</t>
  </si>
  <si>
    <t>{87e63433-28eb-439f-8196-ec3823e75cd5}</t>
  </si>
  <si>
    <t>02</t>
  </si>
  <si>
    <t>Architektonicko stavební řešení na balkonech</t>
  </si>
  <si>
    <t>{46b7780f-aed6-445d-a8db-4b7085dd1b9e}</t>
  </si>
  <si>
    <t>KRYCÍ LIST SOUPISU PRACÍ</t>
  </si>
  <si>
    <t>Objekt:</t>
  </si>
  <si>
    <t>01 - Bourací práce na balkonech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</si>
  <si>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</si>
  <si>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</si>
  <si>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</si>
  <si>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</si>
  <si>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</si>
  <si>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</si>
  <si>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</si>
  <si>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</si>
  <si>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764 - Konstrukce klempířské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</si>
  <si>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</si>
  <si>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</si>
  <si>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</si>
  <si>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</si>
  <si>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</si>
  <si>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</si>
  <si>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</si>
  <si>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</si>
  <si>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</si>
  <si>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</si>
  <si>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</si>
  <si>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</si>
  <si>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</si>
  <si>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</si>
  <si>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</si>
  <si>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</si>
  <si>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</si>
  <si>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</si>
  <si>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</si>
  <si>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</si>
  <si>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</si>
  <si>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</si>
  <si>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Lešení řadové trubkové lehké pracovní s podlahami s provozním zatížením tř. 3 do 200 kg/m2 šířky tř. W06 od 0,6 do 0,9 m výšky přes 10 do 25 m montáž</t>
  </si>
  <si>
    <t>m2</t>
  </si>
  <si>
    <t>CS ÚRS 2025 01</t>
  </si>
  <si>
    <t>4</t>
  </si>
  <si>
    <t>2</t>
  </si>
  <si>
    <t>-148181975</t>
  </si>
  <si>
    <t>Online PSC</t>
  </si>
  <si>
    <t>https://podminky.urs.cz/item/CS_URS_2025_01/941111112</t>
  </si>
  <si>
    <t>VV</t>
  </si>
  <si>
    <t>pohled západní</t>
  </si>
  <si>
    <t>(0,9+3,73+0,9)*23,5</t>
  </si>
  <si>
    <t>(0,9+7,04+0,9)*23,5</t>
  </si>
  <si>
    <t>(0,9+17,87+0,9)*23,5</t>
  </si>
  <si>
    <t>pohled východní</t>
  </si>
  <si>
    <t>Součet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</si>
  <si>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</si>
  <si>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</si>
  <si>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540787587</t>
  </si>
  <si>
    <t>https://podminky.urs.cz/item/CS_URS_2025_01/941111212</t>
  </si>
  <si>
    <t>1599,88*45</t>
  </si>
  <si>
    <t>3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</si>
  <si>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</si>
  <si>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</si>
  <si>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kus</t>
  </si>
  <si>
    <t>619186278</t>
  </si>
  <si>
    <t>https://podminky.urs.cz/item/CS_URS_2025_01/941111322</t>
  </si>
  <si>
    <t>944611111</t>
  </si>
  <si>
    <t>Plachta ochranná zavěšená na konstrukci lešení z textilie z umělých vláken montáž</t>
  </si>
  <si>
    <t>-1715318501</t>
  </si>
  <si>
    <t>https://podminky.urs.cz/item/CS_URS_2025_01/944611111</t>
  </si>
  <si>
    <t>5</t>
  </si>
  <si>
    <t>944611211</t>
  </si>
  <si>
    <t>Plachta ochranná zavěšená na konstrukci lešení z textilie z umělých vláken příplatek k ceně za každý den použití</t>
  </si>
  <si>
    <t>1065206340</t>
  </si>
  <si>
    <t>https://podminky.urs.cz/item/CS_URS_2025_01/944611211</t>
  </si>
  <si>
    <t>6</t>
  </si>
  <si>
    <t>944711114</t>
  </si>
  <si>
    <t>Stříška záchytná zřizovaná současně s lehkým nebo těžkým lešením šířky přes 2,5 m montáž</t>
  </si>
  <si>
    <t>m</t>
  </si>
  <si>
    <t>1890892093</t>
  </si>
  <si>
    <t>https://podminky.urs.cz/item/CS_URS_2025_01/944711114</t>
  </si>
  <si>
    <t>vchody</t>
  </si>
  <si>
    <t>7</t>
  </si>
  <si>
    <t>944711214</t>
  </si>
  <si>
    <t>Stříška záchytná zřizovaná současně s lehkým nebo těžkým lešením šířky přes 2,5 m příplatek k ceně za každý den použití</t>
  </si>
  <si>
    <t>-1803536206</t>
  </si>
  <si>
    <t>https://podminky.urs.cz/item/CS_URS_2025_01/944711214</t>
  </si>
  <si>
    <t>4*45</t>
  </si>
  <si>
    <t>8</t>
  </si>
  <si>
    <t>965042131</t>
  </si>
  <si>
    <t>Bourání mazanin betonových nebo z litého asfaltu tl. do 100 mm, plochy do 4 m2</t>
  </si>
  <si>
    <t>m3</t>
  </si>
  <si>
    <t>1989314723</t>
  </si>
  <si>
    <t>https://podminky.urs.cz/item/CS_URS_2025_01/965042131</t>
  </si>
  <si>
    <t>půdorys podrobnost bourání a demontáže</t>
  </si>
  <si>
    <t>(3,45*1*0,05)*16</t>
  </si>
  <si>
    <t>(3,45*1*0,05)*32</t>
  </si>
  <si>
    <t>(3,465*1*0,05)*32</t>
  </si>
  <si>
    <t>(3,46*1*0,05)*48</t>
  </si>
  <si>
    <t>965046111</t>
  </si>
  <si>
    <t>Broušení stávajících betonových podlah úběr do 3 mm</t>
  </si>
  <si>
    <t>623013421</t>
  </si>
  <si>
    <t>https://podminky.urs.cz/item/CS_URS_2025_01/965046111</t>
  </si>
  <si>
    <t>(3,45*1,2)*16</t>
  </si>
  <si>
    <t>(3,45*1,2)*32</t>
  </si>
  <si>
    <t>(3,465*1,2)*32</t>
  </si>
  <si>
    <t>(3,46*1,2)*48</t>
  </si>
  <si>
    <t>10</t>
  </si>
  <si>
    <t>965046119</t>
  </si>
  <si>
    <t>Broušení stávajících betonových podlah Příplatek k ceně za každý další 1 mm úběru</t>
  </si>
  <si>
    <t>459757187</t>
  </si>
  <si>
    <t>https://podminky.urs.cz/item/CS_URS_2025_01/965046119</t>
  </si>
  <si>
    <t>(3,45*1,2)*16*2</t>
  </si>
  <si>
    <t>(3,45*1,2)*32*2</t>
  </si>
  <si>
    <t>(3,465*1,2)*32*2</t>
  </si>
  <si>
    <t>(3,46*1,2)*48*2</t>
  </si>
  <si>
    <t>11</t>
  </si>
  <si>
    <t>965081213</t>
  </si>
  <si>
    <t>Bourání podlah z dlaždic bez podkladního lože nebo mazaniny, s jakoukoliv výplní spár keramických nebo xylolitových tl. do 10 mm, plochy přes 1 m2</t>
  </si>
  <si>
    <t>-1188436338</t>
  </si>
  <si>
    <t>https://podminky.urs.cz/item/CS_URS_2025_01/965081213</t>
  </si>
  <si>
    <t>(3,45*1,15)*16</t>
  </si>
  <si>
    <t>(3,45*1,15)*32</t>
  </si>
  <si>
    <t>(3,465*1,5)*32</t>
  </si>
  <si>
    <t>(3,46*1,15)*48</t>
  </si>
  <si>
    <t>965081611</t>
  </si>
  <si>
    <t>Odsekání soklíků včetně otlučení podkladní omítky až na zdivo rovných</t>
  </si>
  <si>
    <t>-1378397081</t>
  </si>
  <si>
    <t>https://podminky.urs.cz/item/CS_URS_2025_01/965081611</t>
  </si>
  <si>
    <t>(1,05+3,45+1,05)*16</t>
  </si>
  <si>
    <t>(1,05+3,45+0,82+0,14+0,82+3,45+1,05)*16</t>
  </si>
  <si>
    <t>(1,05+3,465+0,82+0,14+0,82+3,46+0,82+0,14+0,82+3,46+0,82+0,14+0,82+3,46+0,82+0,14+0,82+3,465+1,05)*16</t>
  </si>
  <si>
    <t>(0,115+0,115)*128</t>
  </si>
  <si>
    <t>13</t>
  </si>
  <si>
    <t>985112122</t>
  </si>
  <si>
    <t>Odsekání degradovaného betonu líce kleneb a podhledů, tloušťky přes 10 do 30 mm</t>
  </si>
  <si>
    <t>-533859978</t>
  </si>
  <si>
    <t>https://podminky.urs.cz/item/CS_URS_2025_01/985112122</t>
  </si>
  <si>
    <t>půdorys lodžií navržený stav</t>
  </si>
  <si>
    <t>skladba S1</t>
  </si>
  <si>
    <t>(3,45*1,1)*48</t>
  </si>
  <si>
    <t>(3,46*1,1)*80</t>
  </si>
  <si>
    <t>(3,45*0,149)*16</t>
  </si>
  <si>
    <t>(7,04*0,149)*16</t>
  </si>
  <si>
    <t>(17,87*0,149)*16</t>
  </si>
  <si>
    <t>14</t>
  </si>
  <si>
    <t>993111111</t>
  </si>
  <si>
    <t>Dovoz a odvoz lešení včetně naložení a složení řadového, na vzdálenost do 10 km</t>
  </si>
  <si>
    <t>1416257748</t>
  </si>
  <si>
    <t>https://podminky.urs.cz/item/CS_URS_2025_01/993111111</t>
  </si>
  <si>
    <t>15</t>
  </si>
  <si>
    <t>993111119</t>
  </si>
  <si>
    <t>Dovoz a odvoz lešení včetně naložení a složení řadového, na vzdálenost Příplatek k ceně za každých dalších i započatých 10 km přes 10 km</t>
  </si>
  <si>
    <t>1217883975</t>
  </si>
  <si>
    <t>https://podminky.urs.cz/item/CS_URS_2025_01/993111119</t>
  </si>
  <si>
    <t>997</t>
  </si>
  <si>
    <t>Doprava suti a vybouraných hmot</t>
  </si>
  <si>
    <t>16</t>
  </si>
  <si>
    <t>997001001</t>
  </si>
  <si>
    <t>Výkup železného šrotu</t>
  </si>
  <si>
    <t>t</t>
  </si>
  <si>
    <t>vlastní</t>
  </si>
  <si>
    <t>2029781147</t>
  </si>
  <si>
    <t>18,473</t>
  </si>
  <si>
    <t>17</t>
  </si>
  <si>
    <t>997013117</t>
  </si>
  <si>
    <t>Vnitrostaveništní doprava suti a vybouraných hmot vodorovně do 50 m s naložením základní pro budovy a haly výšky přes 21 do 24 m</t>
  </si>
  <si>
    <t>-2119086376</t>
  </si>
  <si>
    <t>https://podminky.urs.cz/item/CS_URS_2025_01/997013117</t>
  </si>
  <si>
    <t>18</t>
  </si>
  <si>
    <t>997013313</t>
  </si>
  <si>
    <t>Shoz na stavební suť montáž a demontáž shozu výšky přes 20 do 30 m</t>
  </si>
  <si>
    <t>-749984455</t>
  </si>
  <si>
    <t>https://podminky.urs.cz/item/CS_URS_2025_01/997013313</t>
  </si>
  <si>
    <t>3*23,5</t>
  </si>
  <si>
    <t>19</t>
  </si>
  <si>
    <t>997013323</t>
  </si>
  <si>
    <t>Shoz na stavební suť montáž a demontáž shozu výšky Příplatek za první a každý další den použití shozu výšky přes 20 do 30 m</t>
  </si>
  <si>
    <t>1859911178</t>
  </si>
  <si>
    <t>https://podminky.urs.cz/item/CS_URS_2025_01/997013323</t>
  </si>
  <si>
    <t>141*45</t>
  </si>
  <si>
    <t>20</t>
  </si>
  <si>
    <t>997013501</t>
  </si>
  <si>
    <t>Odvoz suti a vybouraných hmot na skládku nebo meziskládku se složením, na vzdálenost do 1 km</t>
  </si>
  <si>
    <t>1540983270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</si>
  <si>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</si>
  <si>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</si>
  <si>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</si>
  <si>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108203425</t>
  </si>
  <si>
    <t>https://podminky.urs.cz/item/CS_URS_2025_01/997013509</t>
  </si>
  <si>
    <t>130,146*4</t>
  </si>
  <si>
    <t>22</t>
  </si>
  <si>
    <t>997013601</t>
  </si>
  <si>
    <t>Poplatek za uložení stavebního odpadu na skládce (skládkovné) z prostého betonu zatříděného do Katalogu odpadů pod kódem 17 01 01</t>
  </si>
  <si>
    <t>-1351207894</t>
  </si>
  <si>
    <t>https://podminky.urs.cz/item/CS_URS_2025_01/997013601</t>
  </si>
  <si>
    <t>130,146</t>
  </si>
  <si>
    <t>-18,473</t>
  </si>
  <si>
    <t>PSV</t>
  </si>
  <si>
    <t>Práce a dodávky PSV</t>
  </si>
  <si>
    <t>764</t>
  </si>
  <si>
    <t>Konstrukce klempířské</t>
  </si>
  <si>
    <t>23</t>
  </si>
  <si>
    <t>764002811</t>
  </si>
  <si>
    <t>Demontáž klempířských konstrukcí okapového plechu do suti, v krytině povlakové</t>
  </si>
  <si>
    <t>1754613080</t>
  </si>
  <si>
    <t>https://podminky.urs.cz/item/CS_URS_2025_01/764002811</t>
  </si>
  <si>
    <t>(3,45)*16</t>
  </si>
  <si>
    <t>(7,04)*16</t>
  </si>
  <si>
    <t>(17,87)*16</t>
  </si>
  <si>
    <t>767</t>
  </si>
  <si>
    <t>Konstrukce zámečnické</t>
  </si>
  <si>
    <t>24</t>
  </si>
  <si>
    <t>767161814</t>
  </si>
  <si>
    <t>Demontáž zábradlí do suti rovného nerozebíratelný spoj hmotnosti 1 m zábradlí přes 20 kg</t>
  </si>
  <si>
    <t>-598445320</t>
  </si>
  <si>
    <t>https://podminky.urs.cz/item/CS_URS_2025_01/767161814</t>
  </si>
  <si>
    <t>(3,5+3,5)*16</t>
  </si>
  <si>
    <t>(3,515+3,56+3,56+3,56+3,515)*16</t>
  </si>
  <si>
    <t>25</t>
  </si>
  <si>
    <t>767161850</t>
  </si>
  <si>
    <t>Demontáž zábradlí do suti madel rovných</t>
  </si>
  <si>
    <t>-1196446590</t>
  </si>
  <si>
    <t>https://podminky.urs.cz/item/CS_URS_2025_01/767161850</t>
  </si>
  <si>
    <t>VRN</t>
  </si>
  <si>
    <t>Vedlejší rozpočtové náklady</t>
  </si>
  <si>
    <t>26</t>
  </si>
  <si>
    <t>VRN 01</t>
  </si>
  <si>
    <t>Zařízení staveniště</t>
  </si>
  <si>
    <t>%</t>
  </si>
  <si>
    <t>-1072977186</t>
  </si>
  <si>
    <t>02 - Architektonicko stavební řešení na balkonech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</si>
  <si>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</si>
  <si>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</si>
  <si>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</si>
  <si>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771 - Podlahy z dlaždic</t>
  </si>
  <si>
    <t xml:space="preserve">    783 - Dokončovací práce - nátěry</t>
  </si>
  <si>
    <t>Úpravy povrchů, podlahy a osazování výplní</t>
  </si>
  <si>
    <t>621151011</t>
  </si>
  <si>
    <t>Penetrační nátěr vnějších pastovitých tenkovrstvých omítek silikátový podhledů</t>
  </si>
  <si>
    <t>-1472482324</t>
  </si>
  <si>
    <t>https://podminky.urs.cz/item/CS_URS_2025_01/621151011</t>
  </si>
  <si>
    <t>(3,45*1,1)*16</t>
  </si>
  <si>
    <t>(3,45*1,1)*32</t>
  </si>
  <si>
    <t>(3,465*1,1)*32</t>
  </si>
  <si>
    <t>(3,46*1,1)*48</t>
  </si>
  <si>
    <t>621521012</t>
  </si>
  <si>
    <t>Omítka tenkovrstvá silikátová vnějších ploch probarvená bez penetrace zatíraná (škrábaná ), zrnitost 1,5 mm podhledů</t>
  </si>
  <si>
    <t>1207636823</t>
  </si>
  <si>
    <t>https://podminky.urs.cz/item/CS_URS_2025_01/621521012</t>
  </si>
  <si>
    <t>629991011</t>
  </si>
  <si>
    <t>Zakrytí vnějších ploch před znečištěním včetně pozdějšího odkrytí výplní otvorů a svislých ploch fólií přilepenou lepící páskou</t>
  </si>
  <si>
    <t>-1936886362</t>
  </si>
  <si>
    <t>https://podminky.urs.cz/item/CS_URS_2025_01/629991011</t>
  </si>
  <si>
    <t>balkonové dveře</t>
  </si>
  <si>
    <t>(0,9*2)*128</t>
  </si>
  <si>
    <t>631311115</t>
  </si>
  <si>
    <t>Mazanina z betonu prostého bez zvýšených nároků na prostředí tl. přes 50 do 80 mm tř. C 20/25</t>
  </si>
  <si>
    <t>-996308355</t>
  </si>
  <si>
    <t>https://podminky.urs.cz/item/CS_URS_2025_01/631311115</t>
  </si>
  <si>
    <t>(3,45*1,2*0,05)*16</t>
  </si>
  <si>
    <t>(3,45*1,2*0,05)*32</t>
  </si>
  <si>
    <t>(3,465*1,2*0,05)*32</t>
  </si>
  <si>
    <t>(3,46*1,2*0,05)*48</t>
  </si>
  <si>
    <t>1160211833</t>
  </si>
  <si>
    <t>-2062439165</t>
  </si>
  <si>
    <t>941111812</t>
  </si>
  <si>
    <t>Lešení řadové trubkové lehké pracovní s podlahami s provozním zatížením tř. 3 do 200 kg/m2 šířky tř. W06 od 0,6 do 0,9 m výšky přes 10 do 25 m demontáž</t>
  </si>
  <si>
    <t>-298324450</t>
  </si>
  <si>
    <t>https://podminky.urs.cz/item/CS_URS_2025_01/941111812</t>
  </si>
  <si>
    <t>1990473349</t>
  </si>
  <si>
    <t>944611811</t>
  </si>
  <si>
    <t>Plachta ochranná zavěšená na konstrukci lešení z textilie z umělých vláken demontáž</t>
  </si>
  <si>
    <t>1586406347</t>
  </si>
  <si>
    <t>https://podminky.urs.cz/item/CS_URS_2025_01/944611811</t>
  </si>
  <si>
    <t>-2052783947</t>
  </si>
  <si>
    <t>944711814</t>
  </si>
  <si>
    <t>Stříška záchytná zřizovaná současně s lehkým nebo těžkým lešením šířky přes 2,5 m demontáž</t>
  </si>
  <si>
    <t>1093947406</t>
  </si>
  <si>
    <t>https://podminky.urs.cz/item/CS_URS_2025_01/944711814</t>
  </si>
  <si>
    <t>977171232</t>
  </si>
  <si>
    <t>Vrty do profilové oceli na staveništi (nosníky, úhelníky, plochá ocel) průměru přes 10 do 20 mm tloušťky přes 5 do 10 mm</t>
  </si>
  <si>
    <t>-1062716267</t>
  </si>
  <si>
    <t>https://podminky.urs.cz/item/CS_URS_2025_01/977171232</t>
  </si>
  <si>
    <t>výpis zámečnických prvků</t>
  </si>
  <si>
    <t>zábradlí Z1</t>
  </si>
  <si>
    <t>kotevní plech sloupku</t>
  </si>
  <si>
    <t>32*2</t>
  </si>
  <si>
    <t>kotevní  plech s nasouvacím trnem</t>
  </si>
  <si>
    <t>64*2</t>
  </si>
  <si>
    <t>Mezisoučet</t>
  </si>
  <si>
    <t>zábradlí Z2</t>
  </si>
  <si>
    <t>kotevní plech dilatační mezi sekcemi</t>
  </si>
  <si>
    <t>zábradlí Z3</t>
  </si>
  <si>
    <t>160*2</t>
  </si>
  <si>
    <t>128*2</t>
  </si>
  <si>
    <t>985132311</t>
  </si>
  <si>
    <t>Očištění ploch líce kleneb a podhledů ruční dočištění ocelovými kartáči</t>
  </si>
  <si>
    <t>301382180</t>
  </si>
  <si>
    <t>https://podminky.urs.cz/item/CS_URS_2025_01/985132311</t>
  </si>
  <si>
    <t>985139112</t>
  </si>
  <si>
    <t>Očištění ploch Příplatek k cenám za plochu do 10 m2 jednotlivě</t>
  </si>
  <si>
    <t>1135350389</t>
  </si>
  <si>
    <t>https://podminky.urs.cz/item/CS_URS_2025_01/985139112</t>
  </si>
  <si>
    <t>985311212</t>
  </si>
  <si>
    <t>Reprofilace betonu sanačními maltami na cementové bázi ručně líce kleneb a podhledů, tloušťky přes 10 do 20 mm</t>
  </si>
  <si>
    <t>-1508668441</t>
  </si>
  <si>
    <t>https://podminky.urs.cz/item/CS_URS_2025_01/985311212</t>
  </si>
  <si>
    <t>985311912</t>
  </si>
  <si>
    <t>Reprofilace betonu sanačními maltami na cementové bázi ručně Příplatek k cenám za plochu do 10 m2 jednotlivě</t>
  </si>
  <si>
    <t>-1916922170</t>
  </si>
  <si>
    <t>https://podminky.urs.cz/item/CS_URS_2025_01/985311912</t>
  </si>
  <si>
    <t>985312122</t>
  </si>
  <si>
    <t>Stěrka k vyrovnání ploch reprofilovaného betonu líce kleneb a podhledů, tloušťky přes 2 do 3 mm</t>
  </si>
  <si>
    <t>1643466341</t>
  </si>
  <si>
    <t>https://podminky.urs.cz/item/CS_URS_2025_01/985312122</t>
  </si>
  <si>
    <t>985312192</t>
  </si>
  <si>
    <t>Stěrka k vyrovnání ploch reprofilovaného betonu Příplatek k cenám za plochu do 10 m2 jednotlivě</t>
  </si>
  <si>
    <t>-220226979</t>
  </si>
  <si>
    <t>https://podminky.urs.cz/item/CS_URS_2025_01/985312192</t>
  </si>
  <si>
    <t>985321111</t>
  </si>
  <si>
    <t>Ochranný nátěr betonářské výztuže 1 vrstva tloušťky 1 mm na cementové bázi stěn, líce kleneb a podhledů</t>
  </si>
  <si>
    <t>1538773289</t>
  </si>
  <si>
    <t>https://podminky.urs.cz/item/CS_URS_2025_01/985321111</t>
  </si>
  <si>
    <t>985321912</t>
  </si>
  <si>
    <t>Ochranný nátěr betonářské výztuže Příplatek k cenám za plochu do 10 m2 jednotlivě</t>
  </si>
  <si>
    <t>-2118116127</t>
  </si>
  <si>
    <t>https://podminky.urs.cz/item/CS_URS_2025_01/985321912</t>
  </si>
  <si>
    <t>985323112</t>
  </si>
  <si>
    <t>Spojovací (adhezní) můstek reprofilovaného betonu na cementové bázi, tloušťky 2 mm</t>
  </si>
  <si>
    <t>1661151528</t>
  </si>
  <si>
    <t>https://podminky.urs.cz/item/CS_URS_2025_01/985323112</t>
  </si>
  <si>
    <t>985323912</t>
  </si>
  <si>
    <t>Spojovací (adhezní) můstek reprofilovaného betonu Příplatek k cenám za plochu do 10 m2 jednotlivě</t>
  </si>
  <si>
    <t>-1661370063</t>
  </si>
  <si>
    <t>https://podminky.urs.cz/item/CS_URS_2025_01/985323912</t>
  </si>
  <si>
    <t>-587517539</t>
  </si>
  <si>
    <t>-1689057308</t>
  </si>
  <si>
    <t>998</t>
  </si>
  <si>
    <t>Přesun hmot</t>
  </si>
  <si>
    <t>998011011</t>
  </si>
  <si>
    <t>Přesun hmot pro budovy občanské výstavby, bydlení, výrobu a služby s nosnou svislou konstrukcí zděnou z cihel, tvárnic nebo kamene vodorovná dopravní vzdálenost do 100 m s omezením mechanizace pro budovy výšky přes 24 do 36 m</t>
  </si>
  <si>
    <t>783307267</t>
  </si>
  <si>
    <t>https://podminky.urs.cz/item/CS_URS_2025_01/998011011</t>
  </si>
  <si>
    <t>766</t>
  </si>
  <si>
    <t>Konstrukce truhlářské</t>
  </si>
  <si>
    <t>766414242</t>
  </si>
  <si>
    <t>Montáž obložení stěn panely obkladovými plochy do 5 m2 z aglomerovaných desek, plochy přes 0,60 do 1,50 m2</t>
  </si>
  <si>
    <t>388592749</t>
  </si>
  <si>
    <t>https://podminky.urs.cz/item/CS_URS_2025_01/766414242</t>
  </si>
  <si>
    <t>výplň zábradlí</t>
  </si>
  <si>
    <t>(1,055*0,78)*2*16</t>
  </si>
  <si>
    <t>(1,055*0,78)*4*16</t>
  </si>
  <si>
    <t>(1,055*0,78)*10*16</t>
  </si>
  <si>
    <t>27</t>
  </si>
  <si>
    <t>M</t>
  </si>
  <si>
    <t>62432032</t>
  </si>
  <si>
    <t>deska kompaktní laminátová HPL tl 0,8mm dekor dřevo</t>
  </si>
  <si>
    <t>32</t>
  </si>
  <si>
    <t>226551246</t>
  </si>
  <si>
    <t>210,663*1,1 'Přepočtené koeficientem množství</t>
  </si>
  <si>
    <t>28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</si>
  <si>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</si>
  <si>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</si>
  <si>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106399112</t>
  </si>
  <si>
    <t>https://podminky.urs.cz/item/CS_URS_2025_01/998766113</t>
  </si>
  <si>
    <t>29</t>
  </si>
  <si>
    <t>767163223</t>
  </si>
  <si>
    <t>Montáž zábradlí přímého v exteriéru na lodžii nebo francouzském okně kotveného do betonu</t>
  </si>
  <si>
    <t>258878023</t>
  </si>
  <si>
    <t>https://podminky.urs.cz/item/CS_URS_2025_01/767163223</t>
  </si>
  <si>
    <t>3,45*16</t>
  </si>
  <si>
    <t>zábradlí Z2a</t>
  </si>
  <si>
    <t>3,5*16</t>
  </si>
  <si>
    <t>zábradlí Z2b</t>
  </si>
  <si>
    <t>zábradlí Z3a</t>
  </si>
  <si>
    <t>3,515*16</t>
  </si>
  <si>
    <t>zábradlí Z3b</t>
  </si>
  <si>
    <t>zábradlí Z3c</t>
  </si>
  <si>
    <t>3,56*48</t>
  </si>
  <si>
    <t>30</t>
  </si>
  <si>
    <t>14550246</t>
  </si>
  <si>
    <t>profil ocelový svařovaný jakost S235 průřez čtvercový 50x50x3mm</t>
  </si>
  <si>
    <t>873976256</t>
  </si>
  <si>
    <t>sloupek</t>
  </si>
  <si>
    <t>(0,12+0,78+0,221+0,198+0,12)*2*16*4,48/1000</t>
  </si>
  <si>
    <t>(0,12+0,78)*2*16*4,48/1000</t>
  </si>
  <si>
    <t>(0,12+0,78+0,221+0,198+0,12)*2*48*4,48/1000</t>
  </si>
  <si>
    <t>(0,12+0,78)*2*48*4,48/1000</t>
  </si>
  <si>
    <t>2,681*1,1 'Přepočtené koeficientem množství</t>
  </si>
  <si>
    <t>31</t>
  </si>
  <si>
    <t>14550160</t>
  </si>
  <si>
    <t>profil ocelový svařovaný jakost S235 průřez obdelníkový 70x50x3mm</t>
  </si>
  <si>
    <t>1448150105</t>
  </si>
  <si>
    <t>(3,45*16)*2*5,2/1000</t>
  </si>
  <si>
    <t>(3,5*16)*2*5,2/1000</t>
  </si>
  <si>
    <t>(3,515*16)*2*5,2/1000</t>
  </si>
  <si>
    <t>(3,56*48)*2*5,2/1000</t>
  </si>
  <si>
    <t>4,685*1,1 'Přepočtené koeficientem množství</t>
  </si>
  <si>
    <t>14550154</t>
  </si>
  <si>
    <t>profil ocelový svařovaný jakost S235 průřez obdelníkový 60x40x3mm</t>
  </si>
  <si>
    <t>803523683</t>
  </si>
  <si>
    <t>(0,1*64)*4,48/1000</t>
  </si>
  <si>
    <t>33</t>
  </si>
  <si>
    <t>13010012</t>
  </si>
  <si>
    <t>tyč ocelová kruhová jakost S235JR (11 375) D 12mm</t>
  </si>
  <si>
    <t>-1600691758</t>
  </si>
  <si>
    <t>výplň zábradlí prut pr.12</t>
  </si>
  <si>
    <t>(0,78*9*0,93)*16/1000</t>
  </si>
  <si>
    <t>(0,78*10*0,93)*16/1000</t>
  </si>
  <si>
    <t>(0,78*10*0,93)*48/1000</t>
  </si>
  <si>
    <t>0,916*1,1 'Přepočtené koeficientem množství</t>
  </si>
  <si>
    <t>34</t>
  </si>
  <si>
    <t>13611228</t>
  </si>
  <si>
    <t>plech ocelový hladký jakost S235JR tl 10mm tabule</t>
  </si>
  <si>
    <t>1010059170</t>
  </si>
  <si>
    <t>plech tl.10mm</t>
  </si>
  <si>
    <t>(0,2*0,085*32)*78,5/1000</t>
  </si>
  <si>
    <t>(0,15*0,07*64)*78,5/1000</t>
  </si>
  <si>
    <t>(0,2*0,085*64)*78,5/1000</t>
  </si>
  <si>
    <t>(0,2*0,085*160)*78,5/1000</t>
  </si>
  <si>
    <t>0,501*1,1 'Přepočtené koeficientem množství</t>
  </si>
  <si>
    <t>35</t>
  </si>
  <si>
    <t>13010180</t>
  </si>
  <si>
    <t>tyč ocelová plochá jakost S235JR (11 375) 30x5mm</t>
  </si>
  <si>
    <t>-508401813</t>
  </si>
  <si>
    <t>rám z pásoviny</t>
  </si>
  <si>
    <t>((1,055+0,78)*2)*2*16*1,21/1000</t>
  </si>
  <si>
    <t>((1,055+0,78)*2)*2*48*1,21/1000</t>
  </si>
  <si>
    <t>1,136*1,1 'Přepočtené koeficientem množství</t>
  </si>
  <si>
    <t>36</t>
  </si>
  <si>
    <t>13010162</t>
  </si>
  <si>
    <t>tyč ocelová plochá jakost S235JR (11 375) 20x5mm</t>
  </si>
  <si>
    <t>227716832</t>
  </si>
  <si>
    <t>((0,14+0,05+0,076)*0,05)*64*0,79/1000</t>
  </si>
  <si>
    <t>((0,14+0,05+0,076)*0,05)*256*0,79/1000</t>
  </si>
  <si>
    <t>0,004*1,1 'Přepočtené koeficientem množství</t>
  </si>
  <si>
    <t>37</t>
  </si>
  <si>
    <t>13010500</t>
  </si>
  <si>
    <t>úhelník ocelový nerovnostranný jakost S235JR (11 375) 30x20x3mm</t>
  </si>
  <si>
    <t>-50282491</t>
  </si>
  <si>
    <t>rám z úhelníku</t>
  </si>
  <si>
    <t>((1,055+0,78)*2)*2*16*1,17/1000</t>
  </si>
  <si>
    <t>((1,055+0,78)*2)*2*48*1,17/1000</t>
  </si>
  <si>
    <t>1,097*1,1 'Přepočtené koeficientem množství</t>
  </si>
  <si>
    <t>38</t>
  </si>
  <si>
    <t>767165114</t>
  </si>
  <si>
    <t>Montáž zábradlí madel svařováním</t>
  </si>
  <si>
    <t>-1934144239</t>
  </si>
  <si>
    <t>https://podminky.urs.cz/item/CS_URS_2025_01/767165114</t>
  </si>
  <si>
    <t>3,37*16</t>
  </si>
  <si>
    <t>3,46*16</t>
  </si>
  <si>
    <t>3,41*16</t>
  </si>
  <si>
    <t>3,475*16</t>
  </si>
  <si>
    <t>39</t>
  </si>
  <si>
    <t>14550178</t>
  </si>
  <si>
    <t>profil ocelový svařovaný jakost S235 průřez obdelníkový 80x50x3mm</t>
  </si>
  <si>
    <t>732846908</t>
  </si>
  <si>
    <t>(3,37*16)*5,6/1000</t>
  </si>
  <si>
    <t>(3,46*16)*5,6/1000</t>
  </si>
  <si>
    <t>(3,41*16)*5,6/1000</t>
  </si>
  <si>
    <t>(3,475*16)*5,6/1000</t>
  </si>
  <si>
    <t>(3,56*48)*5,6/1000</t>
  </si>
  <si>
    <t>2,497*1,1 'Přepočtené koeficientem množství</t>
  </si>
  <si>
    <t>40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</si>
  <si>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</si>
  <si>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</si>
  <si>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277446073</t>
  </si>
  <si>
    <t>https://podminky.urs.cz/item/CS_URS_2025_01/998767113</t>
  </si>
  <si>
    <t>771</t>
  </si>
  <si>
    <t>Podlahy z dlaždic</t>
  </si>
  <si>
    <t>41</t>
  </si>
  <si>
    <t>771111011</t>
  </si>
  <si>
    <t>Příprava podkladu před provedením dlažby vysátí podlah</t>
  </si>
  <si>
    <t>-718523569</t>
  </si>
  <si>
    <t>https://podminky.urs.cz/item/CS_URS_2025_01/771111011</t>
  </si>
  <si>
    <t>(3,45*1,2)*48</t>
  </si>
  <si>
    <t>42</t>
  </si>
  <si>
    <t>771121011</t>
  </si>
  <si>
    <t>Příprava podkladu před provedením dlažby nátěr penetrační na podlahu</t>
  </si>
  <si>
    <t>-743262208</t>
  </si>
  <si>
    <t>https://podminky.urs.cz/item/CS_URS_2025_01/771121011</t>
  </si>
  <si>
    <t>43</t>
  </si>
  <si>
    <t>771161023</t>
  </si>
  <si>
    <t>Příprava podkladu před provedením dlažby montáž profilu ukončujícího profilu pro balkony a terasy</t>
  </si>
  <si>
    <t>1476214783</t>
  </si>
  <si>
    <t>https://podminky.urs.cz/item/CS_URS_2025_01/771161023</t>
  </si>
  <si>
    <t>44</t>
  </si>
  <si>
    <t>59054266</t>
  </si>
  <si>
    <t>profil ukončovací s okapničkou na spádový potěr barevný lak Al dl 2,5m v 30mm</t>
  </si>
  <si>
    <t>1510076261</t>
  </si>
  <si>
    <t>453,76*1,1 'Přepočtené koeficientem množství</t>
  </si>
  <si>
    <t>45</t>
  </si>
  <si>
    <t>771474213</t>
  </si>
  <si>
    <t>Montáž soklů z dlaždic keramických lepených cementovým flexibilním rychletuhnoucím lepidlem rovných, výšky přes 90 do 120 mm</t>
  </si>
  <si>
    <t>1561355879</t>
  </si>
  <si>
    <t>https://podminky.urs.cz/item/CS_URS_2025_01/771474213</t>
  </si>
  <si>
    <t>(1,1+3,45+1,1)*16</t>
  </si>
  <si>
    <t>(1,1+3,45+0,885+0,14+0,885+3,45+1,1)*16</t>
  </si>
  <si>
    <t>(1,1+3,45+0,885+0,14+0,885+3,45+0,885+0,14+0,885+3,45+0,885+0,414+0,885+3,45+0,885+0,14+0,885+3,454+1,1)*16</t>
  </si>
  <si>
    <t>46</t>
  </si>
  <si>
    <t>59761186</t>
  </si>
  <si>
    <t>sokl keramický mrazuvzdorný povrch hladký/lesklý tl do 10mm výšky přes 90 do 120mm</t>
  </si>
  <si>
    <t>-1200031803</t>
  </si>
  <si>
    <t>733,888*1,1 'Přepočtené koeficientem množství</t>
  </si>
  <si>
    <t>47</t>
  </si>
  <si>
    <t>771574519</t>
  </si>
  <si>
    <t>Montáž podlah z dlaždic keramických lepených cementovým flexibilním rychletuhnoucím lepidlem hladkých, tloušťky do 10 mm přes 22 do 25 ks/m2</t>
  </si>
  <si>
    <t>17462210</t>
  </si>
  <si>
    <t>https://podminky.urs.cz/item/CS_URS_2025_01/771574519</t>
  </si>
  <si>
    <t>48</t>
  </si>
  <si>
    <t>59761126</t>
  </si>
  <si>
    <t>dlažba keramická slinutá mrazuvzdorná R10/B povrch hladký/matný tl do 10mm přes 22 do 25ks/m2</t>
  </si>
  <si>
    <t>2002673705</t>
  </si>
  <si>
    <t>530,496*1,1 'Přepočtené koeficientem množství</t>
  </si>
  <si>
    <t>49</t>
  </si>
  <si>
    <t>771577211</t>
  </si>
  <si>
    <t>Montáž podlah z dlaždic keramických lepených cementovým flexibilním lepidlem Příplatek k cenám za plochu do 5 m2 jednotlivě</t>
  </si>
  <si>
    <t>1494817589</t>
  </si>
  <si>
    <t>https://podminky.urs.cz/item/CS_URS_2025_01/771577211</t>
  </si>
  <si>
    <t>50</t>
  </si>
  <si>
    <t>771591122</t>
  </si>
  <si>
    <t>Podlahy - dokončovací práce separační provazec do pružných spar, průměru 6 mm</t>
  </si>
  <si>
    <t>-262643980</t>
  </si>
  <si>
    <t>https://podminky.urs.cz/item/CS_URS_2025_01/771591122</t>
  </si>
  <si>
    <t>51</t>
  </si>
  <si>
    <t>771591227</t>
  </si>
  <si>
    <t>Izolace podlahy pod dlažbu montáž izolační fólie celoplošně lepené na podlahu</t>
  </si>
  <si>
    <t>-1573333425</t>
  </si>
  <si>
    <t>https://podminky.urs.cz/item/CS_URS_2025_01/771591227</t>
  </si>
  <si>
    <t>52</t>
  </si>
  <si>
    <t>28323002</t>
  </si>
  <si>
    <t>rohož separační drenážní kontaktně kapilární PE tl 4mm dl 25m</t>
  </si>
  <si>
    <t>-807927235</t>
  </si>
  <si>
    <t>530,496*1,05 'Přepočtené koeficientem množství</t>
  </si>
  <si>
    <t>53</t>
  </si>
  <si>
    <t>998771113</t>
  </si>
  <si>
    <t>Přesun hmot pro podlahy z dlaždic stanovený z hmotnosti přesunovaného materiálu vodorovná dopravní vzdálenost do 50 m s omezením mechanizace v objektech výšky přes 12 do 24 m</t>
  </si>
  <si>
    <t>-67799194</t>
  </si>
  <si>
    <t>https://podminky.urs.cz/item/CS_URS_2025_01/998771113</t>
  </si>
  <si>
    <t>783</t>
  </si>
  <si>
    <t>Dokončovací práce - nátěry</t>
  </si>
  <si>
    <t>54</t>
  </si>
  <si>
    <t>783301311</t>
  </si>
  <si>
    <t>Příprava podkladu zámečnických konstrukcí před provedením nátěru odmaštění odmašťovačem vodou ředitelným</t>
  </si>
  <si>
    <t>-665460847</t>
  </si>
  <si>
    <t>https://podminky.urs.cz/item/CS_URS_2025_01/783301311</t>
  </si>
  <si>
    <t>sloupek 50/50/3</t>
  </si>
  <si>
    <t>(0,12+0,78+0,221+0,198+0,12)*2*16*0,19</t>
  </si>
  <si>
    <t>(0,12+0,78)*2*16*0,19</t>
  </si>
  <si>
    <t>(0,12+0,78+0,221+0,198+0,12)*2*48*0,19</t>
  </si>
  <si>
    <t>(0,12+0,78)*2*48*4,48*0,19</t>
  </si>
  <si>
    <t>zábradlí Z1 profil 70/50/3</t>
  </si>
  <si>
    <t>(3,45*16)*2*0,23</t>
  </si>
  <si>
    <t>(3,5*16)*2*0,23</t>
  </si>
  <si>
    <t>(3,515*16)*2*0,23</t>
  </si>
  <si>
    <t>(3,56*48)*2*0,23</t>
  </si>
  <si>
    <t>kotevní  plech s nasouvacím trnem 60/40/3</t>
  </si>
  <si>
    <t>(0,1*64)*0,19</t>
  </si>
  <si>
    <t>(2*PI*0,012*0,012+2*PI*0,012*0,78)*9*16</t>
  </si>
  <si>
    <t>(2*PI*0,012*0,012+2*PI*0,012*0,78)*10*16</t>
  </si>
  <si>
    <t>(2*PI*0,012*0,012+2*PI*0,012*0,78)*10*48</t>
  </si>
  <si>
    <t>(2*0,2*0,01+2*0,01*0,085+2*0,2*0,085)*32</t>
  </si>
  <si>
    <t>(2*0,15*0,01+2*0,01*0,07+2*0,15*0,07)*64</t>
  </si>
  <si>
    <t>(2*0,2*0,01+2*0,01*0,085+2*0,2*0,085)*64</t>
  </si>
  <si>
    <t>(2*0,2*0,01+2*0,01*0,085+2*0,2*0,085)*160</t>
  </si>
  <si>
    <t>((1,055+0,78)*2)*2*16</t>
  </si>
  <si>
    <t>((1,055+0,78)*2)*2*48</t>
  </si>
  <si>
    <t>((0,14+0,05+0,076)*2*0,05)*64</t>
  </si>
  <si>
    <t>((0,14+0,05+0,076)*0,05)*2*256</t>
  </si>
  <si>
    <t>rám z úhelníku 30/20/3</t>
  </si>
  <si>
    <t>(0,03+0,02)*2*1,055*32</t>
  </si>
  <si>
    <t>(0,03+0,02)*2*0,78*32</t>
  </si>
  <si>
    <t>(0,03+0,02)*2*1,055*48</t>
  </si>
  <si>
    <t>(0,03+0,02)*2*0,78*48</t>
  </si>
  <si>
    <t>madlo 80/50/3</t>
  </si>
  <si>
    <t>(3,37*16)*0,25</t>
  </si>
  <si>
    <t>(3,46*16)*0,25</t>
  </si>
  <si>
    <t>(3,41*16)*0,25</t>
  </si>
  <si>
    <t>(3,475*16)*0,25</t>
  </si>
  <si>
    <t>(3,56*48)*0,25</t>
  </si>
  <si>
    <t>55</t>
  </si>
  <si>
    <t>783314201</t>
  </si>
  <si>
    <t>Základní antikorozní nátěr zámečnických konstrukcí jednonásobný syntetický standardní</t>
  </si>
  <si>
    <t>-285607021</t>
  </si>
  <si>
    <t>https://podminky.urs.cz/item/CS_URS_2025_01/783314201</t>
  </si>
  <si>
    <t>56</t>
  </si>
  <si>
    <t>783317101</t>
  </si>
  <si>
    <t>Krycí nátěr (email) zámečnických konstrukcí jednonásobný syntetický standardní</t>
  </si>
  <si>
    <t>347111179</t>
  </si>
  <si>
    <t>https://podminky.urs.cz/item/CS_URS_2025_01/783317101</t>
  </si>
  <si>
    <t>57</t>
  </si>
  <si>
    <t>-975993112</t>
  </si>
  <si>
    <t>58</t>
  </si>
  <si>
    <t>VRN 02</t>
  </si>
  <si>
    <t>Provoz investora</t>
  </si>
  <si>
    <t>-1115618314</t>
  </si>
  <si>
    <t>59</t>
  </si>
  <si>
    <t>VRN02</t>
  </si>
  <si>
    <t>zabezpečení bezpečnosti a hygieny práce</t>
  </si>
  <si>
    <t>soubor</t>
  </si>
  <si>
    <t>881422738</t>
  </si>
  <si>
    <t>60</t>
  </si>
  <si>
    <t>VRN03</t>
  </si>
  <si>
    <t>opatření k ochraně životního prostředí – k použitým výrobkům a materiálům zhotovitel doloží atesty o nezávadnosti pro zdraví a životní prostředí</t>
  </si>
  <si>
    <t>1519357640</t>
  </si>
  <si>
    <t>61</t>
  </si>
  <si>
    <t>VRN05</t>
  </si>
  <si>
    <t>spotřeba médií (např. energií, vody)</t>
  </si>
  <si>
    <t>1154169392</t>
  </si>
  <si>
    <t>62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</si>
  <si>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</si>
  <si>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</si>
  <si>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897698975</t>
  </si>
  <si>
    <t>63</t>
  </si>
  <si>
    <t>VRN08</t>
  </si>
  <si>
    <t>úklid staveniště</t>
  </si>
  <si>
    <t>16550895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</si>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</sst>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5042131" TargetMode="External"/><Relationship Id="rId13" Type="http://schemas.openxmlformats.org/officeDocument/2006/relationships/hyperlink" Target="https://podminky.urs.cz/item/CS_URS_2025_01/985112122" TargetMode="External"/><Relationship Id="rId18" Type="http://schemas.openxmlformats.org/officeDocument/2006/relationships/hyperlink" Target="https://podminky.urs.cz/item/CS_URS_2025_01/997013323" TargetMode="External"/><Relationship Id="rId3" Type="http://schemas.openxmlformats.org/officeDocument/2006/relationships/hyperlink" Target="https://podminky.urs.cz/item/CS_URS_2025_01/941111322" TargetMode="External"/><Relationship Id="rId21" Type="http://schemas.openxmlformats.org/officeDocument/2006/relationships/hyperlink" Target="https://podminky.urs.cz/item/CS_URS_2025_01/997013601" TargetMode="External"/><Relationship Id="rId7" Type="http://schemas.openxmlformats.org/officeDocument/2006/relationships/hyperlink" Target="https://podminky.urs.cz/item/CS_URS_2025_01/944711214" TargetMode="External"/><Relationship Id="rId12" Type="http://schemas.openxmlformats.org/officeDocument/2006/relationships/hyperlink" Target="https://podminky.urs.cz/item/CS_URS_2025_01/965081611" TargetMode="External"/><Relationship Id="rId17" Type="http://schemas.openxmlformats.org/officeDocument/2006/relationships/hyperlink" Target="https://podminky.urs.cz/item/CS_URS_2025_01/997013313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941111212" TargetMode="External"/><Relationship Id="rId16" Type="http://schemas.openxmlformats.org/officeDocument/2006/relationships/hyperlink" Target="https://podminky.urs.cz/item/CS_URS_2025_01/997013117" TargetMode="External"/><Relationship Id="rId20" Type="http://schemas.openxmlformats.org/officeDocument/2006/relationships/hyperlink" Target="https://podminky.urs.cz/item/CS_URS_2025_01/997013509" TargetMode="External"/><Relationship Id="rId1" Type="http://schemas.openxmlformats.org/officeDocument/2006/relationships/hyperlink" Target="https://podminky.urs.cz/item/CS_URS_2025_01/941111112" TargetMode="External"/><Relationship Id="rId6" Type="http://schemas.openxmlformats.org/officeDocument/2006/relationships/hyperlink" Target="https://podminky.urs.cz/item/CS_URS_2025_01/944711114" TargetMode="External"/><Relationship Id="rId11" Type="http://schemas.openxmlformats.org/officeDocument/2006/relationships/hyperlink" Target="https://podminky.urs.cz/item/CS_URS_2025_01/965081213" TargetMode="External"/><Relationship Id="rId24" Type="http://schemas.openxmlformats.org/officeDocument/2006/relationships/hyperlink" Target="https://podminky.urs.cz/item/CS_URS_2025_01/767161850" TargetMode="External"/><Relationship Id="rId5" Type="http://schemas.openxmlformats.org/officeDocument/2006/relationships/hyperlink" Target="https://podminky.urs.cz/item/CS_URS_2025_01/944611211" TargetMode="External"/><Relationship Id="rId15" Type="http://schemas.openxmlformats.org/officeDocument/2006/relationships/hyperlink" Target="https://podminky.urs.cz/item/CS_URS_2025_01/993111119" TargetMode="External"/><Relationship Id="rId23" Type="http://schemas.openxmlformats.org/officeDocument/2006/relationships/hyperlink" Target="https://podminky.urs.cz/item/CS_URS_2025_01/767161814" TargetMode="External"/><Relationship Id="rId10" Type="http://schemas.openxmlformats.org/officeDocument/2006/relationships/hyperlink" Target="https://podminky.urs.cz/item/CS_URS_2025_01/965046119" TargetMode="External"/><Relationship Id="rId19" Type="http://schemas.openxmlformats.org/officeDocument/2006/relationships/hyperlink" Target="https://podminky.urs.cz/item/CS_URS_2025_01/997013501" TargetMode="External"/><Relationship Id="rId4" Type="http://schemas.openxmlformats.org/officeDocument/2006/relationships/hyperlink" Target="https://podminky.urs.cz/item/CS_URS_2025_01/944611111" TargetMode="External"/><Relationship Id="rId9" Type="http://schemas.openxmlformats.org/officeDocument/2006/relationships/hyperlink" Target="https://podminky.urs.cz/item/CS_URS_2025_01/965046111" TargetMode="External"/><Relationship Id="rId14" Type="http://schemas.openxmlformats.org/officeDocument/2006/relationships/hyperlink" Target="https://podminky.urs.cz/item/CS_URS_2025_01/993111111" TargetMode="External"/><Relationship Id="rId22" Type="http://schemas.openxmlformats.org/officeDocument/2006/relationships/hyperlink" Target="https://podminky.urs.cz/item/CS_URS_2025_01/7640028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44611211" TargetMode="External"/><Relationship Id="rId13" Type="http://schemas.openxmlformats.org/officeDocument/2006/relationships/hyperlink" Target="https://podminky.urs.cz/item/CS_URS_2025_01/985132311" TargetMode="External"/><Relationship Id="rId18" Type="http://schemas.openxmlformats.org/officeDocument/2006/relationships/hyperlink" Target="https://podminky.urs.cz/item/CS_URS_2025_01/985312192" TargetMode="External"/><Relationship Id="rId26" Type="http://schemas.openxmlformats.org/officeDocument/2006/relationships/hyperlink" Target="https://podminky.urs.cz/item/CS_URS_2025_01/766414242" TargetMode="External"/><Relationship Id="rId39" Type="http://schemas.openxmlformats.org/officeDocument/2006/relationships/hyperlink" Target="https://podminky.urs.cz/item/CS_URS_2025_01/998771113" TargetMode="External"/><Relationship Id="rId3" Type="http://schemas.openxmlformats.org/officeDocument/2006/relationships/hyperlink" Target="https://podminky.urs.cz/item/CS_URS_2025_01/629991011" TargetMode="External"/><Relationship Id="rId21" Type="http://schemas.openxmlformats.org/officeDocument/2006/relationships/hyperlink" Target="https://podminky.urs.cz/item/CS_URS_2025_01/985323112" TargetMode="External"/><Relationship Id="rId34" Type="http://schemas.openxmlformats.org/officeDocument/2006/relationships/hyperlink" Target="https://podminky.urs.cz/item/CS_URS_2025_01/771474213" TargetMode="External"/><Relationship Id="rId42" Type="http://schemas.openxmlformats.org/officeDocument/2006/relationships/hyperlink" Target="https://podminky.urs.cz/item/CS_URS_2025_01/783317101" TargetMode="External"/><Relationship Id="rId7" Type="http://schemas.openxmlformats.org/officeDocument/2006/relationships/hyperlink" Target="https://podminky.urs.cz/item/CS_URS_2025_01/941111812" TargetMode="External"/><Relationship Id="rId12" Type="http://schemas.openxmlformats.org/officeDocument/2006/relationships/hyperlink" Target="https://podminky.urs.cz/item/CS_URS_2025_01/977171232" TargetMode="External"/><Relationship Id="rId17" Type="http://schemas.openxmlformats.org/officeDocument/2006/relationships/hyperlink" Target="https://podminky.urs.cz/item/CS_URS_2025_01/985312122" TargetMode="External"/><Relationship Id="rId25" Type="http://schemas.openxmlformats.org/officeDocument/2006/relationships/hyperlink" Target="https://podminky.urs.cz/item/CS_URS_2025_01/998011011" TargetMode="External"/><Relationship Id="rId33" Type="http://schemas.openxmlformats.org/officeDocument/2006/relationships/hyperlink" Target="https://podminky.urs.cz/item/CS_URS_2025_01/771161023" TargetMode="External"/><Relationship Id="rId38" Type="http://schemas.openxmlformats.org/officeDocument/2006/relationships/hyperlink" Target="https://podminky.urs.cz/item/CS_URS_2025_01/771591227" TargetMode="External"/><Relationship Id="rId2" Type="http://schemas.openxmlformats.org/officeDocument/2006/relationships/hyperlink" Target="https://podminky.urs.cz/item/CS_URS_2025_01/621521012" TargetMode="External"/><Relationship Id="rId16" Type="http://schemas.openxmlformats.org/officeDocument/2006/relationships/hyperlink" Target="https://podminky.urs.cz/item/CS_URS_2025_01/985311912" TargetMode="External"/><Relationship Id="rId20" Type="http://schemas.openxmlformats.org/officeDocument/2006/relationships/hyperlink" Target="https://podminky.urs.cz/item/CS_URS_2025_01/985321912" TargetMode="External"/><Relationship Id="rId29" Type="http://schemas.openxmlformats.org/officeDocument/2006/relationships/hyperlink" Target="https://podminky.urs.cz/item/CS_URS_2025_01/767165114" TargetMode="External"/><Relationship Id="rId41" Type="http://schemas.openxmlformats.org/officeDocument/2006/relationships/hyperlink" Target="https://podminky.urs.cz/item/CS_URS_2025_01/783314201" TargetMode="External"/><Relationship Id="rId1" Type="http://schemas.openxmlformats.org/officeDocument/2006/relationships/hyperlink" Target="https://podminky.urs.cz/item/CS_URS_2025_01/621151011" TargetMode="External"/><Relationship Id="rId6" Type="http://schemas.openxmlformats.org/officeDocument/2006/relationships/hyperlink" Target="https://podminky.urs.cz/item/CS_URS_2025_01/941111322" TargetMode="External"/><Relationship Id="rId11" Type="http://schemas.openxmlformats.org/officeDocument/2006/relationships/hyperlink" Target="https://podminky.urs.cz/item/CS_URS_2025_01/944711814" TargetMode="External"/><Relationship Id="rId24" Type="http://schemas.openxmlformats.org/officeDocument/2006/relationships/hyperlink" Target="https://podminky.urs.cz/item/CS_URS_2025_01/993111119" TargetMode="External"/><Relationship Id="rId32" Type="http://schemas.openxmlformats.org/officeDocument/2006/relationships/hyperlink" Target="https://podminky.urs.cz/item/CS_URS_2025_01/771121011" TargetMode="External"/><Relationship Id="rId37" Type="http://schemas.openxmlformats.org/officeDocument/2006/relationships/hyperlink" Target="https://podminky.urs.cz/item/CS_URS_2025_01/771591122" TargetMode="External"/><Relationship Id="rId40" Type="http://schemas.openxmlformats.org/officeDocument/2006/relationships/hyperlink" Target="https://podminky.urs.cz/item/CS_URS_2025_01/783301311" TargetMode="External"/><Relationship Id="rId5" Type="http://schemas.openxmlformats.org/officeDocument/2006/relationships/hyperlink" Target="https://podminky.urs.cz/item/CS_URS_2025_01/941111212" TargetMode="External"/><Relationship Id="rId15" Type="http://schemas.openxmlformats.org/officeDocument/2006/relationships/hyperlink" Target="https://podminky.urs.cz/item/CS_URS_2025_01/985311212" TargetMode="External"/><Relationship Id="rId23" Type="http://schemas.openxmlformats.org/officeDocument/2006/relationships/hyperlink" Target="https://podminky.urs.cz/item/CS_URS_2025_01/993111111" TargetMode="External"/><Relationship Id="rId28" Type="http://schemas.openxmlformats.org/officeDocument/2006/relationships/hyperlink" Target="https://podminky.urs.cz/item/CS_URS_2025_01/767163223" TargetMode="External"/><Relationship Id="rId36" Type="http://schemas.openxmlformats.org/officeDocument/2006/relationships/hyperlink" Target="https://podminky.urs.cz/item/CS_URS_2025_01/771577211" TargetMode="External"/><Relationship Id="rId10" Type="http://schemas.openxmlformats.org/officeDocument/2006/relationships/hyperlink" Target="https://podminky.urs.cz/item/CS_URS_2025_01/944711214" TargetMode="External"/><Relationship Id="rId19" Type="http://schemas.openxmlformats.org/officeDocument/2006/relationships/hyperlink" Target="https://podminky.urs.cz/item/CS_URS_2025_01/985321111" TargetMode="External"/><Relationship Id="rId31" Type="http://schemas.openxmlformats.org/officeDocument/2006/relationships/hyperlink" Target="https://podminky.urs.cz/item/CS_URS_2025_01/771111011" TargetMode="External"/><Relationship Id="rId4" Type="http://schemas.openxmlformats.org/officeDocument/2006/relationships/hyperlink" Target="https://podminky.urs.cz/item/CS_URS_2025_01/631311115" TargetMode="External"/><Relationship Id="rId9" Type="http://schemas.openxmlformats.org/officeDocument/2006/relationships/hyperlink" Target="https://podminky.urs.cz/item/CS_URS_2025_01/944611811" TargetMode="External"/><Relationship Id="rId14" Type="http://schemas.openxmlformats.org/officeDocument/2006/relationships/hyperlink" Target="https://podminky.urs.cz/item/CS_URS_2025_01/985139112" TargetMode="External"/><Relationship Id="rId22" Type="http://schemas.openxmlformats.org/officeDocument/2006/relationships/hyperlink" Target="https://podminky.urs.cz/item/CS_URS_2025_01/985323912" TargetMode="External"/><Relationship Id="rId27" Type="http://schemas.openxmlformats.org/officeDocument/2006/relationships/hyperlink" Target="https://podminky.urs.cz/item/CS_URS_2025_01/998766113" TargetMode="External"/><Relationship Id="rId30" Type="http://schemas.openxmlformats.org/officeDocument/2006/relationships/hyperlink" Target="https://podminky.urs.cz/item/CS_URS_2025_01/998767113" TargetMode="External"/><Relationship Id="rId35" Type="http://schemas.openxmlformats.org/officeDocument/2006/relationships/hyperlink" Target="https://podminky.urs.cz/item/CS_URS_2025_01/771574519" TargetMode="External"/><Relationship Id="rId4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5"/>
      <c r="AQ5" s="25"/>
      <c r="AR5" s="23"/>
      <c r="BE5" s="341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5"/>
      <c r="AQ6" s="25"/>
      <c r="AR6" s="23"/>
      <c r="BE6" s="342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2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2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2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2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2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2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42"/>
      <c r="BS13" s="20" t="s">
        <v>6</v>
      </c>
    </row>
    <row r="14" spans="1:74" ht="12.75">
      <c r="B14" s="24"/>
      <c r="C14" s="25"/>
      <c r="D14" s="25"/>
      <c r="E14" s="347" t="s">
        <v>31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42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2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2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2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2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2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2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2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2"/>
    </row>
    <row r="23" spans="1:71" s="1" customFormat="1" ht="47.25" customHeight="1">
      <c r="B23" s="24"/>
      <c r="C23" s="25"/>
      <c r="D23" s="25"/>
      <c r="E23" s="349" t="s">
        <v>37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5"/>
      <c r="AP23" s="25"/>
      <c r="AQ23" s="25"/>
      <c r="AR23" s="23"/>
      <c r="BE23" s="342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2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2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0">
        <f>ROUND(AG54,2)</f>
        <v>0</v>
      </c>
      <c r="AL26" s="351"/>
      <c r="AM26" s="351"/>
      <c r="AN26" s="351"/>
      <c r="AO26" s="351"/>
      <c r="AP26" s="39"/>
      <c r="AQ26" s="39"/>
      <c r="AR26" s="42"/>
      <c r="BE26" s="342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2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2" t="s">
        <v>39</v>
      </c>
      <c r="M28" s="352"/>
      <c r="N28" s="352"/>
      <c r="O28" s="352"/>
      <c r="P28" s="352"/>
      <c r="Q28" s="39"/>
      <c r="R28" s="39"/>
      <c r="S28" s="39"/>
      <c r="T28" s="39"/>
      <c r="U28" s="39"/>
      <c r="V28" s="39"/>
      <c r="W28" s="352" t="s">
        <v>40</v>
      </c>
      <c r="X28" s="352"/>
      <c r="Y28" s="352"/>
      <c r="Z28" s="352"/>
      <c r="AA28" s="352"/>
      <c r="AB28" s="352"/>
      <c r="AC28" s="352"/>
      <c r="AD28" s="352"/>
      <c r="AE28" s="352"/>
      <c r="AF28" s="39"/>
      <c r="AG28" s="39"/>
      <c r="AH28" s="39"/>
      <c r="AI28" s="39"/>
      <c r="AJ28" s="39"/>
      <c r="AK28" s="352" t="s">
        <v>41</v>
      </c>
      <c r="AL28" s="352"/>
      <c r="AM28" s="352"/>
      <c r="AN28" s="352"/>
      <c r="AO28" s="352"/>
      <c r="AP28" s="39"/>
      <c r="AQ28" s="39"/>
      <c r="AR28" s="42"/>
      <c r="BE28" s="342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55">
        <v>0.21</v>
      </c>
      <c r="M29" s="354"/>
      <c r="N29" s="354"/>
      <c r="O29" s="354"/>
      <c r="P29" s="354"/>
      <c r="Q29" s="44"/>
      <c r="R29" s="44"/>
      <c r="S29" s="44"/>
      <c r="T29" s="44"/>
      <c r="U29" s="44"/>
      <c r="V29" s="44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4"/>
      <c r="AG29" s="44"/>
      <c r="AH29" s="44"/>
      <c r="AI29" s="44"/>
      <c r="AJ29" s="44"/>
      <c r="AK29" s="353">
        <f>ROUND(AV54, 2)</f>
        <v>0</v>
      </c>
      <c r="AL29" s="354"/>
      <c r="AM29" s="354"/>
      <c r="AN29" s="354"/>
      <c r="AO29" s="354"/>
      <c r="AP29" s="44"/>
      <c r="AQ29" s="44"/>
      <c r="AR29" s="45"/>
      <c r="BE29" s="343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55">
        <v>0.12</v>
      </c>
      <c r="M30" s="354"/>
      <c r="N30" s="354"/>
      <c r="O30" s="354"/>
      <c r="P30" s="354"/>
      <c r="Q30" s="44"/>
      <c r="R30" s="44"/>
      <c r="S30" s="44"/>
      <c r="T30" s="44"/>
      <c r="U30" s="44"/>
      <c r="V30" s="44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4"/>
      <c r="AG30" s="44"/>
      <c r="AH30" s="44"/>
      <c r="AI30" s="44"/>
      <c r="AJ30" s="44"/>
      <c r="AK30" s="353">
        <f>ROUND(AW54, 2)</f>
        <v>0</v>
      </c>
      <c r="AL30" s="354"/>
      <c r="AM30" s="354"/>
      <c r="AN30" s="354"/>
      <c r="AO30" s="354"/>
      <c r="AP30" s="44"/>
      <c r="AQ30" s="44"/>
      <c r="AR30" s="45"/>
      <c r="BE30" s="343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55">
        <v>0.21</v>
      </c>
      <c r="M31" s="354"/>
      <c r="N31" s="354"/>
      <c r="O31" s="354"/>
      <c r="P31" s="354"/>
      <c r="Q31" s="44"/>
      <c r="R31" s="44"/>
      <c r="S31" s="44"/>
      <c r="T31" s="44"/>
      <c r="U31" s="44"/>
      <c r="V31" s="44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4"/>
      <c r="AG31" s="44"/>
      <c r="AH31" s="44"/>
      <c r="AI31" s="44"/>
      <c r="AJ31" s="44"/>
      <c r="AK31" s="353">
        <v>0</v>
      </c>
      <c r="AL31" s="354"/>
      <c r="AM31" s="354"/>
      <c r="AN31" s="354"/>
      <c r="AO31" s="354"/>
      <c r="AP31" s="44"/>
      <c r="AQ31" s="44"/>
      <c r="AR31" s="45"/>
      <c r="BE31" s="343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55">
        <v>0.12</v>
      </c>
      <c r="M32" s="354"/>
      <c r="N32" s="354"/>
      <c r="O32" s="354"/>
      <c r="P32" s="354"/>
      <c r="Q32" s="44"/>
      <c r="R32" s="44"/>
      <c r="S32" s="44"/>
      <c r="T32" s="44"/>
      <c r="U32" s="44"/>
      <c r="V32" s="44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4"/>
      <c r="AG32" s="44"/>
      <c r="AH32" s="44"/>
      <c r="AI32" s="44"/>
      <c r="AJ32" s="44"/>
      <c r="AK32" s="353">
        <v>0</v>
      </c>
      <c r="AL32" s="354"/>
      <c r="AM32" s="354"/>
      <c r="AN32" s="354"/>
      <c r="AO32" s="354"/>
      <c r="AP32" s="44"/>
      <c r="AQ32" s="44"/>
      <c r="AR32" s="45"/>
      <c r="BE32" s="343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55">
        <v>0</v>
      </c>
      <c r="M33" s="354"/>
      <c r="N33" s="354"/>
      <c r="O33" s="354"/>
      <c r="P33" s="354"/>
      <c r="Q33" s="44"/>
      <c r="R33" s="44"/>
      <c r="S33" s="44"/>
      <c r="T33" s="44"/>
      <c r="U33" s="44"/>
      <c r="V33" s="44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4"/>
      <c r="AG33" s="44"/>
      <c r="AH33" s="44"/>
      <c r="AI33" s="44"/>
      <c r="AJ33" s="44"/>
      <c r="AK33" s="353">
        <v>0</v>
      </c>
      <c r="AL33" s="354"/>
      <c r="AM33" s="354"/>
      <c r="AN33" s="354"/>
      <c r="AO33" s="354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56" t="s">
        <v>50</v>
      </c>
      <c r="Y35" s="357"/>
      <c r="Z35" s="357"/>
      <c r="AA35" s="357"/>
      <c r="AB35" s="357"/>
      <c r="AC35" s="48"/>
      <c r="AD35" s="48"/>
      <c r="AE35" s="48"/>
      <c r="AF35" s="48"/>
      <c r="AG35" s="48"/>
      <c r="AH35" s="48"/>
      <c r="AI35" s="48"/>
      <c r="AJ35" s="48"/>
      <c r="AK35" s="358">
        <f>SUM(AK26:AK33)</f>
        <v>0</v>
      </c>
      <c r="AL35" s="357"/>
      <c r="AM35" s="357"/>
      <c r="AN35" s="357"/>
      <c r="AO35" s="359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N11222025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0" t="str">
        <f>K6</f>
        <v>Rekonstrukce balkonů na objektu BD Zašovská 776, Valašské Meziříčí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2" t="str">
        <f>IF(AN8= "","",AN8)</f>
        <v>16. 1. 2025</v>
      </c>
      <c r="AN47" s="362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Valašské Meziříčí, Náměstí 7/5,757 01 VM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3" t="str">
        <f>IF(E17="","",E17)</f>
        <v>Josef Galetka, Hošťálková 542, 756 22</v>
      </c>
      <c r="AN49" s="364"/>
      <c r="AO49" s="364"/>
      <c r="AP49" s="364"/>
      <c r="AQ49" s="39"/>
      <c r="AR49" s="42"/>
      <c r="AS49" s="365" t="s">
        <v>52</v>
      </c>
      <c r="AT49" s="366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63" t="str">
        <f>IF(E20="","",E20)</f>
        <v xml:space="preserve"> </v>
      </c>
      <c r="AN50" s="364"/>
      <c r="AO50" s="364"/>
      <c r="AP50" s="364"/>
      <c r="AQ50" s="39"/>
      <c r="AR50" s="42"/>
      <c r="AS50" s="367"/>
      <c r="AT50" s="368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9"/>
      <c r="AT51" s="370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1" t="s">
        <v>53</v>
      </c>
      <c r="D52" s="372"/>
      <c r="E52" s="372"/>
      <c r="F52" s="372"/>
      <c r="G52" s="372"/>
      <c r="H52" s="69"/>
      <c r="I52" s="373" t="s">
        <v>54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4" t="s">
        <v>55</v>
      </c>
      <c r="AH52" s="372"/>
      <c r="AI52" s="372"/>
      <c r="AJ52" s="372"/>
      <c r="AK52" s="372"/>
      <c r="AL52" s="372"/>
      <c r="AM52" s="372"/>
      <c r="AN52" s="373" t="s">
        <v>56</v>
      </c>
      <c r="AO52" s="372"/>
      <c r="AP52" s="372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8">
        <f>ROUND(SUM(AG55:AG56),2)</f>
        <v>0</v>
      </c>
      <c r="AH54" s="378"/>
      <c r="AI54" s="378"/>
      <c r="AJ54" s="378"/>
      <c r="AK54" s="378"/>
      <c r="AL54" s="378"/>
      <c r="AM54" s="378"/>
      <c r="AN54" s="379">
        <f>SUM(AG54,AT54)</f>
        <v>0</v>
      </c>
      <c r="AO54" s="379"/>
      <c r="AP54" s="379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77" t="s">
        <v>77</v>
      </c>
      <c r="E55" s="377"/>
      <c r="F55" s="377"/>
      <c r="G55" s="377"/>
      <c r="H55" s="377"/>
      <c r="I55" s="92"/>
      <c r="J55" s="377" t="s">
        <v>78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5">
        <f>'01 - Bourací práce na bal...'!J30</f>
        <v>0</v>
      </c>
      <c r="AH55" s="376"/>
      <c r="AI55" s="376"/>
      <c r="AJ55" s="376"/>
      <c r="AK55" s="376"/>
      <c r="AL55" s="376"/>
      <c r="AM55" s="376"/>
      <c r="AN55" s="375">
        <f>SUM(AG55,AT55)</f>
        <v>0</v>
      </c>
      <c r="AO55" s="376"/>
      <c r="AP55" s="376"/>
      <c r="AQ55" s="93" t="s">
        <v>79</v>
      </c>
      <c r="AR55" s="94"/>
      <c r="AS55" s="95">
        <v>0</v>
      </c>
      <c r="AT55" s="96">
        <f>ROUND(SUM(AV55:AW55),2)</f>
        <v>0</v>
      </c>
      <c r="AU55" s="97">
        <f>'01 - Bourací práce na bal...'!P86</f>
        <v>0</v>
      </c>
      <c r="AV55" s="96">
        <f>'01 - Bourací práce na bal...'!J33</f>
        <v>0</v>
      </c>
      <c r="AW55" s="96">
        <f>'01 - Bourací práce na bal...'!J34</f>
        <v>0</v>
      </c>
      <c r="AX55" s="96">
        <f>'01 - Bourací práce na bal...'!J35</f>
        <v>0</v>
      </c>
      <c r="AY55" s="96">
        <f>'01 - Bourací práce na bal...'!J36</f>
        <v>0</v>
      </c>
      <c r="AZ55" s="96">
        <f>'01 - Bourací práce na bal...'!F33</f>
        <v>0</v>
      </c>
      <c r="BA55" s="96">
        <f>'01 - Bourací práce na bal...'!F34</f>
        <v>0</v>
      </c>
      <c r="BB55" s="96">
        <f>'01 - Bourací práce na bal...'!F35</f>
        <v>0</v>
      </c>
      <c r="BC55" s="96">
        <f>'01 - Bourací práce na bal...'!F36</f>
        <v>0</v>
      </c>
      <c r="BD55" s="98">
        <f>'01 - Bourací práce na bal...'!F37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80</v>
      </c>
    </row>
    <row r="56" spans="1:91" s="7" customFormat="1" ht="24.75" customHeight="1">
      <c r="A56" s="89" t="s">
        <v>76</v>
      </c>
      <c r="B56" s="90"/>
      <c r="C56" s="91"/>
      <c r="D56" s="377" t="s">
        <v>82</v>
      </c>
      <c r="E56" s="377"/>
      <c r="F56" s="377"/>
      <c r="G56" s="377"/>
      <c r="H56" s="377"/>
      <c r="I56" s="92"/>
      <c r="J56" s="377" t="s">
        <v>83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'02 - Architektonicko stav...'!J30</f>
        <v>0</v>
      </c>
      <c r="AH56" s="376"/>
      <c r="AI56" s="376"/>
      <c r="AJ56" s="376"/>
      <c r="AK56" s="376"/>
      <c r="AL56" s="376"/>
      <c r="AM56" s="376"/>
      <c r="AN56" s="375">
        <f>SUM(AG56,AT56)</f>
        <v>0</v>
      </c>
      <c r="AO56" s="376"/>
      <c r="AP56" s="376"/>
      <c r="AQ56" s="93" t="s">
        <v>79</v>
      </c>
      <c r="AR56" s="94"/>
      <c r="AS56" s="100">
        <v>0</v>
      </c>
      <c r="AT56" s="101">
        <f>ROUND(SUM(AV56:AW56),2)</f>
        <v>0</v>
      </c>
      <c r="AU56" s="102">
        <f>'02 - Architektonicko stav...'!P89</f>
        <v>0</v>
      </c>
      <c r="AV56" s="101">
        <f>'02 - Architektonicko stav...'!J33</f>
        <v>0</v>
      </c>
      <c r="AW56" s="101">
        <f>'02 - Architektonicko stav...'!J34</f>
        <v>0</v>
      </c>
      <c r="AX56" s="101">
        <f>'02 - Architektonicko stav...'!J35</f>
        <v>0</v>
      </c>
      <c r="AY56" s="101">
        <f>'02 - Architektonicko stav...'!J36</f>
        <v>0</v>
      </c>
      <c r="AZ56" s="101">
        <f>'02 - Architektonicko stav...'!F33</f>
        <v>0</v>
      </c>
      <c r="BA56" s="101">
        <f>'02 - Architektonicko stav...'!F34</f>
        <v>0</v>
      </c>
      <c r="BB56" s="101">
        <f>'02 - Architektonicko stav...'!F35</f>
        <v>0</v>
      </c>
      <c r="BC56" s="101">
        <f>'02 - Architektonicko stav...'!F36</f>
        <v>0</v>
      </c>
      <c r="BD56" s="103">
        <f>'02 - Architektonicko stav...'!F37</f>
        <v>0</v>
      </c>
      <c r="BT56" s="99" t="s">
        <v>80</v>
      </c>
      <c r="BV56" s="99" t="s">
        <v>74</v>
      </c>
      <c r="BW56" s="99" t="s">
        <v>84</v>
      </c>
      <c r="BX56" s="99" t="s">
        <v>5</v>
      </c>
      <c r="CL56" s="99" t="s">
        <v>19</v>
      </c>
      <c r="CM56" s="99" t="s">
        <v>80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cVYU9ESb9jCpZZkBoiwYusiWl2+hMNkhLaoxBU0ESuedHMYe+HehGofny3Q0iW+HCzqZbdJzZVF7JS8vX331Sw==" saltValue="2pW874zbFZupxfOF5SGxgOJYaqTX62OS87uyUCDw1NP/SrK3rO2ukxuiGfcZHz66c9YGnGAHcDYOMf2fDkXWn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Bourací práce na bal...'!C2" display="/"/>
    <hyperlink ref="A56" location="'02 - Architektonicko sta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80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1" t="str">
        <f>'Rekapitulace stavby'!K6</f>
        <v>Rekonstrukce balkonů na objektu BD Zašovská 776, Valašské Meziříčí</v>
      </c>
      <c r="F7" s="382"/>
      <c r="G7" s="382"/>
      <c r="H7" s="382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3" t="s">
        <v>87</v>
      </c>
      <c r="F9" s="384"/>
      <c r="G9" s="384"/>
      <c r="H9" s="38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7" t="s">
        <v>19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ROUND((SUM(BE86:BE260)),  2)</f>
        <v>0</v>
      </c>
      <c r="G33" s="37"/>
      <c r="H33" s="37"/>
      <c r="I33" s="121">
        <v>0.21</v>
      </c>
      <c r="J33" s="120">
        <f>ROUND(((SUM(BE86:BE260))*I33),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ROUND((SUM(BF86:BF260)),  2)</f>
        <v>0</v>
      </c>
      <c r="G34" s="37"/>
      <c r="H34" s="37"/>
      <c r="I34" s="121">
        <v>0.12</v>
      </c>
      <c r="J34" s="120">
        <f>ROUND(((SUM(BF86:BF260))*I34),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ROUND((SUM(BG86:BG260)),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ROUND((SUM(BH86:BH260)),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ROUND((SUM(BI86:BI260)),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8" t="str">
        <f>E7</f>
        <v>Rekonstrukce balkonů na objektu BD Zašovská 776, Valašské Meziříčí</v>
      </c>
      <c r="F48" s="389"/>
      <c r="G48" s="389"/>
      <c r="H48" s="389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0" t="str">
        <f>E9</f>
        <v>01 - Bourací práce na balkonech</v>
      </c>
      <c r="F50" s="390"/>
      <c r="G50" s="390"/>
      <c r="H50" s="390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Josef Galetka, Hošťálková 542, 756 22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93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94</v>
      </c>
      <c r="E62" s="146"/>
      <c r="F62" s="146"/>
      <c r="G62" s="146"/>
      <c r="H62" s="146"/>
      <c r="I62" s="146"/>
      <c r="J62" s="147">
        <f>J207</f>
        <v>0</v>
      </c>
      <c r="K62" s="144"/>
      <c r="L62" s="148"/>
    </row>
    <row r="63" spans="1:47" s="9" customFormat="1" ht="24.95" customHeight="1">
      <c r="B63" s="137"/>
      <c r="C63" s="138"/>
      <c r="D63" s="139" t="s">
        <v>95</v>
      </c>
      <c r="E63" s="140"/>
      <c r="F63" s="140"/>
      <c r="G63" s="140"/>
      <c r="H63" s="140"/>
      <c r="I63" s="140"/>
      <c r="J63" s="141">
        <f>J235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96</v>
      </c>
      <c r="E64" s="146"/>
      <c r="F64" s="146"/>
      <c r="G64" s="146"/>
      <c r="H64" s="146"/>
      <c r="I64" s="146"/>
      <c r="J64" s="147">
        <f>J236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97</v>
      </c>
      <c r="E65" s="146"/>
      <c r="F65" s="146"/>
      <c r="G65" s="146"/>
      <c r="H65" s="146"/>
      <c r="I65" s="146"/>
      <c r="J65" s="147">
        <f>J244</f>
        <v>0</v>
      </c>
      <c r="K65" s="144"/>
      <c r="L65" s="148"/>
    </row>
    <row r="66" spans="1:31" s="9" customFormat="1" ht="24.95" customHeight="1">
      <c r="B66" s="137"/>
      <c r="C66" s="138"/>
      <c r="D66" s="139" t="s">
        <v>98</v>
      </c>
      <c r="E66" s="140"/>
      <c r="F66" s="140"/>
      <c r="G66" s="140"/>
      <c r="H66" s="140"/>
      <c r="I66" s="140"/>
      <c r="J66" s="141">
        <f>J259</f>
        <v>0</v>
      </c>
      <c r="K66" s="138"/>
      <c r="L66" s="142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99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8" t="str">
        <f>E7</f>
        <v>Rekonstrukce balkonů na objektu BD Zašovská 776, Valašské Meziříčí</v>
      </c>
      <c r="F76" s="389"/>
      <c r="G76" s="389"/>
      <c r="H76" s="38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86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0" t="str">
        <f>E9</f>
        <v>01 - Bourací práce na balkonech</v>
      </c>
      <c r="F78" s="390"/>
      <c r="G78" s="390"/>
      <c r="H78" s="390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 xml:space="preserve"> </v>
      </c>
      <c r="G80" s="39"/>
      <c r="H80" s="39"/>
      <c r="I80" s="32" t="s">
        <v>23</v>
      </c>
      <c r="J80" s="62" t="str">
        <f>IF(J12="","",J12)</f>
        <v>16. 1. 2025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40.15" customHeight="1">
      <c r="A82" s="37"/>
      <c r="B82" s="38"/>
      <c r="C82" s="32" t="s">
        <v>25</v>
      </c>
      <c r="D82" s="39"/>
      <c r="E82" s="39"/>
      <c r="F82" s="30" t="str">
        <f>E15</f>
        <v>Město Valašské Meziříčí, Náměstí 7/5,757 01 VM</v>
      </c>
      <c r="G82" s="39"/>
      <c r="H82" s="39"/>
      <c r="I82" s="32" t="s">
        <v>32</v>
      </c>
      <c r="J82" s="35" t="str">
        <f>E21</f>
        <v>Josef Galetka, Hošťálková 542, 756 22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IF(E18="","",E18)</f>
        <v>Vyplň údaj</v>
      </c>
      <c r="G83" s="39"/>
      <c r="H83" s="39"/>
      <c r="I83" s="32" t="s">
        <v>35</v>
      </c>
      <c r="J83" s="35" t="str">
        <f>E24</f>
        <v xml:space="preserve"> 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100</v>
      </c>
      <c r="D85" s="152" t="s">
        <v>57</v>
      </c>
      <c r="E85" s="152" t="s">
        <v>53</v>
      </c>
      <c r="F85" s="152" t="s">
        <v>54</v>
      </c>
      <c r="G85" s="152" t="s">
        <v>101</v>
      </c>
      <c r="H85" s="152" t="s">
        <v>102</v>
      </c>
      <c r="I85" s="152" t="s">
        <v>103</v>
      </c>
      <c r="J85" s="152" t="s">
        <v>90</v>
      </c>
      <c r="K85" s="153" t="s">
        <v>104</v>
      </c>
      <c r="L85" s="154"/>
      <c r="M85" s="71" t="s">
        <v>19</v>
      </c>
      <c r="N85" s="72" t="s">
        <v>42</v>
      </c>
      <c r="O85" s="72" t="s">
        <v>105</v>
      </c>
      <c r="P85" s="72" t="s">
        <v>106</v>
      </c>
      <c r="Q85" s="72" t="s">
        <v>107</v>
      </c>
      <c r="R85" s="72" t="s">
        <v>108</v>
      </c>
      <c r="S85" s="72" t="s">
        <v>109</v>
      </c>
      <c r="T85" s="73" t="s">
        <v>110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111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P87+P235+P259</f>
        <v>0</v>
      </c>
      <c r="Q86" s="75"/>
      <c r="R86" s="157">
        <f>R87+R235+R259</f>
        <v>0</v>
      </c>
      <c r="S86" s="75"/>
      <c r="T86" s="158">
        <f>T87+T235+T259</f>
        <v>130.14633520000001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71</v>
      </c>
      <c r="AU86" s="20" t="s">
        <v>91</v>
      </c>
      <c r="BK86" s="159">
        <f>BK87+BK235+BK259</f>
        <v>0</v>
      </c>
    </row>
    <row r="87" spans="1:65" s="12" customFormat="1" ht="25.9" customHeight="1">
      <c r="B87" s="160"/>
      <c r="C87" s="161"/>
      <c r="D87" s="162" t="s">
        <v>71</v>
      </c>
      <c r="E87" s="163" t="s">
        <v>112</v>
      </c>
      <c r="F87" s="163" t="s">
        <v>113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P88+P207</f>
        <v>0</v>
      </c>
      <c r="Q87" s="168"/>
      <c r="R87" s="169">
        <f>R88+R207</f>
        <v>0</v>
      </c>
      <c r="S87" s="168"/>
      <c r="T87" s="170">
        <f>T88+T207</f>
        <v>110.87022000000002</v>
      </c>
      <c r="AR87" s="171" t="s">
        <v>80</v>
      </c>
      <c r="AT87" s="172" t="s">
        <v>71</v>
      </c>
      <c r="AU87" s="172" t="s">
        <v>72</v>
      </c>
      <c r="AY87" s="171" t="s">
        <v>114</v>
      </c>
      <c r="BK87" s="173">
        <f>BK88+BK207</f>
        <v>0</v>
      </c>
    </row>
    <row r="88" spans="1:65" s="12" customFormat="1" ht="22.9" customHeight="1">
      <c r="B88" s="160"/>
      <c r="C88" s="161"/>
      <c r="D88" s="162" t="s">
        <v>71</v>
      </c>
      <c r="E88" s="174" t="s">
        <v>115</v>
      </c>
      <c r="F88" s="174" t="s">
        <v>116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SUM(P89:P206)</f>
        <v>0</v>
      </c>
      <c r="Q88" s="168"/>
      <c r="R88" s="169">
        <f>SUM(R89:R206)</f>
        <v>0</v>
      </c>
      <c r="S88" s="168"/>
      <c r="T88" s="170">
        <f>SUM(T89:T206)</f>
        <v>110.87022000000002</v>
      </c>
      <c r="AR88" s="171" t="s">
        <v>80</v>
      </c>
      <c r="AT88" s="172" t="s">
        <v>71</v>
      </c>
      <c r="AU88" s="172" t="s">
        <v>80</v>
      </c>
      <c r="AY88" s="171" t="s">
        <v>114</v>
      </c>
      <c r="BK88" s="173">
        <f>SUM(BK89:BK206)</f>
        <v>0</v>
      </c>
    </row>
    <row r="89" spans="1:65" s="2" customFormat="1" ht="24.2" customHeight="1">
      <c r="A89" s="37"/>
      <c r="B89" s="38"/>
      <c r="C89" s="176" t="s">
        <v>80</v>
      </c>
      <c r="D89" s="176" t="s">
        <v>117</v>
      </c>
      <c r="E89" s="177" t="s">
        <v>118</v>
      </c>
      <c r="F89" s="178" t="s">
        <v>119</v>
      </c>
      <c r="G89" s="179" t="s">
        <v>120</v>
      </c>
      <c r="H89" s="180">
        <v>1599.88</v>
      </c>
      <c r="I89" s="181"/>
      <c r="J89" s="182">
        <f>ROUND(I89*H89,2)</f>
        <v>0</v>
      </c>
      <c r="K89" s="178" t="s">
        <v>121</v>
      </c>
      <c r="L89" s="42"/>
      <c r="M89" s="183" t="s">
        <v>19</v>
      </c>
      <c r="N89" s="184" t="s">
        <v>44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122</v>
      </c>
      <c r="AT89" s="187" t="s">
        <v>117</v>
      </c>
      <c r="AU89" s="187" t="s">
        <v>123</v>
      </c>
      <c r="AY89" s="20" t="s">
        <v>114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123</v>
      </c>
      <c r="BK89" s="188">
        <f>ROUND(I89*H89,2)</f>
        <v>0</v>
      </c>
      <c r="BL89" s="20" t="s">
        <v>122</v>
      </c>
      <c r="BM89" s="187" t="s">
        <v>124</v>
      </c>
    </row>
    <row r="90" spans="1:65" s="2" customFormat="1" ht="11.25">
      <c r="A90" s="37"/>
      <c r="B90" s="38"/>
      <c r="C90" s="39"/>
      <c r="D90" s="189" t="s">
        <v>125</v>
      </c>
      <c r="E90" s="39"/>
      <c r="F90" s="190" t="s">
        <v>126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125</v>
      </c>
      <c r="AU90" s="20" t="s">
        <v>123</v>
      </c>
    </row>
    <row r="91" spans="1:65" s="13" customFormat="1" ht="11.25">
      <c r="B91" s="194"/>
      <c r="C91" s="195"/>
      <c r="D91" s="196" t="s">
        <v>127</v>
      </c>
      <c r="E91" s="197" t="s">
        <v>19</v>
      </c>
      <c r="F91" s="198" t="s">
        <v>128</v>
      </c>
      <c r="G91" s="195"/>
      <c r="H91" s="197" t="s">
        <v>19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127</v>
      </c>
      <c r="AU91" s="204" t="s">
        <v>123</v>
      </c>
      <c r="AV91" s="13" t="s">
        <v>80</v>
      </c>
      <c r="AW91" s="13" t="s">
        <v>34</v>
      </c>
      <c r="AX91" s="13" t="s">
        <v>72</v>
      </c>
      <c r="AY91" s="204" t="s">
        <v>114</v>
      </c>
    </row>
    <row r="92" spans="1:65" s="14" customFormat="1" ht="11.25">
      <c r="B92" s="205"/>
      <c r="C92" s="206"/>
      <c r="D92" s="196" t="s">
        <v>127</v>
      </c>
      <c r="E92" s="207" t="s">
        <v>19</v>
      </c>
      <c r="F92" s="208" t="s">
        <v>129</v>
      </c>
      <c r="G92" s="206"/>
      <c r="H92" s="209">
        <v>129.95500000000001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127</v>
      </c>
      <c r="AU92" s="215" t="s">
        <v>123</v>
      </c>
      <c r="AV92" s="14" t="s">
        <v>123</v>
      </c>
      <c r="AW92" s="14" t="s">
        <v>34</v>
      </c>
      <c r="AX92" s="14" t="s">
        <v>72</v>
      </c>
      <c r="AY92" s="215" t="s">
        <v>114</v>
      </c>
    </row>
    <row r="93" spans="1:65" s="14" customFormat="1" ht="11.25">
      <c r="B93" s="205"/>
      <c r="C93" s="206"/>
      <c r="D93" s="196" t="s">
        <v>127</v>
      </c>
      <c r="E93" s="207" t="s">
        <v>19</v>
      </c>
      <c r="F93" s="208" t="s">
        <v>130</v>
      </c>
      <c r="G93" s="206"/>
      <c r="H93" s="209">
        <v>207.74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127</v>
      </c>
      <c r="AU93" s="215" t="s">
        <v>123</v>
      </c>
      <c r="AV93" s="14" t="s">
        <v>123</v>
      </c>
      <c r="AW93" s="14" t="s">
        <v>34</v>
      </c>
      <c r="AX93" s="14" t="s">
        <v>72</v>
      </c>
      <c r="AY93" s="215" t="s">
        <v>114</v>
      </c>
    </row>
    <row r="94" spans="1:65" s="14" customFormat="1" ht="11.25">
      <c r="B94" s="205"/>
      <c r="C94" s="206"/>
      <c r="D94" s="196" t="s">
        <v>127</v>
      </c>
      <c r="E94" s="207" t="s">
        <v>19</v>
      </c>
      <c r="F94" s="208" t="s">
        <v>131</v>
      </c>
      <c r="G94" s="206"/>
      <c r="H94" s="209">
        <v>462.245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127</v>
      </c>
      <c r="AU94" s="215" t="s">
        <v>123</v>
      </c>
      <c r="AV94" s="14" t="s">
        <v>123</v>
      </c>
      <c r="AW94" s="14" t="s">
        <v>34</v>
      </c>
      <c r="AX94" s="14" t="s">
        <v>72</v>
      </c>
      <c r="AY94" s="215" t="s">
        <v>114</v>
      </c>
    </row>
    <row r="95" spans="1:65" s="13" customFormat="1" ht="11.25">
      <c r="B95" s="194"/>
      <c r="C95" s="195"/>
      <c r="D95" s="196" t="s">
        <v>127</v>
      </c>
      <c r="E95" s="197" t="s">
        <v>19</v>
      </c>
      <c r="F95" s="198" t="s">
        <v>132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127</v>
      </c>
      <c r="AU95" s="204" t="s">
        <v>123</v>
      </c>
      <c r="AV95" s="13" t="s">
        <v>80</v>
      </c>
      <c r="AW95" s="13" t="s">
        <v>34</v>
      </c>
      <c r="AX95" s="13" t="s">
        <v>72</v>
      </c>
      <c r="AY95" s="204" t="s">
        <v>114</v>
      </c>
    </row>
    <row r="96" spans="1:65" s="14" customFormat="1" ht="11.25">
      <c r="B96" s="205"/>
      <c r="C96" s="206"/>
      <c r="D96" s="196" t="s">
        <v>127</v>
      </c>
      <c r="E96" s="207" t="s">
        <v>19</v>
      </c>
      <c r="F96" s="208" t="s">
        <v>131</v>
      </c>
      <c r="G96" s="206"/>
      <c r="H96" s="209">
        <v>462.245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127</v>
      </c>
      <c r="AU96" s="215" t="s">
        <v>123</v>
      </c>
      <c r="AV96" s="14" t="s">
        <v>123</v>
      </c>
      <c r="AW96" s="14" t="s">
        <v>34</v>
      </c>
      <c r="AX96" s="14" t="s">
        <v>72</v>
      </c>
      <c r="AY96" s="215" t="s">
        <v>114</v>
      </c>
    </row>
    <row r="97" spans="1:65" s="14" customFormat="1" ht="11.25">
      <c r="B97" s="205"/>
      <c r="C97" s="206"/>
      <c r="D97" s="196" t="s">
        <v>127</v>
      </c>
      <c r="E97" s="207" t="s">
        <v>19</v>
      </c>
      <c r="F97" s="208" t="s">
        <v>130</v>
      </c>
      <c r="G97" s="206"/>
      <c r="H97" s="209">
        <v>207.74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127</v>
      </c>
      <c r="AU97" s="215" t="s">
        <v>123</v>
      </c>
      <c r="AV97" s="14" t="s">
        <v>123</v>
      </c>
      <c r="AW97" s="14" t="s">
        <v>34</v>
      </c>
      <c r="AX97" s="14" t="s">
        <v>72</v>
      </c>
      <c r="AY97" s="215" t="s">
        <v>114</v>
      </c>
    </row>
    <row r="98" spans="1:65" s="14" customFormat="1" ht="11.25">
      <c r="B98" s="205"/>
      <c r="C98" s="206"/>
      <c r="D98" s="196" t="s">
        <v>127</v>
      </c>
      <c r="E98" s="207" t="s">
        <v>19</v>
      </c>
      <c r="F98" s="208" t="s">
        <v>129</v>
      </c>
      <c r="G98" s="206"/>
      <c r="H98" s="209">
        <v>129.95500000000001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123</v>
      </c>
      <c r="AV98" s="14" t="s">
        <v>123</v>
      </c>
      <c r="AW98" s="14" t="s">
        <v>34</v>
      </c>
      <c r="AX98" s="14" t="s">
        <v>72</v>
      </c>
      <c r="AY98" s="215" t="s">
        <v>114</v>
      </c>
    </row>
    <row r="99" spans="1:65" s="15" customFormat="1" ht="11.25">
      <c r="B99" s="216"/>
      <c r="C99" s="217"/>
      <c r="D99" s="196" t="s">
        <v>127</v>
      </c>
      <c r="E99" s="218" t="s">
        <v>19</v>
      </c>
      <c r="F99" s="219" t="s">
        <v>133</v>
      </c>
      <c r="G99" s="217"/>
      <c r="H99" s="220">
        <v>1599.88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127</v>
      </c>
      <c r="AU99" s="226" t="s">
        <v>123</v>
      </c>
      <c r="AV99" s="15" t="s">
        <v>122</v>
      </c>
      <c r="AW99" s="15" t="s">
        <v>34</v>
      </c>
      <c r="AX99" s="15" t="s">
        <v>80</v>
      </c>
      <c r="AY99" s="226" t="s">
        <v>114</v>
      </c>
    </row>
    <row r="100" spans="1:65" s="2" customFormat="1" ht="24.2" customHeight="1">
      <c r="A100" s="37"/>
      <c r="B100" s="38"/>
      <c r="C100" s="176" t="s">
        <v>123</v>
      </c>
      <c r="D100" s="176" t="s">
        <v>117</v>
      </c>
      <c r="E100" s="177" t="s">
        <v>134</v>
      </c>
      <c r="F100" s="178" t="s">
        <v>135</v>
      </c>
      <c r="G100" s="179" t="s">
        <v>120</v>
      </c>
      <c r="H100" s="180">
        <v>71994.600000000006</v>
      </c>
      <c r="I100" s="181"/>
      <c r="J100" s="182">
        <f>ROUND(I100*H100,2)</f>
        <v>0</v>
      </c>
      <c r="K100" s="178" t="s">
        <v>121</v>
      </c>
      <c r="L100" s="42"/>
      <c r="M100" s="183" t="s">
        <v>19</v>
      </c>
      <c r="N100" s="184" t="s">
        <v>44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122</v>
      </c>
      <c r="AT100" s="187" t="s">
        <v>117</v>
      </c>
      <c r="AU100" s="187" t="s">
        <v>123</v>
      </c>
      <c r="AY100" s="20" t="s">
        <v>114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123</v>
      </c>
      <c r="BK100" s="188">
        <f>ROUND(I100*H100,2)</f>
        <v>0</v>
      </c>
      <c r="BL100" s="20" t="s">
        <v>122</v>
      </c>
      <c r="BM100" s="187" t="s">
        <v>136</v>
      </c>
    </row>
    <row r="101" spans="1:65" s="2" customFormat="1" ht="11.25">
      <c r="A101" s="37"/>
      <c r="B101" s="38"/>
      <c r="C101" s="39"/>
      <c r="D101" s="189" t="s">
        <v>125</v>
      </c>
      <c r="E101" s="39"/>
      <c r="F101" s="190" t="s">
        <v>137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125</v>
      </c>
      <c r="AU101" s="20" t="s">
        <v>123</v>
      </c>
    </row>
    <row r="102" spans="1:65" s="14" customFormat="1" ht="11.25">
      <c r="B102" s="205"/>
      <c r="C102" s="206"/>
      <c r="D102" s="196" t="s">
        <v>127</v>
      </c>
      <c r="E102" s="207" t="s">
        <v>19</v>
      </c>
      <c r="F102" s="208" t="s">
        <v>138</v>
      </c>
      <c r="G102" s="206"/>
      <c r="H102" s="209">
        <v>71994.600000000006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123</v>
      </c>
      <c r="AV102" s="14" t="s">
        <v>123</v>
      </c>
      <c r="AW102" s="14" t="s">
        <v>34</v>
      </c>
      <c r="AX102" s="14" t="s">
        <v>72</v>
      </c>
      <c r="AY102" s="215" t="s">
        <v>114</v>
      </c>
    </row>
    <row r="103" spans="1:65" s="15" customFormat="1" ht="11.25">
      <c r="B103" s="216"/>
      <c r="C103" s="217"/>
      <c r="D103" s="196" t="s">
        <v>127</v>
      </c>
      <c r="E103" s="218" t="s">
        <v>19</v>
      </c>
      <c r="F103" s="219" t="s">
        <v>133</v>
      </c>
      <c r="G103" s="217"/>
      <c r="H103" s="220">
        <v>71994.600000000006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127</v>
      </c>
      <c r="AU103" s="226" t="s">
        <v>123</v>
      </c>
      <c r="AV103" s="15" t="s">
        <v>122</v>
      </c>
      <c r="AW103" s="15" t="s">
        <v>34</v>
      </c>
      <c r="AX103" s="15" t="s">
        <v>80</v>
      </c>
      <c r="AY103" s="226" t="s">
        <v>114</v>
      </c>
    </row>
    <row r="104" spans="1:65" s="2" customFormat="1" ht="37.9" customHeight="1">
      <c r="A104" s="37"/>
      <c r="B104" s="38"/>
      <c r="C104" s="176" t="s">
        <v>139</v>
      </c>
      <c r="D104" s="176" t="s">
        <v>117</v>
      </c>
      <c r="E104" s="177" t="s">
        <v>140</v>
      </c>
      <c r="F104" s="178" t="s">
        <v>141</v>
      </c>
      <c r="G104" s="179" t="s">
        <v>142</v>
      </c>
      <c r="H104" s="180">
        <v>1</v>
      </c>
      <c r="I104" s="181"/>
      <c r="J104" s="182">
        <f>ROUND(I104*H104,2)</f>
        <v>0</v>
      </c>
      <c r="K104" s="178" t="s">
        <v>121</v>
      </c>
      <c r="L104" s="42"/>
      <c r="M104" s="183" t="s">
        <v>19</v>
      </c>
      <c r="N104" s="184" t="s">
        <v>44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122</v>
      </c>
      <c r="AT104" s="187" t="s">
        <v>117</v>
      </c>
      <c r="AU104" s="187" t="s">
        <v>123</v>
      </c>
      <c r="AY104" s="20" t="s">
        <v>114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123</v>
      </c>
      <c r="BK104" s="188">
        <f>ROUND(I104*H104,2)</f>
        <v>0</v>
      </c>
      <c r="BL104" s="20" t="s">
        <v>122</v>
      </c>
      <c r="BM104" s="187" t="s">
        <v>143</v>
      </c>
    </row>
    <row r="105" spans="1:65" s="2" customFormat="1" ht="11.25">
      <c r="A105" s="37"/>
      <c r="B105" s="38"/>
      <c r="C105" s="39"/>
      <c r="D105" s="189" t="s">
        <v>125</v>
      </c>
      <c r="E105" s="39"/>
      <c r="F105" s="190" t="s">
        <v>144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125</v>
      </c>
      <c r="AU105" s="20" t="s">
        <v>123</v>
      </c>
    </row>
    <row r="106" spans="1:65" s="14" customFormat="1" ht="11.25">
      <c r="B106" s="205"/>
      <c r="C106" s="206"/>
      <c r="D106" s="196" t="s">
        <v>127</v>
      </c>
      <c r="E106" s="207" t="s">
        <v>19</v>
      </c>
      <c r="F106" s="208" t="s">
        <v>80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127</v>
      </c>
      <c r="AU106" s="215" t="s">
        <v>123</v>
      </c>
      <c r="AV106" s="14" t="s">
        <v>123</v>
      </c>
      <c r="AW106" s="14" t="s">
        <v>34</v>
      </c>
      <c r="AX106" s="14" t="s">
        <v>72</v>
      </c>
      <c r="AY106" s="215" t="s">
        <v>114</v>
      </c>
    </row>
    <row r="107" spans="1:65" s="15" customFormat="1" ht="11.25">
      <c r="B107" s="216"/>
      <c r="C107" s="217"/>
      <c r="D107" s="196" t="s">
        <v>127</v>
      </c>
      <c r="E107" s="218" t="s">
        <v>19</v>
      </c>
      <c r="F107" s="219" t="s">
        <v>133</v>
      </c>
      <c r="G107" s="217"/>
      <c r="H107" s="220">
        <v>1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127</v>
      </c>
      <c r="AU107" s="226" t="s">
        <v>123</v>
      </c>
      <c r="AV107" s="15" t="s">
        <v>122</v>
      </c>
      <c r="AW107" s="15" t="s">
        <v>34</v>
      </c>
      <c r="AX107" s="15" t="s">
        <v>80</v>
      </c>
      <c r="AY107" s="226" t="s">
        <v>114</v>
      </c>
    </row>
    <row r="108" spans="1:65" s="2" customFormat="1" ht="16.5" customHeight="1">
      <c r="A108" s="37"/>
      <c r="B108" s="38"/>
      <c r="C108" s="176" t="s">
        <v>122</v>
      </c>
      <c r="D108" s="176" t="s">
        <v>117</v>
      </c>
      <c r="E108" s="177" t="s">
        <v>145</v>
      </c>
      <c r="F108" s="178" t="s">
        <v>146</v>
      </c>
      <c r="G108" s="179" t="s">
        <v>120</v>
      </c>
      <c r="H108" s="180">
        <v>1599.88</v>
      </c>
      <c r="I108" s="181"/>
      <c r="J108" s="182">
        <f>ROUND(I108*H108,2)</f>
        <v>0</v>
      </c>
      <c r="K108" s="178" t="s">
        <v>121</v>
      </c>
      <c r="L108" s="42"/>
      <c r="M108" s="183" t="s">
        <v>19</v>
      </c>
      <c r="N108" s="184" t="s">
        <v>44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122</v>
      </c>
      <c r="AT108" s="187" t="s">
        <v>117</v>
      </c>
      <c r="AU108" s="187" t="s">
        <v>123</v>
      </c>
      <c r="AY108" s="20" t="s">
        <v>114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123</v>
      </c>
      <c r="BK108" s="188">
        <f>ROUND(I108*H108,2)</f>
        <v>0</v>
      </c>
      <c r="BL108" s="20" t="s">
        <v>122</v>
      </c>
      <c r="BM108" s="187" t="s">
        <v>147</v>
      </c>
    </row>
    <row r="109" spans="1:65" s="2" customFormat="1" ht="11.25">
      <c r="A109" s="37"/>
      <c r="B109" s="38"/>
      <c r="C109" s="39"/>
      <c r="D109" s="189" t="s">
        <v>125</v>
      </c>
      <c r="E109" s="39"/>
      <c r="F109" s="190" t="s">
        <v>148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125</v>
      </c>
      <c r="AU109" s="20" t="s">
        <v>123</v>
      </c>
    </row>
    <row r="110" spans="1:65" s="13" customFormat="1" ht="11.25">
      <c r="B110" s="194"/>
      <c r="C110" s="195"/>
      <c r="D110" s="196" t="s">
        <v>127</v>
      </c>
      <c r="E110" s="197" t="s">
        <v>19</v>
      </c>
      <c r="F110" s="198" t="s">
        <v>128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127</v>
      </c>
      <c r="AU110" s="204" t="s">
        <v>123</v>
      </c>
      <c r="AV110" s="13" t="s">
        <v>80</v>
      </c>
      <c r="AW110" s="13" t="s">
        <v>34</v>
      </c>
      <c r="AX110" s="13" t="s">
        <v>72</v>
      </c>
      <c r="AY110" s="204" t="s">
        <v>114</v>
      </c>
    </row>
    <row r="111" spans="1:65" s="14" customFormat="1" ht="11.25">
      <c r="B111" s="205"/>
      <c r="C111" s="206"/>
      <c r="D111" s="196" t="s">
        <v>127</v>
      </c>
      <c r="E111" s="207" t="s">
        <v>19</v>
      </c>
      <c r="F111" s="208" t="s">
        <v>129</v>
      </c>
      <c r="G111" s="206"/>
      <c r="H111" s="209">
        <v>129.95500000000001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127</v>
      </c>
      <c r="AU111" s="215" t="s">
        <v>123</v>
      </c>
      <c r="AV111" s="14" t="s">
        <v>123</v>
      </c>
      <c r="AW111" s="14" t="s">
        <v>34</v>
      </c>
      <c r="AX111" s="14" t="s">
        <v>72</v>
      </c>
      <c r="AY111" s="215" t="s">
        <v>114</v>
      </c>
    </row>
    <row r="112" spans="1:65" s="14" customFormat="1" ht="11.25">
      <c r="B112" s="205"/>
      <c r="C112" s="206"/>
      <c r="D112" s="196" t="s">
        <v>127</v>
      </c>
      <c r="E112" s="207" t="s">
        <v>19</v>
      </c>
      <c r="F112" s="208" t="s">
        <v>130</v>
      </c>
      <c r="G112" s="206"/>
      <c r="H112" s="209">
        <v>207.74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127</v>
      </c>
      <c r="AU112" s="215" t="s">
        <v>123</v>
      </c>
      <c r="AV112" s="14" t="s">
        <v>123</v>
      </c>
      <c r="AW112" s="14" t="s">
        <v>34</v>
      </c>
      <c r="AX112" s="14" t="s">
        <v>72</v>
      </c>
      <c r="AY112" s="215" t="s">
        <v>114</v>
      </c>
    </row>
    <row r="113" spans="1:65" s="14" customFormat="1" ht="11.25">
      <c r="B113" s="205"/>
      <c r="C113" s="206"/>
      <c r="D113" s="196" t="s">
        <v>127</v>
      </c>
      <c r="E113" s="207" t="s">
        <v>19</v>
      </c>
      <c r="F113" s="208" t="s">
        <v>131</v>
      </c>
      <c r="G113" s="206"/>
      <c r="H113" s="209">
        <v>462.245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127</v>
      </c>
      <c r="AU113" s="215" t="s">
        <v>123</v>
      </c>
      <c r="AV113" s="14" t="s">
        <v>123</v>
      </c>
      <c r="AW113" s="14" t="s">
        <v>34</v>
      </c>
      <c r="AX113" s="14" t="s">
        <v>72</v>
      </c>
      <c r="AY113" s="215" t="s">
        <v>114</v>
      </c>
    </row>
    <row r="114" spans="1:65" s="13" customFormat="1" ht="11.25">
      <c r="B114" s="194"/>
      <c r="C114" s="195"/>
      <c r="D114" s="196" t="s">
        <v>127</v>
      </c>
      <c r="E114" s="197" t="s">
        <v>19</v>
      </c>
      <c r="F114" s="198" t="s">
        <v>132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127</v>
      </c>
      <c r="AU114" s="204" t="s">
        <v>123</v>
      </c>
      <c r="AV114" s="13" t="s">
        <v>80</v>
      </c>
      <c r="AW114" s="13" t="s">
        <v>34</v>
      </c>
      <c r="AX114" s="13" t="s">
        <v>72</v>
      </c>
      <c r="AY114" s="204" t="s">
        <v>114</v>
      </c>
    </row>
    <row r="115" spans="1:65" s="14" customFormat="1" ht="11.25">
      <c r="B115" s="205"/>
      <c r="C115" s="206"/>
      <c r="D115" s="196" t="s">
        <v>127</v>
      </c>
      <c r="E115" s="207" t="s">
        <v>19</v>
      </c>
      <c r="F115" s="208" t="s">
        <v>131</v>
      </c>
      <c r="G115" s="206"/>
      <c r="H115" s="209">
        <v>462.245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127</v>
      </c>
      <c r="AU115" s="215" t="s">
        <v>123</v>
      </c>
      <c r="AV115" s="14" t="s">
        <v>123</v>
      </c>
      <c r="AW115" s="14" t="s">
        <v>34</v>
      </c>
      <c r="AX115" s="14" t="s">
        <v>72</v>
      </c>
      <c r="AY115" s="215" t="s">
        <v>114</v>
      </c>
    </row>
    <row r="116" spans="1:65" s="14" customFormat="1" ht="11.25">
      <c r="B116" s="205"/>
      <c r="C116" s="206"/>
      <c r="D116" s="196" t="s">
        <v>127</v>
      </c>
      <c r="E116" s="207" t="s">
        <v>19</v>
      </c>
      <c r="F116" s="208" t="s">
        <v>130</v>
      </c>
      <c r="G116" s="206"/>
      <c r="H116" s="209">
        <v>207.74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127</v>
      </c>
      <c r="AU116" s="215" t="s">
        <v>123</v>
      </c>
      <c r="AV116" s="14" t="s">
        <v>123</v>
      </c>
      <c r="AW116" s="14" t="s">
        <v>34</v>
      </c>
      <c r="AX116" s="14" t="s">
        <v>72</v>
      </c>
      <c r="AY116" s="215" t="s">
        <v>114</v>
      </c>
    </row>
    <row r="117" spans="1:65" s="14" customFormat="1" ht="11.25">
      <c r="B117" s="205"/>
      <c r="C117" s="206"/>
      <c r="D117" s="196" t="s">
        <v>127</v>
      </c>
      <c r="E117" s="207" t="s">
        <v>19</v>
      </c>
      <c r="F117" s="208" t="s">
        <v>129</v>
      </c>
      <c r="G117" s="206"/>
      <c r="H117" s="209">
        <v>129.95500000000001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127</v>
      </c>
      <c r="AU117" s="215" t="s">
        <v>123</v>
      </c>
      <c r="AV117" s="14" t="s">
        <v>123</v>
      </c>
      <c r="AW117" s="14" t="s">
        <v>34</v>
      </c>
      <c r="AX117" s="14" t="s">
        <v>72</v>
      </c>
      <c r="AY117" s="215" t="s">
        <v>114</v>
      </c>
    </row>
    <row r="118" spans="1:65" s="15" customFormat="1" ht="11.25">
      <c r="B118" s="216"/>
      <c r="C118" s="217"/>
      <c r="D118" s="196" t="s">
        <v>127</v>
      </c>
      <c r="E118" s="218" t="s">
        <v>19</v>
      </c>
      <c r="F118" s="219" t="s">
        <v>133</v>
      </c>
      <c r="G118" s="217"/>
      <c r="H118" s="220">
        <v>1599.88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127</v>
      </c>
      <c r="AU118" s="226" t="s">
        <v>123</v>
      </c>
      <c r="AV118" s="15" t="s">
        <v>122</v>
      </c>
      <c r="AW118" s="15" t="s">
        <v>34</v>
      </c>
      <c r="AX118" s="15" t="s">
        <v>80</v>
      </c>
      <c r="AY118" s="226" t="s">
        <v>114</v>
      </c>
    </row>
    <row r="119" spans="1:65" s="2" customFormat="1" ht="24.2" customHeight="1">
      <c r="A119" s="37"/>
      <c r="B119" s="38"/>
      <c r="C119" s="176" t="s">
        <v>149</v>
      </c>
      <c r="D119" s="176" t="s">
        <v>117</v>
      </c>
      <c r="E119" s="177" t="s">
        <v>150</v>
      </c>
      <c r="F119" s="178" t="s">
        <v>151</v>
      </c>
      <c r="G119" s="179" t="s">
        <v>120</v>
      </c>
      <c r="H119" s="180">
        <v>71994.600000000006</v>
      </c>
      <c r="I119" s="181"/>
      <c r="J119" s="182">
        <f>ROUND(I119*H119,2)</f>
        <v>0</v>
      </c>
      <c r="K119" s="178" t="s">
        <v>121</v>
      </c>
      <c r="L119" s="42"/>
      <c r="M119" s="183" t="s">
        <v>19</v>
      </c>
      <c r="N119" s="184" t="s">
        <v>44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122</v>
      </c>
      <c r="AT119" s="187" t="s">
        <v>117</v>
      </c>
      <c r="AU119" s="187" t="s">
        <v>123</v>
      </c>
      <c r="AY119" s="20" t="s">
        <v>114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123</v>
      </c>
      <c r="BK119" s="188">
        <f>ROUND(I119*H119,2)</f>
        <v>0</v>
      </c>
      <c r="BL119" s="20" t="s">
        <v>122</v>
      </c>
      <c r="BM119" s="187" t="s">
        <v>152</v>
      </c>
    </row>
    <row r="120" spans="1:65" s="2" customFormat="1" ht="11.25">
      <c r="A120" s="37"/>
      <c r="B120" s="38"/>
      <c r="C120" s="39"/>
      <c r="D120" s="189" t="s">
        <v>125</v>
      </c>
      <c r="E120" s="39"/>
      <c r="F120" s="190" t="s">
        <v>153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125</v>
      </c>
      <c r="AU120" s="20" t="s">
        <v>123</v>
      </c>
    </row>
    <row r="121" spans="1:65" s="14" customFormat="1" ht="11.25">
      <c r="B121" s="205"/>
      <c r="C121" s="206"/>
      <c r="D121" s="196" t="s">
        <v>127</v>
      </c>
      <c r="E121" s="207" t="s">
        <v>19</v>
      </c>
      <c r="F121" s="208" t="s">
        <v>138</v>
      </c>
      <c r="G121" s="206"/>
      <c r="H121" s="209">
        <v>71994.600000000006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127</v>
      </c>
      <c r="AU121" s="215" t="s">
        <v>123</v>
      </c>
      <c r="AV121" s="14" t="s">
        <v>123</v>
      </c>
      <c r="AW121" s="14" t="s">
        <v>34</v>
      </c>
      <c r="AX121" s="14" t="s">
        <v>72</v>
      </c>
      <c r="AY121" s="215" t="s">
        <v>114</v>
      </c>
    </row>
    <row r="122" spans="1:65" s="15" customFormat="1" ht="11.25">
      <c r="B122" s="216"/>
      <c r="C122" s="217"/>
      <c r="D122" s="196" t="s">
        <v>127</v>
      </c>
      <c r="E122" s="218" t="s">
        <v>19</v>
      </c>
      <c r="F122" s="219" t="s">
        <v>133</v>
      </c>
      <c r="G122" s="217"/>
      <c r="H122" s="220">
        <v>71994.600000000006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127</v>
      </c>
      <c r="AU122" s="226" t="s">
        <v>123</v>
      </c>
      <c r="AV122" s="15" t="s">
        <v>122</v>
      </c>
      <c r="AW122" s="15" t="s">
        <v>34</v>
      </c>
      <c r="AX122" s="15" t="s">
        <v>80</v>
      </c>
      <c r="AY122" s="226" t="s">
        <v>114</v>
      </c>
    </row>
    <row r="123" spans="1:65" s="2" customFormat="1" ht="16.5" customHeight="1">
      <c r="A123" s="37"/>
      <c r="B123" s="38"/>
      <c r="C123" s="176" t="s">
        <v>154</v>
      </c>
      <c r="D123" s="176" t="s">
        <v>117</v>
      </c>
      <c r="E123" s="177" t="s">
        <v>155</v>
      </c>
      <c r="F123" s="178" t="s">
        <v>156</v>
      </c>
      <c r="G123" s="179" t="s">
        <v>157</v>
      </c>
      <c r="H123" s="180">
        <v>8</v>
      </c>
      <c r="I123" s="181"/>
      <c r="J123" s="182">
        <f>ROUND(I123*H123,2)</f>
        <v>0</v>
      </c>
      <c r="K123" s="178" t="s">
        <v>121</v>
      </c>
      <c r="L123" s="42"/>
      <c r="M123" s="183" t="s">
        <v>19</v>
      </c>
      <c r="N123" s="184" t="s">
        <v>44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122</v>
      </c>
      <c r="AT123" s="187" t="s">
        <v>117</v>
      </c>
      <c r="AU123" s="187" t="s">
        <v>123</v>
      </c>
      <c r="AY123" s="20" t="s">
        <v>114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123</v>
      </c>
      <c r="BK123" s="188">
        <f>ROUND(I123*H123,2)</f>
        <v>0</v>
      </c>
      <c r="BL123" s="20" t="s">
        <v>122</v>
      </c>
      <c r="BM123" s="187" t="s">
        <v>158</v>
      </c>
    </row>
    <row r="124" spans="1:65" s="2" customFormat="1" ht="11.25">
      <c r="A124" s="37"/>
      <c r="B124" s="38"/>
      <c r="C124" s="39"/>
      <c r="D124" s="189" t="s">
        <v>125</v>
      </c>
      <c r="E124" s="39"/>
      <c r="F124" s="190" t="s">
        <v>159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125</v>
      </c>
      <c r="AU124" s="20" t="s">
        <v>123</v>
      </c>
    </row>
    <row r="125" spans="1:65" s="13" customFormat="1" ht="11.25">
      <c r="B125" s="194"/>
      <c r="C125" s="195"/>
      <c r="D125" s="196" t="s">
        <v>127</v>
      </c>
      <c r="E125" s="197" t="s">
        <v>19</v>
      </c>
      <c r="F125" s="198" t="s">
        <v>160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127</v>
      </c>
      <c r="AU125" s="204" t="s">
        <v>123</v>
      </c>
      <c r="AV125" s="13" t="s">
        <v>80</v>
      </c>
      <c r="AW125" s="13" t="s">
        <v>34</v>
      </c>
      <c r="AX125" s="13" t="s">
        <v>72</v>
      </c>
      <c r="AY125" s="204" t="s">
        <v>114</v>
      </c>
    </row>
    <row r="126" spans="1:65" s="14" customFormat="1" ht="11.25">
      <c r="B126" s="205"/>
      <c r="C126" s="206"/>
      <c r="D126" s="196" t="s">
        <v>127</v>
      </c>
      <c r="E126" s="207" t="s">
        <v>19</v>
      </c>
      <c r="F126" s="208" t="s">
        <v>122</v>
      </c>
      <c r="G126" s="206"/>
      <c r="H126" s="209">
        <v>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127</v>
      </c>
      <c r="AU126" s="215" t="s">
        <v>123</v>
      </c>
      <c r="AV126" s="14" t="s">
        <v>123</v>
      </c>
      <c r="AW126" s="14" t="s">
        <v>34</v>
      </c>
      <c r="AX126" s="14" t="s">
        <v>72</v>
      </c>
      <c r="AY126" s="215" t="s">
        <v>114</v>
      </c>
    </row>
    <row r="127" spans="1:65" s="14" customFormat="1" ht="11.25">
      <c r="B127" s="205"/>
      <c r="C127" s="206"/>
      <c r="D127" s="196" t="s">
        <v>127</v>
      </c>
      <c r="E127" s="207" t="s">
        <v>19</v>
      </c>
      <c r="F127" s="208" t="s">
        <v>122</v>
      </c>
      <c r="G127" s="206"/>
      <c r="H127" s="209">
        <v>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127</v>
      </c>
      <c r="AU127" s="215" t="s">
        <v>123</v>
      </c>
      <c r="AV127" s="14" t="s">
        <v>123</v>
      </c>
      <c r="AW127" s="14" t="s">
        <v>34</v>
      </c>
      <c r="AX127" s="14" t="s">
        <v>72</v>
      </c>
      <c r="AY127" s="215" t="s">
        <v>114</v>
      </c>
    </row>
    <row r="128" spans="1:65" s="15" customFormat="1" ht="11.25">
      <c r="B128" s="216"/>
      <c r="C128" s="217"/>
      <c r="D128" s="196" t="s">
        <v>127</v>
      </c>
      <c r="E128" s="218" t="s">
        <v>19</v>
      </c>
      <c r="F128" s="219" t="s">
        <v>133</v>
      </c>
      <c r="G128" s="217"/>
      <c r="H128" s="220">
        <v>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127</v>
      </c>
      <c r="AU128" s="226" t="s">
        <v>123</v>
      </c>
      <c r="AV128" s="15" t="s">
        <v>122</v>
      </c>
      <c r="AW128" s="15" t="s">
        <v>34</v>
      </c>
      <c r="AX128" s="15" t="s">
        <v>80</v>
      </c>
      <c r="AY128" s="226" t="s">
        <v>114</v>
      </c>
    </row>
    <row r="129" spans="1:65" s="2" customFormat="1" ht="24.2" customHeight="1">
      <c r="A129" s="37"/>
      <c r="B129" s="38"/>
      <c r="C129" s="176" t="s">
        <v>161</v>
      </c>
      <c r="D129" s="176" t="s">
        <v>117</v>
      </c>
      <c r="E129" s="177" t="s">
        <v>162</v>
      </c>
      <c r="F129" s="178" t="s">
        <v>163</v>
      </c>
      <c r="G129" s="179" t="s">
        <v>157</v>
      </c>
      <c r="H129" s="180">
        <v>360</v>
      </c>
      <c r="I129" s="181"/>
      <c r="J129" s="182">
        <f>ROUND(I129*H129,2)</f>
        <v>0</v>
      </c>
      <c r="K129" s="178" t="s">
        <v>121</v>
      </c>
      <c r="L129" s="42"/>
      <c r="M129" s="183" t="s">
        <v>19</v>
      </c>
      <c r="N129" s="184" t="s">
        <v>44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122</v>
      </c>
      <c r="AT129" s="187" t="s">
        <v>117</v>
      </c>
      <c r="AU129" s="187" t="s">
        <v>123</v>
      </c>
      <c r="AY129" s="20" t="s">
        <v>114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123</v>
      </c>
      <c r="BK129" s="188">
        <f>ROUND(I129*H129,2)</f>
        <v>0</v>
      </c>
      <c r="BL129" s="20" t="s">
        <v>122</v>
      </c>
      <c r="BM129" s="187" t="s">
        <v>164</v>
      </c>
    </row>
    <row r="130" spans="1:65" s="2" customFormat="1" ht="11.25">
      <c r="A130" s="37"/>
      <c r="B130" s="38"/>
      <c r="C130" s="39"/>
      <c r="D130" s="189" t="s">
        <v>125</v>
      </c>
      <c r="E130" s="39"/>
      <c r="F130" s="190" t="s">
        <v>165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125</v>
      </c>
      <c r="AU130" s="20" t="s">
        <v>123</v>
      </c>
    </row>
    <row r="131" spans="1:65" s="13" customFormat="1" ht="11.25">
      <c r="B131" s="194"/>
      <c r="C131" s="195"/>
      <c r="D131" s="196" t="s">
        <v>127</v>
      </c>
      <c r="E131" s="197" t="s">
        <v>19</v>
      </c>
      <c r="F131" s="198" t="s">
        <v>160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127</v>
      </c>
      <c r="AU131" s="204" t="s">
        <v>123</v>
      </c>
      <c r="AV131" s="13" t="s">
        <v>80</v>
      </c>
      <c r="AW131" s="13" t="s">
        <v>34</v>
      </c>
      <c r="AX131" s="13" t="s">
        <v>72</v>
      </c>
      <c r="AY131" s="204" t="s">
        <v>114</v>
      </c>
    </row>
    <row r="132" spans="1:65" s="14" customFormat="1" ht="11.25">
      <c r="B132" s="205"/>
      <c r="C132" s="206"/>
      <c r="D132" s="196" t="s">
        <v>127</v>
      </c>
      <c r="E132" s="207" t="s">
        <v>19</v>
      </c>
      <c r="F132" s="208" t="s">
        <v>166</v>
      </c>
      <c r="G132" s="206"/>
      <c r="H132" s="209">
        <v>180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127</v>
      </c>
      <c r="AU132" s="215" t="s">
        <v>123</v>
      </c>
      <c r="AV132" s="14" t="s">
        <v>123</v>
      </c>
      <c r="AW132" s="14" t="s">
        <v>34</v>
      </c>
      <c r="AX132" s="14" t="s">
        <v>72</v>
      </c>
      <c r="AY132" s="215" t="s">
        <v>114</v>
      </c>
    </row>
    <row r="133" spans="1:65" s="14" customFormat="1" ht="11.25">
      <c r="B133" s="205"/>
      <c r="C133" s="206"/>
      <c r="D133" s="196" t="s">
        <v>127</v>
      </c>
      <c r="E133" s="207" t="s">
        <v>19</v>
      </c>
      <c r="F133" s="208" t="s">
        <v>166</v>
      </c>
      <c r="G133" s="206"/>
      <c r="H133" s="209">
        <v>180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127</v>
      </c>
      <c r="AU133" s="215" t="s">
        <v>123</v>
      </c>
      <c r="AV133" s="14" t="s">
        <v>123</v>
      </c>
      <c r="AW133" s="14" t="s">
        <v>34</v>
      </c>
      <c r="AX133" s="14" t="s">
        <v>72</v>
      </c>
      <c r="AY133" s="215" t="s">
        <v>114</v>
      </c>
    </row>
    <row r="134" spans="1:65" s="15" customFormat="1" ht="11.25">
      <c r="B134" s="216"/>
      <c r="C134" s="217"/>
      <c r="D134" s="196" t="s">
        <v>127</v>
      </c>
      <c r="E134" s="218" t="s">
        <v>19</v>
      </c>
      <c r="F134" s="219" t="s">
        <v>133</v>
      </c>
      <c r="G134" s="217"/>
      <c r="H134" s="220">
        <v>360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127</v>
      </c>
      <c r="AU134" s="226" t="s">
        <v>123</v>
      </c>
      <c r="AV134" s="15" t="s">
        <v>122</v>
      </c>
      <c r="AW134" s="15" t="s">
        <v>34</v>
      </c>
      <c r="AX134" s="15" t="s">
        <v>80</v>
      </c>
      <c r="AY134" s="226" t="s">
        <v>114</v>
      </c>
    </row>
    <row r="135" spans="1:65" s="2" customFormat="1" ht="16.5" customHeight="1">
      <c r="A135" s="37"/>
      <c r="B135" s="38"/>
      <c r="C135" s="176" t="s">
        <v>167</v>
      </c>
      <c r="D135" s="176" t="s">
        <v>117</v>
      </c>
      <c r="E135" s="177" t="s">
        <v>168</v>
      </c>
      <c r="F135" s="178" t="s">
        <v>169</v>
      </c>
      <c r="G135" s="179" t="s">
        <v>170</v>
      </c>
      <c r="H135" s="180">
        <v>22.128</v>
      </c>
      <c r="I135" s="181"/>
      <c r="J135" s="182">
        <f>ROUND(I135*H135,2)</f>
        <v>0</v>
      </c>
      <c r="K135" s="178" t="s">
        <v>121</v>
      </c>
      <c r="L135" s="42"/>
      <c r="M135" s="183" t="s">
        <v>19</v>
      </c>
      <c r="N135" s="184" t="s">
        <v>44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2.2000000000000002</v>
      </c>
      <c r="T135" s="186">
        <f>S135*H135</f>
        <v>48.681600000000003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122</v>
      </c>
      <c r="AT135" s="187" t="s">
        <v>117</v>
      </c>
      <c r="AU135" s="187" t="s">
        <v>123</v>
      </c>
      <c r="AY135" s="20" t="s">
        <v>114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123</v>
      </c>
      <c r="BK135" s="188">
        <f>ROUND(I135*H135,2)</f>
        <v>0</v>
      </c>
      <c r="BL135" s="20" t="s">
        <v>122</v>
      </c>
      <c r="BM135" s="187" t="s">
        <v>171</v>
      </c>
    </row>
    <row r="136" spans="1:65" s="2" customFormat="1" ht="11.25">
      <c r="A136" s="37"/>
      <c r="B136" s="38"/>
      <c r="C136" s="39"/>
      <c r="D136" s="189" t="s">
        <v>125</v>
      </c>
      <c r="E136" s="39"/>
      <c r="F136" s="190" t="s">
        <v>172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125</v>
      </c>
      <c r="AU136" s="20" t="s">
        <v>123</v>
      </c>
    </row>
    <row r="137" spans="1:65" s="13" customFormat="1" ht="11.25">
      <c r="B137" s="194"/>
      <c r="C137" s="195"/>
      <c r="D137" s="196" t="s">
        <v>127</v>
      </c>
      <c r="E137" s="197" t="s">
        <v>19</v>
      </c>
      <c r="F137" s="198" t="s">
        <v>173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127</v>
      </c>
      <c r="AU137" s="204" t="s">
        <v>123</v>
      </c>
      <c r="AV137" s="13" t="s">
        <v>80</v>
      </c>
      <c r="AW137" s="13" t="s">
        <v>34</v>
      </c>
      <c r="AX137" s="13" t="s">
        <v>72</v>
      </c>
      <c r="AY137" s="204" t="s">
        <v>114</v>
      </c>
    </row>
    <row r="138" spans="1:65" s="14" customFormat="1" ht="11.25">
      <c r="B138" s="205"/>
      <c r="C138" s="206"/>
      <c r="D138" s="196" t="s">
        <v>127</v>
      </c>
      <c r="E138" s="207" t="s">
        <v>19</v>
      </c>
      <c r="F138" s="208" t="s">
        <v>174</v>
      </c>
      <c r="G138" s="206"/>
      <c r="H138" s="209">
        <v>2.76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127</v>
      </c>
      <c r="AU138" s="215" t="s">
        <v>123</v>
      </c>
      <c r="AV138" s="14" t="s">
        <v>123</v>
      </c>
      <c r="AW138" s="14" t="s">
        <v>34</v>
      </c>
      <c r="AX138" s="14" t="s">
        <v>72</v>
      </c>
      <c r="AY138" s="215" t="s">
        <v>114</v>
      </c>
    </row>
    <row r="139" spans="1:65" s="14" customFormat="1" ht="11.25">
      <c r="B139" s="205"/>
      <c r="C139" s="206"/>
      <c r="D139" s="196" t="s">
        <v>127</v>
      </c>
      <c r="E139" s="207" t="s">
        <v>19</v>
      </c>
      <c r="F139" s="208" t="s">
        <v>175</v>
      </c>
      <c r="G139" s="206"/>
      <c r="H139" s="209">
        <v>5.52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127</v>
      </c>
      <c r="AU139" s="215" t="s">
        <v>123</v>
      </c>
      <c r="AV139" s="14" t="s">
        <v>123</v>
      </c>
      <c r="AW139" s="14" t="s">
        <v>34</v>
      </c>
      <c r="AX139" s="14" t="s">
        <v>72</v>
      </c>
      <c r="AY139" s="215" t="s">
        <v>114</v>
      </c>
    </row>
    <row r="140" spans="1:65" s="14" customFormat="1" ht="11.25">
      <c r="B140" s="205"/>
      <c r="C140" s="206"/>
      <c r="D140" s="196" t="s">
        <v>127</v>
      </c>
      <c r="E140" s="207" t="s">
        <v>19</v>
      </c>
      <c r="F140" s="208" t="s">
        <v>176</v>
      </c>
      <c r="G140" s="206"/>
      <c r="H140" s="209">
        <v>5.5439999999999996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127</v>
      </c>
      <c r="AU140" s="215" t="s">
        <v>123</v>
      </c>
      <c r="AV140" s="14" t="s">
        <v>123</v>
      </c>
      <c r="AW140" s="14" t="s">
        <v>34</v>
      </c>
      <c r="AX140" s="14" t="s">
        <v>72</v>
      </c>
      <c r="AY140" s="215" t="s">
        <v>114</v>
      </c>
    </row>
    <row r="141" spans="1:65" s="14" customFormat="1" ht="11.25">
      <c r="B141" s="205"/>
      <c r="C141" s="206"/>
      <c r="D141" s="196" t="s">
        <v>127</v>
      </c>
      <c r="E141" s="207" t="s">
        <v>19</v>
      </c>
      <c r="F141" s="208" t="s">
        <v>177</v>
      </c>
      <c r="G141" s="206"/>
      <c r="H141" s="209">
        <v>8.3040000000000003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127</v>
      </c>
      <c r="AU141" s="215" t="s">
        <v>123</v>
      </c>
      <c r="AV141" s="14" t="s">
        <v>123</v>
      </c>
      <c r="AW141" s="14" t="s">
        <v>34</v>
      </c>
      <c r="AX141" s="14" t="s">
        <v>72</v>
      </c>
      <c r="AY141" s="215" t="s">
        <v>114</v>
      </c>
    </row>
    <row r="142" spans="1:65" s="15" customFormat="1" ht="11.25">
      <c r="B142" s="216"/>
      <c r="C142" s="217"/>
      <c r="D142" s="196" t="s">
        <v>127</v>
      </c>
      <c r="E142" s="218" t="s">
        <v>19</v>
      </c>
      <c r="F142" s="219" t="s">
        <v>133</v>
      </c>
      <c r="G142" s="217"/>
      <c r="H142" s="220">
        <v>22.128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127</v>
      </c>
      <c r="AU142" s="226" t="s">
        <v>123</v>
      </c>
      <c r="AV142" s="15" t="s">
        <v>122</v>
      </c>
      <c r="AW142" s="15" t="s">
        <v>34</v>
      </c>
      <c r="AX142" s="15" t="s">
        <v>80</v>
      </c>
      <c r="AY142" s="226" t="s">
        <v>114</v>
      </c>
    </row>
    <row r="143" spans="1:65" s="2" customFormat="1" ht="16.5" customHeight="1">
      <c r="A143" s="37"/>
      <c r="B143" s="38"/>
      <c r="C143" s="176" t="s">
        <v>115</v>
      </c>
      <c r="D143" s="176" t="s">
        <v>117</v>
      </c>
      <c r="E143" s="177" t="s">
        <v>178</v>
      </c>
      <c r="F143" s="178" t="s">
        <v>179</v>
      </c>
      <c r="G143" s="179" t="s">
        <v>120</v>
      </c>
      <c r="H143" s="180">
        <v>531.072</v>
      </c>
      <c r="I143" s="181"/>
      <c r="J143" s="182">
        <f>ROUND(I143*H143,2)</f>
        <v>0</v>
      </c>
      <c r="K143" s="178" t="s">
        <v>121</v>
      </c>
      <c r="L143" s="42"/>
      <c r="M143" s="183" t="s">
        <v>19</v>
      </c>
      <c r="N143" s="184" t="s">
        <v>44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122</v>
      </c>
      <c r="AT143" s="187" t="s">
        <v>117</v>
      </c>
      <c r="AU143" s="187" t="s">
        <v>123</v>
      </c>
      <c r="AY143" s="20" t="s">
        <v>114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123</v>
      </c>
      <c r="BK143" s="188">
        <f>ROUND(I143*H143,2)</f>
        <v>0</v>
      </c>
      <c r="BL143" s="20" t="s">
        <v>122</v>
      </c>
      <c r="BM143" s="187" t="s">
        <v>180</v>
      </c>
    </row>
    <row r="144" spans="1:65" s="2" customFormat="1" ht="11.25">
      <c r="A144" s="37"/>
      <c r="B144" s="38"/>
      <c r="C144" s="39"/>
      <c r="D144" s="189" t="s">
        <v>125</v>
      </c>
      <c r="E144" s="39"/>
      <c r="F144" s="190" t="s">
        <v>181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125</v>
      </c>
      <c r="AU144" s="20" t="s">
        <v>123</v>
      </c>
    </row>
    <row r="145" spans="1:65" s="13" customFormat="1" ht="11.25">
      <c r="B145" s="194"/>
      <c r="C145" s="195"/>
      <c r="D145" s="196" t="s">
        <v>127</v>
      </c>
      <c r="E145" s="197" t="s">
        <v>19</v>
      </c>
      <c r="F145" s="198" t="s">
        <v>173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127</v>
      </c>
      <c r="AU145" s="204" t="s">
        <v>123</v>
      </c>
      <c r="AV145" s="13" t="s">
        <v>80</v>
      </c>
      <c r="AW145" s="13" t="s">
        <v>34</v>
      </c>
      <c r="AX145" s="13" t="s">
        <v>72</v>
      </c>
      <c r="AY145" s="204" t="s">
        <v>114</v>
      </c>
    </row>
    <row r="146" spans="1:65" s="14" customFormat="1" ht="11.25">
      <c r="B146" s="205"/>
      <c r="C146" s="206"/>
      <c r="D146" s="196" t="s">
        <v>127</v>
      </c>
      <c r="E146" s="207" t="s">
        <v>19</v>
      </c>
      <c r="F146" s="208" t="s">
        <v>182</v>
      </c>
      <c r="G146" s="206"/>
      <c r="H146" s="209">
        <v>66.239999999999995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127</v>
      </c>
      <c r="AU146" s="215" t="s">
        <v>123</v>
      </c>
      <c r="AV146" s="14" t="s">
        <v>123</v>
      </c>
      <c r="AW146" s="14" t="s">
        <v>34</v>
      </c>
      <c r="AX146" s="14" t="s">
        <v>72</v>
      </c>
      <c r="AY146" s="215" t="s">
        <v>114</v>
      </c>
    </row>
    <row r="147" spans="1:65" s="14" customFormat="1" ht="11.25">
      <c r="B147" s="205"/>
      <c r="C147" s="206"/>
      <c r="D147" s="196" t="s">
        <v>127</v>
      </c>
      <c r="E147" s="207" t="s">
        <v>19</v>
      </c>
      <c r="F147" s="208" t="s">
        <v>183</v>
      </c>
      <c r="G147" s="206"/>
      <c r="H147" s="209">
        <v>132.47999999999999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127</v>
      </c>
      <c r="AU147" s="215" t="s">
        <v>123</v>
      </c>
      <c r="AV147" s="14" t="s">
        <v>123</v>
      </c>
      <c r="AW147" s="14" t="s">
        <v>34</v>
      </c>
      <c r="AX147" s="14" t="s">
        <v>72</v>
      </c>
      <c r="AY147" s="215" t="s">
        <v>114</v>
      </c>
    </row>
    <row r="148" spans="1:65" s="14" customFormat="1" ht="11.25">
      <c r="B148" s="205"/>
      <c r="C148" s="206"/>
      <c r="D148" s="196" t="s">
        <v>127</v>
      </c>
      <c r="E148" s="207" t="s">
        <v>19</v>
      </c>
      <c r="F148" s="208" t="s">
        <v>184</v>
      </c>
      <c r="G148" s="206"/>
      <c r="H148" s="209">
        <v>133.05600000000001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127</v>
      </c>
      <c r="AU148" s="215" t="s">
        <v>123</v>
      </c>
      <c r="AV148" s="14" t="s">
        <v>123</v>
      </c>
      <c r="AW148" s="14" t="s">
        <v>34</v>
      </c>
      <c r="AX148" s="14" t="s">
        <v>72</v>
      </c>
      <c r="AY148" s="215" t="s">
        <v>114</v>
      </c>
    </row>
    <row r="149" spans="1:65" s="14" customFormat="1" ht="11.25">
      <c r="B149" s="205"/>
      <c r="C149" s="206"/>
      <c r="D149" s="196" t="s">
        <v>127</v>
      </c>
      <c r="E149" s="207" t="s">
        <v>19</v>
      </c>
      <c r="F149" s="208" t="s">
        <v>185</v>
      </c>
      <c r="G149" s="206"/>
      <c r="H149" s="209">
        <v>199.29599999999999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127</v>
      </c>
      <c r="AU149" s="215" t="s">
        <v>123</v>
      </c>
      <c r="AV149" s="14" t="s">
        <v>123</v>
      </c>
      <c r="AW149" s="14" t="s">
        <v>34</v>
      </c>
      <c r="AX149" s="14" t="s">
        <v>72</v>
      </c>
      <c r="AY149" s="215" t="s">
        <v>114</v>
      </c>
    </row>
    <row r="150" spans="1:65" s="15" customFormat="1" ht="11.25">
      <c r="B150" s="216"/>
      <c r="C150" s="217"/>
      <c r="D150" s="196" t="s">
        <v>127</v>
      </c>
      <c r="E150" s="218" t="s">
        <v>19</v>
      </c>
      <c r="F150" s="219" t="s">
        <v>133</v>
      </c>
      <c r="G150" s="217"/>
      <c r="H150" s="220">
        <v>531.07199999999989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127</v>
      </c>
      <c r="AU150" s="226" t="s">
        <v>123</v>
      </c>
      <c r="AV150" s="15" t="s">
        <v>122</v>
      </c>
      <c r="AW150" s="15" t="s">
        <v>34</v>
      </c>
      <c r="AX150" s="15" t="s">
        <v>80</v>
      </c>
      <c r="AY150" s="226" t="s">
        <v>114</v>
      </c>
    </row>
    <row r="151" spans="1:65" s="2" customFormat="1" ht="16.5" customHeight="1">
      <c r="A151" s="37"/>
      <c r="B151" s="38"/>
      <c r="C151" s="176" t="s">
        <v>186</v>
      </c>
      <c r="D151" s="176" t="s">
        <v>117</v>
      </c>
      <c r="E151" s="177" t="s">
        <v>187</v>
      </c>
      <c r="F151" s="178" t="s">
        <v>188</v>
      </c>
      <c r="G151" s="179" t="s">
        <v>120</v>
      </c>
      <c r="H151" s="180">
        <v>1062.144</v>
      </c>
      <c r="I151" s="181"/>
      <c r="J151" s="182">
        <f>ROUND(I151*H151,2)</f>
        <v>0</v>
      </c>
      <c r="K151" s="178" t="s">
        <v>121</v>
      </c>
      <c r="L151" s="42"/>
      <c r="M151" s="183" t="s">
        <v>19</v>
      </c>
      <c r="N151" s="184" t="s">
        <v>44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122</v>
      </c>
      <c r="AT151" s="187" t="s">
        <v>117</v>
      </c>
      <c r="AU151" s="187" t="s">
        <v>123</v>
      </c>
      <c r="AY151" s="20" t="s">
        <v>114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123</v>
      </c>
      <c r="BK151" s="188">
        <f>ROUND(I151*H151,2)</f>
        <v>0</v>
      </c>
      <c r="BL151" s="20" t="s">
        <v>122</v>
      </c>
      <c r="BM151" s="187" t="s">
        <v>189</v>
      </c>
    </row>
    <row r="152" spans="1:65" s="2" customFormat="1" ht="11.25">
      <c r="A152" s="37"/>
      <c r="B152" s="38"/>
      <c r="C152" s="39"/>
      <c r="D152" s="189" t="s">
        <v>125</v>
      </c>
      <c r="E152" s="39"/>
      <c r="F152" s="190" t="s">
        <v>190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125</v>
      </c>
      <c r="AU152" s="20" t="s">
        <v>123</v>
      </c>
    </row>
    <row r="153" spans="1:65" s="13" customFormat="1" ht="11.25">
      <c r="B153" s="194"/>
      <c r="C153" s="195"/>
      <c r="D153" s="196" t="s">
        <v>127</v>
      </c>
      <c r="E153" s="197" t="s">
        <v>19</v>
      </c>
      <c r="F153" s="198" t="s">
        <v>173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127</v>
      </c>
      <c r="AU153" s="204" t="s">
        <v>123</v>
      </c>
      <c r="AV153" s="13" t="s">
        <v>80</v>
      </c>
      <c r="AW153" s="13" t="s">
        <v>34</v>
      </c>
      <c r="AX153" s="13" t="s">
        <v>72</v>
      </c>
      <c r="AY153" s="204" t="s">
        <v>114</v>
      </c>
    </row>
    <row r="154" spans="1:65" s="14" customFormat="1" ht="11.25">
      <c r="B154" s="205"/>
      <c r="C154" s="206"/>
      <c r="D154" s="196" t="s">
        <v>127</v>
      </c>
      <c r="E154" s="207" t="s">
        <v>19</v>
      </c>
      <c r="F154" s="208" t="s">
        <v>191</v>
      </c>
      <c r="G154" s="206"/>
      <c r="H154" s="209">
        <v>132.47999999999999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127</v>
      </c>
      <c r="AU154" s="215" t="s">
        <v>123</v>
      </c>
      <c r="AV154" s="14" t="s">
        <v>123</v>
      </c>
      <c r="AW154" s="14" t="s">
        <v>34</v>
      </c>
      <c r="AX154" s="14" t="s">
        <v>72</v>
      </c>
      <c r="AY154" s="215" t="s">
        <v>114</v>
      </c>
    </row>
    <row r="155" spans="1:65" s="14" customFormat="1" ht="11.25">
      <c r="B155" s="205"/>
      <c r="C155" s="206"/>
      <c r="D155" s="196" t="s">
        <v>127</v>
      </c>
      <c r="E155" s="207" t="s">
        <v>19</v>
      </c>
      <c r="F155" s="208" t="s">
        <v>192</v>
      </c>
      <c r="G155" s="206"/>
      <c r="H155" s="209">
        <v>264.95999999999998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127</v>
      </c>
      <c r="AU155" s="215" t="s">
        <v>123</v>
      </c>
      <c r="AV155" s="14" t="s">
        <v>123</v>
      </c>
      <c r="AW155" s="14" t="s">
        <v>34</v>
      </c>
      <c r="AX155" s="14" t="s">
        <v>72</v>
      </c>
      <c r="AY155" s="215" t="s">
        <v>114</v>
      </c>
    </row>
    <row r="156" spans="1:65" s="14" customFormat="1" ht="11.25">
      <c r="B156" s="205"/>
      <c r="C156" s="206"/>
      <c r="D156" s="196" t="s">
        <v>127</v>
      </c>
      <c r="E156" s="207" t="s">
        <v>19</v>
      </c>
      <c r="F156" s="208" t="s">
        <v>193</v>
      </c>
      <c r="G156" s="206"/>
      <c r="H156" s="209">
        <v>266.11200000000002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127</v>
      </c>
      <c r="AU156" s="215" t="s">
        <v>123</v>
      </c>
      <c r="AV156" s="14" t="s">
        <v>123</v>
      </c>
      <c r="AW156" s="14" t="s">
        <v>34</v>
      </c>
      <c r="AX156" s="14" t="s">
        <v>72</v>
      </c>
      <c r="AY156" s="215" t="s">
        <v>114</v>
      </c>
    </row>
    <row r="157" spans="1:65" s="14" customFormat="1" ht="11.25">
      <c r="B157" s="205"/>
      <c r="C157" s="206"/>
      <c r="D157" s="196" t="s">
        <v>127</v>
      </c>
      <c r="E157" s="207" t="s">
        <v>19</v>
      </c>
      <c r="F157" s="208" t="s">
        <v>194</v>
      </c>
      <c r="G157" s="206"/>
      <c r="H157" s="209">
        <v>398.59199999999998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127</v>
      </c>
      <c r="AU157" s="215" t="s">
        <v>123</v>
      </c>
      <c r="AV157" s="14" t="s">
        <v>123</v>
      </c>
      <c r="AW157" s="14" t="s">
        <v>34</v>
      </c>
      <c r="AX157" s="14" t="s">
        <v>72</v>
      </c>
      <c r="AY157" s="215" t="s">
        <v>114</v>
      </c>
    </row>
    <row r="158" spans="1:65" s="15" customFormat="1" ht="11.25">
      <c r="B158" s="216"/>
      <c r="C158" s="217"/>
      <c r="D158" s="196" t="s">
        <v>127</v>
      </c>
      <c r="E158" s="218" t="s">
        <v>19</v>
      </c>
      <c r="F158" s="219" t="s">
        <v>133</v>
      </c>
      <c r="G158" s="217"/>
      <c r="H158" s="220">
        <v>1062.1439999999998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127</v>
      </c>
      <c r="AU158" s="226" t="s">
        <v>123</v>
      </c>
      <c r="AV158" s="15" t="s">
        <v>122</v>
      </c>
      <c r="AW158" s="15" t="s">
        <v>34</v>
      </c>
      <c r="AX158" s="15" t="s">
        <v>80</v>
      </c>
      <c r="AY158" s="226" t="s">
        <v>114</v>
      </c>
    </row>
    <row r="159" spans="1:65" s="2" customFormat="1" ht="24.2" customHeight="1">
      <c r="A159" s="37"/>
      <c r="B159" s="38"/>
      <c r="C159" s="176" t="s">
        <v>195</v>
      </c>
      <c r="D159" s="176" t="s">
        <v>117</v>
      </c>
      <c r="E159" s="177" t="s">
        <v>196</v>
      </c>
      <c r="F159" s="178" t="s">
        <v>197</v>
      </c>
      <c r="G159" s="179" t="s">
        <v>120</v>
      </c>
      <c r="H159" s="180">
        <v>547.75199999999995</v>
      </c>
      <c r="I159" s="181"/>
      <c r="J159" s="182">
        <f>ROUND(I159*H159,2)</f>
        <v>0</v>
      </c>
      <c r="K159" s="178" t="s">
        <v>121</v>
      </c>
      <c r="L159" s="42"/>
      <c r="M159" s="183" t="s">
        <v>19</v>
      </c>
      <c r="N159" s="184" t="s">
        <v>44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3.5000000000000003E-2</v>
      </c>
      <c r="T159" s="186">
        <f>S159*H159</f>
        <v>19.171320000000001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122</v>
      </c>
      <c r="AT159" s="187" t="s">
        <v>117</v>
      </c>
      <c r="AU159" s="187" t="s">
        <v>123</v>
      </c>
      <c r="AY159" s="20" t="s">
        <v>114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123</v>
      </c>
      <c r="BK159" s="188">
        <f>ROUND(I159*H159,2)</f>
        <v>0</v>
      </c>
      <c r="BL159" s="20" t="s">
        <v>122</v>
      </c>
      <c r="BM159" s="187" t="s">
        <v>198</v>
      </c>
    </row>
    <row r="160" spans="1:65" s="2" customFormat="1" ht="11.25">
      <c r="A160" s="37"/>
      <c r="B160" s="38"/>
      <c r="C160" s="39"/>
      <c r="D160" s="189" t="s">
        <v>125</v>
      </c>
      <c r="E160" s="39"/>
      <c r="F160" s="190" t="s">
        <v>199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125</v>
      </c>
      <c r="AU160" s="20" t="s">
        <v>123</v>
      </c>
    </row>
    <row r="161" spans="1:65" s="13" customFormat="1" ht="11.25">
      <c r="B161" s="194"/>
      <c r="C161" s="195"/>
      <c r="D161" s="196" t="s">
        <v>127</v>
      </c>
      <c r="E161" s="197" t="s">
        <v>19</v>
      </c>
      <c r="F161" s="198" t="s">
        <v>173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127</v>
      </c>
      <c r="AU161" s="204" t="s">
        <v>123</v>
      </c>
      <c r="AV161" s="13" t="s">
        <v>80</v>
      </c>
      <c r="AW161" s="13" t="s">
        <v>34</v>
      </c>
      <c r="AX161" s="13" t="s">
        <v>72</v>
      </c>
      <c r="AY161" s="204" t="s">
        <v>114</v>
      </c>
    </row>
    <row r="162" spans="1:65" s="14" customFormat="1" ht="11.25">
      <c r="B162" s="205"/>
      <c r="C162" s="206"/>
      <c r="D162" s="196" t="s">
        <v>127</v>
      </c>
      <c r="E162" s="207" t="s">
        <v>19</v>
      </c>
      <c r="F162" s="208" t="s">
        <v>200</v>
      </c>
      <c r="G162" s="206"/>
      <c r="H162" s="209">
        <v>63.48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127</v>
      </c>
      <c r="AU162" s="215" t="s">
        <v>123</v>
      </c>
      <c r="AV162" s="14" t="s">
        <v>123</v>
      </c>
      <c r="AW162" s="14" t="s">
        <v>34</v>
      </c>
      <c r="AX162" s="14" t="s">
        <v>72</v>
      </c>
      <c r="AY162" s="215" t="s">
        <v>114</v>
      </c>
    </row>
    <row r="163" spans="1:65" s="14" customFormat="1" ht="11.25">
      <c r="B163" s="205"/>
      <c r="C163" s="206"/>
      <c r="D163" s="196" t="s">
        <v>127</v>
      </c>
      <c r="E163" s="207" t="s">
        <v>19</v>
      </c>
      <c r="F163" s="208" t="s">
        <v>201</v>
      </c>
      <c r="G163" s="206"/>
      <c r="H163" s="209">
        <v>126.96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127</v>
      </c>
      <c r="AU163" s="215" t="s">
        <v>123</v>
      </c>
      <c r="AV163" s="14" t="s">
        <v>123</v>
      </c>
      <c r="AW163" s="14" t="s">
        <v>34</v>
      </c>
      <c r="AX163" s="14" t="s">
        <v>72</v>
      </c>
      <c r="AY163" s="215" t="s">
        <v>114</v>
      </c>
    </row>
    <row r="164" spans="1:65" s="14" customFormat="1" ht="11.25">
      <c r="B164" s="205"/>
      <c r="C164" s="206"/>
      <c r="D164" s="196" t="s">
        <v>127</v>
      </c>
      <c r="E164" s="207" t="s">
        <v>19</v>
      </c>
      <c r="F164" s="208" t="s">
        <v>202</v>
      </c>
      <c r="G164" s="206"/>
      <c r="H164" s="209">
        <v>166.32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127</v>
      </c>
      <c r="AU164" s="215" t="s">
        <v>123</v>
      </c>
      <c r="AV164" s="14" t="s">
        <v>123</v>
      </c>
      <c r="AW164" s="14" t="s">
        <v>34</v>
      </c>
      <c r="AX164" s="14" t="s">
        <v>72</v>
      </c>
      <c r="AY164" s="215" t="s">
        <v>114</v>
      </c>
    </row>
    <row r="165" spans="1:65" s="14" customFormat="1" ht="11.25">
      <c r="B165" s="205"/>
      <c r="C165" s="206"/>
      <c r="D165" s="196" t="s">
        <v>127</v>
      </c>
      <c r="E165" s="207" t="s">
        <v>19</v>
      </c>
      <c r="F165" s="208" t="s">
        <v>203</v>
      </c>
      <c r="G165" s="206"/>
      <c r="H165" s="209">
        <v>190.99199999999999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127</v>
      </c>
      <c r="AU165" s="215" t="s">
        <v>123</v>
      </c>
      <c r="AV165" s="14" t="s">
        <v>123</v>
      </c>
      <c r="AW165" s="14" t="s">
        <v>34</v>
      </c>
      <c r="AX165" s="14" t="s">
        <v>72</v>
      </c>
      <c r="AY165" s="215" t="s">
        <v>114</v>
      </c>
    </row>
    <row r="166" spans="1:65" s="15" customFormat="1" ht="11.25">
      <c r="B166" s="216"/>
      <c r="C166" s="217"/>
      <c r="D166" s="196" t="s">
        <v>127</v>
      </c>
      <c r="E166" s="218" t="s">
        <v>19</v>
      </c>
      <c r="F166" s="219" t="s">
        <v>133</v>
      </c>
      <c r="G166" s="217"/>
      <c r="H166" s="220">
        <v>547.75199999999995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127</v>
      </c>
      <c r="AU166" s="226" t="s">
        <v>123</v>
      </c>
      <c r="AV166" s="15" t="s">
        <v>122</v>
      </c>
      <c r="AW166" s="15" t="s">
        <v>34</v>
      </c>
      <c r="AX166" s="15" t="s">
        <v>80</v>
      </c>
      <c r="AY166" s="226" t="s">
        <v>114</v>
      </c>
    </row>
    <row r="167" spans="1:65" s="2" customFormat="1" ht="16.5" customHeight="1">
      <c r="A167" s="37"/>
      <c r="B167" s="38"/>
      <c r="C167" s="176" t="s">
        <v>8</v>
      </c>
      <c r="D167" s="176" t="s">
        <v>117</v>
      </c>
      <c r="E167" s="177" t="s">
        <v>204</v>
      </c>
      <c r="F167" s="178" t="s">
        <v>205</v>
      </c>
      <c r="G167" s="179" t="s">
        <v>157</v>
      </c>
      <c r="H167" s="180">
        <v>715.2</v>
      </c>
      <c r="I167" s="181"/>
      <c r="J167" s="182">
        <f>ROUND(I167*H167,2)</f>
        <v>0</v>
      </c>
      <c r="K167" s="178" t="s">
        <v>121</v>
      </c>
      <c r="L167" s="42"/>
      <c r="M167" s="183" t="s">
        <v>19</v>
      </c>
      <c r="N167" s="184" t="s">
        <v>44</v>
      </c>
      <c r="O167" s="67"/>
      <c r="P167" s="185">
        <f>O167*H167</f>
        <v>0</v>
      </c>
      <c r="Q167" s="185">
        <v>0</v>
      </c>
      <c r="R167" s="185">
        <f>Q167*H167</f>
        <v>0</v>
      </c>
      <c r="S167" s="185">
        <v>8.9999999999999993E-3</v>
      </c>
      <c r="T167" s="186">
        <f>S167*H167</f>
        <v>6.4367999999999999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122</v>
      </c>
      <c r="AT167" s="187" t="s">
        <v>117</v>
      </c>
      <c r="AU167" s="187" t="s">
        <v>123</v>
      </c>
      <c r="AY167" s="20" t="s">
        <v>114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123</v>
      </c>
      <c r="BK167" s="188">
        <f>ROUND(I167*H167,2)</f>
        <v>0</v>
      </c>
      <c r="BL167" s="20" t="s">
        <v>122</v>
      </c>
      <c r="BM167" s="187" t="s">
        <v>206</v>
      </c>
    </row>
    <row r="168" spans="1:65" s="2" customFormat="1" ht="11.25">
      <c r="A168" s="37"/>
      <c r="B168" s="38"/>
      <c r="C168" s="39"/>
      <c r="D168" s="189" t="s">
        <v>125</v>
      </c>
      <c r="E168" s="39"/>
      <c r="F168" s="190" t="s">
        <v>207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125</v>
      </c>
      <c r="AU168" s="20" t="s">
        <v>123</v>
      </c>
    </row>
    <row r="169" spans="1:65" s="13" customFormat="1" ht="11.25">
      <c r="B169" s="194"/>
      <c r="C169" s="195"/>
      <c r="D169" s="196" t="s">
        <v>127</v>
      </c>
      <c r="E169" s="197" t="s">
        <v>19</v>
      </c>
      <c r="F169" s="198" t="s">
        <v>173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127</v>
      </c>
      <c r="AU169" s="204" t="s">
        <v>123</v>
      </c>
      <c r="AV169" s="13" t="s">
        <v>80</v>
      </c>
      <c r="AW169" s="13" t="s">
        <v>34</v>
      </c>
      <c r="AX169" s="13" t="s">
        <v>72</v>
      </c>
      <c r="AY169" s="204" t="s">
        <v>114</v>
      </c>
    </row>
    <row r="170" spans="1:65" s="14" customFormat="1" ht="11.25">
      <c r="B170" s="205"/>
      <c r="C170" s="206"/>
      <c r="D170" s="196" t="s">
        <v>127</v>
      </c>
      <c r="E170" s="207" t="s">
        <v>19</v>
      </c>
      <c r="F170" s="208" t="s">
        <v>208</v>
      </c>
      <c r="G170" s="206"/>
      <c r="H170" s="209">
        <v>88.8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127</v>
      </c>
      <c r="AU170" s="215" t="s">
        <v>123</v>
      </c>
      <c r="AV170" s="14" t="s">
        <v>123</v>
      </c>
      <c r="AW170" s="14" t="s">
        <v>34</v>
      </c>
      <c r="AX170" s="14" t="s">
        <v>72</v>
      </c>
      <c r="AY170" s="215" t="s">
        <v>114</v>
      </c>
    </row>
    <row r="171" spans="1:65" s="14" customFormat="1" ht="11.25">
      <c r="B171" s="205"/>
      <c r="C171" s="206"/>
      <c r="D171" s="196" t="s">
        <v>127</v>
      </c>
      <c r="E171" s="207" t="s">
        <v>19</v>
      </c>
      <c r="F171" s="208" t="s">
        <v>209</v>
      </c>
      <c r="G171" s="206"/>
      <c r="H171" s="209">
        <v>172.48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127</v>
      </c>
      <c r="AU171" s="215" t="s">
        <v>123</v>
      </c>
      <c r="AV171" s="14" t="s">
        <v>123</v>
      </c>
      <c r="AW171" s="14" t="s">
        <v>34</v>
      </c>
      <c r="AX171" s="14" t="s">
        <v>72</v>
      </c>
      <c r="AY171" s="215" t="s">
        <v>114</v>
      </c>
    </row>
    <row r="172" spans="1:65" s="14" customFormat="1" ht="11.25">
      <c r="B172" s="205"/>
      <c r="C172" s="206"/>
      <c r="D172" s="196" t="s">
        <v>127</v>
      </c>
      <c r="E172" s="207" t="s">
        <v>19</v>
      </c>
      <c r="F172" s="208" t="s">
        <v>210</v>
      </c>
      <c r="G172" s="206"/>
      <c r="H172" s="209">
        <v>424.48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127</v>
      </c>
      <c r="AU172" s="215" t="s">
        <v>123</v>
      </c>
      <c r="AV172" s="14" t="s">
        <v>123</v>
      </c>
      <c r="AW172" s="14" t="s">
        <v>34</v>
      </c>
      <c r="AX172" s="14" t="s">
        <v>72</v>
      </c>
      <c r="AY172" s="215" t="s">
        <v>114</v>
      </c>
    </row>
    <row r="173" spans="1:65" s="14" customFormat="1" ht="11.25">
      <c r="B173" s="205"/>
      <c r="C173" s="206"/>
      <c r="D173" s="196" t="s">
        <v>127</v>
      </c>
      <c r="E173" s="207" t="s">
        <v>19</v>
      </c>
      <c r="F173" s="208" t="s">
        <v>211</v>
      </c>
      <c r="G173" s="206"/>
      <c r="H173" s="209">
        <v>29.44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127</v>
      </c>
      <c r="AU173" s="215" t="s">
        <v>123</v>
      </c>
      <c r="AV173" s="14" t="s">
        <v>123</v>
      </c>
      <c r="AW173" s="14" t="s">
        <v>34</v>
      </c>
      <c r="AX173" s="14" t="s">
        <v>72</v>
      </c>
      <c r="AY173" s="215" t="s">
        <v>114</v>
      </c>
    </row>
    <row r="174" spans="1:65" s="15" customFormat="1" ht="11.25">
      <c r="B174" s="216"/>
      <c r="C174" s="217"/>
      <c r="D174" s="196" t="s">
        <v>127</v>
      </c>
      <c r="E174" s="218" t="s">
        <v>19</v>
      </c>
      <c r="F174" s="219" t="s">
        <v>133</v>
      </c>
      <c r="G174" s="217"/>
      <c r="H174" s="220">
        <v>715.2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127</v>
      </c>
      <c r="AU174" s="226" t="s">
        <v>123</v>
      </c>
      <c r="AV174" s="15" t="s">
        <v>122</v>
      </c>
      <c r="AW174" s="15" t="s">
        <v>34</v>
      </c>
      <c r="AX174" s="15" t="s">
        <v>80</v>
      </c>
      <c r="AY174" s="226" t="s">
        <v>114</v>
      </c>
    </row>
    <row r="175" spans="1:65" s="2" customFormat="1" ht="16.5" customHeight="1">
      <c r="A175" s="37"/>
      <c r="B175" s="38"/>
      <c r="C175" s="176" t="s">
        <v>212</v>
      </c>
      <c r="D175" s="176" t="s">
        <v>117</v>
      </c>
      <c r="E175" s="177" t="s">
        <v>213</v>
      </c>
      <c r="F175" s="178" t="s">
        <v>214</v>
      </c>
      <c r="G175" s="179" t="s">
        <v>120</v>
      </c>
      <c r="H175" s="180">
        <v>554.25</v>
      </c>
      <c r="I175" s="181"/>
      <c r="J175" s="182">
        <f>ROUND(I175*H175,2)</f>
        <v>0</v>
      </c>
      <c r="K175" s="178" t="s">
        <v>121</v>
      </c>
      <c r="L175" s="42"/>
      <c r="M175" s="183" t="s">
        <v>19</v>
      </c>
      <c r="N175" s="184" t="s">
        <v>44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6.6000000000000003E-2</v>
      </c>
      <c r="T175" s="186">
        <f>S175*H175</f>
        <v>36.580500000000001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122</v>
      </c>
      <c r="AT175" s="187" t="s">
        <v>117</v>
      </c>
      <c r="AU175" s="187" t="s">
        <v>123</v>
      </c>
      <c r="AY175" s="20" t="s">
        <v>114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123</v>
      </c>
      <c r="BK175" s="188">
        <f>ROUND(I175*H175,2)</f>
        <v>0</v>
      </c>
      <c r="BL175" s="20" t="s">
        <v>122</v>
      </c>
      <c r="BM175" s="187" t="s">
        <v>215</v>
      </c>
    </row>
    <row r="176" spans="1:65" s="2" customFormat="1" ht="11.25">
      <c r="A176" s="37"/>
      <c r="B176" s="38"/>
      <c r="C176" s="39"/>
      <c r="D176" s="189" t="s">
        <v>125</v>
      </c>
      <c r="E176" s="39"/>
      <c r="F176" s="190" t="s">
        <v>216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125</v>
      </c>
      <c r="AU176" s="20" t="s">
        <v>123</v>
      </c>
    </row>
    <row r="177" spans="1:65" s="13" customFormat="1" ht="11.25">
      <c r="B177" s="194"/>
      <c r="C177" s="195"/>
      <c r="D177" s="196" t="s">
        <v>127</v>
      </c>
      <c r="E177" s="197" t="s">
        <v>19</v>
      </c>
      <c r="F177" s="198" t="s">
        <v>217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127</v>
      </c>
      <c r="AU177" s="204" t="s">
        <v>123</v>
      </c>
      <c r="AV177" s="13" t="s">
        <v>80</v>
      </c>
      <c r="AW177" s="13" t="s">
        <v>34</v>
      </c>
      <c r="AX177" s="13" t="s">
        <v>72</v>
      </c>
      <c r="AY177" s="204" t="s">
        <v>114</v>
      </c>
    </row>
    <row r="178" spans="1:65" s="13" customFormat="1" ht="11.25">
      <c r="B178" s="194"/>
      <c r="C178" s="195"/>
      <c r="D178" s="196" t="s">
        <v>127</v>
      </c>
      <c r="E178" s="197" t="s">
        <v>19</v>
      </c>
      <c r="F178" s="198" t="s">
        <v>218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127</v>
      </c>
      <c r="AU178" s="204" t="s">
        <v>123</v>
      </c>
      <c r="AV178" s="13" t="s">
        <v>80</v>
      </c>
      <c r="AW178" s="13" t="s">
        <v>34</v>
      </c>
      <c r="AX178" s="13" t="s">
        <v>72</v>
      </c>
      <c r="AY178" s="204" t="s">
        <v>114</v>
      </c>
    </row>
    <row r="179" spans="1:65" s="14" customFormat="1" ht="11.25">
      <c r="B179" s="205"/>
      <c r="C179" s="206"/>
      <c r="D179" s="196" t="s">
        <v>127</v>
      </c>
      <c r="E179" s="207" t="s">
        <v>19</v>
      </c>
      <c r="F179" s="208" t="s">
        <v>219</v>
      </c>
      <c r="G179" s="206"/>
      <c r="H179" s="209">
        <v>182.16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127</v>
      </c>
      <c r="AU179" s="215" t="s">
        <v>123</v>
      </c>
      <c r="AV179" s="14" t="s">
        <v>123</v>
      </c>
      <c r="AW179" s="14" t="s">
        <v>34</v>
      </c>
      <c r="AX179" s="14" t="s">
        <v>72</v>
      </c>
      <c r="AY179" s="215" t="s">
        <v>114</v>
      </c>
    </row>
    <row r="180" spans="1:65" s="14" customFormat="1" ht="11.25">
      <c r="B180" s="205"/>
      <c r="C180" s="206"/>
      <c r="D180" s="196" t="s">
        <v>127</v>
      </c>
      <c r="E180" s="207" t="s">
        <v>19</v>
      </c>
      <c r="F180" s="208" t="s">
        <v>220</v>
      </c>
      <c r="G180" s="206"/>
      <c r="H180" s="209">
        <v>304.48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127</v>
      </c>
      <c r="AU180" s="215" t="s">
        <v>123</v>
      </c>
      <c r="AV180" s="14" t="s">
        <v>123</v>
      </c>
      <c r="AW180" s="14" t="s">
        <v>34</v>
      </c>
      <c r="AX180" s="14" t="s">
        <v>72</v>
      </c>
      <c r="AY180" s="215" t="s">
        <v>114</v>
      </c>
    </row>
    <row r="181" spans="1:65" s="14" customFormat="1" ht="11.25">
      <c r="B181" s="205"/>
      <c r="C181" s="206"/>
      <c r="D181" s="196" t="s">
        <v>127</v>
      </c>
      <c r="E181" s="207" t="s">
        <v>19</v>
      </c>
      <c r="F181" s="208" t="s">
        <v>221</v>
      </c>
      <c r="G181" s="206"/>
      <c r="H181" s="209">
        <v>8.2249999999999996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127</v>
      </c>
      <c r="AU181" s="215" t="s">
        <v>123</v>
      </c>
      <c r="AV181" s="14" t="s">
        <v>123</v>
      </c>
      <c r="AW181" s="14" t="s">
        <v>34</v>
      </c>
      <c r="AX181" s="14" t="s">
        <v>72</v>
      </c>
      <c r="AY181" s="215" t="s">
        <v>114</v>
      </c>
    </row>
    <row r="182" spans="1:65" s="14" customFormat="1" ht="11.25">
      <c r="B182" s="205"/>
      <c r="C182" s="206"/>
      <c r="D182" s="196" t="s">
        <v>127</v>
      </c>
      <c r="E182" s="207" t="s">
        <v>19</v>
      </c>
      <c r="F182" s="208" t="s">
        <v>222</v>
      </c>
      <c r="G182" s="206"/>
      <c r="H182" s="209">
        <v>16.783000000000001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127</v>
      </c>
      <c r="AU182" s="215" t="s">
        <v>123</v>
      </c>
      <c r="AV182" s="14" t="s">
        <v>123</v>
      </c>
      <c r="AW182" s="14" t="s">
        <v>34</v>
      </c>
      <c r="AX182" s="14" t="s">
        <v>72</v>
      </c>
      <c r="AY182" s="215" t="s">
        <v>114</v>
      </c>
    </row>
    <row r="183" spans="1:65" s="14" customFormat="1" ht="11.25">
      <c r="B183" s="205"/>
      <c r="C183" s="206"/>
      <c r="D183" s="196" t="s">
        <v>127</v>
      </c>
      <c r="E183" s="207" t="s">
        <v>19</v>
      </c>
      <c r="F183" s="208" t="s">
        <v>223</v>
      </c>
      <c r="G183" s="206"/>
      <c r="H183" s="209">
        <v>42.601999999999997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127</v>
      </c>
      <c r="AU183" s="215" t="s">
        <v>123</v>
      </c>
      <c r="AV183" s="14" t="s">
        <v>123</v>
      </c>
      <c r="AW183" s="14" t="s">
        <v>34</v>
      </c>
      <c r="AX183" s="14" t="s">
        <v>72</v>
      </c>
      <c r="AY183" s="215" t="s">
        <v>114</v>
      </c>
    </row>
    <row r="184" spans="1:65" s="15" customFormat="1" ht="11.25">
      <c r="B184" s="216"/>
      <c r="C184" s="217"/>
      <c r="D184" s="196" t="s">
        <v>127</v>
      </c>
      <c r="E184" s="218" t="s">
        <v>19</v>
      </c>
      <c r="F184" s="219" t="s">
        <v>133</v>
      </c>
      <c r="G184" s="217"/>
      <c r="H184" s="220">
        <v>554.25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127</v>
      </c>
      <c r="AU184" s="226" t="s">
        <v>123</v>
      </c>
      <c r="AV184" s="15" t="s">
        <v>122</v>
      </c>
      <c r="AW184" s="15" t="s">
        <v>34</v>
      </c>
      <c r="AX184" s="15" t="s">
        <v>80</v>
      </c>
      <c r="AY184" s="226" t="s">
        <v>114</v>
      </c>
    </row>
    <row r="185" spans="1:65" s="2" customFormat="1" ht="16.5" customHeight="1">
      <c r="A185" s="37"/>
      <c r="B185" s="38"/>
      <c r="C185" s="176" t="s">
        <v>224</v>
      </c>
      <c r="D185" s="176" t="s">
        <v>117</v>
      </c>
      <c r="E185" s="177" t="s">
        <v>225</v>
      </c>
      <c r="F185" s="178" t="s">
        <v>226</v>
      </c>
      <c r="G185" s="179" t="s">
        <v>120</v>
      </c>
      <c r="H185" s="180">
        <v>1599.88</v>
      </c>
      <c r="I185" s="181"/>
      <c r="J185" s="182">
        <f>ROUND(I185*H185,2)</f>
        <v>0</v>
      </c>
      <c r="K185" s="178" t="s">
        <v>121</v>
      </c>
      <c r="L185" s="42"/>
      <c r="M185" s="183" t="s">
        <v>19</v>
      </c>
      <c r="N185" s="184" t="s">
        <v>44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122</v>
      </c>
      <c r="AT185" s="187" t="s">
        <v>117</v>
      </c>
      <c r="AU185" s="187" t="s">
        <v>123</v>
      </c>
      <c r="AY185" s="20" t="s">
        <v>114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123</v>
      </c>
      <c r="BK185" s="188">
        <f>ROUND(I185*H185,2)</f>
        <v>0</v>
      </c>
      <c r="BL185" s="20" t="s">
        <v>122</v>
      </c>
      <c r="BM185" s="187" t="s">
        <v>227</v>
      </c>
    </row>
    <row r="186" spans="1:65" s="2" customFormat="1" ht="11.25">
      <c r="A186" s="37"/>
      <c r="B186" s="38"/>
      <c r="C186" s="39"/>
      <c r="D186" s="189" t="s">
        <v>125</v>
      </c>
      <c r="E186" s="39"/>
      <c r="F186" s="190" t="s">
        <v>228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125</v>
      </c>
      <c r="AU186" s="20" t="s">
        <v>123</v>
      </c>
    </row>
    <row r="187" spans="1:65" s="13" customFormat="1" ht="11.25">
      <c r="B187" s="194"/>
      <c r="C187" s="195"/>
      <c r="D187" s="196" t="s">
        <v>127</v>
      </c>
      <c r="E187" s="197" t="s">
        <v>19</v>
      </c>
      <c r="F187" s="198" t="s">
        <v>128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127</v>
      </c>
      <c r="AU187" s="204" t="s">
        <v>123</v>
      </c>
      <c r="AV187" s="13" t="s">
        <v>80</v>
      </c>
      <c r="AW187" s="13" t="s">
        <v>34</v>
      </c>
      <c r="AX187" s="13" t="s">
        <v>72</v>
      </c>
      <c r="AY187" s="204" t="s">
        <v>114</v>
      </c>
    </row>
    <row r="188" spans="1:65" s="14" customFormat="1" ht="11.25">
      <c r="B188" s="205"/>
      <c r="C188" s="206"/>
      <c r="D188" s="196" t="s">
        <v>127</v>
      </c>
      <c r="E188" s="207" t="s">
        <v>19</v>
      </c>
      <c r="F188" s="208" t="s">
        <v>129</v>
      </c>
      <c r="G188" s="206"/>
      <c r="H188" s="209">
        <v>129.95500000000001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127</v>
      </c>
      <c r="AU188" s="215" t="s">
        <v>123</v>
      </c>
      <c r="AV188" s="14" t="s">
        <v>123</v>
      </c>
      <c r="AW188" s="14" t="s">
        <v>34</v>
      </c>
      <c r="AX188" s="14" t="s">
        <v>72</v>
      </c>
      <c r="AY188" s="215" t="s">
        <v>114</v>
      </c>
    </row>
    <row r="189" spans="1:65" s="14" customFormat="1" ht="11.25">
      <c r="B189" s="205"/>
      <c r="C189" s="206"/>
      <c r="D189" s="196" t="s">
        <v>127</v>
      </c>
      <c r="E189" s="207" t="s">
        <v>19</v>
      </c>
      <c r="F189" s="208" t="s">
        <v>130</v>
      </c>
      <c r="G189" s="206"/>
      <c r="H189" s="209">
        <v>207.74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127</v>
      </c>
      <c r="AU189" s="215" t="s">
        <v>123</v>
      </c>
      <c r="AV189" s="14" t="s">
        <v>123</v>
      </c>
      <c r="AW189" s="14" t="s">
        <v>34</v>
      </c>
      <c r="AX189" s="14" t="s">
        <v>72</v>
      </c>
      <c r="AY189" s="215" t="s">
        <v>114</v>
      </c>
    </row>
    <row r="190" spans="1:65" s="14" customFormat="1" ht="11.25">
      <c r="B190" s="205"/>
      <c r="C190" s="206"/>
      <c r="D190" s="196" t="s">
        <v>127</v>
      </c>
      <c r="E190" s="207" t="s">
        <v>19</v>
      </c>
      <c r="F190" s="208" t="s">
        <v>131</v>
      </c>
      <c r="G190" s="206"/>
      <c r="H190" s="209">
        <v>462.245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127</v>
      </c>
      <c r="AU190" s="215" t="s">
        <v>123</v>
      </c>
      <c r="AV190" s="14" t="s">
        <v>123</v>
      </c>
      <c r="AW190" s="14" t="s">
        <v>34</v>
      </c>
      <c r="AX190" s="14" t="s">
        <v>72</v>
      </c>
      <c r="AY190" s="215" t="s">
        <v>114</v>
      </c>
    </row>
    <row r="191" spans="1:65" s="13" customFormat="1" ht="11.25">
      <c r="B191" s="194"/>
      <c r="C191" s="195"/>
      <c r="D191" s="196" t="s">
        <v>127</v>
      </c>
      <c r="E191" s="197" t="s">
        <v>19</v>
      </c>
      <c r="F191" s="198" t="s">
        <v>132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127</v>
      </c>
      <c r="AU191" s="204" t="s">
        <v>123</v>
      </c>
      <c r="AV191" s="13" t="s">
        <v>80</v>
      </c>
      <c r="AW191" s="13" t="s">
        <v>34</v>
      </c>
      <c r="AX191" s="13" t="s">
        <v>72</v>
      </c>
      <c r="AY191" s="204" t="s">
        <v>114</v>
      </c>
    </row>
    <row r="192" spans="1:65" s="14" customFormat="1" ht="11.25">
      <c r="B192" s="205"/>
      <c r="C192" s="206"/>
      <c r="D192" s="196" t="s">
        <v>127</v>
      </c>
      <c r="E192" s="207" t="s">
        <v>19</v>
      </c>
      <c r="F192" s="208" t="s">
        <v>131</v>
      </c>
      <c r="G192" s="206"/>
      <c r="H192" s="209">
        <v>462.245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127</v>
      </c>
      <c r="AU192" s="215" t="s">
        <v>123</v>
      </c>
      <c r="AV192" s="14" t="s">
        <v>123</v>
      </c>
      <c r="AW192" s="14" t="s">
        <v>34</v>
      </c>
      <c r="AX192" s="14" t="s">
        <v>72</v>
      </c>
      <c r="AY192" s="215" t="s">
        <v>114</v>
      </c>
    </row>
    <row r="193" spans="1:65" s="14" customFormat="1" ht="11.25">
      <c r="B193" s="205"/>
      <c r="C193" s="206"/>
      <c r="D193" s="196" t="s">
        <v>127</v>
      </c>
      <c r="E193" s="207" t="s">
        <v>19</v>
      </c>
      <c r="F193" s="208" t="s">
        <v>130</v>
      </c>
      <c r="G193" s="206"/>
      <c r="H193" s="209">
        <v>207.74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127</v>
      </c>
      <c r="AU193" s="215" t="s">
        <v>123</v>
      </c>
      <c r="AV193" s="14" t="s">
        <v>123</v>
      </c>
      <c r="AW193" s="14" t="s">
        <v>34</v>
      </c>
      <c r="AX193" s="14" t="s">
        <v>72</v>
      </c>
      <c r="AY193" s="215" t="s">
        <v>114</v>
      </c>
    </row>
    <row r="194" spans="1:65" s="14" customFormat="1" ht="11.25">
      <c r="B194" s="205"/>
      <c r="C194" s="206"/>
      <c r="D194" s="196" t="s">
        <v>127</v>
      </c>
      <c r="E194" s="207" t="s">
        <v>19</v>
      </c>
      <c r="F194" s="208" t="s">
        <v>129</v>
      </c>
      <c r="G194" s="206"/>
      <c r="H194" s="209">
        <v>129.95500000000001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127</v>
      </c>
      <c r="AU194" s="215" t="s">
        <v>123</v>
      </c>
      <c r="AV194" s="14" t="s">
        <v>123</v>
      </c>
      <c r="AW194" s="14" t="s">
        <v>34</v>
      </c>
      <c r="AX194" s="14" t="s">
        <v>72</v>
      </c>
      <c r="AY194" s="215" t="s">
        <v>114</v>
      </c>
    </row>
    <row r="195" spans="1:65" s="15" customFormat="1" ht="11.25">
      <c r="B195" s="216"/>
      <c r="C195" s="217"/>
      <c r="D195" s="196" t="s">
        <v>127</v>
      </c>
      <c r="E195" s="218" t="s">
        <v>19</v>
      </c>
      <c r="F195" s="219" t="s">
        <v>133</v>
      </c>
      <c r="G195" s="217"/>
      <c r="H195" s="220">
        <v>1599.88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127</v>
      </c>
      <c r="AU195" s="226" t="s">
        <v>123</v>
      </c>
      <c r="AV195" s="15" t="s">
        <v>122</v>
      </c>
      <c r="AW195" s="15" t="s">
        <v>34</v>
      </c>
      <c r="AX195" s="15" t="s">
        <v>80</v>
      </c>
      <c r="AY195" s="226" t="s">
        <v>114</v>
      </c>
    </row>
    <row r="196" spans="1:65" s="2" customFormat="1" ht="24.2" customHeight="1">
      <c r="A196" s="37"/>
      <c r="B196" s="38"/>
      <c r="C196" s="176" t="s">
        <v>229</v>
      </c>
      <c r="D196" s="176" t="s">
        <v>117</v>
      </c>
      <c r="E196" s="177" t="s">
        <v>230</v>
      </c>
      <c r="F196" s="178" t="s">
        <v>231</v>
      </c>
      <c r="G196" s="179" t="s">
        <v>120</v>
      </c>
      <c r="H196" s="180">
        <v>1599.88</v>
      </c>
      <c r="I196" s="181"/>
      <c r="J196" s="182">
        <f>ROUND(I196*H196,2)</f>
        <v>0</v>
      </c>
      <c r="K196" s="178" t="s">
        <v>121</v>
      </c>
      <c r="L196" s="42"/>
      <c r="M196" s="183" t="s">
        <v>19</v>
      </c>
      <c r="N196" s="184" t="s">
        <v>44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122</v>
      </c>
      <c r="AT196" s="187" t="s">
        <v>117</v>
      </c>
      <c r="AU196" s="187" t="s">
        <v>123</v>
      </c>
      <c r="AY196" s="20" t="s">
        <v>114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123</v>
      </c>
      <c r="BK196" s="188">
        <f>ROUND(I196*H196,2)</f>
        <v>0</v>
      </c>
      <c r="BL196" s="20" t="s">
        <v>122</v>
      </c>
      <c r="BM196" s="187" t="s">
        <v>232</v>
      </c>
    </row>
    <row r="197" spans="1:65" s="2" customFormat="1" ht="11.25">
      <c r="A197" s="37"/>
      <c r="B197" s="38"/>
      <c r="C197" s="39"/>
      <c r="D197" s="189" t="s">
        <v>125</v>
      </c>
      <c r="E197" s="39"/>
      <c r="F197" s="190" t="s">
        <v>233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125</v>
      </c>
      <c r="AU197" s="20" t="s">
        <v>123</v>
      </c>
    </row>
    <row r="198" spans="1:65" s="13" customFormat="1" ht="11.25">
      <c r="B198" s="194"/>
      <c r="C198" s="195"/>
      <c r="D198" s="196" t="s">
        <v>127</v>
      </c>
      <c r="E198" s="197" t="s">
        <v>19</v>
      </c>
      <c r="F198" s="198" t="s">
        <v>128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127</v>
      </c>
      <c r="AU198" s="204" t="s">
        <v>123</v>
      </c>
      <c r="AV198" s="13" t="s">
        <v>80</v>
      </c>
      <c r="AW198" s="13" t="s">
        <v>34</v>
      </c>
      <c r="AX198" s="13" t="s">
        <v>72</v>
      </c>
      <c r="AY198" s="204" t="s">
        <v>114</v>
      </c>
    </row>
    <row r="199" spans="1:65" s="14" customFormat="1" ht="11.25">
      <c r="B199" s="205"/>
      <c r="C199" s="206"/>
      <c r="D199" s="196" t="s">
        <v>127</v>
      </c>
      <c r="E199" s="207" t="s">
        <v>19</v>
      </c>
      <c r="F199" s="208" t="s">
        <v>129</v>
      </c>
      <c r="G199" s="206"/>
      <c r="H199" s="209">
        <v>129.95500000000001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127</v>
      </c>
      <c r="AU199" s="215" t="s">
        <v>123</v>
      </c>
      <c r="AV199" s="14" t="s">
        <v>123</v>
      </c>
      <c r="AW199" s="14" t="s">
        <v>34</v>
      </c>
      <c r="AX199" s="14" t="s">
        <v>72</v>
      </c>
      <c r="AY199" s="215" t="s">
        <v>114</v>
      </c>
    </row>
    <row r="200" spans="1:65" s="14" customFormat="1" ht="11.25">
      <c r="B200" s="205"/>
      <c r="C200" s="206"/>
      <c r="D200" s="196" t="s">
        <v>127</v>
      </c>
      <c r="E200" s="207" t="s">
        <v>19</v>
      </c>
      <c r="F200" s="208" t="s">
        <v>130</v>
      </c>
      <c r="G200" s="206"/>
      <c r="H200" s="209">
        <v>207.74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127</v>
      </c>
      <c r="AU200" s="215" t="s">
        <v>123</v>
      </c>
      <c r="AV200" s="14" t="s">
        <v>123</v>
      </c>
      <c r="AW200" s="14" t="s">
        <v>34</v>
      </c>
      <c r="AX200" s="14" t="s">
        <v>72</v>
      </c>
      <c r="AY200" s="215" t="s">
        <v>114</v>
      </c>
    </row>
    <row r="201" spans="1:65" s="14" customFormat="1" ht="11.25">
      <c r="B201" s="205"/>
      <c r="C201" s="206"/>
      <c r="D201" s="196" t="s">
        <v>127</v>
      </c>
      <c r="E201" s="207" t="s">
        <v>19</v>
      </c>
      <c r="F201" s="208" t="s">
        <v>131</v>
      </c>
      <c r="G201" s="206"/>
      <c r="H201" s="209">
        <v>462.245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127</v>
      </c>
      <c r="AU201" s="215" t="s">
        <v>123</v>
      </c>
      <c r="AV201" s="14" t="s">
        <v>123</v>
      </c>
      <c r="AW201" s="14" t="s">
        <v>34</v>
      </c>
      <c r="AX201" s="14" t="s">
        <v>72</v>
      </c>
      <c r="AY201" s="215" t="s">
        <v>114</v>
      </c>
    </row>
    <row r="202" spans="1:65" s="13" customFormat="1" ht="11.25">
      <c r="B202" s="194"/>
      <c r="C202" s="195"/>
      <c r="D202" s="196" t="s">
        <v>127</v>
      </c>
      <c r="E202" s="197" t="s">
        <v>19</v>
      </c>
      <c r="F202" s="198" t="s">
        <v>132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127</v>
      </c>
      <c r="AU202" s="204" t="s">
        <v>123</v>
      </c>
      <c r="AV202" s="13" t="s">
        <v>80</v>
      </c>
      <c r="AW202" s="13" t="s">
        <v>34</v>
      </c>
      <c r="AX202" s="13" t="s">
        <v>72</v>
      </c>
      <c r="AY202" s="204" t="s">
        <v>114</v>
      </c>
    </row>
    <row r="203" spans="1:65" s="14" customFormat="1" ht="11.25">
      <c r="B203" s="205"/>
      <c r="C203" s="206"/>
      <c r="D203" s="196" t="s">
        <v>127</v>
      </c>
      <c r="E203" s="207" t="s">
        <v>19</v>
      </c>
      <c r="F203" s="208" t="s">
        <v>131</v>
      </c>
      <c r="G203" s="206"/>
      <c r="H203" s="209">
        <v>462.245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127</v>
      </c>
      <c r="AU203" s="215" t="s">
        <v>123</v>
      </c>
      <c r="AV203" s="14" t="s">
        <v>123</v>
      </c>
      <c r="AW203" s="14" t="s">
        <v>34</v>
      </c>
      <c r="AX203" s="14" t="s">
        <v>72</v>
      </c>
      <c r="AY203" s="215" t="s">
        <v>114</v>
      </c>
    </row>
    <row r="204" spans="1:65" s="14" customFormat="1" ht="11.25">
      <c r="B204" s="205"/>
      <c r="C204" s="206"/>
      <c r="D204" s="196" t="s">
        <v>127</v>
      </c>
      <c r="E204" s="207" t="s">
        <v>19</v>
      </c>
      <c r="F204" s="208" t="s">
        <v>130</v>
      </c>
      <c r="G204" s="206"/>
      <c r="H204" s="209">
        <v>207.74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127</v>
      </c>
      <c r="AU204" s="215" t="s">
        <v>123</v>
      </c>
      <c r="AV204" s="14" t="s">
        <v>123</v>
      </c>
      <c r="AW204" s="14" t="s">
        <v>34</v>
      </c>
      <c r="AX204" s="14" t="s">
        <v>72</v>
      </c>
      <c r="AY204" s="215" t="s">
        <v>114</v>
      </c>
    </row>
    <row r="205" spans="1:65" s="14" customFormat="1" ht="11.25">
      <c r="B205" s="205"/>
      <c r="C205" s="206"/>
      <c r="D205" s="196" t="s">
        <v>127</v>
      </c>
      <c r="E205" s="207" t="s">
        <v>19</v>
      </c>
      <c r="F205" s="208" t="s">
        <v>129</v>
      </c>
      <c r="G205" s="206"/>
      <c r="H205" s="209">
        <v>129.95500000000001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127</v>
      </c>
      <c r="AU205" s="215" t="s">
        <v>123</v>
      </c>
      <c r="AV205" s="14" t="s">
        <v>123</v>
      </c>
      <c r="AW205" s="14" t="s">
        <v>34</v>
      </c>
      <c r="AX205" s="14" t="s">
        <v>72</v>
      </c>
      <c r="AY205" s="215" t="s">
        <v>114</v>
      </c>
    </row>
    <row r="206" spans="1:65" s="15" customFormat="1" ht="11.25">
      <c r="B206" s="216"/>
      <c r="C206" s="217"/>
      <c r="D206" s="196" t="s">
        <v>127</v>
      </c>
      <c r="E206" s="218" t="s">
        <v>19</v>
      </c>
      <c r="F206" s="219" t="s">
        <v>133</v>
      </c>
      <c r="G206" s="217"/>
      <c r="H206" s="220">
        <v>1599.88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127</v>
      </c>
      <c r="AU206" s="226" t="s">
        <v>123</v>
      </c>
      <c r="AV206" s="15" t="s">
        <v>122</v>
      </c>
      <c r="AW206" s="15" t="s">
        <v>34</v>
      </c>
      <c r="AX206" s="15" t="s">
        <v>80</v>
      </c>
      <c r="AY206" s="226" t="s">
        <v>114</v>
      </c>
    </row>
    <row r="207" spans="1:65" s="12" customFormat="1" ht="22.9" customHeight="1">
      <c r="B207" s="160"/>
      <c r="C207" s="161"/>
      <c r="D207" s="162" t="s">
        <v>71</v>
      </c>
      <c r="E207" s="174" t="s">
        <v>234</v>
      </c>
      <c r="F207" s="174" t="s">
        <v>235</v>
      </c>
      <c r="G207" s="161"/>
      <c r="H207" s="161"/>
      <c r="I207" s="164"/>
      <c r="J207" s="175">
        <f>BK207</f>
        <v>0</v>
      </c>
      <c r="K207" s="161"/>
      <c r="L207" s="166"/>
      <c r="M207" s="167"/>
      <c r="N207" s="168"/>
      <c r="O207" s="168"/>
      <c r="P207" s="169">
        <f>SUM(P208:P234)</f>
        <v>0</v>
      </c>
      <c r="Q207" s="168"/>
      <c r="R207" s="169">
        <f>SUM(R208:R234)</f>
        <v>0</v>
      </c>
      <c r="S207" s="168"/>
      <c r="T207" s="170">
        <f>SUM(T208:T234)</f>
        <v>0</v>
      </c>
      <c r="AR207" s="171" t="s">
        <v>80</v>
      </c>
      <c r="AT207" s="172" t="s">
        <v>71</v>
      </c>
      <c r="AU207" s="172" t="s">
        <v>80</v>
      </c>
      <c r="AY207" s="171" t="s">
        <v>114</v>
      </c>
      <c r="BK207" s="173">
        <f>SUM(BK208:BK234)</f>
        <v>0</v>
      </c>
    </row>
    <row r="208" spans="1:65" s="2" customFormat="1" ht="16.5" customHeight="1">
      <c r="A208" s="37"/>
      <c r="B208" s="38"/>
      <c r="C208" s="176" t="s">
        <v>236</v>
      </c>
      <c r="D208" s="176" t="s">
        <v>117</v>
      </c>
      <c r="E208" s="177" t="s">
        <v>237</v>
      </c>
      <c r="F208" s="178" t="s">
        <v>238</v>
      </c>
      <c r="G208" s="179" t="s">
        <v>239</v>
      </c>
      <c r="H208" s="180">
        <v>18.472999999999999</v>
      </c>
      <c r="I208" s="181"/>
      <c r="J208" s="182">
        <f>ROUND(I208*H208,2)</f>
        <v>0</v>
      </c>
      <c r="K208" s="178" t="s">
        <v>240</v>
      </c>
      <c r="L208" s="42"/>
      <c r="M208" s="183" t="s">
        <v>19</v>
      </c>
      <c r="N208" s="184" t="s">
        <v>44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122</v>
      </c>
      <c r="AT208" s="187" t="s">
        <v>117</v>
      </c>
      <c r="AU208" s="187" t="s">
        <v>123</v>
      </c>
      <c r="AY208" s="20" t="s">
        <v>114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123</v>
      </c>
      <c r="BK208" s="188">
        <f>ROUND(I208*H208,2)</f>
        <v>0</v>
      </c>
      <c r="BL208" s="20" t="s">
        <v>122</v>
      </c>
      <c r="BM208" s="187" t="s">
        <v>241</v>
      </c>
    </row>
    <row r="209" spans="1:65" s="14" customFormat="1" ht="11.25">
      <c r="B209" s="205"/>
      <c r="C209" s="206"/>
      <c r="D209" s="196" t="s">
        <v>127</v>
      </c>
      <c r="E209" s="207" t="s">
        <v>19</v>
      </c>
      <c r="F209" s="208" t="s">
        <v>242</v>
      </c>
      <c r="G209" s="206"/>
      <c r="H209" s="209">
        <v>18.472999999999999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127</v>
      </c>
      <c r="AU209" s="215" t="s">
        <v>123</v>
      </c>
      <c r="AV209" s="14" t="s">
        <v>123</v>
      </c>
      <c r="AW209" s="14" t="s">
        <v>34</v>
      </c>
      <c r="AX209" s="14" t="s">
        <v>72</v>
      </c>
      <c r="AY209" s="215" t="s">
        <v>114</v>
      </c>
    </row>
    <row r="210" spans="1:65" s="15" customFormat="1" ht="11.25">
      <c r="B210" s="216"/>
      <c r="C210" s="217"/>
      <c r="D210" s="196" t="s">
        <v>127</v>
      </c>
      <c r="E210" s="218" t="s">
        <v>19</v>
      </c>
      <c r="F210" s="219" t="s">
        <v>133</v>
      </c>
      <c r="G210" s="217"/>
      <c r="H210" s="220">
        <v>18.472999999999999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127</v>
      </c>
      <c r="AU210" s="226" t="s">
        <v>123</v>
      </c>
      <c r="AV210" s="15" t="s">
        <v>122</v>
      </c>
      <c r="AW210" s="15" t="s">
        <v>34</v>
      </c>
      <c r="AX210" s="15" t="s">
        <v>80</v>
      </c>
      <c r="AY210" s="226" t="s">
        <v>114</v>
      </c>
    </row>
    <row r="211" spans="1:65" s="2" customFormat="1" ht="24.2" customHeight="1">
      <c r="A211" s="37"/>
      <c r="B211" s="38"/>
      <c r="C211" s="176" t="s">
        <v>243</v>
      </c>
      <c r="D211" s="176" t="s">
        <v>117</v>
      </c>
      <c r="E211" s="177" t="s">
        <v>244</v>
      </c>
      <c r="F211" s="178" t="s">
        <v>245</v>
      </c>
      <c r="G211" s="179" t="s">
        <v>239</v>
      </c>
      <c r="H211" s="180">
        <v>130.14599999999999</v>
      </c>
      <c r="I211" s="181"/>
      <c r="J211" s="182">
        <f>ROUND(I211*H211,2)</f>
        <v>0</v>
      </c>
      <c r="K211" s="178" t="s">
        <v>121</v>
      </c>
      <c r="L211" s="42"/>
      <c r="M211" s="183" t="s">
        <v>19</v>
      </c>
      <c r="N211" s="184" t="s">
        <v>44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122</v>
      </c>
      <c r="AT211" s="187" t="s">
        <v>117</v>
      </c>
      <c r="AU211" s="187" t="s">
        <v>123</v>
      </c>
      <c r="AY211" s="20" t="s">
        <v>114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123</v>
      </c>
      <c r="BK211" s="188">
        <f>ROUND(I211*H211,2)</f>
        <v>0</v>
      </c>
      <c r="BL211" s="20" t="s">
        <v>122</v>
      </c>
      <c r="BM211" s="187" t="s">
        <v>246</v>
      </c>
    </row>
    <row r="212" spans="1:65" s="2" customFormat="1" ht="11.25">
      <c r="A212" s="37"/>
      <c r="B212" s="38"/>
      <c r="C212" s="39"/>
      <c r="D212" s="189" t="s">
        <v>125</v>
      </c>
      <c r="E212" s="39"/>
      <c r="F212" s="190" t="s">
        <v>247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125</v>
      </c>
      <c r="AU212" s="20" t="s">
        <v>123</v>
      </c>
    </row>
    <row r="213" spans="1:65" s="2" customFormat="1" ht="16.5" customHeight="1">
      <c r="A213" s="37"/>
      <c r="B213" s="38"/>
      <c r="C213" s="176" t="s">
        <v>248</v>
      </c>
      <c r="D213" s="176" t="s">
        <v>117</v>
      </c>
      <c r="E213" s="177" t="s">
        <v>249</v>
      </c>
      <c r="F213" s="178" t="s">
        <v>250</v>
      </c>
      <c r="G213" s="179" t="s">
        <v>157</v>
      </c>
      <c r="H213" s="180">
        <v>141</v>
      </c>
      <c r="I213" s="181"/>
      <c r="J213" s="182">
        <f>ROUND(I213*H213,2)</f>
        <v>0</v>
      </c>
      <c r="K213" s="178" t="s">
        <v>121</v>
      </c>
      <c r="L213" s="42"/>
      <c r="M213" s="183" t="s">
        <v>19</v>
      </c>
      <c r="N213" s="184" t="s">
        <v>44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122</v>
      </c>
      <c r="AT213" s="187" t="s">
        <v>117</v>
      </c>
      <c r="AU213" s="187" t="s">
        <v>123</v>
      </c>
      <c r="AY213" s="20" t="s">
        <v>114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123</v>
      </c>
      <c r="BK213" s="188">
        <f>ROUND(I213*H213,2)</f>
        <v>0</v>
      </c>
      <c r="BL213" s="20" t="s">
        <v>122</v>
      </c>
      <c r="BM213" s="187" t="s">
        <v>251</v>
      </c>
    </row>
    <row r="214" spans="1:65" s="2" customFormat="1" ht="11.25">
      <c r="A214" s="37"/>
      <c r="B214" s="38"/>
      <c r="C214" s="39"/>
      <c r="D214" s="189" t="s">
        <v>125</v>
      </c>
      <c r="E214" s="39"/>
      <c r="F214" s="190" t="s">
        <v>252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125</v>
      </c>
      <c r="AU214" s="20" t="s">
        <v>123</v>
      </c>
    </row>
    <row r="215" spans="1:65" s="13" customFormat="1" ht="11.25">
      <c r="B215" s="194"/>
      <c r="C215" s="195"/>
      <c r="D215" s="196" t="s">
        <v>127</v>
      </c>
      <c r="E215" s="197" t="s">
        <v>19</v>
      </c>
      <c r="F215" s="198" t="s">
        <v>128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127</v>
      </c>
      <c r="AU215" s="204" t="s">
        <v>123</v>
      </c>
      <c r="AV215" s="13" t="s">
        <v>80</v>
      </c>
      <c r="AW215" s="13" t="s">
        <v>34</v>
      </c>
      <c r="AX215" s="13" t="s">
        <v>72</v>
      </c>
      <c r="AY215" s="204" t="s">
        <v>114</v>
      </c>
    </row>
    <row r="216" spans="1:65" s="14" customFormat="1" ht="11.25">
      <c r="B216" s="205"/>
      <c r="C216" s="206"/>
      <c r="D216" s="196" t="s">
        <v>127</v>
      </c>
      <c r="E216" s="207" t="s">
        <v>19</v>
      </c>
      <c r="F216" s="208" t="s">
        <v>253</v>
      </c>
      <c r="G216" s="206"/>
      <c r="H216" s="209">
        <v>70.5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127</v>
      </c>
      <c r="AU216" s="215" t="s">
        <v>123</v>
      </c>
      <c r="AV216" s="14" t="s">
        <v>123</v>
      </c>
      <c r="AW216" s="14" t="s">
        <v>34</v>
      </c>
      <c r="AX216" s="14" t="s">
        <v>72</v>
      </c>
      <c r="AY216" s="215" t="s">
        <v>114</v>
      </c>
    </row>
    <row r="217" spans="1:65" s="13" customFormat="1" ht="11.25">
      <c r="B217" s="194"/>
      <c r="C217" s="195"/>
      <c r="D217" s="196" t="s">
        <v>127</v>
      </c>
      <c r="E217" s="197" t="s">
        <v>19</v>
      </c>
      <c r="F217" s="198" t="s">
        <v>132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127</v>
      </c>
      <c r="AU217" s="204" t="s">
        <v>123</v>
      </c>
      <c r="AV217" s="13" t="s">
        <v>80</v>
      </c>
      <c r="AW217" s="13" t="s">
        <v>34</v>
      </c>
      <c r="AX217" s="13" t="s">
        <v>72</v>
      </c>
      <c r="AY217" s="204" t="s">
        <v>114</v>
      </c>
    </row>
    <row r="218" spans="1:65" s="14" customFormat="1" ht="11.25">
      <c r="B218" s="205"/>
      <c r="C218" s="206"/>
      <c r="D218" s="196" t="s">
        <v>127</v>
      </c>
      <c r="E218" s="207" t="s">
        <v>19</v>
      </c>
      <c r="F218" s="208" t="s">
        <v>253</v>
      </c>
      <c r="G218" s="206"/>
      <c r="H218" s="209">
        <v>70.5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127</v>
      </c>
      <c r="AU218" s="215" t="s">
        <v>123</v>
      </c>
      <c r="AV218" s="14" t="s">
        <v>123</v>
      </c>
      <c r="AW218" s="14" t="s">
        <v>34</v>
      </c>
      <c r="AX218" s="14" t="s">
        <v>72</v>
      </c>
      <c r="AY218" s="215" t="s">
        <v>114</v>
      </c>
    </row>
    <row r="219" spans="1:65" s="15" customFormat="1" ht="11.25">
      <c r="B219" s="216"/>
      <c r="C219" s="217"/>
      <c r="D219" s="196" t="s">
        <v>127</v>
      </c>
      <c r="E219" s="218" t="s">
        <v>19</v>
      </c>
      <c r="F219" s="219" t="s">
        <v>133</v>
      </c>
      <c r="G219" s="217"/>
      <c r="H219" s="220">
        <v>141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127</v>
      </c>
      <c r="AU219" s="226" t="s">
        <v>123</v>
      </c>
      <c r="AV219" s="15" t="s">
        <v>122</v>
      </c>
      <c r="AW219" s="15" t="s">
        <v>34</v>
      </c>
      <c r="AX219" s="15" t="s">
        <v>80</v>
      </c>
      <c r="AY219" s="226" t="s">
        <v>114</v>
      </c>
    </row>
    <row r="220" spans="1:65" s="2" customFormat="1" ht="24.2" customHeight="1">
      <c r="A220" s="37"/>
      <c r="B220" s="38"/>
      <c r="C220" s="176" t="s">
        <v>254</v>
      </c>
      <c r="D220" s="176" t="s">
        <v>117</v>
      </c>
      <c r="E220" s="177" t="s">
        <v>255</v>
      </c>
      <c r="F220" s="178" t="s">
        <v>256</v>
      </c>
      <c r="G220" s="179" t="s">
        <v>157</v>
      </c>
      <c r="H220" s="180">
        <v>6345</v>
      </c>
      <c r="I220" s="181"/>
      <c r="J220" s="182">
        <f>ROUND(I220*H220,2)</f>
        <v>0</v>
      </c>
      <c r="K220" s="178" t="s">
        <v>121</v>
      </c>
      <c r="L220" s="42"/>
      <c r="M220" s="183" t="s">
        <v>19</v>
      </c>
      <c r="N220" s="184" t="s">
        <v>44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122</v>
      </c>
      <c r="AT220" s="187" t="s">
        <v>117</v>
      </c>
      <c r="AU220" s="187" t="s">
        <v>123</v>
      </c>
      <c r="AY220" s="20" t="s">
        <v>114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123</v>
      </c>
      <c r="BK220" s="188">
        <f>ROUND(I220*H220,2)</f>
        <v>0</v>
      </c>
      <c r="BL220" s="20" t="s">
        <v>122</v>
      </c>
      <c r="BM220" s="187" t="s">
        <v>257</v>
      </c>
    </row>
    <row r="221" spans="1:65" s="2" customFormat="1" ht="11.25">
      <c r="A221" s="37"/>
      <c r="B221" s="38"/>
      <c r="C221" s="39"/>
      <c r="D221" s="189" t="s">
        <v>125</v>
      </c>
      <c r="E221" s="39"/>
      <c r="F221" s="190" t="s">
        <v>258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125</v>
      </c>
      <c r="AU221" s="20" t="s">
        <v>123</v>
      </c>
    </row>
    <row r="222" spans="1:65" s="14" customFormat="1" ht="11.25">
      <c r="B222" s="205"/>
      <c r="C222" s="206"/>
      <c r="D222" s="196" t="s">
        <v>127</v>
      </c>
      <c r="E222" s="207" t="s">
        <v>19</v>
      </c>
      <c r="F222" s="208" t="s">
        <v>259</v>
      </c>
      <c r="G222" s="206"/>
      <c r="H222" s="209">
        <v>6345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127</v>
      </c>
      <c r="AU222" s="215" t="s">
        <v>123</v>
      </c>
      <c r="AV222" s="14" t="s">
        <v>123</v>
      </c>
      <c r="AW222" s="14" t="s">
        <v>34</v>
      </c>
      <c r="AX222" s="14" t="s">
        <v>72</v>
      </c>
      <c r="AY222" s="215" t="s">
        <v>114</v>
      </c>
    </row>
    <row r="223" spans="1:65" s="15" customFormat="1" ht="11.25">
      <c r="B223" s="216"/>
      <c r="C223" s="217"/>
      <c r="D223" s="196" t="s">
        <v>127</v>
      </c>
      <c r="E223" s="218" t="s">
        <v>19</v>
      </c>
      <c r="F223" s="219" t="s">
        <v>133</v>
      </c>
      <c r="G223" s="217"/>
      <c r="H223" s="220">
        <v>6345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127</v>
      </c>
      <c r="AU223" s="226" t="s">
        <v>123</v>
      </c>
      <c r="AV223" s="15" t="s">
        <v>122</v>
      </c>
      <c r="AW223" s="15" t="s">
        <v>34</v>
      </c>
      <c r="AX223" s="15" t="s">
        <v>80</v>
      </c>
      <c r="AY223" s="226" t="s">
        <v>114</v>
      </c>
    </row>
    <row r="224" spans="1:65" s="2" customFormat="1" ht="21.75" customHeight="1">
      <c r="A224" s="37"/>
      <c r="B224" s="38"/>
      <c r="C224" s="176" t="s">
        <v>260</v>
      </c>
      <c r="D224" s="176" t="s">
        <v>117</v>
      </c>
      <c r="E224" s="177" t="s">
        <v>261</v>
      </c>
      <c r="F224" s="178" t="s">
        <v>262</v>
      </c>
      <c r="G224" s="179" t="s">
        <v>239</v>
      </c>
      <c r="H224" s="180">
        <v>130.14599999999999</v>
      </c>
      <c r="I224" s="181"/>
      <c r="J224" s="182">
        <f>ROUND(I224*H224,2)</f>
        <v>0</v>
      </c>
      <c r="K224" s="178" t="s">
        <v>121</v>
      </c>
      <c r="L224" s="42"/>
      <c r="M224" s="183" t="s">
        <v>19</v>
      </c>
      <c r="N224" s="184" t="s">
        <v>44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122</v>
      </c>
      <c r="AT224" s="187" t="s">
        <v>117</v>
      </c>
      <c r="AU224" s="187" t="s">
        <v>123</v>
      </c>
      <c r="AY224" s="20" t="s">
        <v>114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123</v>
      </c>
      <c r="BK224" s="188">
        <f>ROUND(I224*H224,2)</f>
        <v>0</v>
      </c>
      <c r="BL224" s="20" t="s">
        <v>122</v>
      </c>
      <c r="BM224" s="187" t="s">
        <v>263</v>
      </c>
    </row>
    <row r="225" spans="1:65" s="2" customFormat="1" ht="11.25">
      <c r="A225" s="37"/>
      <c r="B225" s="38"/>
      <c r="C225" s="39"/>
      <c r="D225" s="189" t="s">
        <v>125</v>
      </c>
      <c r="E225" s="39"/>
      <c r="F225" s="190" t="s">
        <v>264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125</v>
      </c>
      <c r="AU225" s="20" t="s">
        <v>123</v>
      </c>
    </row>
    <row r="226" spans="1:65" s="2" customFormat="1" ht="24.2" customHeight="1">
      <c r="A226" s="37"/>
      <c r="B226" s="38"/>
      <c r="C226" s="176" t="s">
        <v>7</v>
      </c>
      <c r="D226" s="176" t="s">
        <v>117</v>
      </c>
      <c r="E226" s="177" t="s">
        <v>265</v>
      </c>
      <c r="F226" s="178" t="s">
        <v>266</v>
      </c>
      <c r="G226" s="179" t="s">
        <v>239</v>
      </c>
      <c r="H226" s="180">
        <v>520.58399999999995</v>
      </c>
      <c r="I226" s="181"/>
      <c r="J226" s="182">
        <f>ROUND(I226*H226,2)</f>
        <v>0</v>
      </c>
      <c r="K226" s="178" t="s">
        <v>121</v>
      </c>
      <c r="L226" s="42"/>
      <c r="M226" s="183" t="s">
        <v>19</v>
      </c>
      <c r="N226" s="184" t="s">
        <v>44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122</v>
      </c>
      <c r="AT226" s="187" t="s">
        <v>117</v>
      </c>
      <c r="AU226" s="187" t="s">
        <v>123</v>
      </c>
      <c r="AY226" s="20" t="s">
        <v>114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123</v>
      </c>
      <c r="BK226" s="188">
        <f>ROUND(I226*H226,2)</f>
        <v>0</v>
      </c>
      <c r="BL226" s="20" t="s">
        <v>122</v>
      </c>
      <c r="BM226" s="187" t="s">
        <v>267</v>
      </c>
    </row>
    <row r="227" spans="1:65" s="2" customFormat="1" ht="11.25">
      <c r="A227" s="37"/>
      <c r="B227" s="38"/>
      <c r="C227" s="39"/>
      <c r="D227" s="189" t="s">
        <v>125</v>
      </c>
      <c r="E227" s="39"/>
      <c r="F227" s="190" t="s">
        <v>268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125</v>
      </c>
      <c r="AU227" s="20" t="s">
        <v>123</v>
      </c>
    </row>
    <row r="228" spans="1:65" s="14" customFormat="1" ht="11.25">
      <c r="B228" s="205"/>
      <c r="C228" s="206"/>
      <c r="D228" s="196" t="s">
        <v>127</v>
      </c>
      <c r="E228" s="207" t="s">
        <v>19</v>
      </c>
      <c r="F228" s="208" t="s">
        <v>269</v>
      </c>
      <c r="G228" s="206"/>
      <c r="H228" s="209">
        <v>520.58399999999995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127</v>
      </c>
      <c r="AU228" s="215" t="s">
        <v>123</v>
      </c>
      <c r="AV228" s="14" t="s">
        <v>123</v>
      </c>
      <c r="AW228" s="14" t="s">
        <v>34</v>
      </c>
      <c r="AX228" s="14" t="s">
        <v>72</v>
      </c>
      <c r="AY228" s="215" t="s">
        <v>114</v>
      </c>
    </row>
    <row r="229" spans="1:65" s="15" customFormat="1" ht="11.25">
      <c r="B229" s="216"/>
      <c r="C229" s="217"/>
      <c r="D229" s="196" t="s">
        <v>127</v>
      </c>
      <c r="E229" s="218" t="s">
        <v>19</v>
      </c>
      <c r="F229" s="219" t="s">
        <v>133</v>
      </c>
      <c r="G229" s="217"/>
      <c r="H229" s="220">
        <v>520.58399999999995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127</v>
      </c>
      <c r="AU229" s="226" t="s">
        <v>123</v>
      </c>
      <c r="AV229" s="15" t="s">
        <v>122</v>
      </c>
      <c r="AW229" s="15" t="s">
        <v>34</v>
      </c>
      <c r="AX229" s="15" t="s">
        <v>80</v>
      </c>
      <c r="AY229" s="226" t="s">
        <v>114</v>
      </c>
    </row>
    <row r="230" spans="1:65" s="2" customFormat="1" ht="24.2" customHeight="1">
      <c r="A230" s="37"/>
      <c r="B230" s="38"/>
      <c r="C230" s="176" t="s">
        <v>270</v>
      </c>
      <c r="D230" s="176" t="s">
        <v>117</v>
      </c>
      <c r="E230" s="177" t="s">
        <v>271</v>
      </c>
      <c r="F230" s="178" t="s">
        <v>272</v>
      </c>
      <c r="G230" s="179" t="s">
        <v>239</v>
      </c>
      <c r="H230" s="180">
        <v>111.673</v>
      </c>
      <c r="I230" s="181"/>
      <c r="J230" s="182">
        <f>ROUND(I230*H230,2)</f>
        <v>0</v>
      </c>
      <c r="K230" s="178" t="s">
        <v>121</v>
      </c>
      <c r="L230" s="42"/>
      <c r="M230" s="183" t="s">
        <v>19</v>
      </c>
      <c r="N230" s="184" t="s">
        <v>44</v>
      </c>
      <c r="O230" s="67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122</v>
      </c>
      <c r="AT230" s="187" t="s">
        <v>117</v>
      </c>
      <c r="AU230" s="187" t="s">
        <v>123</v>
      </c>
      <c r="AY230" s="20" t="s">
        <v>114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123</v>
      </c>
      <c r="BK230" s="188">
        <f>ROUND(I230*H230,2)</f>
        <v>0</v>
      </c>
      <c r="BL230" s="20" t="s">
        <v>122</v>
      </c>
      <c r="BM230" s="187" t="s">
        <v>273</v>
      </c>
    </row>
    <row r="231" spans="1:65" s="2" customFormat="1" ht="11.25">
      <c r="A231" s="37"/>
      <c r="B231" s="38"/>
      <c r="C231" s="39"/>
      <c r="D231" s="189" t="s">
        <v>125</v>
      </c>
      <c r="E231" s="39"/>
      <c r="F231" s="190" t="s">
        <v>274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125</v>
      </c>
      <c r="AU231" s="20" t="s">
        <v>123</v>
      </c>
    </row>
    <row r="232" spans="1:65" s="14" customFormat="1" ht="11.25">
      <c r="B232" s="205"/>
      <c r="C232" s="206"/>
      <c r="D232" s="196" t="s">
        <v>127</v>
      </c>
      <c r="E232" s="207" t="s">
        <v>19</v>
      </c>
      <c r="F232" s="208" t="s">
        <v>275</v>
      </c>
      <c r="G232" s="206"/>
      <c r="H232" s="209">
        <v>130.14599999999999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127</v>
      </c>
      <c r="AU232" s="215" t="s">
        <v>123</v>
      </c>
      <c r="AV232" s="14" t="s">
        <v>123</v>
      </c>
      <c r="AW232" s="14" t="s">
        <v>34</v>
      </c>
      <c r="AX232" s="14" t="s">
        <v>72</v>
      </c>
      <c r="AY232" s="215" t="s">
        <v>114</v>
      </c>
    </row>
    <row r="233" spans="1:65" s="14" customFormat="1" ht="11.25">
      <c r="B233" s="205"/>
      <c r="C233" s="206"/>
      <c r="D233" s="196" t="s">
        <v>127</v>
      </c>
      <c r="E233" s="207" t="s">
        <v>19</v>
      </c>
      <c r="F233" s="208" t="s">
        <v>276</v>
      </c>
      <c r="G233" s="206"/>
      <c r="H233" s="209">
        <v>-18.472999999999999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127</v>
      </c>
      <c r="AU233" s="215" t="s">
        <v>123</v>
      </c>
      <c r="AV233" s="14" t="s">
        <v>123</v>
      </c>
      <c r="AW233" s="14" t="s">
        <v>34</v>
      </c>
      <c r="AX233" s="14" t="s">
        <v>72</v>
      </c>
      <c r="AY233" s="215" t="s">
        <v>114</v>
      </c>
    </row>
    <row r="234" spans="1:65" s="15" customFormat="1" ht="11.25">
      <c r="B234" s="216"/>
      <c r="C234" s="217"/>
      <c r="D234" s="196" t="s">
        <v>127</v>
      </c>
      <c r="E234" s="218" t="s">
        <v>19</v>
      </c>
      <c r="F234" s="219" t="s">
        <v>133</v>
      </c>
      <c r="G234" s="217"/>
      <c r="H234" s="220">
        <v>111.67299999999999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127</v>
      </c>
      <c r="AU234" s="226" t="s">
        <v>123</v>
      </c>
      <c r="AV234" s="15" t="s">
        <v>122</v>
      </c>
      <c r="AW234" s="15" t="s">
        <v>34</v>
      </c>
      <c r="AX234" s="15" t="s">
        <v>80</v>
      </c>
      <c r="AY234" s="226" t="s">
        <v>114</v>
      </c>
    </row>
    <row r="235" spans="1:65" s="12" customFormat="1" ht="25.9" customHeight="1">
      <c r="B235" s="160"/>
      <c r="C235" s="161"/>
      <c r="D235" s="162" t="s">
        <v>71</v>
      </c>
      <c r="E235" s="163" t="s">
        <v>277</v>
      </c>
      <c r="F235" s="163" t="s">
        <v>278</v>
      </c>
      <c r="G235" s="161"/>
      <c r="H235" s="161"/>
      <c r="I235" s="164"/>
      <c r="J235" s="165">
        <f>BK235</f>
        <v>0</v>
      </c>
      <c r="K235" s="161"/>
      <c r="L235" s="166"/>
      <c r="M235" s="167"/>
      <c r="N235" s="168"/>
      <c r="O235" s="168"/>
      <c r="P235" s="169">
        <f>P236+P244</f>
        <v>0</v>
      </c>
      <c r="Q235" s="168"/>
      <c r="R235" s="169">
        <f>R236+R244</f>
        <v>0</v>
      </c>
      <c r="S235" s="168"/>
      <c r="T235" s="170">
        <f>T236+T244</f>
        <v>19.2761152</v>
      </c>
      <c r="AR235" s="171" t="s">
        <v>123</v>
      </c>
      <c r="AT235" s="172" t="s">
        <v>71</v>
      </c>
      <c r="AU235" s="172" t="s">
        <v>72</v>
      </c>
      <c r="AY235" s="171" t="s">
        <v>114</v>
      </c>
      <c r="BK235" s="173">
        <f>BK236+BK244</f>
        <v>0</v>
      </c>
    </row>
    <row r="236" spans="1:65" s="12" customFormat="1" ht="22.9" customHeight="1">
      <c r="B236" s="160"/>
      <c r="C236" s="161"/>
      <c r="D236" s="162" t="s">
        <v>71</v>
      </c>
      <c r="E236" s="174" t="s">
        <v>279</v>
      </c>
      <c r="F236" s="174" t="s">
        <v>280</v>
      </c>
      <c r="G236" s="161"/>
      <c r="H236" s="161"/>
      <c r="I236" s="164"/>
      <c r="J236" s="175">
        <f>BK236</f>
        <v>0</v>
      </c>
      <c r="K236" s="161"/>
      <c r="L236" s="166"/>
      <c r="M236" s="167"/>
      <c r="N236" s="168"/>
      <c r="O236" s="168"/>
      <c r="P236" s="169">
        <f>SUM(P237:P243)</f>
        <v>0</v>
      </c>
      <c r="Q236" s="168"/>
      <c r="R236" s="169">
        <f>SUM(R237:R243)</f>
        <v>0</v>
      </c>
      <c r="S236" s="168"/>
      <c r="T236" s="170">
        <f>SUM(T237:T243)</f>
        <v>0.80315520000000007</v>
      </c>
      <c r="AR236" s="171" t="s">
        <v>123</v>
      </c>
      <c r="AT236" s="172" t="s">
        <v>71</v>
      </c>
      <c r="AU236" s="172" t="s">
        <v>80</v>
      </c>
      <c r="AY236" s="171" t="s">
        <v>114</v>
      </c>
      <c r="BK236" s="173">
        <f>SUM(BK237:BK243)</f>
        <v>0</v>
      </c>
    </row>
    <row r="237" spans="1:65" s="2" customFormat="1" ht="16.5" customHeight="1">
      <c r="A237" s="37"/>
      <c r="B237" s="38"/>
      <c r="C237" s="176" t="s">
        <v>281</v>
      </c>
      <c r="D237" s="176" t="s">
        <v>117</v>
      </c>
      <c r="E237" s="177" t="s">
        <v>282</v>
      </c>
      <c r="F237" s="178" t="s">
        <v>283</v>
      </c>
      <c r="G237" s="179" t="s">
        <v>157</v>
      </c>
      <c r="H237" s="180">
        <v>453.76</v>
      </c>
      <c r="I237" s="181"/>
      <c r="J237" s="182">
        <f>ROUND(I237*H237,2)</f>
        <v>0</v>
      </c>
      <c r="K237" s="178" t="s">
        <v>121</v>
      </c>
      <c r="L237" s="42"/>
      <c r="M237" s="183" t="s">
        <v>19</v>
      </c>
      <c r="N237" s="184" t="s">
        <v>44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1.7700000000000001E-3</v>
      </c>
      <c r="T237" s="186">
        <f>S237*H237</f>
        <v>0.80315520000000007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236</v>
      </c>
      <c r="AT237" s="187" t="s">
        <v>117</v>
      </c>
      <c r="AU237" s="187" t="s">
        <v>123</v>
      </c>
      <c r="AY237" s="20" t="s">
        <v>114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123</v>
      </c>
      <c r="BK237" s="188">
        <f>ROUND(I237*H237,2)</f>
        <v>0</v>
      </c>
      <c r="BL237" s="20" t="s">
        <v>236</v>
      </c>
      <c r="BM237" s="187" t="s">
        <v>284</v>
      </c>
    </row>
    <row r="238" spans="1:65" s="2" customFormat="1" ht="11.25">
      <c r="A238" s="37"/>
      <c r="B238" s="38"/>
      <c r="C238" s="39"/>
      <c r="D238" s="189" t="s">
        <v>125</v>
      </c>
      <c r="E238" s="39"/>
      <c r="F238" s="190" t="s">
        <v>285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125</v>
      </c>
      <c r="AU238" s="20" t="s">
        <v>123</v>
      </c>
    </row>
    <row r="239" spans="1:65" s="13" customFormat="1" ht="11.25">
      <c r="B239" s="194"/>
      <c r="C239" s="195"/>
      <c r="D239" s="196" t="s">
        <v>127</v>
      </c>
      <c r="E239" s="197" t="s">
        <v>19</v>
      </c>
      <c r="F239" s="198" t="s">
        <v>173</v>
      </c>
      <c r="G239" s="195"/>
      <c r="H239" s="197" t="s">
        <v>19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127</v>
      </c>
      <c r="AU239" s="204" t="s">
        <v>123</v>
      </c>
      <c r="AV239" s="13" t="s">
        <v>80</v>
      </c>
      <c r="AW239" s="13" t="s">
        <v>34</v>
      </c>
      <c r="AX239" s="13" t="s">
        <v>72</v>
      </c>
      <c r="AY239" s="204" t="s">
        <v>114</v>
      </c>
    </row>
    <row r="240" spans="1:65" s="14" customFormat="1" ht="11.25">
      <c r="B240" s="205"/>
      <c r="C240" s="206"/>
      <c r="D240" s="196" t="s">
        <v>127</v>
      </c>
      <c r="E240" s="207" t="s">
        <v>19</v>
      </c>
      <c r="F240" s="208" t="s">
        <v>286</v>
      </c>
      <c r="G240" s="206"/>
      <c r="H240" s="209">
        <v>55.2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127</v>
      </c>
      <c r="AU240" s="215" t="s">
        <v>123</v>
      </c>
      <c r="AV240" s="14" t="s">
        <v>123</v>
      </c>
      <c r="AW240" s="14" t="s">
        <v>34</v>
      </c>
      <c r="AX240" s="14" t="s">
        <v>72</v>
      </c>
      <c r="AY240" s="215" t="s">
        <v>114</v>
      </c>
    </row>
    <row r="241" spans="1:65" s="14" customFormat="1" ht="11.25">
      <c r="B241" s="205"/>
      <c r="C241" s="206"/>
      <c r="D241" s="196" t="s">
        <v>127</v>
      </c>
      <c r="E241" s="207" t="s">
        <v>19</v>
      </c>
      <c r="F241" s="208" t="s">
        <v>287</v>
      </c>
      <c r="G241" s="206"/>
      <c r="H241" s="209">
        <v>112.64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127</v>
      </c>
      <c r="AU241" s="215" t="s">
        <v>123</v>
      </c>
      <c r="AV241" s="14" t="s">
        <v>123</v>
      </c>
      <c r="AW241" s="14" t="s">
        <v>34</v>
      </c>
      <c r="AX241" s="14" t="s">
        <v>72</v>
      </c>
      <c r="AY241" s="215" t="s">
        <v>114</v>
      </c>
    </row>
    <row r="242" spans="1:65" s="14" customFormat="1" ht="11.25">
      <c r="B242" s="205"/>
      <c r="C242" s="206"/>
      <c r="D242" s="196" t="s">
        <v>127</v>
      </c>
      <c r="E242" s="207" t="s">
        <v>19</v>
      </c>
      <c r="F242" s="208" t="s">
        <v>288</v>
      </c>
      <c r="G242" s="206"/>
      <c r="H242" s="209">
        <v>285.92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127</v>
      </c>
      <c r="AU242" s="215" t="s">
        <v>123</v>
      </c>
      <c r="AV242" s="14" t="s">
        <v>123</v>
      </c>
      <c r="AW242" s="14" t="s">
        <v>34</v>
      </c>
      <c r="AX242" s="14" t="s">
        <v>72</v>
      </c>
      <c r="AY242" s="215" t="s">
        <v>114</v>
      </c>
    </row>
    <row r="243" spans="1:65" s="15" customFormat="1" ht="11.25">
      <c r="B243" s="216"/>
      <c r="C243" s="217"/>
      <c r="D243" s="196" t="s">
        <v>127</v>
      </c>
      <c r="E243" s="218" t="s">
        <v>19</v>
      </c>
      <c r="F243" s="219" t="s">
        <v>133</v>
      </c>
      <c r="G243" s="217"/>
      <c r="H243" s="220">
        <v>453.76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127</v>
      </c>
      <c r="AU243" s="226" t="s">
        <v>123</v>
      </c>
      <c r="AV243" s="15" t="s">
        <v>122</v>
      </c>
      <c r="AW243" s="15" t="s">
        <v>34</v>
      </c>
      <c r="AX243" s="15" t="s">
        <v>80</v>
      </c>
      <c r="AY243" s="226" t="s">
        <v>114</v>
      </c>
    </row>
    <row r="244" spans="1:65" s="12" customFormat="1" ht="22.9" customHeight="1">
      <c r="B244" s="160"/>
      <c r="C244" s="161"/>
      <c r="D244" s="162" t="s">
        <v>71</v>
      </c>
      <c r="E244" s="174" t="s">
        <v>289</v>
      </c>
      <c r="F244" s="174" t="s">
        <v>290</v>
      </c>
      <c r="G244" s="161"/>
      <c r="H244" s="161"/>
      <c r="I244" s="164"/>
      <c r="J244" s="175">
        <f>BK244</f>
        <v>0</v>
      </c>
      <c r="K244" s="161"/>
      <c r="L244" s="166"/>
      <c r="M244" s="167"/>
      <c r="N244" s="168"/>
      <c r="O244" s="168"/>
      <c r="P244" s="169">
        <f>SUM(P245:P258)</f>
        <v>0</v>
      </c>
      <c r="Q244" s="168"/>
      <c r="R244" s="169">
        <f>SUM(R245:R258)</f>
        <v>0</v>
      </c>
      <c r="S244" s="168"/>
      <c r="T244" s="170">
        <f>SUM(T245:T258)</f>
        <v>18.47296</v>
      </c>
      <c r="AR244" s="171" t="s">
        <v>123</v>
      </c>
      <c r="AT244" s="172" t="s">
        <v>71</v>
      </c>
      <c r="AU244" s="172" t="s">
        <v>80</v>
      </c>
      <c r="AY244" s="171" t="s">
        <v>114</v>
      </c>
      <c r="BK244" s="173">
        <f>SUM(BK245:BK258)</f>
        <v>0</v>
      </c>
    </row>
    <row r="245" spans="1:65" s="2" customFormat="1" ht="16.5" customHeight="1">
      <c r="A245" s="37"/>
      <c r="B245" s="38"/>
      <c r="C245" s="176" t="s">
        <v>291</v>
      </c>
      <c r="D245" s="176" t="s">
        <v>117</v>
      </c>
      <c r="E245" s="177" t="s">
        <v>292</v>
      </c>
      <c r="F245" s="178" t="s">
        <v>293</v>
      </c>
      <c r="G245" s="179" t="s">
        <v>157</v>
      </c>
      <c r="H245" s="180">
        <v>450.56</v>
      </c>
      <c r="I245" s="181"/>
      <c r="J245" s="182">
        <f>ROUND(I245*H245,2)</f>
        <v>0</v>
      </c>
      <c r="K245" s="178" t="s">
        <v>121</v>
      </c>
      <c r="L245" s="42"/>
      <c r="M245" s="183" t="s">
        <v>19</v>
      </c>
      <c r="N245" s="184" t="s">
        <v>44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2.5000000000000001E-2</v>
      </c>
      <c r="T245" s="186">
        <f>S245*H245</f>
        <v>11.264000000000001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236</v>
      </c>
      <c r="AT245" s="187" t="s">
        <v>117</v>
      </c>
      <c r="AU245" s="187" t="s">
        <v>123</v>
      </c>
      <c r="AY245" s="20" t="s">
        <v>114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123</v>
      </c>
      <c r="BK245" s="188">
        <f>ROUND(I245*H245,2)</f>
        <v>0</v>
      </c>
      <c r="BL245" s="20" t="s">
        <v>236</v>
      </c>
      <c r="BM245" s="187" t="s">
        <v>294</v>
      </c>
    </row>
    <row r="246" spans="1:65" s="2" customFormat="1" ht="11.25">
      <c r="A246" s="37"/>
      <c r="B246" s="38"/>
      <c r="C246" s="39"/>
      <c r="D246" s="189" t="s">
        <v>125</v>
      </c>
      <c r="E246" s="39"/>
      <c r="F246" s="190" t="s">
        <v>295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125</v>
      </c>
      <c r="AU246" s="20" t="s">
        <v>123</v>
      </c>
    </row>
    <row r="247" spans="1:65" s="13" customFormat="1" ht="11.25">
      <c r="B247" s="194"/>
      <c r="C247" s="195"/>
      <c r="D247" s="196" t="s">
        <v>127</v>
      </c>
      <c r="E247" s="197" t="s">
        <v>19</v>
      </c>
      <c r="F247" s="198" t="s">
        <v>173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127</v>
      </c>
      <c r="AU247" s="204" t="s">
        <v>123</v>
      </c>
      <c r="AV247" s="13" t="s">
        <v>80</v>
      </c>
      <c r="AW247" s="13" t="s">
        <v>34</v>
      </c>
      <c r="AX247" s="13" t="s">
        <v>72</v>
      </c>
      <c r="AY247" s="204" t="s">
        <v>114</v>
      </c>
    </row>
    <row r="248" spans="1:65" s="14" customFormat="1" ht="11.25">
      <c r="B248" s="205"/>
      <c r="C248" s="206"/>
      <c r="D248" s="196" t="s">
        <v>127</v>
      </c>
      <c r="E248" s="207" t="s">
        <v>19</v>
      </c>
      <c r="F248" s="208" t="s">
        <v>286</v>
      </c>
      <c r="G248" s="206"/>
      <c r="H248" s="209">
        <v>55.2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127</v>
      </c>
      <c r="AU248" s="215" t="s">
        <v>123</v>
      </c>
      <c r="AV248" s="14" t="s">
        <v>123</v>
      </c>
      <c r="AW248" s="14" t="s">
        <v>34</v>
      </c>
      <c r="AX248" s="14" t="s">
        <v>72</v>
      </c>
      <c r="AY248" s="215" t="s">
        <v>114</v>
      </c>
    </row>
    <row r="249" spans="1:65" s="14" customFormat="1" ht="11.25">
      <c r="B249" s="205"/>
      <c r="C249" s="206"/>
      <c r="D249" s="196" t="s">
        <v>127</v>
      </c>
      <c r="E249" s="207" t="s">
        <v>19</v>
      </c>
      <c r="F249" s="208" t="s">
        <v>296</v>
      </c>
      <c r="G249" s="206"/>
      <c r="H249" s="209">
        <v>112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127</v>
      </c>
      <c r="AU249" s="215" t="s">
        <v>123</v>
      </c>
      <c r="AV249" s="14" t="s">
        <v>123</v>
      </c>
      <c r="AW249" s="14" t="s">
        <v>34</v>
      </c>
      <c r="AX249" s="14" t="s">
        <v>72</v>
      </c>
      <c r="AY249" s="215" t="s">
        <v>114</v>
      </c>
    </row>
    <row r="250" spans="1:65" s="14" customFormat="1" ht="11.25">
      <c r="B250" s="205"/>
      <c r="C250" s="206"/>
      <c r="D250" s="196" t="s">
        <v>127</v>
      </c>
      <c r="E250" s="207" t="s">
        <v>19</v>
      </c>
      <c r="F250" s="208" t="s">
        <v>297</v>
      </c>
      <c r="G250" s="206"/>
      <c r="H250" s="209">
        <v>283.36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127</v>
      </c>
      <c r="AU250" s="215" t="s">
        <v>123</v>
      </c>
      <c r="AV250" s="14" t="s">
        <v>123</v>
      </c>
      <c r="AW250" s="14" t="s">
        <v>34</v>
      </c>
      <c r="AX250" s="14" t="s">
        <v>72</v>
      </c>
      <c r="AY250" s="215" t="s">
        <v>114</v>
      </c>
    </row>
    <row r="251" spans="1:65" s="15" customFormat="1" ht="11.25">
      <c r="B251" s="216"/>
      <c r="C251" s="217"/>
      <c r="D251" s="196" t="s">
        <v>127</v>
      </c>
      <c r="E251" s="218" t="s">
        <v>19</v>
      </c>
      <c r="F251" s="219" t="s">
        <v>133</v>
      </c>
      <c r="G251" s="217"/>
      <c r="H251" s="220">
        <v>450.56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127</v>
      </c>
      <c r="AU251" s="226" t="s">
        <v>123</v>
      </c>
      <c r="AV251" s="15" t="s">
        <v>122</v>
      </c>
      <c r="AW251" s="15" t="s">
        <v>34</v>
      </c>
      <c r="AX251" s="15" t="s">
        <v>80</v>
      </c>
      <c r="AY251" s="226" t="s">
        <v>114</v>
      </c>
    </row>
    <row r="252" spans="1:65" s="2" customFormat="1" ht="16.5" customHeight="1">
      <c r="A252" s="37"/>
      <c r="B252" s="38"/>
      <c r="C252" s="176" t="s">
        <v>298</v>
      </c>
      <c r="D252" s="176" t="s">
        <v>117</v>
      </c>
      <c r="E252" s="177" t="s">
        <v>299</v>
      </c>
      <c r="F252" s="178" t="s">
        <v>300</v>
      </c>
      <c r="G252" s="179" t="s">
        <v>157</v>
      </c>
      <c r="H252" s="180">
        <v>450.56</v>
      </c>
      <c r="I252" s="181"/>
      <c r="J252" s="182">
        <f>ROUND(I252*H252,2)</f>
        <v>0</v>
      </c>
      <c r="K252" s="178" t="s">
        <v>121</v>
      </c>
      <c r="L252" s="42"/>
      <c r="M252" s="183" t="s">
        <v>19</v>
      </c>
      <c r="N252" s="184" t="s">
        <v>44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1.6E-2</v>
      </c>
      <c r="T252" s="186">
        <f>S252*H252</f>
        <v>7.2089600000000003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236</v>
      </c>
      <c r="AT252" s="187" t="s">
        <v>117</v>
      </c>
      <c r="AU252" s="187" t="s">
        <v>123</v>
      </c>
      <c r="AY252" s="20" t="s">
        <v>114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123</v>
      </c>
      <c r="BK252" s="188">
        <f>ROUND(I252*H252,2)</f>
        <v>0</v>
      </c>
      <c r="BL252" s="20" t="s">
        <v>236</v>
      </c>
      <c r="BM252" s="187" t="s">
        <v>301</v>
      </c>
    </row>
    <row r="253" spans="1:65" s="2" customFormat="1" ht="11.25">
      <c r="A253" s="37"/>
      <c r="B253" s="38"/>
      <c r="C253" s="39"/>
      <c r="D253" s="189" t="s">
        <v>125</v>
      </c>
      <c r="E253" s="39"/>
      <c r="F253" s="190" t="s">
        <v>302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125</v>
      </c>
      <c r="AU253" s="20" t="s">
        <v>123</v>
      </c>
    </row>
    <row r="254" spans="1:65" s="13" customFormat="1" ht="11.25">
      <c r="B254" s="194"/>
      <c r="C254" s="195"/>
      <c r="D254" s="196" t="s">
        <v>127</v>
      </c>
      <c r="E254" s="197" t="s">
        <v>19</v>
      </c>
      <c r="F254" s="198" t="s">
        <v>173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127</v>
      </c>
      <c r="AU254" s="204" t="s">
        <v>123</v>
      </c>
      <c r="AV254" s="13" t="s">
        <v>80</v>
      </c>
      <c r="AW254" s="13" t="s">
        <v>34</v>
      </c>
      <c r="AX254" s="13" t="s">
        <v>72</v>
      </c>
      <c r="AY254" s="204" t="s">
        <v>114</v>
      </c>
    </row>
    <row r="255" spans="1:65" s="14" customFormat="1" ht="11.25">
      <c r="B255" s="205"/>
      <c r="C255" s="206"/>
      <c r="D255" s="196" t="s">
        <v>127</v>
      </c>
      <c r="E255" s="207" t="s">
        <v>19</v>
      </c>
      <c r="F255" s="208" t="s">
        <v>286</v>
      </c>
      <c r="G255" s="206"/>
      <c r="H255" s="209">
        <v>55.2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127</v>
      </c>
      <c r="AU255" s="215" t="s">
        <v>123</v>
      </c>
      <c r="AV255" s="14" t="s">
        <v>123</v>
      </c>
      <c r="AW255" s="14" t="s">
        <v>34</v>
      </c>
      <c r="AX255" s="14" t="s">
        <v>72</v>
      </c>
      <c r="AY255" s="215" t="s">
        <v>114</v>
      </c>
    </row>
    <row r="256" spans="1:65" s="14" customFormat="1" ht="11.25">
      <c r="B256" s="205"/>
      <c r="C256" s="206"/>
      <c r="D256" s="196" t="s">
        <v>127</v>
      </c>
      <c r="E256" s="207" t="s">
        <v>19</v>
      </c>
      <c r="F256" s="208" t="s">
        <v>296</v>
      </c>
      <c r="G256" s="206"/>
      <c r="H256" s="209">
        <v>112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127</v>
      </c>
      <c r="AU256" s="215" t="s">
        <v>123</v>
      </c>
      <c r="AV256" s="14" t="s">
        <v>123</v>
      </c>
      <c r="AW256" s="14" t="s">
        <v>34</v>
      </c>
      <c r="AX256" s="14" t="s">
        <v>72</v>
      </c>
      <c r="AY256" s="215" t="s">
        <v>114</v>
      </c>
    </row>
    <row r="257" spans="1:65" s="14" customFormat="1" ht="11.25">
      <c r="B257" s="205"/>
      <c r="C257" s="206"/>
      <c r="D257" s="196" t="s">
        <v>127</v>
      </c>
      <c r="E257" s="207" t="s">
        <v>19</v>
      </c>
      <c r="F257" s="208" t="s">
        <v>297</v>
      </c>
      <c r="G257" s="206"/>
      <c r="H257" s="209">
        <v>283.36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127</v>
      </c>
      <c r="AU257" s="215" t="s">
        <v>123</v>
      </c>
      <c r="AV257" s="14" t="s">
        <v>123</v>
      </c>
      <c r="AW257" s="14" t="s">
        <v>34</v>
      </c>
      <c r="AX257" s="14" t="s">
        <v>72</v>
      </c>
      <c r="AY257" s="215" t="s">
        <v>114</v>
      </c>
    </row>
    <row r="258" spans="1:65" s="15" customFormat="1" ht="11.25">
      <c r="B258" s="216"/>
      <c r="C258" s="217"/>
      <c r="D258" s="196" t="s">
        <v>127</v>
      </c>
      <c r="E258" s="218" t="s">
        <v>19</v>
      </c>
      <c r="F258" s="219" t="s">
        <v>133</v>
      </c>
      <c r="G258" s="217"/>
      <c r="H258" s="220">
        <v>450.56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127</v>
      </c>
      <c r="AU258" s="226" t="s">
        <v>123</v>
      </c>
      <c r="AV258" s="15" t="s">
        <v>122</v>
      </c>
      <c r="AW258" s="15" t="s">
        <v>34</v>
      </c>
      <c r="AX258" s="15" t="s">
        <v>80</v>
      </c>
      <c r="AY258" s="226" t="s">
        <v>114</v>
      </c>
    </row>
    <row r="259" spans="1:65" s="12" customFormat="1" ht="25.9" customHeight="1">
      <c r="B259" s="160"/>
      <c r="C259" s="161"/>
      <c r="D259" s="162" t="s">
        <v>71</v>
      </c>
      <c r="E259" s="163" t="s">
        <v>303</v>
      </c>
      <c r="F259" s="163" t="s">
        <v>304</v>
      </c>
      <c r="G259" s="161"/>
      <c r="H259" s="161"/>
      <c r="I259" s="164"/>
      <c r="J259" s="165">
        <f>BK259</f>
        <v>0</v>
      </c>
      <c r="K259" s="161"/>
      <c r="L259" s="166"/>
      <c r="M259" s="167"/>
      <c r="N259" s="168"/>
      <c r="O259" s="168"/>
      <c r="P259" s="169">
        <f>P260</f>
        <v>0</v>
      </c>
      <c r="Q259" s="168"/>
      <c r="R259" s="169">
        <f>R260</f>
        <v>0</v>
      </c>
      <c r="S259" s="168"/>
      <c r="T259" s="170">
        <f>T260</f>
        <v>0</v>
      </c>
      <c r="AR259" s="171" t="s">
        <v>149</v>
      </c>
      <c r="AT259" s="172" t="s">
        <v>71</v>
      </c>
      <c r="AU259" s="172" t="s">
        <v>72</v>
      </c>
      <c r="AY259" s="171" t="s">
        <v>114</v>
      </c>
      <c r="BK259" s="173">
        <f>BK260</f>
        <v>0</v>
      </c>
    </row>
    <row r="260" spans="1:65" s="2" customFormat="1" ht="16.5" customHeight="1">
      <c r="A260" s="37"/>
      <c r="B260" s="38"/>
      <c r="C260" s="176" t="s">
        <v>305</v>
      </c>
      <c r="D260" s="176" t="s">
        <v>117</v>
      </c>
      <c r="E260" s="177" t="s">
        <v>306</v>
      </c>
      <c r="F260" s="178" t="s">
        <v>307</v>
      </c>
      <c r="G260" s="179" t="s">
        <v>308</v>
      </c>
      <c r="H260" s="227"/>
      <c r="I260" s="181"/>
      <c r="J260" s="182">
        <f>ROUND(I260*H260,2)</f>
        <v>0</v>
      </c>
      <c r="K260" s="178" t="s">
        <v>19</v>
      </c>
      <c r="L260" s="42"/>
      <c r="M260" s="228" t="s">
        <v>19</v>
      </c>
      <c r="N260" s="229" t="s">
        <v>44</v>
      </c>
      <c r="O260" s="230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122</v>
      </c>
      <c r="AT260" s="187" t="s">
        <v>117</v>
      </c>
      <c r="AU260" s="187" t="s">
        <v>80</v>
      </c>
      <c r="AY260" s="20" t="s">
        <v>114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123</v>
      </c>
      <c r="BK260" s="188">
        <f>ROUND(I260*H260,2)</f>
        <v>0</v>
      </c>
      <c r="BL260" s="20" t="s">
        <v>122</v>
      </c>
      <c r="BM260" s="187" t="s">
        <v>309</v>
      </c>
    </row>
    <row r="261" spans="1:65" s="2" customFormat="1" ht="6.95" customHeight="1">
      <c r="A261" s="37"/>
      <c r="B261" s="50"/>
      <c r="C261" s="51"/>
      <c r="D261" s="51"/>
      <c r="E261" s="51"/>
      <c r="F261" s="51"/>
      <c r="G261" s="51"/>
      <c r="H261" s="51"/>
      <c r="I261" s="51"/>
      <c r="J261" s="51"/>
      <c r="K261" s="51"/>
      <c r="L261" s="42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</sheetData>
  <sheetProtection algorithmName="SHA-512" hashValue="KFgxkXeZhszU8iiaqALbnweuQ/RLyQM/x5flHXXmu/kyNeH6tirZn0OSHMdMUcQWIZayptq6AxmU0ue6Kd3XJQ==" saltValue="xFvu2ji2Y12Ak5GdhWfZ6Stjj7yk4fxizo8/s6ROnGlvIhfxHIxkl1qs1XxDhvBkTUd/bLX2Yex6dCbT6DUXBg==" spinCount="100000" sheet="1" objects="1" scenarios="1" formatColumns="0" formatRows="0" autoFilter="0"/>
  <autoFilter ref="C85:K26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101" r:id="rId2"/>
    <hyperlink ref="F105" r:id="rId3"/>
    <hyperlink ref="F109" r:id="rId4"/>
    <hyperlink ref="F120" r:id="rId5"/>
    <hyperlink ref="F124" r:id="rId6"/>
    <hyperlink ref="F130" r:id="rId7"/>
    <hyperlink ref="F136" r:id="rId8"/>
    <hyperlink ref="F144" r:id="rId9"/>
    <hyperlink ref="F152" r:id="rId10"/>
    <hyperlink ref="F160" r:id="rId11"/>
    <hyperlink ref="F168" r:id="rId12"/>
    <hyperlink ref="F176" r:id="rId13"/>
    <hyperlink ref="F186" r:id="rId14"/>
    <hyperlink ref="F197" r:id="rId15"/>
    <hyperlink ref="F212" r:id="rId16"/>
    <hyperlink ref="F214" r:id="rId17"/>
    <hyperlink ref="F221" r:id="rId18"/>
    <hyperlink ref="F225" r:id="rId19"/>
    <hyperlink ref="F227" r:id="rId20"/>
    <hyperlink ref="F231" r:id="rId21"/>
    <hyperlink ref="F238" r:id="rId22"/>
    <hyperlink ref="F246" r:id="rId23"/>
    <hyperlink ref="F253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0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80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1" t="str">
        <f>'Rekapitulace stavby'!K6</f>
        <v>Rekonstrukce balkonů na objektu BD Zašovská 776, Valašské Meziříčí</v>
      </c>
      <c r="F7" s="382"/>
      <c r="G7" s="382"/>
      <c r="H7" s="382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3" t="s">
        <v>310</v>
      </c>
      <c r="F9" s="384"/>
      <c r="G9" s="384"/>
      <c r="H9" s="38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7" t="s">
        <v>19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ROUND(J89,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ROUND((SUM(BE89:BE1130)),  2)</f>
        <v>0</v>
      </c>
      <c r="G33" s="37"/>
      <c r="H33" s="37"/>
      <c r="I33" s="121">
        <v>0.21</v>
      </c>
      <c r="J33" s="120">
        <f>ROUND(((SUM(BE89:BE1130))*I33),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ROUND((SUM(BF89:BF1130)),  2)</f>
        <v>0</v>
      </c>
      <c r="G34" s="37"/>
      <c r="H34" s="37"/>
      <c r="I34" s="121">
        <v>0.12</v>
      </c>
      <c r="J34" s="120">
        <f>ROUND(((SUM(BF89:BF1130))*I34),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ROUND((SUM(BG89:BG1130)),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ROUND((SUM(BH89:BH1130)),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ROUND((SUM(BI89:BI1130)),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8" t="str">
        <f>E7</f>
        <v>Rekonstrukce balkonů na objektu BD Zašovská 776, Valašské Meziříčí</v>
      </c>
      <c r="F48" s="389"/>
      <c r="G48" s="389"/>
      <c r="H48" s="389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0" t="str">
        <f>E9</f>
        <v>02 - Architektonicko stavební řešení na balkonech</v>
      </c>
      <c r="F50" s="390"/>
      <c r="G50" s="390"/>
      <c r="H50" s="390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Josef Galetka, Hošťálková 542, 756 22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311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93</v>
      </c>
      <c r="E62" s="146"/>
      <c r="F62" s="146"/>
      <c r="G62" s="146"/>
      <c r="H62" s="146"/>
      <c r="I62" s="146"/>
      <c r="J62" s="147">
        <f>J130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312</v>
      </c>
      <c r="E63" s="146"/>
      <c r="F63" s="146"/>
      <c r="G63" s="146"/>
      <c r="H63" s="146"/>
      <c r="I63" s="146"/>
      <c r="J63" s="147">
        <f>J345</f>
        <v>0</v>
      </c>
      <c r="K63" s="144"/>
      <c r="L63" s="148"/>
    </row>
    <row r="64" spans="1:47" s="9" customFormat="1" ht="24.95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J348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313</v>
      </c>
      <c r="E65" s="146"/>
      <c r="F65" s="146"/>
      <c r="G65" s="146"/>
      <c r="H65" s="146"/>
      <c r="I65" s="146"/>
      <c r="J65" s="147">
        <f>J349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97</v>
      </c>
      <c r="E66" s="146"/>
      <c r="F66" s="146"/>
      <c r="G66" s="146"/>
      <c r="H66" s="146"/>
      <c r="I66" s="146"/>
      <c r="J66" s="147">
        <f>J366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314</v>
      </c>
      <c r="E67" s="146"/>
      <c r="F67" s="146"/>
      <c r="G67" s="146"/>
      <c r="H67" s="146"/>
      <c r="I67" s="146"/>
      <c r="J67" s="147">
        <f>J557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315</v>
      </c>
      <c r="E68" s="146"/>
      <c r="F68" s="146"/>
      <c r="G68" s="146"/>
      <c r="H68" s="146"/>
      <c r="I68" s="146"/>
      <c r="J68" s="147">
        <f>J666</f>
        <v>0</v>
      </c>
      <c r="K68" s="144"/>
      <c r="L68" s="148"/>
    </row>
    <row r="69" spans="1:31" s="9" customFormat="1" ht="24.95" customHeight="1">
      <c r="B69" s="137"/>
      <c r="C69" s="138"/>
      <c r="D69" s="139" t="s">
        <v>98</v>
      </c>
      <c r="E69" s="140"/>
      <c r="F69" s="140"/>
      <c r="G69" s="140"/>
      <c r="H69" s="140"/>
      <c r="I69" s="140"/>
      <c r="J69" s="141">
        <f>J1123</f>
        <v>0</v>
      </c>
      <c r="K69" s="138"/>
      <c r="L69" s="142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99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88" t="str">
        <f>E7</f>
        <v>Rekonstrukce balkonů na objektu BD Zašovská 776, Valašské Meziříčí</v>
      </c>
      <c r="F79" s="389"/>
      <c r="G79" s="389"/>
      <c r="H79" s="38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86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0" t="str">
        <f>E9</f>
        <v>02 - Architektonicko stavební řešení na balkonech</v>
      </c>
      <c r="F81" s="390"/>
      <c r="G81" s="390"/>
      <c r="H81" s="390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F12</f>
        <v xml:space="preserve"> </v>
      </c>
      <c r="G83" s="39"/>
      <c r="H83" s="39"/>
      <c r="I83" s="32" t="s">
        <v>23</v>
      </c>
      <c r="J83" s="62" t="str">
        <f>IF(J12="","",J12)</f>
        <v>16. 1. 2025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0.15" customHeight="1">
      <c r="A85" s="37"/>
      <c r="B85" s="38"/>
      <c r="C85" s="32" t="s">
        <v>25</v>
      </c>
      <c r="D85" s="39"/>
      <c r="E85" s="39"/>
      <c r="F85" s="30" t="str">
        <f>E15</f>
        <v>Město Valašské Meziříčí, Náměstí 7/5,757 01 VM</v>
      </c>
      <c r="G85" s="39"/>
      <c r="H85" s="39"/>
      <c r="I85" s="32" t="s">
        <v>32</v>
      </c>
      <c r="J85" s="35" t="str">
        <f>E21</f>
        <v>Josef Galetka, Hošťálková 542, 756 22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IF(E18="","",E18)</f>
        <v>Vyplň údaj</v>
      </c>
      <c r="G86" s="39"/>
      <c r="H86" s="39"/>
      <c r="I86" s="32" t="s">
        <v>35</v>
      </c>
      <c r="J86" s="35" t="str">
        <f>E24</f>
        <v xml:space="preserve"> 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49"/>
      <c r="B88" s="150"/>
      <c r="C88" s="151" t="s">
        <v>100</v>
      </c>
      <c r="D88" s="152" t="s">
        <v>57</v>
      </c>
      <c r="E88" s="152" t="s">
        <v>53</v>
      </c>
      <c r="F88" s="152" t="s">
        <v>54</v>
      </c>
      <c r="G88" s="152" t="s">
        <v>101</v>
      </c>
      <c r="H88" s="152" t="s">
        <v>102</v>
      </c>
      <c r="I88" s="152" t="s">
        <v>103</v>
      </c>
      <c r="J88" s="152" t="s">
        <v>90</v>
      </c>
      <c r="K88" s="153" t="s">
        <v>104</v>
      </c>
      <c r="L88" s="154"/>
      <c r="M88" s="71" t="s">
        <v>19</v>
      </c>
      <c r="N88" s="72" t="s">
        <v>42</v>
      </c>
      <c r="O88" s="72" t="s">
        <v>105</v>
      </c>
      <c r="P88" s="72" t="s">
        <v>106</v>
      </c>
      <c r="Q88" s="72" t="s">
        <v>107</v>
      </c>
      <c r="R88" s="72" t="s">
        <v>108</v>
      </c>
      <c r="S88" s="72" t="s">
        <v>109</v>
      </c>
      <c r="T88" s="73" t="s">
        <v>110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7"/>
      <c r="B89" s="38"/>
      <c r="C89" s="78" t="s">
        <v>111</v>
      </c>
      <c r="D89" s="39"/>
      <c r="E89" s="39"/>
      <c r="F89" s="39"/>
      <c r="G89" s="39"/>
      <c r="H89" s="39"/>
      <c r="I89" s="39"/>
      <c r="J89" s="155">
        <f>BK89</f>
        <v>0</v>
      </c>
      <c r="K89" s="39"/>
      <c r="L89" s="42"/>
      <c r="M89" s="74"/>
      <c r="N89" s="156"/>
      <c r="O89" s="75"/>
      <c r="P89" s="157">
        <f>P90+P348+P1123</f>
        <v>0</v>
      </c>
      <c r="Q89" s="75"/>
      <c r="R89" s="157">
        <f>R90+R348+R1123</f>
        <v>136.14210438999999</v>
      </c>
      <c r="S89" s="75"/>
      <c r="T89" s="158">
        <f>T90+T348+T1123</f>
        <v>2.3040000000000001E-3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71</v>
      </c>
      <c r="AU89" s="20" t="s">
        <v>91</v>
      </c>
      <c r="BK89" s="159">
        <f>BK90+BK348+BK1123</f>
        <v>0</v>
      </c>
    </row>
    <row r="90" spans="1:65" s="12" customFormat="1" ht="25.9" customHeight="1">
      <c r="B90" s="160"/>
      <c r="C90" s="161"/>
      <c r="D90" s="162" t="s">
        <v>71</v>
      </c>
      <c r="E90" s="163" t="s">
        <v>112</v>
      </c>
      <c r="F90" s="163" t="s">
        <v>113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P91+P130+P345</f>
        <v>0</v>
      </c>
      <c r="Q90" s="168"/>
      <c r="R90" s="169">
        <f>R91+R130+R345</f>
        <v>98.113621359999996</v>
      </c>
      <c r="S90" s="168"/>
      <c r="T90" s="170">
        <f>T91+T130+T345</f>
        <v>2.3040000000000001E-3</v>
      </c>
      <c r="AR90" s="171" t="s">
        <v>80</v>
      </c>
      <c r="AT90" s="172" t="s">
        <v>71</v>
      </c>
      <c r="AU90" s="172" t="s">
        <v>72</v>
      </c>
      <c r="AY90" s="171" t="s">
        <v>114</v>
      </c>
      <c r="BK90" s="173">
        <f>BK91+BK130+BK345</f>
        <v>0</v>
      </c>
    </row>
    <row r="91" spans="1:65" s="12" customFormat="1" ht="22.9" customHeight="1">
      <c r="B91" s="160"/>
      <c r="C91" s="161"/>
      <c r="D91" s="162" t="s">
        <v>71</v>
      </c>
      <c r="E91" s="174" t="s">
        <v>154</v>
      </c>
      <c r="F91" s="174" t="s">
        <v>316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SUM(P92:P129)</f>
        <v>0</v>
      </c>
      <c r="Q91" s="168"/>
      <c r="R91" s="169">
        <f>SUM(R92:R129)</f>
        <v>68.047099379999992</v>
      </c>
      <c r="S91" s="168"/>
      <c r="T91" s="170">
        <f>SUM(T92:T129)</f>
        <v>2.3040000000000001E-3</v>
      </c>
      <c r="AR91" s="171" t="s">
        <v>80</v>
      </c>
      <c r="AT91" s="172" t="s">
        <v>71</v>
      </c>
      <c r="AU91" s="172" t="s">
        <v>80</v>
      </c>
      <c r="AY91" s="171" t="s">
        <v>114</v>
      </c>
      <c r="BK91" s="173">
        <f>SUM(BK92:BK129)</f>
        <v>0</v>
      </c>
    </row>
    <row r="92" spans="1:65" s="2" customFormat="1" ht="16.5" customHeight="1">
      <c r="A92" s="37"/>
      <c r="B92" s="38"/>
      <c r="C92" s="176" t="s">
        <v>80</v>
      </c>
      <c r="D92" s="176" t="s">
        <v>117</v>
      </c>
      <c r="E92" s="177" t="s">
        <v>317</v>
      </c>
      <c r="F92" s="178" t="s">
        <v>318</v>
      </c>
      <c r="G92" s="179" t="s">
        <v>120</v>
      </c>
      <c r="H92" s="180">
        <v>554.42600000000004</v>
      </c>
      <c r="I92" s="181"/>
      <c r="J92" s="182">
        <f>ROUND(I92*H92,2)</f>
        <v>0</v>
      </c>
      <c r="K92" s="178" t="s">
        <v>121</v>
      </c>
      <c r="L92" s="42"/>
      <c r="M92" s="183" t="s">
        <v>19</v>
      </c>
      <c r="N92" s="184" t="s">
        <v>44</v>
      </c>
      <c r="O92" s="67"/>
      <c r="P92" s="185">
        <f>O92*H92</f>
        <v>0</v>
      </c>
      <c r="Q92" s="185">
        <v>2.0000000000000001E-4</v>
      </c>
      <c r="R92" s="185">
        <f>Q92*H92</f>
        <v>0.11088520000000002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122</v>
      </c>
      <c r="AT92" s="187" t="s">
        <v>117</v>
      </c>
      <c r="AU92" s="187" t="s">
        <v>123</v>
      </c>
      <c r="AY92" s="20" t="s">
        <v>114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123</v>
      </c>
      <c r="BK92" s="188">
        <f>ROUND(I92*H92,2)</f>
        <v>0</v>
      </c>
      <c r="BL92" s="20" t="s">
        <v>122</v>
      </c>
      <c r="BM92" s="187" t="s">
        <v>319</v>
      </c>
    </row>
    <row r="93" spans="1:65" s="2" customFormat="1" ht="11.25">
      <c r="A93" s="37"/>
      <c r="B93" s="38"/>
      <c r="C93" s="39"/>
      <c r="D93" s="189" t="s">
        <v>125</v>
      </c>
      <c r="E93" s="39"/>
      <c r="F93" s="190" t="s">
        <v>320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125</v>
      </c>
      <c r="AU93" s="20" t="s">
        <v>123</v>
      </c>
    </row>
    <row r="94" spans="1:65" s="13" customFormat="1" ht="11.25">
      <c r="B94" s="194"/>
      <c r="C94" s="195"/>
      <c r="D94" s="196" t="s">
        <v>127</v>
      </c>
      <c r="E94" s="197" t="s">
        <v>19</v>
      </c>
      <c r="F94" s="198" t="s">
        <v>217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127</v>
      </c>
      <c r="AU94" s="204" t="s">
        <v>123</v>
      </c>
      <c r="AV94" s="13" t="s">
        <v>80</v>
      </c>
      <c r="AW94" s="13" t="s">
        <v>34</v>
      </c>
      <c r="AX94" s="13" t="s">
        <v>72</v>
      </c>
      <c r="AY94" s="204" t="s">
        <v>114</v>
      </c>
    </row>
    <row r="95" spans="1:65" s="13" customFormat="1" ht="11.25">
      <c r="B95" s="194"/>
      <c r="C95" s="195"/>
      <c r="D95" s="196" t="s">
        <v>127</v>
      </c>
      <c r="E95" s="197" t="s">
        <v>19</v>
      </c>
      <c r="F95" s="198" t="s">
        <v>218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127</v>
      </c>
      <c r="AU95" s="204" t="s">
        <v>123</v>
      </c>
      <c r="AV95" s="13" t="s">
        <v>80</v>
      </c>
      <c r="AW95" s="13" t="s">
        <v>34</v>
      </c>
      <c r="AX95" s="13" t="s">
        <v>72</v>
      </c>
      <c r="AY95" s="204" t="s">
        <v>114</v>
      </c>
    </row>
    <row r="96" spans="1:65" s="14" customFormat="1" ht="11.25">
      <c r="B96" s="205"/>
      <c r="C96" s="206"/>
      <c r="D96" s="196" t="s">
        <v>127</v>
      </c>
      <c r="E96" s="207" t="s">
        <v>19</v>
      </c>
      <c r="F96" s="208" t="s">
        <v>321</v>
      </c>
      <c r="G96" s="206"/>
      <c r="H96" s="209">
        <v>60.72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127</v>
      </c>
      <c r="AU96" s="215" t="s">
        <v>123</v>
      </c>
      <c r="AV96" s="14" t="s">
        <v>123</v>
      </c>
      <c r="AW96" s="14" t="s">
        <v>34</v>
      </c>
      <c r="AX96" s="14" t="s">
        <v>72</v>
      </c>
      <c r="AY96" s="215" t="s">
        <v>114</v>
      </c>
    </row>
    <row r="97" spans="1:65" s="14" customFormat="1" ht="11.25">
      <c r="B97" s="205"/>
      <c r="C97" s="206"/>
      <c r="D97" s="196" t="s">
        <v>127</v>
      </c>
      <c r="E97" s="207" t="s">
        <v>19</v>
      </c>
      <c r="F97" s="208" t="s">
        <v>322</v>
      </c>
      <c r="G97" s="206"/>
      <c r="H97" s="209">
        <v>121.44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127</v>
      </c>
      <c r="AU97" s="215" t="s">
        <v>123</v>
      </c>
      <c r="AV97" s="14" t="s">
        <v>123</v>
      </c>
      <c r="AW97" s="14" t="s">
        <v>34</v>
      </c>
      <c r="AX97" s="14" t="s">
        <v>72</v>
      </c>
      <c r="AY97" s="215" t="s">
        <v>114</v>
      </c>
    </row>
    <row r="98" spans="1:65" s="14" customFormat="1" ht="11.25">
      <c r="B98" s="205"/>
      <c r="C98" s="206"/>
      <c r="D98" s="196" t="s">
        <v>127</v>
      </c>
      <c r="E98" s="207" t="s">
        <v>19</v>
      </c>
      <c r="F98" s="208" t="s">
        <v>323</v>
      </c>
      <c r="G98" s="206"/>
      <c r="H98" s="209">
        <v>121.968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123</v>
      </c>
      <c r="AV98" s="14" t="s">
        <v>123</v>
      </c>
      <c r="AW98" s="14" t="s">
        <v>34</v>
      </c>
      <c r="AX98" s="14" t="s">
        <v>72</v>
      </c>
      <c r="AY98" s="215" t="s">
        <v>114</v>
      </c>
    </row>
    <row r="99" spans="1:65" s="14" customFormat="1" ht="11.25">
      <c r="B99" s="205"/>
      <c r="C99" s="206"/>
      <c r="D99" s="196" t="s">
        <v>127</v>
      </c>
      <c r="E99" s="207" t="s">
        <v>19</v>
      </c>
      <c r="F99" s="208" t="s">
        <v>324</v>
      </c>
      <c r="G99" s="206"/>
      <c r="H99" s="209">
        <v>182.68799999999999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127</v>
      </c>
      <c r="AU99" s="215" t="s">
        <v>123</v>
      </c>
      <c r="AV99" s="14" t="s">
        <v>123</v>
      </c>
      <c r="AW99" s="14" t="s">
        <v>34</v>
      </c>
      <c r="AX99" s="14" t="s">
        <v>72</v>
      </c>
      <c r="AY99" s="215" t="s">
        <v>114</v>
      </c>
    </row>
    <row r="100" spans="1:65" s="14" customFormat="1" ht="11.25">
      <c r="B100" s="205"/>
      <c r="C100" s="206"/>
      <c r="D100" s="196" t="s">
        <v>127</v>
      </c>
      <c r="E100" s="207" t="s">
        <v>19</v>
      </c>
      <c r="F100" s="208" t="s">
        <v>221</v>
      </c>
      <c r="G100" s="206"/>
      <c r="H100" s="209">
        <v>8.2249999999999996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127</v>
      </c>
      <c r="AU100" s="215" t="s">
        <v>123</v>
      </c>
      <c r="AV100" s="14" t="s">
        <v>123</v>
      </c>
      <c r="AW100" s="14" t="s">
        <v>34</v>
      </c>
      <c r="AX100" s="14" t="s">
        <v>72</v>
      </c>
      <c r="AY100" s="215" t="s">
        <v>114</v>
      </c>
    </row>
    <row r="101" spans="1:65" s="14" customFormat="1" ht="11.25">
      <c r="B101" s="205"/>
      <c r="C101" s="206"/>
      <c r="D101" s="196" t="s">
        <v>127</v>
      </c>
      <c r="E101" s="207" t="s">
        <v>19</v>
      </c>
      <c r="F101" s="208" t="s">
        <v>222</v>
      </c>
      <c r="G101" s="206"/>
      <c r="H101" s="209">
        <v>16.783000000000001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127</v>
      </c>
      <c r="AU101" s="215" t="s">
        <v>123</v>
      </c>
      <c r="AV101" s="14" t="s">
        <v>123</v>
      </c>
      <c r="AW101" s="14" t="s">
        <v>34</v>
      </c>
      <c r="AX101" s="14" t="s">
        <v>72</v>
      </c>
      <c r="AY101" s="215" t="s">
        <v>114</v>
      </c>
    </row>
    <row r="102" spans="1:65" s="14" customFormat="1" ht="11.25">
      <c r="B102" s="205"/>
      <c r="C102" s="206"/>
      <c r="D102" s="196" t="s">
        <v>127</v>
      </c>
      <c r="E102" s="207" t="s">
        <v>19</v>
      </c>
      <c r="F102" s="208" t="s">
        <v>223</v>
      </c>
      <c r="G102" s="206"/>
      <c r="H102" s="209">
        <v>42.601999999999997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123</v>
      </c>
      <c r="AV102" s="14" t="s">
        <v>123</v>
      </c>
      <c r="AW102" s="14" t="s">
        <v>34</v>
      </c>
      <c r="AX102" s="14" t="s">
        <v>72</v>
      </c>
      <c r="AY102" s="215" t="s">
        <v>114</v>
      </c>
    </row>
    <row r="103" spans="1:65" s="15" customFormat="1" ht="11.25">
      <c r="B103" s="216"/>
      <c r="C103" s="217"/>
      <c r="D103" s="196" t="s">
        <v>127</v>
      </c>
      <c r="E103" s="218" t="s">
        <v>19</v>
      </c>
      <c r="F103" s="219" t="s">
        <v>133</v>
      </c>
      <c r="G103" s="217"/>
      <c r="H103" s="220">
        <v>554.42600000000004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127</v>
      </c>
      <c r="AU103" s="226" t="s">
        <v>123</v>
      </c>
      <c r="AV103" s="15" t="s">
        <v>122</v>
      </c>
      <c r="AW103" s="15" t="s">
        <v>34</v>
      </c>
      <c r="AX103" s="15" t="s">
        <v>80</v>
      </c>
      <c r="AY103" s="226" t="s">
        <v>114</v>
      </c>
    </row>
    <row r="104" spans="1:65" s="2" customFormat="1" ht="24.2" customHeight="1">
      <c r="A104" s="37"/>
      <c r="B104" s="38"/>
      <c r="C104" s="176" t="s">
        <v>123</v>
      </c>
      <c r="D104" s="176" t="s">
        <v>117</v>
      </c>
      <c r="E104" s="177" t="s">
        <v>325</v>
      </c>
      <c r="F104" s="178" t="s">
        <v>326</v>
      </c>
      <c r="G104" s="179" t="s">
        <v>120</v>
      </c>
      <c r="H104" s="180">
        <v>554.42600000000004</v>
      </c>
      <c r="I104" s="181"/>
      <c r="J104" s="182">
        <f>ROUND(I104*H104,2)</f>
        <v>0</v>
      </c>
      <c r="K104" s="178" t="s">
        <v>121</v>
      </c>
      <c r="L104" s="42"/>
      <c r="M104" s="183" t="s">
        <v>19</v>
      </c>
      <c r="N104" s="184" t="s">
        <v>44</v>
      </c>
      <c r="O104" s="67"/>
      <c r="P104" s="185">
        <f>O104*H104</f>
        <v>0</v>
      </c>
      <c r="Q104" s="185">
        <v>2.7000000000000001E-3</v>
      </c>
      <c r="R104" s="185">
        <f>Q104*H104</f>
        <v>1.4969502000000001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122</v>
      </c>
      <c r="AT104" s="187" t="s">
        <v>117</v>
      </c>
      <c r="AU104" s="187" t="s">
        <v>123</v>
      </c>
      <c r="AY104" s="20" t="s">
        <v>114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123</v>
      </c>
      <c r="BK104" s="188">
        <f>ROUND(I104*H104,2)</f>
        <v>0</v>
      </c>
      <c r="BL104" s="20" t="s">
        <v>122</v>
      </c>
      <c r="BM104" s="187" t="s">
        <v>327</v>
      </c>
    </row>
    <row r="105" spans="1:65" s="2" customFormat="1" ht="11.25">
      <c r="A105" s="37"/>
      <c r="B105" s="38"/>
      <c r="C105" s="39"/>
      <c r="D105" s="189" t="s">
        <v>125</v>
      </c>
      <c r="E105" s="39"/>
      <c r="F105" s="190" t="s">
        <v>328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125</v>
      </c>
      <c r="AU105" s="20" t="s">
        <v>123</v>
      </c>
    </row>
    <row r="106" spans="1:65" s="13" customFormat="1" ht="11.25">
      <c r="B106" s="194"/>
      <c r="C106" s="195"/>
      <c r="D106" s="196" t="s">
        <v>127</v>
      </c>
      <c r="E106" s="197" t="s">
        <v>19</v>
      </c>
      <c r="F106" s="198" t="s">
        <v>217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127</v>
      </c>
      <c r="AU106" s="204" t="s">
        <v>123</v>
      </c>
      <c r="AV106" s="13" t="s">
        <v>80</v>
      </c>
      <c r="AW106" s="13" t="s">
        <v>34</v>
      </c>
      <c r="AX106" s="13" t="s">
        <v>72</v>
      </c>
      <c r="AY106" s="204" t="s">
        <v>114</v>
      </c>
    </row>
    <row r="107" spans="1:65" s="13" customFormat="1" ht="11.25">
      <c r="B107" s="194"/>
      <c r="C107" s="195"/>
      <c r="D107" s="196" t="s">
        <v>127</v>
      </c>
      <c r="E107" s="197" t="s">
        <v>19</v>
      </c>
      <c r="F107" s="198" t="s">
        <v>218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127</v>
      </c>
      <c r="AU107" s="204" t="s">
        <v>123</v>
      </c>
      <c r="AV107" s="13" t="s">
        <v>80</v>
      </c>
      <c r="AW107" s="13" t="s">
        <v>34</v>
      </c>
      <c r="AX107" s="13" t="s">
        <v>72</v>
      </c>
      <c r="AY107" s="204" t="s">
        <v>114</v>
      </c>
    </row>
    <row r="108" spans="1:65" s="14" customFormat="1" ht="11.25">
      <c r="B108" s="205"/>
      <c r="C108" s="206"/>
      <c r="D108" s="196" t="s">
        <v>127</v>
      </c>
      <c r="E108" s="207" t="s">
        <v>19</v>
      </c>
      <c r="F108" s="208" t="s">
        <v>321</v>
      </c>
      <c r="G108" s="206"/>
      <c r="H108" s="209">
        <v>60.72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127</v>
      </c>
      <c r="AU108" s="215" t="s">
        <v>123</v>
      </c>
      <c r="AV108" s="14" t="s">
        <v>123</v>
      </c>
      <c r="AW108" s="14" t="s">
        <v>34</v>
      </c>
      <c r="AX108" s="14" t="s">
        <v>72</v>
      </c>
      <c r="AY108" s="215" t="s">
        <v>114</v>
      </c>
    </row>
    <row r="109" spans="1:65" s="14" customFormat="1" ht="11.25">
      <c r="B109" s="205"/>
      <c r="C109" s="206"/>
      <c r="D109" s="196" t="s">
        <v>127</v>
      </c>
      <c r="E109" s="207" t="s">
        <v>19</v>
      </c>
      <c r="F109" s="208" t="s">
        <v>322</v>
      </c>
      <c r="G109" s="206"/>
      <c r="H109" s="209">
        <v>121.44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127</v>
      </c>
      <c r="AU109" s="215" t="s">
        <v>123</v>
      </c>
      <c r="AV109" s="14" t="s">
        <v>123</v>
      </c>
      <c r="AW109" s="14" t="s">
        <v>34</v>
      </c>
      <c r="AX109" s="14" t="s">
        <v>72</v>
      </c>
      <c r="AY109" s="215" t="s">
        <v>114</v>
      </c>
    </row>
    <row r="110" spans="1:65" s="14" customFormat="1" ht="11.25">
      <c r="B110" s="205"/>
      <c r="C110" s="206"/>
      <c r="D110" s="196" t="s">
        <v>127</v>
      </c>
      <c r="E110" s="207" t="s">
        <v>19</v>
      </c>
      <c r="F110" s="208" t="s">
        <v>323</v>
      </c>
      <c r="G110" s="206"/>
      <c r="H110" s="209">
        <v>121.968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127</v>
      </c>
      <c r="AU110" s="215" t="s">
        <v>123</v>
      </c>
      <c r="AV110" s="14" t="s">
        <v>123</v>
      </c>
      <c r="AW110" s="14" t="s">
        <v>34</v>
      </c>
      <c r="AX110" s="14" t="s">
        <v>72</v>
      </c>
      <c r="AY110" s="215" t="s">
        <v>114</v>
      </c>
    </row>
    <row r="111" spans="1:65" s="14" customFormat="1" ht="11.25">
      <c r="B111" s="205"/>
      <c r="C111" s="206"/>
      <c r="D111" s="196" t="s">
        <v>127</v>
      </c>
      <c r="E111" s="207" t="s">
        <v>19</v>
      </c>
      <c r="F111" s="208" t="s">
        <v>324</v>
      </c>
      <c r="G111" s="206"/>
      <c r="H111" s="209">
        <v>182.68799999999999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127</v>
      </c>
      <c r="AU111" s="215" t="s">
        <v>123</v>
      </c>
      <c r="AV111" s="14" t="s">
        <v>123</v>
      </c>
      <c r="AW111" s="14" t="s">
        <v>34</v>
      </c>
      <c r="AX111" s="14" t="s">
        <v>72</v>
      </c>
      <c r="AY111" s="215" t="s">
        <v>114</v>
      </c>
    </row>
    <row r="112" spans="1:65" s="14" customFormat="1" ht="11.25">
      <c r="B112" s="205"/>
      <c r="C112" s="206"/>
      <c r="D112" s="196" t="s">
        <v>127</v>
      </c>
      <c r="E112" s="207" t="s">
        <v>19</v>
      </c>
      <c r="F112" s="208" t="s">
        <v>221</v>
      </c>
      <c r="G112" s="206"/>
      <c r="H112" s="209">
        <v>8.2249999999999996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127</v>
      </c>
      <c r="AU112" s="215" t="s">
        <v>123</v>
      </c>
      <c r="AV112" s="14" t="s">
        <v>123</v>
      </c>
      <c r="AW112" s="14" t="s">
        <v>34</v>
      </c>
      <c r="AX112" s="14" t="s">
        <v>72</v>
      </c>
      <c r="AY112" s="215" t="s">
        <v>114</v>
      </c>
    </row>
    <row r="113" spans="1:65" s="14" customFormat="1" ht="11.25">
      <c r="B113" s="205"/>
      <c r="C113" s="206"/>
      <c r="D113" s="196" t="s">
        <v>127</v>
      </c>
      <c r="E113" s="207" t="s">
        <v>19</v>
      </c>
      <c r="F113" s="208" t="s">
        <v>222</v>
      </c>
      <c r="G113" s="206"/>
      <c r="H113" s="209">
        <v>16.783000000000001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127</v>
      </c>
      <c r="AU113" s="215" t="s">
        <v>123</v>
      </c>
      <c r="AV113" s="14" t="s">
        <v>123</v>
      </c>
      <c r="AW113" s="14" t="s">
        <v>34</v>
      </c>
      <c r="AX113" s="14" t="s">
        <v>72</v>
      </c>
      <c r="AY113" s="215" t="s">
        <v>114</v>
      </c>
    </row>
    <row r="114" spans="1:65" s="14" customFormat="1" ht="11.25">
      <c r="B114" s="205"/>
      <c r="C114" s="206"/>
      <c r="D114" s="196" t="s">
        <v>127</v>
      </c>
      <c r="E114" s="207" t="s">
        <v>19</v>
      </c>
      <c r="F114" s="208" t="s">
        <v>223</v>
      </c>
      <c r="G114" s="206"/>
      <c r="H114" s="209">
        <v>42.601999999999997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127</v>
      </c>
      <c r="AU114" s="215" t="s">
        <v>123</v>
      </c>
      <c r="AV114" s="14" t="s">
        <v>123</v>
      </c>
      <c r="AW114" s="14" t="s">
        <v>34</v>
      </c>
      <c r="AX114" s="14" t="s">
        <v>72</v>
      </c>
      <c r="AY114" s="215" t="s">
        <v>114</v>
      </c>
    </row>
    <row r="115" spans="1:65" s="15" customFormat="1" ht="11.25">
      <c r="B115" s="216"/>
      <c r="C115" s="217"/>
      <c r="D115" s="196" t="s">
        <v>127</v>
      </c>
      <c r="E115" s="218" t="s">
        <v>19</v>
      </c>
      <c r="F115" s="219" t="s">
        <v>133</v>
      </c>
      <c r="G115" s="217"/>
      <c r="H115" s="220">
        <v>554.42600000000004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127</v>
      </c>
      <c r="AU115" s="226" t="s">
        <v>123</v>
      </c>
      <c r="AV115" s="15" t="s">
        <v>122</v>
      </c>
      <c r="AW115" s="15" t="s">
        <v>34</v>
      </c>
      <c r="AX115" s="15" t="s">
        <v>80</v>
      </c>
      <c r="AY115" s="226" t="s">
        <v>114</v>
      </c>
    </row>
    <row r="116" spans="1:65" s="2" customFormat="1" ht="24.2" customHeight="1">
      <c r="A116" s="37"/>
      <c r="B116" s="38"/>
      <c r="C116" s="176" t="s">
        <v>139</v>
      </c>
      <c r="D116" s="176" t="s">
        <v>117</v>
      </c>
      <c r="E116" s="177" t="s">
        <v>329</v>
      </c>
      <c r="F116" s="178" t="s">
        <v>330</v>
      </c>
      <c r="G116" s="179" t="s">
        <v>120</v>
      </c>
      <c r="H116" s="180">
        <v>230.4</v>
      </c>
      <c r="I116" s="181"/>
      <c r="J116" s="182">
        <f>ROUND(I116*H116,2)</f>
        <v>0</v>
      </c>
      <c r="K116" s="178" t="s">
        <v>121</v>
      </c>
      <c r="L116" s="42"/>
      <c r="M116" s="183" t="s">
        <v>19</v>
      </c>
      <c r="N116" s="184" t="s">
        <v>44</v>
      </c>
      <c r="O116" s="67"/>
      <c r="P116" s="185">
        <f>O116*H116</f>
        <v>0</v>
      </c>
      <c r="Q116" s="185">
        <v>2.0000000000000002E-5</v>
      </c>
      <c r="R116" s="185">
        <f>Q116*H116</f>
        <v>4.6080000000000001E-3</v>
      </c>
      <c r="S116" s="185">
        <v>1.0000000000000001E-5</v>
      </c>
      <c r="T116" s="186">
        <f>S116*H116</f>
        <v>2.3040000000000001E-3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122</v>
      </c>
      <c r="AT116" s="187" t="s">
        <v>117</v>
      </c>
      <c r="AU116" s="187" t="s">
        <v>123</v>
      </c>
      <c r="AY116" s="20" t="s">
        <v>114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123</v>
      </c>
      <c r="BK116" s="188">
        <f>ROUND(I116*H116,2)</f>
        <v>0</v>
      </c>
      <c r="BL116" s="20" t="s">
        <v>122</v>
      </c>
      <c r="BM116" s="187" t="s">
        <v>331</v>
      </c>
    </row>
    <row r="117" spans="1:65" s="2" customFormat="1" ht="11.25">
      <c r="A117" s="37"/>
      <c r="B117" s="38"/>
      <c r="C117" s="39"/>
      <c r="D117" s="189" t="s">
        <v>125</v>
      </c>
      <c r="E117" s="39"/>
      <c r="F117" s="190" t="s">
        <v>332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125</v>
      </c>
      <c r="AU117" s="20" t="s">
        <v>123</v>
      </c>
    </row>
    <row r="118" spans="1:65" s="13" customFormat="1" ht="11.25">
      <c r="B118" s="194"/>
      <c r="C118" s="195"/>
      <c r="D118" s="196" t="s">
        <v>127</v>
      </c>
      <c r="E118" s="197" t="s">
        <v>19</v>
      </c>
      <c r="F118" s="198" t="s">
        <v>333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127</v>
      </c>
      <c r="AU118" s="204" t="s">
        <v>123</v>
      </c>
      <c r="AV118" s="13" t="s">
        <v>80</v>
      </c>
      <c r="AW118" s="13" t="s">
        <v>34</v>
      </c>
      <c r="AX118" s="13" t="s">
        <v>72</v>
      </c>
      <c r="AY118" s="204" t="s">
        <v>114</v>
      </c>
    </row>
    <row r="119" spans="1:65" s="14" customFormat="1" ht="11.25">
      <c r="B119" s="205"/>
      <c r="C119" s="206"/>
      <c r="D119" s="196" t="s">
        <v>127</v>
      </c>
      <c r="E119" s="207" t="s">
        <v>19</v>
      </c>
      <c r="F119" s="208" t="s">
        <v>334</v>
      </c>
      <c r="G119" s="206"/>
      <c r="H119" s="209">
        <v>230.4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127</v>
      </c>
      <c r="AU119" s="215" t="s">
        <v>123</v>
      </c>
      <c r="AV119" s="14" t="s">
        <v>123</v>
      </c>
      <c r="AW119" s="14" t="s">
        <v>34</v>
      </c>
      <c r="AX119" s="14" t="s">
        <v>72</v>
      </c>
      <c r="AY119" s="215" t="s">
        <v>114</v>
      </c>
    </row>
    <row r="120" spans="1:65" s="15" customFormat="1" ht="11.25">
      <c r="B120" s="216"/>
      <c r="C120" s="217"/>
      <c r="D120" s="196" t="s">
        <v>127</v>
      </c>
      <c r="E120" s="218" t="s">
        <v>19</v>
      </c>
      <c r="F120" s="219" t="s">
        <v>133</v>
      </c>
      <c r="G120" s="217"/>
      <c r="H120" s="220">
        <v>230.4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127</v>
      </c>
      <c r="AU120" s="226" t="s">
        <v>123</v>
      </c>
      <c r="AV120" s="15" t="s">
        <v>122</v>
      </c>
      <c r="AW120" s="15" t="s">
        <v>34</v>
      </c>
      <c r="AX120" s="15" t="s">
        <v>80</v>
      </c>
      <c r="AY120" s="226" t="s">
        <v>114</v>
      </c>
    </row>
    <row r="121" spans="1:65" s="2" customFormat="1" ht="21.75" customHeight="1">
      <c r="A121" s="37"/>
      <c r="B121" s="38"/>
      <c r="C121" s="176" t="s">
        <v>122</v>
      </c>
      <c r="D121" s="176" t="s">
        <v>117</v>
      </c>
      <c r="E121" s="177" t="s">
        <v>335</v>
      </c>
      <c r="F121" s="178" t="s">
        <v>336</v>
      </c>
      <c r="G121" s="179" t="s">
        <v>170</v>
      </c>
      <c r="H121" s="180">
        <v>26.553999999999998</v>
      </c>
      <c r="I121" s="181"/>
      <c r="J121" s="182">
        <f>ROUND(I121*H121,2)</f>
        <v>0</v>
      </c>
      <c r="K121" s="178" t="s">
        <v>121</v>
      </c>
      <c r="L121" s="42"/>
      <c r="M121" s="183" t="s">
        <v>19</v>
      </c>
      <c r="N121" s="184" t="s">
        <v>44</v>
      </c>
      <c r="O121" s="67"/>
      <c r="P121" s="185">
        <f>O121*H121</f>
        <v>0</v>
      </c>
      <c r="Q121" s="185">
        <v>2.5018699999999998</v>
      </c>
      <c r="R121" s="185">
        <f>Q121*H121</f>
        <v>66.434655979999988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122</v>
      </c>
      <c r="AT121" s="187" t="s">
        <v>117</v>
      </c>
      <c r="AU121" s="187" t="s">
        <v>123</v>
      </c>
      <c r="AY121" s="20" t="s">
        <v>114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123</v>
      </c>
      <c r="BK121" s="188">
        <f>ROUND(I121*H121,2)</f>
        <v>0</v>
      </c>
      <c r="BL121" s="20" t="s">
        <v>122</v>
      </c>
      <c r="BM121" s="187" t="s">
        <v>337</v>
      </c>
    </row>
    <row r="122" spans="1:65" s="2" customFormat="1" ht="11.25">
      <c r="A122" s="37"/>
      <c r="B122" s="38"/>
      <c r="C122" s="39"/>
      <c r="D122" s="189" t="s">
        <v>125</v>
      </c>
      <c r="E122" s="39"/>
      <c r="F122" s="190" t="s">
        <v>338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125</v>
      </c>
      <c r="AU122" s="20" t="s">
        <v>123</v>
      </c>
    </row>
    <row r="123" spans="1:65" s="13" customFormat="1" ht="11.25">
      <c r="B123" s="194"/>
      <c r="C123" s="195"/>
      <c r="D123" s="196" t="s">
        <v>127</v>
      </c>
      <c r="E123" s="197" t="s">
        <v>19</v>
      </c>
      <c r="F123" s="198" t="s">
        <v>217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127</v>
      </c>
      <c r="AU123" s="204" t="s">
        <v>123</v>
      </c>
      <c r="AV123" s="13" t="s">
        <v>80</v>
      </c>
      <c r="AW123" s="13" t="s">
        <v>34</v>
      </c>
      <c r="AX123" s="13" t="s">
        <v>72</v>
      </c>
      <c r="AY123" s="204" t="s">
        <v>114</v>
      </c>
    </row>
    <row r="124" spans="1:65" s="13" customFormat="1" ht="11.25">
      <c r="B124" s="194"/>
      <c r="C124" s="195"/>
      <c r="D124" s="196" t="s">
        <v>127</v>
      </c>
      <c r="E124" s="197" t="s">
        <v>19</v>
      </c>
      <c r="F124" s="198" t="s">
        <v>218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127</v>
      </c>
      <c r="AU124" s="204" t="s">
        <v>123</v>
      </c>
      <c r="AV124" s="13" t="s">
        <v>80</v>
      </c>
      <c r="AW124" s="13" t="s">
        <v>34</v>
      </c>
      <c r="AX124" s="13" t="s">
        <v>72</v>
      </c>
      <c r="AY124" s="204" t="s">
        <v>114</v>
      </c>
    </row>
    <row r="125" spans="1:65" s="14" customFormat="1" ht="11.25">
      <c r="B125" s="205"/>
      <c r="C125" s="206"/>
      <c r="D125" s="196" t="s">
        <v>127</v>
      </c>
      <c r="E125" s="207" t="s">
        <v>19</v>
      </c>
      <c r="F125" s="208" t="s">
        <v>339</v>
      </c>
      <c r="G125" s="206"/>
      <c r="H125" s="209">
        <v>3.3119999999999998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127</v>
      </c>
      <c r="AU125" s="215" t="s">
        <v>123</v>
      </c>
      <c r="AV125" s="14" t="s">
        <v>123</v>
      </c>
      <c r="AW125" s="14" t="s">
        <v>34</v>
      </c>
      <c r="AX125" s="14" t="s">
        <v>72</v>
      </c>
      <c r="AY125" s="215" t="s">
        <v>114</v>
      </c>
    </row>
    <row r="126" spans="1:65" s="14" customFormat="1" ht="11.25">
      <c r="B126" s="205"/>
      <c r="C126" s="206"/>
      <c r="D126" s="196" t="s">
        <v>127</v>
      </c>
      <c r="E126" s="207" t="s">
        <v>19</v>
      </c>
      <c r="F126" s="208" t="s">
        <v>340</v>
      </c>
      <c r="G126" s="206"/>
      <c r="H126" s="209">
        <v>6.6239999999999997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127</v>
      </c>
      <c r="AU126" s="215" t="s">
        <v>123</v>
      </c>
      <c r="AV126" s="14" t="s">
        <v>123</v>
      </c>
      <c r="AW126" s="14" t="s">
        <v>34</v>
      </c>
      <c r="AX126" s="14" t="s">
        <v>72</v>
      </c>
      <c r="AY126" s="215" t="s">
        <v>114</v>
      </c>
    </row>
    <row r="127" spans="1:65" s="14" customFormat="1" ht="11.25">
      <c r="B127" s="205"/>
      <c r="C127" s="206"/>
      <c r="D127" s="196" t="s">
        <v>127</v>
      </c>
      <c r="E127" s="207" t="s">
        <v>19</v>
      </c>
      <c r="F127" s="208" t="s">
        <v>341</v>
      </c>
      <c r="G127" s="206"/>
      <c r="H127" s="209">
        <v>6.6529999999999996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127</v>
      </c>
      <c r="AU127" s="215" t="s">
        <v>123</v>
      </c>
      <c r="AV127" s="14" t="s">
        <v>123</v>
      </c>
      <c r="AW127" s="14" t="s">
        <v>34</v>
      </c>
      <c r="AX127" s="14" t="s">
        <v>72</v>
      </c>
      <c r="AY127" s="215" t="s">
        <v>114</v>
      </c>
    </row>
    <row r="128" spans="1:65" s="14" customFormat="1" ht="11.25">
      <c r="B128" s="205"/>
      <c r="C128" s="206"/>
      <c r="D128" s="196" t="s">
        <v>127</v>
      </c>
      <c r="E128" s="207" t="s">
        <v>19</v>
      </c>
      <c r="F128" s="208" t="s">
        <v>342</v>
      </c>
      <c r="G128" s="206"/>
      <c r="H128" s="209">
        <v>9.9649999999999999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127</v>
      </c>
      <c r="AU128" s="215" t="s">
        <v>123</v>
      </c>
      <c r="AV128" s="14" t="s">
        <v>123</v>
      </c>
      <c r="AW128" s="14" t="s">
        <v>34</v>
      </c>
      <c r="AX128" s="14" t="s">
        <v>72</v>
      </c>
      <c r="AY128" s="215" t="s">
        <v>114</v>
      </c>
    </row>
    <row r="129" spans="1:65" s="15" customFormat="1" ht="11.25">
      <c r="B129" s="216"/>
      <c r="C129" s="217"/>
      <c r="D129" s="196" t="s">
        <v>127</v>
      </c>
      <c r="E129" s="218" t="s">
        <v>19</v>
      </c>
      <c r="F129" s="219" t="s">
        <v>133</v>
      </c>
      <c r="G129" s="217"/>
      <c r="H129" s="220">
        <v>26.553999999999998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127</v>
      </c>
      <c r="AU129" s="226" t="s">
        <v>123</v>
      </c>
      <c r="AV129" s="15" t="s">
        <v>122</v>
      </c>
      <c r="AW129" s="15" t="s">
        <v>34</v>
      </c>
      <c r="AX129" s="15" t="s">
        <v>80</v>
      </c>
      <c r="AY129" s="226" t="s">
        <v>114</v>
      </c>
    </row>
    <row r="130" spans="1:65" s="12" customFormat="1" ht="22.9" customHeight="1">
      <c r="B130" s="160"/>
      <c r="C130" s="161"/>
      <c r="D130" s="162" t="s">
        <v>71</v>
      </c>
      <c r="E130" s="174" t="s">
        <v>115</v>
      </c>
      <c r="F130" s="174" t="s">
        <v>116</v>
      </c>
      <c r="G130" s="161"/>
      <c r="H130" s="161"/>
      <c r="I130" s="164"/>
      <c r="J130" s="175">
        <f>BK130</f>
        <v>0</v>
      </c>
      <c r="K130" s="161"/>
      <c r="L130" s="166"/>
      <c r="M130" s="167"/>
      <c r="N130" s="168"/>
      <c r="O130" s="168"/>
      <c r="P130" s="169">
        <f>SUM(P131:P344)</f>
        <v>0</v>
      </c>
      <c r="Q130" s="168"/>
      <c r="R130" s="169">
        <f>SUM(R131:R344)</f>
        <v>30.066521980000005</v>
      </c>
      <c r="S130" s="168"/>
      <c r="T130" s="170">
        <f>SUM(T131:T344)</f>
        <v>0</v>
      </c>
      <c r="AR130" s="171" t="s">
        <v>80</v>
      </c>
      <c r="AT130" s="172" t="s">
        <v>71</v>
      </c>
      <c r="AU130" s="172" t="s">
        <v>80</v>
      </c>
      <c r="AY130" s="171" t="s">
        <v>114</v>
      </c>
      <c r="BK130" s="173">
        <f>SUM(BK131:BK344)</f>
        <v>0</v>
      </c>
    </row>
    <row r="131" spans="1:65" s="2" customFormat="1" ht="24.2" customHeight="1">
      <c r="A131" s="37"/>
      <c r="B131" s="38"/>
      <c r="C131" s="176" t="s">
        <v>149</v>
      </c>
      <c r="D131" s="176" t="s">
        <v>117</v>
      </c>
      <c r="E131" s="177" t="s">
        <v>134</v>
      </c>
      <c r="F131" s="178" t="s">
        <v>135</v>
      </c>
      <c r="G131" s="179" t="s">
        <v>120</v>
      </c>
      <c r="H131" s="180">
        <v>71994.600000000006</v>
      </c>
      <c r="I131" s="181"/>
      <c r="J131" s="182">
        <f>ROUND(I131*H131,2)</f>
        <v>0</v>
      </c>
      <c r="K131" s="178" t="s">
        <v>121</v>
      </c>
      <c r="L131" s="42"/>
      <c r="M131" s="183" t="s">
        <v>19</v>
      </c>
      <c r="N131" s="184" t="s">
        <v>44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122</v>
      </c>
      <c r="AT131" s="187" t="s">
        <v>117</v>
      </c>
      <c r="AU131" s="187" t="s">
        <v>123</v>
      </c>
      <c r="AY131" s="20" t="s">
        <v>114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123</v>
      </c>
      <c r="BK131" s="188">
        <f>ROUND(I131*H131,2)</f>
        <v>0</v>
      </c>
      <c r="BL131" s="20" t="s">
        <v>122</v>
      </c>
      <c r="BM131" s="187" t="s">
        <v>343</v>
      </c>
    </row>
    <row r="132" spans="1:65" s="2" customFormat="1" ht="11.25">
      <c r="A132" s="37"/>
      <c r="B132" s="38"/>
      <c r="C132" s="39"/>
      <c r="D132" s="189" t="s">
        <v>125</v>
      </c>
      <c r="E132" s="39"/>
      <c r="F132" s="190" t="s">
        <v>137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125</v>
      </c>
      <c r="AU132" s="20" t="s">
        <v>123</v>
      </c>
    </row>
    <row r="133" spans="1:65" s="14" customFormat="1" ht="11.25">
      <c r="B133" s="205"/>
      <c r="C133" s="206"/>
      <c r="D133" s="196" t="s">
        <v>127</v>
      </c>
      <c r="E133" s="207" t="s">
        <v>19</v>
      </c>
      <c r="F133" s="208" t="s">
        <v>138</v>
      </c>
      <c r="G133" s="206"/>
      <c r="H133" s="209">
        <v>71994.600000000006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127</v>
      </c>
      <c r="AU133" s="215" t="s">
        <v>123</v>
      </c>
      <c r="AV133" s="14" t="s">
        <v>123</v>
      </c>
      <c r="AW133" s="14" t="s">
        <v>34</v>
      </c>
      <c r="AX133" s="14" t="s">
        <v>72</v>
      </c>
      <c r="AY133" s="215" t="s">
        <v>114</v>
      </c>
    </row>
    <row r="134" spans="1:65" s="15" customFormat="1" ht="11.25">
      <c r="B134" s="216"/>
      <c r="C134" s="217"/>
      <c r="D134" s="196" t="s">
        <v>127</v>
      </c>
      <c r="E134" s="218" t="s">
        <v>19</v>
      </c>
      <c r="F134" s="219" t="s">
        <v>133</v>
      </c>
      <c r="G134" s="217"/>
      <c r="H134" s="220">
        <v>71994.600000000006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127</v>
      </c>
      <c r="AU134" s="226" t="s">
        <v>123</v>
      </c>
      <c r="AV134" s="15" t="s">
        <v>122</v>
      </c>
      <c r="AW134" s="15" t="s">
        <v>34</v>
      </c>
      <c r="AX134" s="15" t="s">
        <v>80</v>
      </c>
      <c r="AY134" s="226" t="s">
        <v>114</v>
      </c>
    </row>
    <row r="135" spans="1:65" s="2" customFormat="1" ht="37.9" customHeight="1">
      <c r="A135" s="37"/>
      <c r="B135" s="38"/>
      <c r="C135" s="176" t="s">
        <v>154</v>
      </c>
      <c r="D135" s="176" t="s">
        <v>117</v>
      </c>
      <c r="E135" s="177" t="s">
        <v>140</v>
      </c>
      <c r="F135" s="178" t="s">
        <v>141</v>
      </c>
      <c r="G135" s="179" t="s">
        <v>142</v>
      </c>
      <c r="H135" s="180">
        <v>1</v>
      </c>
      <c r="I135" s="181"/>
      <c r="J135" s="182">
        <f>ROUND(I135*H135,2)</f>
        <v>0</v>
      </c>
      <c r="K135" s="178" t="s">
        <v>121</v>
      </c>
      <c r="L135" s="42"/>
      <c r="M135" s="183" t="s">
        <v>19</v>
      </c>
      <c r="N135" s="184" t="s">
        <v>44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122</v>
      </c>
      <c r="AT135" s="187" t="s">
        <v>117</v>
      </c>
      <c r="AU135" s="187" t="s">
        <v>123</v>
      </c>
      <c r="AY135" s="20" t="s">
        <v>114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123</v>
      </c>
      <c r="BK135" s="188">
        <f>ROUND(I135*H135,2)</f>
        <v>0</v>
      </c>
      <c r="BL135" s="20" t="s">
        <v>122</v>
      </c>
      <c r="BM135" s="187" t="s">
        <v>344</v>
      </c>
    </row>
    <row r="136" spans="1:65" s="2" customFormat="1" ht="11.25">
      <c r="A136" s="37"/>
      <c r="B136" s="38"/>
      <c r="C136" s="39"/>
      <c r="D136" s="189" t="s">
        <v>125</v>
      </c>
      <c r="E136" s="39"/>
      <c r="F136" s="190" t="s">
        <v>144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125</v>
      </c>
      <c r="AU136" s="20" t="s">
        <v>123</v>
      </c>
    </row>
    <row r="137" spans="1:65" s="14" customFormat="1" ht="11.25">
      <c r="B137" s="205"/>
      <c r="C137" s="206"/>
      <c r="D137" s="196" t="s">
        <v>127</v>
      </c>
      <c r="E137" s="207" t="s">
        <v>19</v>
      </c>
      <c r="F137" s="208" t="s">
        <v>80</v>
      </c>
      <c r="G137" s="206"/>
      <c r="H137" s="209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127</v>
      </c>
      <c r="AU137" s="215" t="s">
        <v>123</v>
      </c>
      <c r="AV137" s="14" t="s">
        <v>123</v>
      </c>
      <c r="AW137" s="14" t="s">
        <v>34</v>
      </c>
      <c r="AX137" s="14" t="s">
        <v>72</v>
      </c>
      <c r="AY137" s="215" t="s">
        <v>114</v>
      </c>
    </row>
    <row r="138" spans="1:65" s="15" customFormat="1" ht="11.25">
      <c r="B138" s="216"/>
      <c r="C138" s="217"/>
      <c r="D138" s="196" t="s">
        <v>127</v>
      </c>
      <c r="E138" s="218" t="s">
        <v>19</v>
      </c>
      <c r="F138" s="219" t="s">
        <v>133</v>
      </c>
      <c r="G138" s="217"/>
      <c r="H138" s="220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127</v>
      </c>
      <c r="AU138" s="226" t="s">
        <v>123</v>
      </c>
      <c r="AV138" s="15" t="s">
        <v>122</v>
      </c>
      <c r="AW138" s="15" t="s">
        <v>34</v>
      </c>
      <c r="AX138" s="15" t="s">
        <v>80</v>
      </c>
      <c r="AY138" s="226" t="s">
        <v>114</v>
      </c>
    </row>
    <row r="139" spans="1:65" s="2" customFormat="1" ht="24.2" customHeight="1">
      <c r="A139" s="37"/>
      <c r="B139" s="38"/>
      <c r="C139" s="176" t="s">
        <v>161</v>
      </c>
      <c r="D139" s="176" t="s">
        <v>117</v>
      </c>
      <c r="E139" s="177" t="s">
        <v>345</v>
      </c>
      <c r="F139" s="178" t="s">
        <v>346</v>
      </c>
      <c r="G139" s="179" t="s">
        <v>120</v>
      </c>
      <c r="H139" s="180">
        <v>1599.88</v>
      </c>
      <c r="I139" s="181"/>
      <c r="J139" s="182">
        <f>ROUND(I139*H139,2)</f>
        <v>0</v>
      </c>
      <c r="K139" s="178" t="s">
        <v>121</v>
      </c>
      <c r="L139" s="42"/>
      <c r="M139" s="183" t="s">
        <v>19</v>
      </c>
      <c r="N139" s="184" t="s">
        <v>44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122</v>
      </c>
      <c r="AT139" s="187" t="s">
        <v>117</v>
      </c>
      <c r="AU139" s="187" t="s">
        <v>123</v>
      </c>
      <c r="AY139" s="20" t="s">
        <v>114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123</v>
      </c>
      <c r="BK139" s="188">
        <f>ROUND(I139*H139,2)</f>
        <v>0</v>
      </c>
      <c r="BL139" s="20" t="s">
        <v>122</v>
      </c>
      <c r="BM139" s="187" t="s">
        <v>347</v>
      </c>
    </row>
    <row r="140" spans="1:65" s="2" customFormat="1" ht="11.25">
      <c r="A140" s="37"/>
      <c r="B140" s="38"/>
      <c r="C140" s="39"/>
      <c r="D140" s="189" t="s">
        <v>125</v>
      </c>
      <c r="E140" s="39"/>
      <c r="F140" s="190" t="s">
        <v>348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125</v>
      </c>
      <c r="AU140" s="20" t="s">
        <v>123</v>
      </c>
    </row>
    <row r="141" spans="1:65" s="13" customFormat="1" ht="11.25">
      <c r="B141" s="194"/>
      <c r="C141" s="195"/>
      <c r="D141" s="196" t="s">
        <v>127</v>
      </c>
      <c r="E141" s="197" t="s">
        <v>19</v>
      </c>
      <c r="F141" s="198" t="s">
        <v>128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127</v>
      </c>
      <c r="AU141" s="204" t="s">
        <v>123</v>
      </c>
      <c r="AV141" s="13" t="s">
        <v>80</v>
      </c>
      <c r="AW141" s="13" t="s">
        <v>34</v>
      </c>
      <c r="AX141" s="13" t="s">
        <v>72</v>
      </c>
      <c r="AY141" s="204" t="s">
        <v>114</v>
      </c>
    </row>
    <row r="142" spans="1:65" s="14" customFormat="1" ht="11.25">
      <c r="B142" s="205"/>
      <c r="C142" s="206"/>
      <c r="D142" s="196" t="s">
        <v>127</v>
      </c>
      <c r="E142" s="207" t="s">
        <v>19</v>
      </c>
      <c r="F142" s="208" t="s">
        <v>129</v>
      </c>
      <c r="G142" s="206"/>
      <c r="H142" s="209">
        <v>129.95500000000001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127</v>
      </c>
      <c r="AU142" s="215" t="s">
        <v>123</v>
      </c>
      <c r="AV142" s="14" t="s">
        <v>123</v>
      </c>
      <c r="AW142" s="14" t="s">
        <v>34</v>
      </c>
      <c r="AX142" s="14" t="s">
        <v>72</v>
      </c>
      <c r="AY142" s="215" t="s">
        <v>114</v>
      </c>
    </row>
    <row r="143" spans="1:65" s="14" customFormat="1" ht="11.25">
      <c r="B143" s="205"/>
      <c r="C143" s="206"/>
      <c r="D143" s="196" t="s">
        <v>127</v>
      </c>
      <c r="E143" s="207" t="s">
        <v>19</v>
      </c>
      <c r="F143" s="208" t="s">
        <v>130</v>
      </c>
      <c r="G143" s="206"/>
      <c r="H143" s="209">
        <v>207.74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127</v>
      </c>
      <c r="AU143" s="215" t="s">
        <v>123</v>
      </c>
      <c r="AV143" s="14" t="s">
        <v>123</v>
      </c>
      <c r="AW143" s="14" t="s">
        <v>34</v>
      </c>
      <c r="AX143" s="14" t="s">
        <v>72</v>
      </c>
      <c r="AY143" s="215" t="s">
        <v>114</v>
      </c>
    </row>
    <row r="144" spans="1:65" s="14" customFormat="1" ht="11.25">
      <c r="B144" s="205"/>
      <c r="C144" s="206"/>
      <c r="D144" s="196" t="s">
        <v>127</v>
      </c>
      <c r="E144" s="207" t="s">
        <v>19</v>
      </c>
      <c r="F144" s="208" t="s">
        <v>131</v>
      </c>
      <c r="G144" s="206"/>
      <c r="H144" s="209">
        <v>462.245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127</v>
      </c>
      <c r="AU144" s="215" t="s">
        <v>123</v>
      </c>
      <c r="AV144" s="14" t="s">
        <v>123</v>
      </c>
      <c r="AW144" s="14" t="s">
        <v>34</v>
      </c>
      <c r="AX144" s="14" t="s">
        <v>72</v>
      </c>
      <c r="AY144" s="215" t="s">
        <v>114</v>
      </c>
    </row>
    <row r="145" spans="1:65" s="13" customFormat="1" ht="11.25">
      <c r="B145" s="194"/>
      <c r="C145" s="195"/>
      <c r="D145" s="196" t="s">
        <v>127</v>
      </c>
      <c r="E145" s="197" t="s">
        <v>19</v>
      </c>
      <c r="F145" s="198" t="s">
        <v>132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127</v>
      </c>
      <c r="AU145" s="204" t="s">
        <v>123</v>
      </c>
      <c r="AV145" s="13" t="s">
        <v>80</v>
      </c>
      <c r="AW145" s="13" t="s">
        <v>34</v>
      </c>
      <c r="AX145" s="13" t="s">
        <v>72</v>
      </c>
      <c r="AY145" s="204" t="s">
        <v>114</v>
      </c>
    </row>
    <row r="146" spans="1:65" s="14" customFormat="1" ht="11.25">
      <c r="B146" s="205"/>
      <c r="C146" s="206"/>
      <c r="D146" s="196" t="s">
        <v>127</v>
      </c>
      <c r="E146" s="207" t="s">
        <v>19</v>
      </c>
      <c r="F146" s="208" t="s">
        <v>131</v>
      </c>
      <c r="G146" s="206"/>
      <c r="H146" s="209">
        <v>462.245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127</v>
      </c>
      <c r="AU146" s="215" t="s">
        <v>123</v>
      </c>
      <c r="AV146" s="14" t="s">
        <v>123</v>
      </c>
      <c r="AW146" s="14" t="s">
        <v>34</v>
      </c>
      <c r="AX146" s="14" t="s">
        <v>72</v>
      </c>
      <c r="AY146" s="215" t="s">
        <v>114</v>
      </c>
    </row>
    <row r="147" spans="1:65" s="14" customFormat="1" ht="11.25">
      <c r="B147" s="205"/>
      <c r="C147" s="206"/>
      <c r="D147" s="196" t="s">
        <v>127</v>
      </c>
      <c r="E147" s="207" t="s">
        <v>19</v>
      </c>
      <c r="F147" s="208" t="s">
        <v>130</v>
      </c>
      <c r="G147" s="206"/>
      <c r="H147" s="209">
        <v>207.74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127</v>
      </c>
      <c r="AU147" s="215" t="s">
        <v>123</v>
      </c>
      <c r="AV147" s="14" t="s">
        <v>123</v>
      </c>
      <c r="AW147" s="14" t="s">
        <v>34</v>
      </c>
      <c r="AX147" s="14" t="s">
        <v>72</v>
      </c>
      <c r="AY147" s="215" t="s">
        <v>114</v>
      </c>
    </row>
    <row r="148" spans="1:65" s="14" customFormat="1" ht="11.25">
      <c r="B148" s="205"/>
      <c r="C148" s="206"/>
      <c r="D148" s="196" t="s">
        <v>127</v>
      </c>
      <c r="E148" s="207" t="s">
        <v>19</v>
      </c>
      <c r="F148" s="208" t="s">
        <v>129</v>
      </c>
      <c r="G148" s="206"/>
      <c r="H148" s="209">
        <v>129.95500000000001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127</v>
      </c>
      <c r="AU148" s="215" t="s">
        <v>123</v>
      </c>
      <c r="AV148" s="14" t="s">
        <v>123</v>
      </c>
      <c r="AW148" s="14" t="s">
        <v>34</v>
      </c>
      <c r="AX148" s="14" t="s">
        <v>72</v>
      </c>
      <c r="AY148" s="215" t="s">
        <v>114</v>
      </c>
    </row>
    <row r="149" spans="1:65" s="15" customFormat="1" ht="11.25">
      <c r="B149" s="216"/>
      <c r="C149" s="217"/>
      <c r="D149" s="196" t="s">
        <v>127</v>
      </c>
      <c r="E149" s="218" t="s">
        <v>19</v>
      </c>
      <c r="F149" s="219" t="s">
        <v>133</v>
      </c>
      <c r="G149" s="217"/>
      <c r="H149" s="220">
        <v>1599.88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127</v>
      </c>
      <c r="AU149" s="226" t="s">
        <v>123</v>
      </c>
      <c r="AV149" s="15" t="s">
        <v>122</v>
      </c>
      <c r="AW149" s="15" t="s">
        <v>34</v>
      </c>
      <c r="AX149" s="15" t="s">
        <v>80</v>
      </c>
      <c r="AY149" s="226" t="s">
        <v>114</v>
      </c>
    </row>
    <row r="150" spans="1:65" s="2" customFormat="1" ht="24.2" customHeight="1">
      <c r="A150" s="37"/>
      <c r="B150" s="38"/>
      <c r="C150" s="176" t="s">
        <v>167</v>
      </c>
      <c r="D150" s="176" t="s">
        <v>117</v>
      </c>
      <c r="E150" s="177" t="s">
        <v>150</v>
      </c>
      <c r="F150" s="178" t="s">
        <v>151</v>
      </c>
      <c r="G150" s="179" t="s">
        <v>120</v>
      </c>
      <c r="H150" s="180">
        <v>71994.600000000006</v>
      </c>
      <c r="I150" s="181"/>
      <c r="J150" s="182">
        <f>ROUND(I150*H150,2)</f>
        <v>0</v>
      </c>
      <c r="K150" s="178" t="s">
        <v>121</v>
      </c>
      <c r="L150" s="42"/>
      <c r="M150" s="183" t="s">
        <v>19</v>
      </c>
      <c r="N150" s="184" t="s">
        <v>44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122</v>
      </c>
      <c r="AT150" s="187" t="s">
        <v>117</v>
      </c>
      <c r="AU150" s="187" t="s">
        <v>123</v>
      </c>
      <c r="AY150" s="20" t="s">
        <v>114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123</v>
      </c>
      <c r="BK150" s="188">
        <f>ROUND(I150*H150,2)</f>
        <v>0</v>
      </c>
      <c r="BL150" s="20" t="s">
        <v>122</v>
      </c>
      <c r="BM150" s="187" t="s">
        <v>349</v>
      </c>
    </row>
    <row r="151" spans="1:65" s="2" customFormat="1" ht="11.25">
      <c r="A151" s="37"/>
      <c r="B151" s="38"/>
      <c r="C151" s="39"/>
      <c r="D151" s="189" t="s">
        <v>125</v>
      </c>
      <c r="E151" s="39"/>
      <c r="F151" s="190" t="s">
        <v>153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125</v>
      </c>
      <c r="AU151" s="20" t="s">
        <v>123</v>
      </c>
    </row>
    <row r="152" spans="1:65" s="14" customFormat="1" ht="11.25">
      <c r="B152" s="205"/>
      <c r="C152" s="206"/>
      <c r="D152" s="196" t="s">
        <v>127</v>
      </c>
      <c r="E152" s="207" t="s">
        <v>19</v>
      </c>
      <c r="F152" s="208" t="s">
        <v>138</v>
      </c>
      <c r="G152" s="206"/>
      <c r="H152" s="209">
        <v>71994.600000000006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127</v>
      </c>
      <c r="AU152" s="215" t="s">
        <v>123</v>
      </c>
      <c r="AV152" s="14" t="s">
        <v>123</v>
      </c>
      <c r="AW152" s="14" t="s">
        <v>34</v>
      </c>
      <c r="AX152" s="14" t="s">
        <v>72</v>
      </c>
      <c r="AY152" s="215" t="s">
        <v>114</v>
      </c>
    </row>
    <row r="153" spans="1:65" s="15" customFormat="1" ht="11.25">
      <c r="B153" s="216"/>
      <c r="C153" s="217"/>
      <c r="D153" s="196" t="s">
        <v>127</v>
      </c>
      <c r="E153" s="218" t="s">
        <v>19</v>
      </c>
      <c r="F153" s="219" t="s">
        <v>133</v>
      </c>
      <c r="G153" s="217"/>
      <c r="H153" s="220">
        <v>71994.600000000006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127</v>
      </c>
      <c r="AU153" s="226" t="s">
        <v>123</v>
      </c>
      <c r="AV153" s="15" t="s">
        <v>122</v>
      </c>
      <c r="AW153" s="15" t="s">
        <v>34</v>
      </c>
      <c r="AX153" s="15" t="s">
        <v>80</v>
      </c>
      <c r="AY153" s="226" t="s">
        <v>114</v>
      </c>
    </row>
    <row r="154" spans="1:65" s="2" customFormat="1" ht="16.5" customHeight="1">
      <c r="A154" s="37"/>
      <c r="B154" s="38"/>
      <c r="C154" s="176" t="s">
        <v>115</v>
      </c>
      <c r="D154" s="176" t="s">
        <v>117</v>
      </c>
      <c r="E154" s="177" t="s">
        <v>350</v>
      </c>
      <c r="F154" s="178" t="s">
        <v>351</v>
      </c>
      <c r="G154" s="179" t="s">
        <v>120</v>
      </c>
      <c r="H154" s="180">
        <v>1599.88</v>
      </c>
      <c r="I154" s="181"/>
      <c r="J154" s="182">
        <f>ROUND(I154*H154,2)</f>
        <v>0</v>
      </c>
      <c r="K154" s="178" t="s">
        <v>121</v>
      </c>
      <c r="L154" s="42"/>
      <c r="M154" s="183" t="s">
        <v>19</v>
      </c>
      <c r="N154" s="184" t="s">
        <v>44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122</v>
      </c>
      <c r="AT154" s="187" t="s">
        <v>117</v>
      </c>
      <c r="AU154" s="187" t="s">
        <v>123</v>
      </c>
      <c r="AY154" s="20" t="s">
        <v>114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123</v>
      </c>
      <c r="BK154" s="188">
        <f>ROUND(I154*H154,2)</f>
        <v>0</v>
      </c>
      <c r="BL154" s="20" t="s">
        <v>122</v>
      </c>
      <c r="BM154" s="187" t="s">
        <v>352</v>
      </c>
    </row>
    <row r="155" spans="1:65" s="2" customFormat="1" ht="11.25">
      <c r="A155" s="37"/>
      <c r="B155" s="38"/>
      <c r="C155" s="39"/>
      <c r="D155" s="189" t="s">
        <v>125</v>
      </c>
      <c r="E155" s="39"/>
      <c r="F155" s="190" t="s">
        <v>353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125</v>
      </c>
      <c r="AU155" s="20" t="s">
        <v>123</v>
      </c>
    </row>
    <row r="156" spans="1:65" s="13" customFormat="1" ht="11.25">
      <c r="B156" s="194"/>
      <c r="C156" s="195"/>
      <c r="D156" s="196" t="s">
        <v>127</v>
      </c>
      <c r="E156" s="197" t="s">
        <v>19</v>
      </c>
      <c r="F156" s="198" t="s">
        <v>128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127</v>
      </c>
      <c r="AU156" s="204" t="s">
        <v>123</v>
      </c>
      <c r="AV156" s="13" t="s">
        <v>80</v>
      </c>
      <c r="AW156" s="13" t="s">
        <v>34</v>
      </c>
      <c r="AX156" s="13" t="s">
        <v>72</v>
      </c>
      <c r="AY156" s="204" t="s">
        <v>114</v>
      </c>
    </row>
    <row r="157" spans="1:65" s="14" customFormat="1" ht="11.25">
      <c r="B157" s="205"/>
      <c r="C157" s="206"/>
      <c r="D157" s="196" t="s">
        <v>127</v>
      </c>
      <c r="E157" s="207" t="s">
        <v>19</v>
      </c>
      <c r="F157" s="208" t="s">
        <v>129</v>
      </c>
      <c r="G157" s="206"/>
      <c r="H157" s="209">
        <v>129.95500000000001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127</v>
      </c>
      <c r="AU157" s="215" t="s">
        <v>123</v>
      </c>
      <c r="AV157" s="14" t="s">
        <v>123</v>
      </c>
      <c r="AW157" s="14" t="s">
        <v>34</v>
      </c>
      <c r="AX157" s="14" t="s">
        <v>72</v>
      </c>
      <c r="AY157" s="215" t="s">
        <v>114</v>
      </c>
    </row>
    <row r="158" spans="1:65" s="14" customFormat="1" ht="11.25">
      <c r="B158" s="205"/>
      <c r="C158" s="206"/>
      <c r="D158" s="196" t="s">
        <v>127</v>
      </c>
      <c r="E158" s="207" t="s">
        <v>19</v>
      </c>
      <c r="F158" s="208" t="s">
        <v>130</v>
      </c>
      <c r="G158" s="206"/>
      <c r="H158" s="209">
        <v>207.74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127</v>
      </c>
      <c r="AU158" s="215" t="s">
        <v>123</v>
      </c>
      <c r="AV158" s="14" t="s">
        <v>123</v>
      </c>
      <c r="AW158" s="14" t="s">
        <v>34</v>
      </c>
      <c r="AX158" s="14" t="s">
        <v>72</v>
      </c>
      <c r="AY158" s="215" t="s">
        <v>114</v>
      </c>
    </row>
    <row r="159" spans="1:65" s="14" customFormat="1" ht="11.25">
      <c r="B159" s="205"/>
      <c r="C159" s="206"/>
      <c r="D159" s="196" t="s">
        <v>127</v>
      </c>
      <c r="E159" s="207" t="s">
        <v>19</v>
      </c>
      <c r="F159" s="208" t="s">
        <v>131</v>
      </c>
      <c r="G159" s="206"/>
      <c r="H159" s="209">
        <v>462.245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127</v>
      </c>
      <c r="AU159" s="215" t="s">
        <v>123</v>
      </c>
      <c r="AV159" s="14" t="s">
        <v>123</v>
      </c>
      <c r="AW159" s="14" t="s">
        <v>34</v>
      </c>
      <c r="AX159" s="14" t="s">
        <v>72</v>
      </c>
      <c r="AY159" s="215" t="s">
        <v>114</v>
      </c>
    </row>
    <row r="160" spans="1:65" s="13" customFormat="1" ht="11.25">
      <c r="B160" s="194"/>
      <c r="C160" s="195"/>
      <c r="D160" s="196" t="s">
        <v>127</v>
      </c>
      <c r="E160" s="197" t="s">
        <v>19</v>
      </c>
      <c r="F160" s="198" t="s">
        <v>132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127</v>
      </c>
      <c r="AU160" s="204" t="s">
        <v>123</v>
      </c>
      <c r="AV160" s="13" t="s">
        <v>80</v>
      </c>
      <c r="AW160" s="13" t="s">
        <v>34</v>
      </c>
      <c r="AX160" s="13" t="s">
        <v>72</v>
      </c>
      <c r="AY160" s="204" t="s">
        <v>114</v>
      </c>
    </row>
    <row r="161" spans="1:65" s="14" customFormat="1" ht="11.25">
      <c r="B161" s="205"/>
      <c r="C161" s="206"/>
      <c r="D161" s="196" t="s">
        <v>127</v>
      </c>
      <c r="E161" s="207" t="s">
        <v>19</v>
      </c>
      <c r="F161" s="208" t="s">
        <v>131</v>
      </c>
      <c r="G161" s="206"/>
      <c r="H161" s="209">
        <v>462.245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127</v>
      </c>
      <c r="AU161" s="215" t="s">
        <v>123</v>
      </c>
      <c r="AV161" s="14" t="s">
        <v>123</v>
      </c>
      <c r="AW161" s="14" t="s">
        <v>34</v>
      </c>
      <c r="AX161" s="14" t="s">
        <v>72</v>
      </c>
      <c r="AY161" s="215" t="s">
        <v>114</v>
      </c>
    </row>
    <row r="162" spans="1:65" s="14" customFormat="1" ht="11.25">
      <c r="B162" s="205"/>
      <c r="C162" s="206"/>
      <c r="D162" s="196" t="s">
        <v>127</v>
      </c>
      <c r="E162" s="207" t="s">
        <v>19</v>
      </c>
      <c r="F162" s="208" t="s">
        <v>130</v>
      </c>
      <c r="G162" s="206"/>
      <c r="H162" s="209">
        <v>207.74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127</v>
      </c>
      <c r="AU162" s="215" t="s">
        <v>123</v>
      </c>
      <c r="AV162" s="14" t="s">
        <v>123</v>
      </c>
      <c r="AW162" s="14" t="s">
        <v>34</v>
      </c>
      <c r="AX162" s="14" t="s">
        <v>72</v>
      </c>
      <c r="AY162" s="215" t="s">
        <v>114</v>
      </c>
    </row>
    <row r="163" spans="1:65" s="14" customFormat="1" ht="11.25">
      <c r="B163" s="205"/>
      <c r="C163" s="206"/>
      <c r="D163" s="196" t="s">
        <v>127</v>
      </c>
      <c r="E163" s="207" t="s">
        <v>19</v>
      </c>
      <c r="F163" s="208" t="s">
        <v>129</v>
      </c>
      <c r="G163" s="206"/>
      <c r="H163" s="209">
        <v>129.95500000000001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127</v>
      </c>
      <c r="AU163" s="215" t="s">
        <v>123</v>
      </c>
      <c r="AV163" s="14" t="s">
        <v>123</v>
      </c>
      <c r="AW163" s="14" t="s">
        <v>34</v>
      </c>
      <c r="AX163" s="14" t="s">
        <v>72</v>
      </c>
      <c r="AY163" s="215" t="s">
        <v>114</v>
      </c>
    </row>
    <row r="164" spans="1:65" s="15" customFormat="1" ht="11.25">
      <c r="B164" s="216"/>
      <c r="C164" s="217"/>
      <c r="D164" s="196" t="s">
        <v>127</v>
      </c>
      <c r="E164" s="218" t="s">
        <v>19</v>
      </c>
      <c r="F164" s="219" t="s">
        <v>133</v>
      </c>
      <c r="G164" s="217"/>
      <c r="H164" s="220">
        <v>1599.88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127</v>
      </c>
      <c r="AU164" s="226" t="s">
        <v>123</v>
      </c>
      <c r="AV164" s="15" t="s">
        <v>122</v>
      </c>
      <c r="AW164" s="15" t="s">
        <v>34</v>
      </c>
      <c r="AX164" s="15" t="s">
        <v>80</v>
      </c>
      <c r="AY164" s="226" t="s">
        <v>114</v>
      </c>
    </row>
    <row r="165" spans="1:65" s="2" customFormat="1" ht="24.2" customHeight="1">
      <c r="A165" s="37"/>
      <c r="B165" s="38"/>
      <c r="C165" s="176" t="s">
        <v>186</v>
      </c>
      <c r="D165" s="176" t="s">
        <v>117</v>
      </c>
      <c r="E165" s="177" t="s">
        <v>162</v>
      </c>
      <c r="F165" s="178" t="s">
        <v>163</v>
      </c>
      <c r="G165" s="179" t="s">
        <v>157</v>
      </c>
      <c r="H165" s="180">
        <v>360</v>
      </c>
      <c r="I165" s="181"/>
      <c r="J165" s="182">
        <f>ROUND(I165*H165,2)</f>
        <v>0</v>
      </c>
      <c r="K165" s="178" t="s">
        <v>121</v>
      </c>
      <c r="L165" s="42"/>
      <c r="M165" s="183" t="s">
        <v>19</v>
      </c>
      <c r="N165" s="184" t="s">
        <v>44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122</v>
      </c>
      <c r="AT165" s="187" t="s">
        <v>117</v>
      </c>
      <c r="AU165" s="187" t="s">
        <v>123</v>
      </c>
      <c r="AY165" s="20" t="s">
        <v>114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123</v>
      </c>
      <c r="BK165" s="188">
        <f>ROUND(I165*H165,2)</f>
        <v>0</v>
      </c>
      <c r="BL165" s="20" t="s">
        <v>122</v>
      </c>
      <c r="BM165" s="187" t="s">
        <v>354</v>
      </c>
    </row>
    <row r="166" spans="1:65" s="2" customFormat="1" ht="11.25">
      <c r="A166" s="37"/>
      <c r="B166" s="38"/>
      <c r="C166" s="39"/>
      <c r="D166" s="189" t="s">
        <v>125</v>
      </c>
      <c r="E166" s="39"/>
      <c r="F166" s="190" t="s">
        <v>165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125</v>
      </c>
      <c r="AU166" s="20" t="s">
        <v>123</v>
      </c>
    </row>
    <row r="167" spans="1:65" s="13" customFormat="1" ht="11.25">
      <c r="B167" s="194"/>
      <c r="C167" s="195"/>
      <c r="D167" s="196" t="s">
        <v>127</v>
      </c>
      <c r="E167" s="197" t="s">
        <v>19</v>
      </c>
      <c r="F167" s="198" t="s">
        <v>160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127</v>
      </c>
      <c r="AU167" s="204" t="s">
        <v>123</v>
      </c>
      <c r="AV167" s="13" t="s">
        <v>80</v>
      </c>
      <c r="AW167" s="13" t="s">
        <v>34</v>
      </c>
      <c r="AX167" s="13" t="s">
        <v>72</v>
      </c>
      <c r="AY167" s="204" t="s">
        <v>114</v>
      </c>
    </row>
    <row r="168" spans="1:65" s="14" customFormat="1" ht="11.25">
      <c r="B168" s="205"/>
      <c r="C168" s="206"/>
      <c r="D168" s="196" t="s">
        <v>127</v>
      </c>
      <c r="E168" s="207" t="s">
        <v>19</v>
      </c>
      <c r="F168" s="208" t="s">
        <v>166</v>
      </c>
      <c r="G168" s="206"/>
      <c r="H168" s="209">
        <v>180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127</v>
      </c>
      <c r="AU168" s="215" t="s">
        <v>123</v>
      </c>
      <c r="AV168" s="14" t="s">
        <v>123</v>
      </c>
      <c r="AW168" s="14" t="s">
        <v>34</v>
      </c>
      <c r="AX168" s="14" t="s">
        <v>72</v>
      </c>
      <c r="AY168" s="215" t="s">
        <v>114</v>
      </c>
    </row>
    <row r="169" spans="1:65" s="14" customFormat="1" ht="11.25">
      <c r="B169" s="205"/>
      <c r="C169" s="206"/>
      <c r="D169" s="196" t="s">
        <v>127</v>
      </c>
      <c r="E169" s="207" t="s">
        <v>19</v>
      </c>
      <c r="F169" s="208" t="s">
        <v>166</v>
      </c>
      <c r="G169" s="206"/>
      <c r="H169" s="209">
        <v>180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127</v>
      </c>
      <c r="AU169" s="215" t="s">
        <v>123</v>
      </c>
      <c r="AV169" s="14" t="s">
        <v>123</v>
      </c>
      <c r="AW169" s="14" t="s">
        <v>34</v>
      </c>
      <c r="AX169" s="14" t="s">
        <v>72</v>
      </c>
      <c r="AY169" s="215" t="s">
        <v>114</v>
      </c>
    </row>
    <row r="170" spans="1:65" s="15" customFormat="1" ht="11.25">
      <c r="B170" s="216"/>
      <c r="C170" s="217"/>
      <c r="D170" s="196" t="s">
        <v>127</v>
      </c>
      <c r="E170" s="218" t="s">
        <v>19</v>
      </c>
      <c r="F170" s="219" t="s">
        <v>133</v>
      </c>
      <c r="G170" s="217"/>
      <c r="H170" s="220">
        <v>360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127</v>
      </c>
      <c r="AU170" s="226" t="s">
        <v>123</v>
      </c>
      <c r="AV170" s="15" t="s">
        <v>122</v>
      </c>
      <c r="AW170" s="15" t="s">
        <v>34</v>
      </c>
      <c r="AX170" s="15" t="s">
        <v>80</v>
      </c>
      <c r="AY170" s="226" t="s">
        <v>114</v>
      </c>
    </row>
    <row r="171" spans="1:65" s="2" customFormat="1" ht="16.5" customHeight="1">
      <c r="A171" s="37"/>
      <c r="B171" s="38"/>
      <c r="C171" s="176" t="s">
        <v>195</v>
      </c>
      <c r="D171" s="176" t="s">
        <v>117</v>
      </c>
      <c r="E171" s="177" t="s">
        <v>355</v>
      </c>
      <c r="F171" s="178" t="s">
        <v>356</v>
      </c>
      <c r="G171" s="179" t="s">
        <v>157</v>
      </c>
      <c r="H171" s="180">
        <v>8</v>
      </c>
      <c r="I171" s="181"/>
      <c r="J171" s="182">
        <f>ROUND(I171*H171,2)</f>
        <v>0</v>
      </c>
      <c r="K171" s="178" t="s">
        <v>121</v>
      </c>
      <c r="L171" s="42"/>
      <c r="M171" s="183" t="s">
        <v>19</v>
      </c>
      <c r="N171" s="184" t="s">
        <v>44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122</v>
      </c>
      <c r="AT171" s="187" t="s">
        <v>117</v>
      </c>
      <c r="AU171" s="187" t="s">
        <v>123</v>
      </c>
      <c r="AY171" s="20" t="s">
        <v>114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123</v>
      </c>
      <c r="BK171" s="188">
        <f>ROUND(I171*H171,2)</f>
        <v>0</v>
      </c>
      <c r="BL171" s="20" t="s">
        <v>122</v>
      </c>
      <c r="BM171" s="187" t="s">
        <v>357</v>
      </c>
    </row>
    <row r="172" spans="1:65" s="2" customFormat="1" ht="11.25">
      <c r="A172" s="37"/>
      <c r="B172" s="38"/>
      <c r="C172" s="39"/>
      <c r="D172" s="189" t="s">
        <v>125</v>
      </c>
      <c r="E172" s="39"/>
      <c r="F172" s="190" t="s">
        <v>358</v>
      </c>
      <c r="G172" s="39"/>
      <c r="H172" s="39"/>
      <c r="I172" s="191"/>
      <c r="J172" s="39"/>
      <c r="K172" s="39"/>
      <c r="L172" s="42"/>
      <c r="M172" s="192"/>
      <c r="N172" s="193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125</v>
      </c>
      <c r="AU172" s="20" t="s">
        <v>123</v>
      </c>
    </row>
    <row r="173" spans="1:65" s="13" customFormat="1" ht="11.25">
      <c r="B173" s="194"/>
      <c r="C173" s="195"/>
      <c r="D173" s="196" t="s">
        <v>127</v>
      </c>
      <c r="E173" s="197" t="s">
        <v>19</v>
      </c>
      <c r="F173" s="198" t="s">
        <v>160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127</v>
      </c>
      <c r="AU173" s="204" t="s">
        <v>123</v>
      </c>
      <c r="AV173" s="13" t="s">
        <v>80</v>
      </c>
      <c r="AW173" s="13" t="s">
        <v>34</v>
      </c>
      <c r="AX173" s="13" t="s">
        <v>72</v>
      </c>
      <c r="AY173" s="204" t="s">
        <v>114</v>
      </c>
    </row>
    <row r="174" spans="1:65" s="14" customFormat="1" ht="11.25">
      <c r="B174" s="205"/>
      <c r="C174" s="206"/>
      <c r="D174" s="196" t="s">
        <v>127</v>
      </c>
      <c r="E174" s="207" t="s">
        <v>19</v>
      </c>
      <c r="F174" s="208" t="s">
        <v>122</v>
      </c>
      <c r="G174" s="206"/>
      <c r="H174" s="209">
        <v>4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127</v>
      </c>
      <c r="AU174" s="215" t="s">
        <v>123</v>
      </c>
      <c r="AV174" s="14" t="s">
        <v>123</v>
      </c>
      <c r="AW174" s="14" t="s">
        <v>34</v>
      </c>
      <c r="AX174" s="14" t="s">
        <v>72</v>
      </c>
      <c r="AY174" s="215" t="s">
        <v>114</v>
      </c>
    </row>
    <row r="175" spans="1:65" s="14" customFormat="1" ht="11.25">
      <c r="B175" s="205"/>
      <c r="C175" s="206"/>
      <c r="D175" s="196" t="s">
        <v>127</v>
      </c>
      <c r="E175" s="207" t="s">
        <v>19</v>
      </c>
      <c r="F175" s="208" t="s">
        <v>122</v>
      </c>
      <c r="G175" s="206"/>
      <c r="H175" s="209">
        <v>4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127</v>
      </c>
      <c r="AU175" s="215" t="s">
        <v>123</v>
      </c>
      <c r="AV175" s="14" t="s">
        <v>123</v>
      </c>
      <c r="AW175" s="14" t="s">
        <v>34</v>
      </c>
      <c r="AX175" s="14" t="s">
        <v>72</v>
      </c>
      <c r="AY175" s="215" t="s">
        <v>114</v>
      </c>
    </row>
    <row r="176" spans="1:65" s="15" customFormat="1" ht="11.25">
      <c r="B176" s="216"/>
      <c r="C176" s="217"/>
      <c r="D176" s="196" t="s">
        <v>127</v>
      </c>
      <c r="E176" s="218" t="s">
        <v>19</v>
      </c>
      <c r="F176" s="219" t="s">
        <v>133</v>
      </c>
      <c r="G176" s="217"/>
      <c r="H176" s="220">
        <v>8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127</v>
      </c>
      <c r="AU176" s="226" t="s">
        <v>123</v>
      </c>
      <c r="AV176" s="15" t="s">
        <v>122</v>
      </c>
      <c r="AW176" s="15" t="s">
        <v>34</v>
      </c>
      <c r="AX176" s="15" t="s">
        <v>80</v>
      </c>
      <c r="AY176" s="226" t="s">
        <v>114</v>
      </c>
    </row>
    <row r="177" spans="1:65" s="2" customFormat="1" ht="24.2" customHeight="1">
      <c r="A177" s="37"/>
      <c r="B177" s="38"/>
      <c r="C177" s="176" t="s">
        <v>8</v>
      </c>
      <c r="D177" s="176" t="s">
        <v>117</v>
      </c>
      <c r="E177" s="177" t="s">
        <v>359</v>
      </c>
      <c r="F177" s="178" t="s">
        <v>360</v>
      </c>
      <c r="G177" s="179" t="s">
        <v>142</v>
      </c>
      <c r="H177" s="180">
        <v>1216</v>
      </c>
      <c r="I177" s="181"/>
      <c r="J177" s="182">
        <f>ROUND(I177*H177,2)</f>
        <v>0</v>
      </c>
      <c r="K177" s="178" t="s">
        <v>121</v>
      </c>
      <c r="L177" s="42"/>
      <c r="M177" s="183" t="s">
        <v>19</v>
      </c>
      <c r="N177" s="184" t="s">
        <v>44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122</v>
      </c>
      <c r="AT177" s="187" t="s">
        <v>117</v>
      </c>
      <c r="AU177" s="187" t="s">
        <v>123</v>
      </c>
      <c r="AY177" s="20" t="s">
        <v>114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123</v>
      </c>
      <c r="BK177" s="188">
        <f>ROUND(I177*H177,2)</f>
        <v>0</v>
      </c>
      <c r="BL177" s="20" t="s">
        <v>122</v>
      </c>
      <c r="BM177" s="187" t="s">
        <v>361</v>
      </c>
    </row>
    <row r="178" spans="1:65" s="2" customFormat="1" ht="11.25">
      <c r="A178" s="37"/>
      <c r="B178" s="38"/>
      <c r="C178" s="39"/>
      <c r="D178" s="189" t="s">
        <v>125</v>
      </c>
      <c r="E178" s="39"/>
      <c r="F178" s="190" t="s">
        <v>362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125</v>
      </c>
      <c r="AU178" s="20" t="s">
        <v>123</v>
      </c>
    </row>
    <row r="179" spans="1:65" s="13" customFormat="1" ht="11.25">
      <c r="B179" s="194"/>
      <c r="C179" s="195"/>
      <c r="D179" s="196" t="s">
        <v>127</v>
      </c>
      <c r="E179" s="197" t="s">
        <v>19</v>
      </c>
      <c r="F179" s="198" t="s">
        <v>363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127</v>
      </c>
      <c r="AU179" s="204" t="s">
        <v>123</v>
      </c>
      <c r="AV179" s="13" t="s">
        <v>80</v>
      </c>
      <c r="AW179" s="13" t="s">
        <v>34</v>
      </c>
      <c r="AX179" s="13" t="s">
        <v>72</v>
      </c>
      <c r="AY179" s="204" t="s">
        <v>114</v>
      </c>
    </row>
    <row r="180" spans="1:65" s="13" customFormat="1" ht="11.25">
      <c r="B180" s="194"/>
      <c r="C180" s="195"/>
      <c r="D180" s="196" t="s">
        <v>127</v>
      </c>
      <c r="E180" s="197" t="s">
        <v>19</v>
      </c>
      <c r="F180" s="198" t="s">
        <v>364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127</v>
      </c>
      <c r="AU180" s="204" t="s">
        <v>123</v>
      </c>
      <c r="AV180" s="13" t="s">
        <v>80</v>
      </c>
      <c r="AW180" s="13" t="s">
        <v>34</v>
      </c>
      <c r="AX180" s="13" t="s">
        <v>72</v>
      </c>
      <c r="AY180" s="204" t="s">
        <v>114</v>
      </c>
    </row>
    <row r="181" spans="1:65" s="13" customFormat="1" ht="11.25">
      <c r="B181" s="194"/>
      <c r="C181" s="195"/>
      <c r="D181" s="196" t="s">
        <v>127</v>
      </c>
      <c r="E181" s="197" t="s">
        <v>19</v>
      </c>
      <c r="F181" s="198" t="s">
        <v>365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127</v>
      </c>
      <c r="AU181" s="204" t="s">
        <v>123</v>
      </c>
      <c r="AV181" s="13" t="s">
        <v>80</v>
      </c>
      <c r="AW181" s="13" t="s">
        <v>34</v>
      </c>
      <c r="AX181" s="13" t="s">
        <v>72</v>
      </c>
      <c r="AY181" s="204" t="s">
        <v>114</v>
      </c>
    </row>
    <row r="182" spans="1:65" s="14" customFormat="1" ht="11.25">
      <c r="B182" s="205"/>
      <c r="C182" s="206"/>
      <c r="D182" s="196" t="s">
        <v>127</v>
      </c>
      <c r="E182" s="207" t="s">
        <v>19</v>
      </c>
      <c r="F182" s="208" t="s">
        <v>366</v>
      </c>
      <c r="G182" s="206"/>
      <c r="H182" s="209">
        <v>64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127</v>
      </c>
      <c r="AU182" s="215" t="s">
        <v>123</v>
      </c>
      <c r="AV182" s="14" t="s">
        <v>123</v>
      </c>
      <c r="AW182" s="14" t="s">
        <v>34</v>
      </c>
      <c r="AX182" s="14" t="s">
        <v>72</v>
      </c>
      <c r="AY182" s="215" t="s">
        <v>114</v>
      </c>
    </row>
    <row r="183" spans="1:65" s="13" customFormat="1" ht="11.25">
      <c r="B183" s="194"/>
      <c r="C183" s="195"/>
      <c r="D183" s="196" t="s">
        <v>127</v>
      </c>
      <c r="E183" s="197" t="s">
        <v>19</v>
      </c>
      <c r="F183" s="198" t="s">
        <v>367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127</v>
      </c>
      <c r="AU183" s="204" t="s">
        <v>123</v>
      </c>
      <c r="AV183" s="13" t="s">
        <v>80</v>
      </c>
      <c r="AW183" s="13" t="s">
        <v>34</v>
      </c>
      <c r="AX183" s="13" t="s">
        <v>72</v>
      </c>
      <c r="AY183" s="204" t="s">
        <v>114</v>
      </c>
    </row>
    <row r="184" spans="1:65" s="14" customFormat="1" ht="11.25">
      <c r="B184" s="205"/>
      <c r="C184" s="206"/>
      <c r="D184" s="196" t="s">
        <v>127</v>
      </c>
      <c r="E184" s="207" t="s">
        <v>19</v>
      </c>
      <c r="F184" s="208" t="s">
        <v>368</v>
      </c>
      <c r="G184" s="206"/>
      <c r="H184" s="209">
        <v>128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127</v>
      </c>
      <c r="AU184" s="215" t="s">
        <v>123</v>
      </c>
      <c r="AV184" s="14" t="s">
        <v>123</v>
      </c>
      <c r="AW184" s="14" t="s">
        <v>34</v>
      </c>
      <c r="AX184" s="14" t="s">
        <v>72</v>
      </c>
      <c r="AY184" s="215" t="s">
        <v>114</v>
      </c>
    </row>
    <row r="185" spans="1:65" s="16" customFormat="1" ht="11.25">
      <c r="B185" s="233"/>
      <c r="C185" s="234"/>
      <c r="D185" s="196" t="s">
        <v>127</v>
      </c>
      <c r="E185" s="235" t="s">
        <v>19</v>
      </c>
      <c r="F185" s="236" t="s">
        <v>369</v>
      </c>
      <c r="G185" s="234"/>
      <c r="H185" s="237">
        <v>192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127</v>
      </c>
      <c r="AU185" s="243" t="s">
        <v>123</v>
      </c>
      <c r="AV185" s="16" t="s">
        <v>139</v>
      </c>
      <c r="AW185" s="16" t="s">
        <v>34</v>
      </c>
      <c r="AX185" s="16" t="s">
        <v>72</v>
      </c>
      <c r="AY185" s="243" t="s">
        <v>114</v>
      </c>
    </row>
    <row r="186" spans="1:65" s="13" customFormat="1" ht="11.25">
      <c r="B186" s="194"/>
      <c r="C186" s="195"/>
      <c r="D186" s="196" t="s">
        <v>127</v>
      </c>
      <c r="E186" s="197" t="s">
        <v>19</v>
      </c>
      <c r="F186" s="198" t="s">
        <v>370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127</v>
      </c>
      <c r="AU186" s="204" t="s">
        <v>123</v>
      </c>
      <c r="AV186" s="13" t="s">
        <v>80</v>
      </c>
      <c r="AW186" s="13" t="s">
        <v>34</v>
      </c>
      <c r="AX186" s="13" t="s">
        <v>72</v>
      </c>
      <c r="AY186" s="204" t="s">
        <v>114</v>
      </c>
    </row>
    <row r="187" spans="1:65" s="13" customFormat="1" ht="11.25">
      <c r="B187" s="194"/>
      <c r="C187" s="195"/>
      <c r="D187" s="196" t="s">
        <v>127</v>
      </c>
      <c r="E187" s="197" t="s">
        <v>19</v>
      </c>
      <c r="F187" s="198" t="s">
        <v>365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127</v>
      </c>
      <c r="AU187" s="204" t="s">
        <v>123</v>
      </c>
      <c r="AV187" s="13" t="s">
        <v>80</v>
      </c>
      <c r="AW187" s="13" t="s">
        <v>34</v>
      </c>
      <c r="AX187" s="13" t="s">
        <v>72</v>
      </c>
      <c r="AY187" s="204" t="s">
        <v>114</v>
      </c>
    </row>
    <row r="188" spans="1:65" s="14" customFormat="1" ht="11.25">
      <c r="B188" s="205"/>
      <c r="C188" s="206"/>
      <c r="D188" s="196" t="s">
        <v>127</v>
      </c>
      <c r="E188" s="207" t="s">
        <v>19</v>
      </c>
      <c r="F188" s="208" t="s">
        <v>368</v>
      </c>
      <c r="G188" s="206"/>
      <c r="H188" s="209">
        <v>128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127</v>
      </c>
      <c r="AU188" s="215" t="s">
        <v>123</v>
      </c>
      <c r="AV188" s="14" t="s">
        <v>123</v>
      </c>
      <c r="AW188" s="14" t="s">
        <v>34</v>
      </c>
      <c r="AX188" s="14" t="s">
        <v>72</v>
      </c>
      <c r="AY188" s="215" t="s">
        <v>114</v>
      </c>
    </row>
    <row r="189" spans="1:65" s="13" customFormat="1" ht="11.25">
      <c r="B189" s="194"/>
      <c r="C189" s="195"/>
      <c r="D189" s="196" t="s">
        <v>127</v>
      </c>
      <c r="E189" s="197" t="s">
        <v>19</v>
      </c>
      <c r="F189" s="198" t="s">
        <v>367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127</v>
      </c>
      <c r="AU189" s="204" t="s">
        <v>123</v>
      </c>
      <c r="AV189" s="13" t="s">
        <v>80</v>
      </c>
      <c r="AW189" s="13" t="s">
        <v>34</v>
      </c>
      <c r="AX189" s="13" t="s">
        <v>72</v>
      </c>
      <c r="AY189" s="204" t="s">
        <v>114</v>
      </c>
    </row>
    <row r="190" spans="1:65" s="14" customFormat="1" ht="11.25">
      <c r="B190" s="205"/>
      <c r="C190" s="206"/>
      <c r="D190" s="196" t="s">
        <v>127</v>
      </c>
      <c r="E190" s="207" t="s">
        <v>19</v>
      </c>
      <c r="F190" s="208" t="s">
        <v>368</v>
      </c>
      <c r="G190" s="206"/>
      <c r="H190" s="209">
        <v>128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127</v>
      </c>
      <c r="AU190" s="215" t="s">
        <v>123</v>
      </c>
      <c r="AV190" s="14" t="s">
        <v>123</v>
      </c>
      <c r="AW190" s="14" t="s">
        <v>34</v>
      </c>
      <c r="AX190" s="14" t="s">
        <v>72</v>
      </c>
      <c r="AY190" s="215" t="s">
        <v>114</v>
      </c>
    </row>
    <row r="191" spans="1:65" s="13" customFormat="1" ht="11.25">
      <c r="B191" s="194"/>
      <c r="C191" s="195"/>
      <c r="D191" s="196" t="s">
        <v>127</v>
      </c>
      <c r="E191" s="197" t="s">
        <v>19</v>
      </c>
      <c r="F191" s="198" t="s">
        <v>371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127</v>
      </c>
      <c r="AU191" s="204" t="s">
        <v>123</v>
      </c>
      <c r="AV191" s="13" t="s">
        <v>80</v>
      </c>
      <c r="AW191" s="13" t="s">
        <v>34</v>
      </c>
      <c r="AX191" s="13" t="s">
        <v>72</v>
      </c>
      <c r="AY191" s="204" t="s">
        <v>114</v>
      </c>
    </row>
    <row r="192" spans="1:65" s="14" customFormat="1" ht="11.25">
      <c r="B192" s="205"/>
      <c r="C192" s="206"/>
      <c r="D192" s="196" t="s">
        <v>127</v>
      </c>
      <c r="E192" s="207" t="s">
        <v>19</v>
      </c>
      <c r="F192" s="208" t="s">
        <v>366</v>
      </c>
      <c r="G192" s="206"/>
      <c r="H192" s="209">
        <v>64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127</v>
      </c>
      <c r="AU192" s="215" t="s">
        <v>123</v>
      </c>
      <c r="AV192" s="14" t="s">
        <v>123</v>
      </c>
      <c r="AW192" s="14" t="s">
        <v>34</v>
      </c>
      <c r="AX192" s="14" t="s">
        <v>72</v>
      </c>
      <c r="AY192" s="215" t="s">
        <v>114</v>
      </c>
    </row>
    <row r="193" spans="1:65" s="16" customFormat="1" ht="11.25">
      <c r="B193" s="233"/>
      <c r="C193" s="234"/>
      <c r="D193" s="196" t="s">
        <v>127</v>
      </c>
      <c r="E193" s="235" t="s">
        <v>19</v>
      </c>
      <c r="F193" s="236" t="s">
        <v>369</v>
      </c>
      <c r="G193" s="234"/>
      <c r="H193" s="237">
        <v>320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127</v>
      </c>
      <c r="AU193" s="243" t="s">
        <v>123</v>
      </c>
      <c r="AV193" s="16" t="s">
        <v>139</v>
      </c>
      <c r="AW193" s="16" t="s">
        <v>34</v>
      </c>
      <c r="AX193" s="16" t="s">
        <v>72</v>
      </c>
      <c r="AY193" s="243" t="s">
        <v>114</v>
      </c>
    </row>
    <row r="194" spans="1:65" s="13" customFormat="1" ht="11.25">
      <c r="B194" s="194"/>
      <c r="C194" s="195"/>
      <c r="D194" s="196" t="s">
        <v>127</v>
      </c>
      <c r="E194" s="197" t="s">
        <v>19</v>
      </c>
      <c r="F194" s="198" t="s">
        <v>372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127</v>
      </c>
      <c r="AU194" s="204" t="s">
        <v>123</v>
      </c>
      <c r="AV194" s="13" t="s">
        <v>80</v>
      </c>
      <c r="AW194" s="13" t="s">
        <v>34</v>
      </c>
      <c r="AX194" s="13" t="s">
        <v>72</v>
      </c>
      <c r="AY194" s="204" t="s">
        <v>114</v>
      </c>
    </row>
    <row r="195" spans="1:65" s="13" customFormat="1" ht="11.25">
      <c r="B195" s="194"/>
      <c r="C195" s="195"/>
      <c r="D195" s="196" t="s">
        <v>127</v>
      </c>
      <c r="E195" s="197" t="s">
        <v>19</v>
      </c>
      <c r="F195" s="198" t="s">
        <v>365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127</v>
      </c>
      <c r="AU195" s="204" t="s">
        <v>123</v>
      </c>
      <c r="AV195" s="13" t="s">
        <v>80</v>
      </c>
      <c r="AW195" s="13" t="s">
        <v>34</v>
      </c>
      <c r="AX195" s="13" t="s">
        <v>72</v>
      </c>
      <c r="AY195" s="204" t="s">
        <v>114</v>
      </c>
    </row>
    <row r="196" spans="1:65" s="14" customFormat="1" ht="11.25">
      <c r="B196" s="205"/>
      <c r="C196" s="206"/>
      <c r="D196" s="196" t="s">
        <v>127</v>
      </c>
      <c r="E196" s="207" t="s">
        <v>19</v>
      </c>
      <c r="F196" s="208" t="s">
        <v>373</v>
      </c>
      <c r="G196" s="206"/>
      <c r="H196" s="209">
        <v>320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127</v>
      </c>
      <c r="AU196" s="215" t="s">
        <v>123</v>
      </c>
      <c r="AV196" s="14" t="s">
        <v>123</v>
      </c>
      <c r="AW196" s="14" t="s">
        <v>34</v>
      </c>
      <c r="AX196" s="14" t="s">
        <v>72</v>
      </c>
      <c r="AY196" s="215" t="s">
        <v>114</v>
      </c>
    </row>
    <row r="197" spans="1:65" s="13" customFormat="1" ht="11.25">
      <c r="B197" s="194"/>
      <c r="C197" s="195"/>
      <c r="D197" s="196" t="s">
        <v>127</v>
      </c>
      <c r="E197" s="197" t="s">
        <v>19</v>
      </c>
      <c r="F197" s="198" t="s">
        <v>367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127</v>
      </c>
      <c r="AU197" s="204" t="s">
        <v>123</v>
      </c>
      <c r="AV197" s="13" t="s">
        <v>80</v>
      </c>
      <c r="AW197" s="13" t="s">
        <v>34</v>
      </c>
      <c r="AX197" s="13" t="s">
        <v>72</v>
      </c>
      <c r="AY197" s="204" t="s">
        <v>114</v>
      </c>
    </row>
    <row r="198" spans="1:65" s="14" customFormat="1" ht="11.25">
      <c r="B198" s="205"/>
      <c r="C198" s="206"/>
      <c r="D198" s="196" t="s">
        <v>127</v>
      </c>
      <c r="E198" s="207" t="s">
        <v>19</v>
      </c>
      <c r="F198" s="208" t="s">
        <v>368</v>
      </c>
      <c r="G198" s="206"/>
      <c r="H198" s="209">
        <v>128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127</v>
      </c>
      <c r="AU198" s="215" t="s">
        <v>123</v>
      </c>
      <c r="AV198" s="14" t="s">
        <v>123</v>
      </c>
      <c r="AW198" s="14" t="s">
        <v>34</v>
      </c>
      <c r="AX198" s="14" t="s">
        <v>72</v>
      </c>
      <c r="AY198" s="215" t="s">
        <v>114</v>
      </c>
    </row>
    <row r="199" spans="1:65" s="13" customFormat="1" ht="11.25">
      <c r="B199" s="194"/>
      <c r="C199" s="195"/>
      <c r="D199" s="196" t="s">
        <v>127</v>
      </c>
      <c r="E199" s="197" t="s">
        <v>19</v>
      </c>
      <c r="F199" s="198" t="s">
        <v>371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127</v>
      </c>
      <c r="AU199" s="204" t="s">
        <v>123</v>
      </c>
      <c r="AV199" s="13" t="s">
        <v>80</v>
      </c>
      <c r="AW199" s="13" t="s">
        <v>34</v>
      </c>
      <c r="AX199" s="13" t="s">
        <v>72</v>
      </c>
      <c r="AY199" s="204" t="s">
        <v>114</v>
      </c>
    </row>
    <row r="200" spans="1:65" s="14" customFormat="1" ht="11.25">
      <c r="B200" s="205"/>
      <c r="C200" s="206"/>
      <c r="D200" s="196" t="s">
        <v>127</v>
      </c>
      <c r="E200" s="207" t="s">
        <v>19</v>
      </c>
      <c r="F200" s="208" t="s">
        <v>374</v>
      </c>
      <c r="G200" s="206"/>
      <c r="H200" s="209">
        <v>256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127</v>
      </c>
      <c r="AU200" s="215" t="s">
        <v>123</v>
      </c>
      <c r="AV200" s="14" t="s">
        <v>123</v>
      </c>
      <c r="AW200" s="14" t="s">
        <v>34</v>
      </c>
      <c r="AX200" s="14" t="s">
        <v>72</v>
      </c>
      <c r="AY200" s="215" t="s">
        <v>114</v>
      </c>
    </row>
    <row r="201" spans="1:65" s="16" customFormat="1" ht="11.25">
      <c r="B201" s="233"/>
      <c r="C201" s="234"/>
      <c r="D201" s="196" t="s">
        <v>127</v>
      </c>
      <c r="E201" s="235" t="s">
        <v>19</v>
      </c>
      <c r="F201" s="236" t="s">
        <v>369</v>
      </c>
      <c r="G201" s="234"/>
      <c r="H201" s="237">
        <v>704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127</v>
      </c>
      <c r="AU201" s="243" t="s">
        <v>123</v>
      </c>
      <c r="AV201" s="16" t="s">
        <v>139</v>
      </c>
      <c r="AW201" s="16" t="s">
        <v>34</v>
      </c>
      <c r="AX201" s="16" t="s">
        <v>72</v>
      </c>
      <c r="AY201" s="243" t="s">
        <v>114</v>
      </c>
    </row>
    <row r="202" spans="1:65" s="15" customFormat="1" ht="11.25">
      <c r="B202" s="216"/>
      <c r="C202" s="217"/>
      <c r="D202" s="196" t="s">
        <v>127</v>
      </c>
      <c r="E202" s="218" t="s">
        <v>19</v>
      </c>
      <c r="F202" s="219" t="s">
        <v>133</v>
      </c>
      <c r="G202" s="217"/>
      <c r="H202" s="220">
        <v>1216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127</v>
      </c>
      <c r="AU202" s="226" t="s">
        <v>123</v>
      </c>
      <c r="AV202" s="15" t="s">
        <v>122</v>
      </c>
      <c r="AW202" s="15" t="s">
        <v>34</v>
      </c>
      <c r="AX202" s="15" t="s">
        <v>80</v>
      </c>
      <c r="AY202" s="226" t="s">
        <v>114</v>
      </c>
    </row>
    <row r="203" spans="1:65" s="2" customFormat="1" ht="16.5" customHeight="1">
      <c r="A203" s="37"/>
      <c r="B203" s="38"/>
      <c r="C203" s="176" t="s">
        <v>212</v>
      </c>
      <c r="D203" s="176" t="s">
        <v>117</v>
      </c>
      <c r="E203" s="177" t="s">
        <v>375</v>
      </c>
      <c r="F203" s="178" t="s">
        <v>376</v>
      </c>
      <c r="G203" s="179" t="s">
        <v>120</v>
      </c>
      <c r="H203" s="180">
        <v>554.42600000000004</v>
      </c>
      <c r="I203" s="181"/>
      <c r="J203" s="182">
        <f>ROUND(I203*H203,2)</f>
        <v>0</v>
      </c>
      <c r="K203" s="178" t="s">
        <v>121</v>
      </c>
      <c r="L203" s="42"/>
      <c r="M203" s="183" t="s">
        <v>19</v>
      </c>
      <c r="N203" s="184" t="s">
        <v>44</v>
      </c>
      <c r="O203" s="67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122</v>
      </c>
      <c r="AT203" s="187" t="s">
        <v>117</v>
      </c>
      <c r="AU203" s="187" t="s">
        <v>123</v>
      </c>
      <c r="AY203" s="20" t="s">
        <v>114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123</v>
      </c>
      <c r="BK203" s="188">
        <f>ROUND(I203*H203,2)</f>
        <v>0</v>
      </c>
      <c r="BL203" s="20" t="s">
        <v>122</v>
      </c>
      <c r="BM203" s="187" t="s">
        <v>377</v>
      </c>
    </row>
    <row r="204" spans="1:65" s="2" customFormat="1" ht="11.25">
      <c r="A204" s="37"/>
      <c r="B204" s="38"/>
      <c r="C204" s="39"/>
      <c r="D204" s="189" t="s">
        <v>125</v>
      </c>
      <c r="E204" s="39"/>
      <c r="F204" s="190" t="s">
        <v>378</v>
      </c>
      <c r="G204" s="39"/>
      <c r="H204" s="39"/>
      <c r="I204" s="191"/>
      <c r="J204" s="39"/>
      <c r="K204" s="39"/>
      <c r="L204" s="42"/>
      <c r="M204" s="192"/>
      <c r="N204" s="193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125</v>
      </c>
      <c r="AU204" s="20" t="s">
        <v>123</v>
      </c>
    </row>
    <row r="205" spans="1:65" s="13" customFormat="1" ht="11.25">
      <c r="B205" s="194"/>
      <c r="C205" s="195"/>
      <c r="D205" s="196" t="s">
        <v>127</v>
      </c>
      <c r="E205" s="197" t="s">
        <v>19</v>
      </c>
      <c r="F205" s="198" t="s">
        <v>217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127</v>
      </c>
      <c r="AU205" s="204" t="s">
        <v>123</v>
      </c>
      <c r="AV205" s="13" t="s">
        <v>80</v>
      </c>
      <c r="AW205" s="13" t="s">
        <v>34</v>
      </c>
      <c r="AX205" s="13" t="s">
        <v>72</v>
      </c>
      <c r="AY205" s="204" t="s">
        <v>114</v>
      </c>
    </row>
    <row r="206" spans="1:65" s="13" customFormat="1" ht="11.25">
      <c r="B206" s="194"/>
      <c r="C206" s="195"/>
      <c r="D206" s="196" t="s">
        <v>127</v>
      </c>
      <c r="E206" s="197" t="s">
        <v>19</v>
      </c>
      <c r="F206" s="198" t="s">
        <v>218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127</v>
      </c>
      <c r="AU206" s="204" t="s">
        <v>123</v>
      </c>
      <c r="AV206" s="13" t="s">
        <v>80</v>
      </c>
      <c r="AW206" s="13" t="s">
        <v>34</v>
      </c>
      <c r="AX206" s="13" t="s">
        <v>72</v>
      </c>
      <c r="AY206" s="204" t="s">
        <v>114</v>
      </c>
    </row>
    <row r="207" spans="1:65" s="14" customFormat="1" ht="11.25">
      <c r="B207" s="205"/>
      <c r="C207" s="206"/>
      <c r="D207" s="196" t="s">
        <v>127</v>
      </c>
      <c r="E207" s="207" t="s">
        <v>19</v>
      </c>
      <c r="F207" s="208" t="s">
        <v>321</v>
      </c>
      <c r="G207" s="206"/>
      <c r="H207" s="209">
        <v>60.72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127</v>
      </c>
      <c r="AU207" s="215" t="s">
        <v>123</v>
      </c>
      <c r="AV207" s="14" t="s">
        <v>123</v>
      </c>
      <c r="AW207" s="14" t="s">
        <v>34</v>
      </c>
      <c r="AX207" s="14" t="s">
        <v>72</v>
      </c>
      <c r="AY207" s="215" t="s">
        <v>114</v>
      </c>
    </row>
    <row r="208" spans="1:65" s="14" customFormat="1" ht="11.25">
      <c r="B208" s="205"/>
      <c r="C208" s="206"/>
      <c r="D208" s="196" t="s">
        <v>127</v>
      </c>
      <c r="E208" s="207" t="s">
        <v>19</v>
      </c>
      <c r="F208" s="208" t="s">
        <v>322</v>
      </c>
      <c r="G208" s="206"/>
      <c r="H208" s="209">
        <v>121.44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127</v>
      </c>
      <c r="AU208" s="215" t="s">
        <v>123</v>
      </c>
      <c r="AV208" s="14" t="s">
        <v>123</v>
      </c>
      <c r="AW208" s="14" t="s">
        <v>34</v>
      </c>
      <c r="AX208" s="14" t="s">
        <v>72</v>
      </c>
      <c r="AY208" s="215" t="s">
        <v>114</v>
      </c>
    </row>
    <row r="209" spans="1:65" s="14" customFormat="1" ht="11.25">
      <c r="B209" s="205"/>
      <c r="C209" s="206"/>
      <c r="D209" s="196" t="s">
        <v>127</v>
      </c>
      <c r="E209" s="207" t="s">
        <v>19</v>
      </c>
      <c r="F209" s="208" t="s">
        <v>323</v>
      </c>
      <c r="G209" s="206"/>
      <c r="H209" s="209">
        <v>121.968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127</v>
      </c>
      <c r="AU209" s="215" t="s">
        <v>123</v>
      </c>
      <c r="AV209" s="14" t="s">
        <v>123</v>
      </c>
      <c r="AW209" s="14" t="s">
        <v>34</v>
      </c>
      <c r="AX209" s="14" t="s">
        <v>72</v>
      </c>
      <c r="AY209" s="215" t="s">
        <v>114</v>
      </c>
    </row>
    <row r="210" spans="1:65" s="14" customFormat="1" ht="11.25">
      <c r="B210" s="205"/>
      <c r="C210" s="206"/>
      <c r="D210" s="196" t="s">
        <v>127</v>
      </c>
      <c r="E210" s="207" t="s">
        <v>19</v>
      </c>
      <c r="F210" s="208" t="s">
        <v>324</v>
      </c>
      <c r="G210" s="206"/>
      <c r="H210" s="209">
        <v>182.68799999999999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127</v>
      </c>
      <c r="AU210" s="215" t="s">
        <v>123</v>
      </c>
      <c r="AV210" s="14" t="s">
        <v>123</v>
      </c>
      <c r="AW210" s="14" t="s">
        <v>34</v>
      </c>
      <c r="AX210" s="14" t="s">
        <v>72</v>
      </c>
      <c r="AY210" s="215" t="s">
        <v>114</v>
      </c>
    </row>
    <row r="211" spans="1:65" s="14" customFormat="1" ht="11.25">
      <c r="B211" s="205"/>
      <c r="C211" s="206"/>
      <c r="D211" s="196" t="s">
        <v>127</v>
      </c>
      <c r="E211" s="207" t="s">
        <v>19</v>
      </c>
      <c r="F211" s="208" t="s">
        <v>221</v>
      </c>
      <c r="G211" s="206"/>
      <c r="H211" s="209">
        <v>8.2249999999999996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127</v>
      </c>
      <c r="AU211" s="215" t="s">
        <v>123</v>
      </c>
      <c r="AV211" s="14" t="s">
        <v>123</v>
      </c>
      <c r="AW211" s="14" t="s">
        <v>34</v>
      </c>
      <c r="AX211" s="14" t="s">
        <v>72</v>
      </c>
      <c r="AY211" s="215" t="s">
        <v>114</v>
      </c>
    </row>
    <row r="212" spans="1:65" s="14" customFormat="1" ht="11.25">
      <c r="B212" s="205"/>
      <c r="C212" s="206"/>
      <c r="D212" s="196" t="s">
        <v>127</v>
      </c>
      <c r="E212" s="207" t="s">
        <v>19</v>
      </c>
      <c r="F212" s="208" t="s">
        <v>222</v>
      </c>
      <c r="G212" s="206"/>
      <c r="H212" s="209">
        <v>16.783000000000001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127</v>
      </c>
      <c r="AU212" s="215" t="s">
        <v>123</v>
      </c>
      <c r="AV212" s="14" t="s">
        <v>123</v>
      </c>
      <c r="AW212" s="14" t="s">
        <v>34</v>
      </c>
      <c r="AX212" s="14" t="s">
        <v>72</v>
      </c>
      <c r="AY212" s="215" t="s">
        <v>114</v>
      </c>
    </row>
    <row r="213" spans="1:65" s="14" customFormat="1" ht="11.25">
      <c r="B213" s="205"/>
      <c r="C213" s="206"/>
      <c r="D213" s="196" t="s">
        <v>127</v>
      </c>
      <c r="E213" s="207" t="s">
        <v>19</v>
      </c>
      <c r="F213" s="208" t="s">
        <v>223</v>
      </c>
      <c r="G213" s="206"/>
      <c r="H213" s="209">
        <v>42.601999999999997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127</v>
      </c>
      <c r="AU213" s="215" t="s">
        <v>123</v>
      </c>
      <c r="AV213" s="14" t="s">
        <v>123</v>
      </c>
      <c r="AW213" s="14" t="s">
        <v>34</v>
      </c>
      <c r="AX213" s="14" t="s">
        <v>72</v>
      </c>
      <c r="AY213" s="215" t="s">
        <v>114</v>
      </c>
    </row>
    <row r="214" spans="1:65" s="15" customFormat="1" ht="11.25">
      <c r="B214" s="216"/>
      <c r="C214" s="217"/>
      <c r="D214" s="196" t="s">
        <v>127</v>
      </c>
      <c r="E214" s="218" t="s">
        <v>19</v>
      </c>
      <c r="F214" s="219" t="s">
        <v>133</v>
      </c>
      <c r="G214" s="217"/>
      <c r="H214" s="220">
        <v>554.42600000000004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127</v>
      </c>
      <c r="AU214" s="226" t="s">
        <v>123</v>
      </c>
      <c r="AV214" s="15" t="s">
        <v>122</v>
      </c>
      <c r="AW214" s="15" t="s">
        <v>34</v>
      </c>
      <c r="AX214" s="15" t="s">
        <v>80</v>
      </c>
      <c r="AY214" s="226" t="s">
        <v>114</v>
      </c>
    </row>
    <row r="215" spans="1:65" s="2" customFormat="1" ht="16.5" customHeight="1">
      <c r="A215" s="37"/>
      <c r="B215" s="38"/>
      <c r="C215" s="176" t="s">
        <v>224</v>
      </c>
      <c r="D215" s="176" t="s">
        <v>117</v>
      </c>
      <c r="E215" s="177" t="s">
        <v>379</v>
      </c>
      <c r="F215" s="178" t="s">
        <v>380</v>
      </c>
      <c r="G215" s="179" t="s">
        <v>120</v>
      </c>
      <c r="H215" s="180">
        <v>554.42600000000004</v>
      </c>
      <c r="I215" s="181"/>
      <c r="J215" s="182">
        <f>ROUND(I215*H215,2)</f>
        <v>0</v>
      </c>
      <c r="K215" s="178" t="s">
        <v>121</v>
      </c>
      <c r="L215" s="42"/>
      <c r="M215" s="183" t="s">
        <v>19</v>
      </c>
      <c r="N215" s="184" t="s">
        <v>44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122</v>
      </c>
      <c r="AT215" s="187" t="s">
        <v>117</v>
      </c>
      <c r="AU215" s="187" t="s">
        <v>123</v>
      </c>
      <c r="AY215" s="20" t="s">
        <v>114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123</v>
      </c>
      <c r="BK215" s="188">
        <f>ROUND(I215*H215,2)</f>
        <v>0</v>
      </c>
      <c r="BL215" s="20" t="s">
        <v>122</v>
      </c>
      <c r="BM215" s="187" t="s">
        <v>381</v>
      </c>
    </row>
    <row r="216" spans="1:65" s="2" customFormat="1" ht="11.25">
      <c r="A216" s="37"/>
      <c r="B216" s="38"/>
      <c r="C216" s="39"/>
      <c r="D216" s="189" t="s">
        <v>125</v>
      </c>
      <c r="E216" s="39"/>
      <c r="F216" s="190" t="s">
        <v>382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125</v>
      </c>
      <c r="AU216" s="20" t="s">
        <v>123</v>
      </c>
    </row>
    <row r="217" spans="1:65" s="13" customFormat="1" ht="11.25">
      <c r="B217" s="194"/>
      <c r="C217" s="195"/>
      <c r="D217" s="196" t="s">
        <v>127</v>
      </c>
      <c r="E217" s="197" t="s">
        <v>19</v>
      </c>
      <c r="F217" s="198" t="s">
        <v>217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127</v>
      </c>
      <c r="AU217" s="204" t="s">
        <v>123</v>
      </c>
      <c r="AV217" s="13" t="s">
        <v>80</v>
      </c>
      <c r="AW217" s="13" t="s">
        <v>34</v>
      </c>
      <c r="AX217" s="13" t="s">
        <v>72</v>
      </c>
      <c r="AY217" s="204" t="s">
        <v>114</v>
      </c>
    </row>
    <row r="218" spans="1:65" s="13" customFormat="1" ht="11.25">
      <c r="B218" s="194"/>
      <c r="C218" s="195"/>
      <c r="D218" s="196" t="s">
        <v>127</v>
      </c>
      <c r="E218" s="197" t="s">
        <v>19</v>
      </c>
      <c r="F218" s="198" t="s">
        <v>218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127</v>
      </c>
      <c r="AU218" s="204" t="s">
        <v>123</v>
      </c>
      <c r="AV218" s="13" t="s">
        <v>80</v>
      </c>
      <c r="AW218" s="13" t="s">
        <v>34</v>
      </c>
      <c r="AX218" s="13" t="s">
        <v>72</v>
      </c>
      <c r="AY218" s="204" t="s">
        <v>114</v>
      </c>
    </row>
    <row r="219" spans="1:65" s="14" customFormat="1" ht="11.25">
      <c r="B219" s="205"/>
      <c r="C219" s="206"/>
      <c r="D219" s="196" t="s">
        <v>127</v>
      </c>
      <c r="E219" s="207" t="s">
        <v>19</v>
      </c>
      <c r="F219" s="208" t="s">
        <v>321</v>
      </c>
      <c r="G219" s="206"/>
      <c r="H219" s="209">
        <v>60.72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127</v>
      </c>
      <c r="AU219" s="215" t="s">
        <v>123</v>
      </c>
      <c r="AV219" s="14" t="s">
        <v>123</v>
      </c>
      <c r="AW219" s="14" t="s">
        <v>34</v>
      </c>
      <c r="AX219" s="14" t="s">
        <v>72</v>
      </c>
      <c r="AY219" s="215" t="s">
        <v>114</v>
      </c>
    </row>
    <row r="220" spans="1:65" s="14" customFormat="1" ht="11.25">
      <c r="B220" s="205"/>
      <c r="C220" s="206"/>
      <c r="D220" s="196" t="s">
        <v>127</v>
      </c>
      <c r="E220" s="207" t="s">
        <v>19</v>
      </c>
      <c r="F220" s="208" t="s">
        <v>322</v>
      </c>
      <c r="G220" s="206"/>
      <c r="H220" s="209">
        <v>121.44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127</v>
      </c>
      <c r="AU220" s="215" t="s">
        <v>123</v>
      </c>
      <c r="AV220" s="14" t="s">
        <v>123</v>
      </c>
      <c r="AW220" s="14" t="s">
        <v>34</v>
      </c>
      <c r="AX220" s="14" t="s">
        <v>72</v>
      </c>
      <c r="AY220" s="215" t="s">
        <v>114</v>
      </c>
    </row>
    <row r="221" spans="1:65" s="14" customFormat="1" ht="11.25">
      <c r="B221" s="205"/>
      <c r="C221" s="206"/>
      <c r="D221" s="196" t="s">
        <v>127</v>
      </c>
      <c r="E221" s="207" t="s">
        <v>19</v>
      </c>
      <c r="F221" s="208" t="s">
        <v>323</v>
      </c>
      <c r="G221" s="206"/>
      <c r="H221" s="209">
        <v>121.968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127</v>
      </c>
      <c r="AU221" s="215" t="s">
        <v>123</v>
      </c>
      <c r="AV221" s="14" t="s">
        <v>123</v>
      </c>
      <c r="AW221" s="14" t="s">
        <v>34</v>
      </c>
      <c r="AX221" s="14" t="s">
        <v>72</v>
      </c>
      <c r="AY221" s="215" t="s">
        <v>114</v>
      </c>
    </row>
    <row r="222" spans="1:65" s="14" customFormat="1" ht="11.25">
      <c r="B222" s="205"/>
      <c r="C222" s="206"/>
      <c r="D222" s="196" t="s">
        <v>127</v>
      </c>
      <c r="E222" s="207" t="s">
        <v>19</v>
      </c>
      <c r="F222" s="208" t="s">
        <v>324</v>
      </c>
      <c r="G222" s="206"/>
      <c r="H222" s="209">
        <v>182.68799999999999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127</v>
      </c>
      <c r="AU222" s="215" t="s">
        <v>123</v>
      </c>
      <c r="AV222" s="14" t="s">
        <v>123</v>
      </c>
      <c r="AW222" s="14" t="s">
        <v>34</v>
      </c>
      <c r="AX222" s="14" t="s">
        <v>72</v>
      </c>
      <c r="AY222" s="215" t="s">
        <v>114</v>
      </c>
    </row>
    <row r="223" spans="1:65" s="14" customFormat="1" ht="11.25">
      <c r="B223" s="205"/>
      <c r="C223" s="206"/>
      <c r="D223" s="196" t="s">
        <v>127</v>
      </c>
      <c r="E223" s="207" t="s">
        <v>19</v>
      </c>
      <c r="F223" s="208" t="s">
        <v>221</v>
      </c>
      <c r="G223" s="206"/>
      <c r="H223" s="209">
        <v>8.2249999999999996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127</v>
      </c>
      <c r="AU223" s="215" t="s">
        <v>123</v>
      </c>
      <c r="AV223" s="14" t="s">
        <v>123</v>
      </c>
      <c r="AW223" s="14" t="s">
        <v>34</v>
      </c>
      <c r="AX223" s="14" t="s">
        <v>72</v>
      </c>
      <c r="AY223" s="215" t="s">
        <v>114</v>
      </c>
    </row>
    <row r="224" spans="1:65" s="14" customFormat="1" ht="11.25">
      <c r="B224" s="205"/>
      <c r="C224" s="206"/>
      <c r="D224" s="196" t="s">
        <v>127</v>
      </c>
      <c r="E224" s="207" t="s">
        <v>19</v>
      </c>
      <c r="F224" s="208" t="s">
        <v>222</v>
      </c>
      <c r="G224" s="206"/>
      <c r="H224" s="209">
        <v>16.783000000000001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127</v>
      </c>
      <c r="AU224" s="215" t="s">
        <v>123</v>
      </c>
      <c r="AV224" s="14" t="s">
        <v>123</v>
      </c>
      <c r="AW224" s="14" t="s">
        <v>34</v>
      </c>
      <c r="AX224" s="14" t="s">
        <v>72</v>
      </c>
      <c r="AY224" s="215" t="s">
        <v>114</v>
      </c>
    </row>
    <row r="225" spans="1:65" s="14" customFormat="1" ht="11.25">
      <c r="B225" s="205"/>
      <c r="C225" s="206"/>
      <c r="D225" s="196" t="s">
        <v>127</v>
      </c>
      <c r="E225" s="207" t="s">
        <v>19</v>
      </c>
      <c r="F225" s="208" t="s">
        <v>223</v>
      </c>
      <c r="G225" s="206"/>
      <c r="H225" s="209">
        <v>42.601999999999997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127</v>
      </c>
      <c r="AU225" s="215" t="s">
        <v>123</v>
      </c>
      <c r="AV225" s="14" t="s">
        <v>123</v>
      </c>
      <c r="AW225" s="14" t="s">
        <v>34</v>
      </c>
      <c r="AX225" s="14" t="s">
        <v>72</v>
      </c>
      <c r="AY225" s="215" t="s">
        <v>114</v>
      </c>
    </row>
    <row r="226" spans="1:65" s="15" customFormat="1" ht="11.25">
      <c r="B226" s="216"/>
      <c r="C226" s="217"/>
      <c r="D226" s="196" t="s">
        <v>127</v>
      </c>
      <c r="E226" s="218" t="s">
        <v>19</v>
      </c>
      <c r="F226" s="219" t="s">
        <v>133</v>
      </c>
      <c r="G226" s="217"/>
      <c r="H226" s="220">
        <v>554.42600000000004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127</v>
      </c>
      <c r="AU226" s="226" t="s">
        <v>123</v>
      </c>
      <c r="AV226" s="15" t="s">
        <v>122</v>
      </c>
      <c r="AW226" s="15" t="s">
        <v>34</v>
      </c>
      <c r="AX226" s="15" t="s">
        <v>80</v>
      </c>
      <c r="AY226" s="226" t="s">
        <v>114</v>
      </c>
    </row>
    <row r="227" spans="1:65" s="2" customFormat="1" ht="24.2" customHeight="1">
      <c r="A227" s="37"/>
      <c r="B227" s="38"/>
      <c r="C227" s="176" t="s">
        <v>229</v>
      </c>
      <c r="D227" s="176" t="s">
        <v>117</v>
      </c>
      <c r="E227" s="177" t="s">
        <v>383</v>
      </c>
      <c r="F227" s="178" t="s">
        <v>384</v>
      </c>
      <c r="G227" s="179" t="s">
        <v>120</v>
      </c>
      <c r="H227" s="180">
        <v>554.42600000000004</v>
      </c>
      <c r="I227" s="181"/>
      <c r="J227" s="182">
        <f>ROUND(I227*H227,2)</f>
        <v>0</v>
      </c>
      <c r="K227" s="178" t="s">
        <v>121</v>
      </c>
      <c r="L227" s="42"/>
      <c r="M227" s="183" t="s">
        <v>19</v>
      </c>
      <c r="N227" s="184" t="s">
        <v>44</v>
      </c>
      <c r="O227" s="67"/>
      <c r="P227" s="185">
        <f>O227*H227</f>
        <v>0</v>
      </c>
      <c r="Q227" s="185">
        <v>4.2200000000000001E-2</v>
      </c>
      <c r="R227" s="185">
        <f>Q227*H227</f>
        <v>23.396777200000002</v>
      </c>
      <c r="S227" s="185">
        <v>0</v>
      </c>
      <c r="T227" s="18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7" t="s">
        <v>122</v>
      </c>
      <c r="AT227" s="187" t="s">
        <v>117</v>
      </c>
      <c r="AU227" s="187" t="s">
        <v>123</v>
      </c>
      <c r="AY227" s="20" t="s">
        <v>114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123</v>
      </c>
      <c r="BK227" s="188">
        <f>ROUND(I227*H227,2)</f>
        <v>0</v>
      </c>
      <c r="BL227" s="20" t="s">
        <v>122</v>
      </c>
      <c r="BM227" s="187" t="s">
        <v>385</v>
      </c>
    </row>
    <row r="228" spans="1:65" s="2" customFormat="1" ht="11.25">
      <c r="A228" s="37"/>
      <c r="B228" s="38"/>
      <c r="C228" s="39"/>
      <c r="D228" s="189" t="s">
        <v>125</v>
      </c>
      <c r="E228" s="39"/>
      <c r="F228" s="190" t="s">
        <v>386</v>
      </c>
      <c r="G228" s="39"/>
      <c r="H228" s="39"/>
      <c r="I228" s="191"/>
      <c r="J228" s="39"/>
      <c r="K228" s="39"/>
      <c r="L228" s="42"/>
      <c r="M228" s="192"/>
      <c r="N228" s="193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125</v>
      </c>
      <c r="AU228" s="20" t="s">
        <v>123</v>
      </c>
    </row>
    <row r="229" spans="1:65" s="13" customFormat="1" ht="11.25">
      <c r="B229" s="194"/>
      <c r="C229" s="195"/>
      <c r="D229" s="196" t="s">
        <v>127</v>
      </c>
      <c r="E229" s="197" t="s">
        <v>19</v>
      </c>
      <c r="F229" s="198" t="s">
        <v>217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127</v>
      </c>
      <c r="AU229" s="204" t="s">
        <v>123</v>
      </c>
      <c r="AV229" s="13" t="s">
        <v>80</v>
      </c>
      <c r="AW229" s="13" t="s">
        <v>34</v>
      </c>
      <c r="AX229" s="13" t="s">
        <v>72</v>
      </c>
      <c r="AY229" s="204" t="s">
        <v>114</v>
      </c>
    </row>
    <row r="230" spans="1:65" s="13" customFormat="1" ht="11.25">
      <c r="B230" s="194"/>
      <c r="C230" s="195"/>
      <c r="D230" s="196" t="s">
        <v>127</v>
      </c>
      <c r="E230" s="197" t="s">
        <v>19</v>
      </c>
      <c r="F230" s="198" t="s">
        <v>218</v>
      </c>
      <c r="G230" s="195"/>
      <c r="H230" s="197" t="s">
        <v>19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127</v>
      </c>
      <c r="AU230" s="204" t="s">
        <v>123</v>
      </c>
      <c r="AV230" s="13" t="s">
        <v>80</v>
      </c>
      <c r="AW230" s="13" t="s">
        <v>34</v>
      </c>
      <c r="AX230" s="13" t="s">
        <v>72</v>
      </c>
      <c r="AY230" s="204" t="s">
        <v>114</v>
      </c>
    </row>
    <row r="231" spans="1:65" s="14" customFormat="1" ht="11.25">
      <c r="B231" s="205"/>
      <c r="C231" s="206"/>
      <c r="D231" s="196" t="s">
        <v>127</v>
      </c>
      <c r="E231" s="207" t="s">
        <v>19</v>
      </c>
      <c r="F231" s="208" t="s">
        <v>321</v>
      </c>
      <c r="G231" s="206"/>
      <c r="H231" s="209">
        <v>60.72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127</v>
      </c>
      <c r="AU231" s="215" t="s">
        <v>123</v>
      </c>
      <c r="AV231" s="14" t="s">
        <v>123</v>
      </c>
      <c r="AW231" s="14" t="s">
        <v>34</v>
      </c>
      <c r="AX231" s="14" t="s">
        <v>72</v>
      </c>
      <c r="AY231" s="215" t="s">
        <v>114</v>
      </c>
    </row>
    <row r="232" spans="1:65" s="14" customFormat="1" ht="11.25">
      <c r="B232" s="205"/>
      <c r="C232" s="206"/>
      <c r="D232" s="196" t="s">
        <v>127</v>
      </c>
      <c r="E232" s="207" t="s">
        <v>19</v>
      </c>
      <c r="F232" s="208" t="s">
        <v>322</v>
      </c>
      <c r="G232" s="206"/>
      <c r="H232" s="209">
        <v>121.44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127</v>
      </c>
      <c r="AU232" s="215" t="s">
        <v>123</v>
      </c>
      <c r="AV232" s="14" t="s">
        <v>123</v>
      </c>
      <c r="AW232" s="14" t="s">
        <v>34</v>
      </c>
      <c r="AX232" s="14" t="s">
        <v>72</v>
      </c>
      <c r="AY232" s="215" t="s">
        <v>114</v>
      </c>
    </row>
    <row r="233" spans="1:65" s="14" customFormat="1" ht="11.25">
      <c r="B233" s="205"/>
      <c r="C233" s="206"/>
      <c r="D233" s="196" t="s">
        <v>127</v>
      </c>
      <c r="E233" s="207" t="s">
        <v>19</v>
      </c>
      <c r="F233" s="208" t="s">
        <v>323</v>
      </c>
      <c r="G233" s="206"/>
      <c r="H233" s="209">
        <v>121.968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127</v>
      </c>
      <c r="AU233" s="215" t="s">
        <v>123</v>
      </c>
      <c r="AV233" s="14" t="s">
        <v>123</v>
      </c>
      <c r="AW233" s="14" t="s">
        <v>34</v>
      </c>
      <c r="AX233" s="14" t="s">
        <v>72</v>
      </c>
      <c r="AY233" s="215" t="s">
        <v>114</v>
      </c>
    </row>
    <row r="234" spans="1:65" s="14" customFormat="1" ht="11.25">
      <c r="B234" s="205"/>
      <c r="C234" s="206"/>
      <c r="D234" s="196" t="s">
        <v>127</v>
      </c>
      <c r="E234" s="207" t="s">
        <v>19</v>
      </c>
      <c r="F234" s="208" t="s">
        <v>324</v>
      </c>
      <c r="G234" s="206"/>
      <c r="H234" s="209">
        <v>182.68799999999999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127</v>
      </c>
      <c r="AU234" s="215" t="s">
        <v>123</v>
      </c>
      <c r="AV234" s="14" t="s">
        <v>123</v>
      </c>
      <c r="AW234" s="14" t="s">
        <v>34</v>
      </c>
      <c r="AX234" s="14" t="s">
        <v>72</v>
      </c>
      <c r="AY234" s="215" t="s">
        <v>114</v>
      </c>
    </row>
    <row r="235" spans="1:65" s="14" customFormat="1" ht="11.25">
      <c r="B235" s="205"/>
      <c r="C235" s="206"/>
      <c r="D235" s="196" t="s">
        <v>127</v>
      </c>
      <c r="E235" s="207" t="s">
        <v>19</v>
      </c>
      <c r="F235" s="208" t="s">
        <v>221</v>
      </c>
      <c r="G235" s="206"/>
      <c r="H235" s="209">
        <v>8.2249999999999996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127</v>
      </c>
      <c r="AU235" s="215" t="s">
        <v>123</v>
      </c>
      <c r="AV235" s="14" t="s">
        <v>123</v>
      </c>
      <c r="AW235" s="14" t="s">
        <v>34</v>
      </c>
      <c r="AX235" s="14" t="s">
        <v>72</v>
      </c>
      <c r="AY235" s="215" t="s">
        <v>114</v>
      </c>
    </row>
    <row r="236" spans="1:65" s="14" customFormat="1" ht="11.25">
      <c r="B236" s="205"/>
      <c r="C236" s="206"/>
      <c r="D236" s="196" t="s">
        <v>127</v>
      </c>
      <c r="E236" s="207" t="s">
        <v>19</v>
      </c>
      <c r="F236" s="208" t="s">
        <v>222</v>
      </c>
      <c r="G236" s="206"/>
      <c r="H236" s="209">
        <v>16.783000000000001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127</v>
      </c>
      <c r="AU236" s="215" t="s">
        <v>123</v>
      </c>
      <c r="AV236" s="14" t="s">
        <v>123</v>
      </c>
      <c r="AW236" s="14" t="s">
        <v>34</v>
      </c>
      <c r="AX236" s="14" t="s">
        <v>72</v>
      </c>
      <c r="AY236" s="215" t="s">
        <v>114</v>
      </c>
    </row>
    <row r="237" spans="1:65" s="14" customFormat="1" ht="11.25">
      <c r="B237" s="205"/>
      <c r="C237" s="206"/>
      <c r="D237" s="196" t="s">
        <v>127</v>
      </c>
      <c r="E237" s="207" t="s">
        <v>19</v>
      </c>
      <c r="F237" s="208" t="s">
        <v>223</v>
      </c>
      <c r="G237" s="206"/>
      <c r="H237" s="209">
        <v>42.601999999999997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127</v>
      </c>
      <c r="AU237" s="215" t="s">
        <v>123</v>
      </c>
      <c r="AV237" s="14" t="s">
        <v>123</v>
      </c>
      <c r="AW237" s="14" t="s">
        <v>34</v>
      </c>
      <c r="AX237" s="14" t="s">
        <v>72</v>
      </c>
      <c r="AY237" s="215" t="s">
        <v>114</v>
      </c>
    </row>
    <row r="238" spans="1:65" s="15" customFormat="1" ht="11.25">
      <c r="B238" s="216"/>
      <c r="C238" s="217"/>
      <c r="D238" s="196" t="s">
        <v>127</v>
      </c>
      <c r="E238" s="218" t="s">
        <v>19</v>
      </c>
      <c r="F238" s="219" t="s">
        <v>133</v>
      </c>
      <c r="G238" s="217"/>
      <c r="H238" s="220">
        <v>554.42600000000004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127</v>
      </c>
      <c r="AU238" s="226" t="s">
        <v>123</v>
      </c>
      <c r="AV238" s="15" t="s">
        <v>122</v>
      </c>
      <c r="AW238" s="15" t="s">
        <v>34</v>
      </c>
      <c r="AX238" s="15" t="s">
        <v>80</v>
      </c>
      <c r="AY238" s="226" t="s">
        <v>114</v>
      </c>
    </row>
    <row r="239" spans="1:65" s="2" customFormat="1" ht="24.2" customHeight="1">
      <c r="A239" s="37"/>
      <c r="B239" s="38"/>
      <c r="C239" s="176" t="s">
        <v>236</v>
      </c>
      <c r="D239" s="176" t="s">
        <v>117</v>
      </c>
      <c r="E239" s="177" t="s">
        <v>387</v>
      </c>
      <c r="F239" s="178" t="s">
        <v>388</v>
      </c>
      <c r="G239" s="179" t="s">
        <v>120</v>
      </c>
      <c r="H239" s="180">
        <v>554.42600000000004</v>
      </c>
      <c r="I239" s="181"/>
      <c r="J239" s="182">
        <f>ROUND(I239*H239,2)</f>
        <v>0</v>
      </c>
      <c r="K239" s="178" t="s">
        <v>121</v>
      </c>
      <c r="L239" s="42"/>
      <c r="M239" s="183" t="s">
        <v>19</v>
      </c>
      <c r="N239" s="184" t="s">
        <v>44</v>
      </c>
      <c r="O239" s="67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122</v>
      </c>
      <c r="AT239" s="187" t="s">
        <v>117</v>
      </c>
      <c r="AU239" s="187" t="s">
        <v>123</v>
      </c>
      <c r="AY239" s="20" t="s">
        <v>114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123</v>
      </c>
      <c r="BK239" s="188">
        <f>ROUND(I239*H239,2)</f>
        <v>0</v>
      </c>
      <c r="BL239" s="20" t="s">
        <v>122</v>
      </c>
      <c r="BM239" s="187" t="s">
        <v>389</v>
      </c>
    </row>
    <row r="240" spans="1:65" s="2" customFormat="1" ht="11.25">
      <c r="A240" s="37"/>
      <c r="B240" s="38"/>
      <c r="C240" s="39"/>
      <c r="D240" s="189" t="s">
        <v>125</v>
      </c>
      <c r="E240" s="39"/>
      <c r="F240" s="190" t="s">
        <v>390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125</v>
      </c>
      <c r="AU240" s="20" t="s">
        <v>123</v>
      </c>
    </row>
    <row r="241" spans="1:65" s="13" customFormat="1" ht="11.25">
      <c r="B241" s="194"/>
      <c r="C241" s="195"/>
      <c r="D241" s="196" t="s">
        <v>127</v>
      </c>
      <c r="E241" s="197" t="s">
        <v>19</v>
      </c>
      <c r="F241" s="198" t="s">
        <v>217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127</v>
      </c>
      <c r="AU241" s="204" t="s">
        <v>123</v>
      </c>
      <c r="AV241" s="13" t="s">
        <v>80</v>
      </c>
      <c r="AW241" s="13" t="s">
        <v>34</v>
      </c>
      <c r="AX241" s="13" t="s">
        <v>72</v>
      </c>
      <c r="AY241" s="204" t="s">
        <v>114</v>
      </c>
    </row>
    <row r="242" spans="1:65" s="13" customFormat="1" ht="11.25">
      <c r="B242" s="194"/>
      <c r="C242" s="195"/>
      <c r="D242" s="196" t="s">
        <v>127</v>
      </c>
      <c r="E242" s="197" t="s">
        <v>19</v>
      </c>
      <c r="F242" s="198" t="s">
        <v>218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127</v>
      </c>
      <c r="AU242" s="204" t="s">
        <v>123</v>
      </c>
      <c r="AV242" s="13" t="s">
        <v>80</v>
      </c>
      <c r="AW242" s="13" t="s">
        <v>34</v>
      </c>
      <c r="AX242" s="13" t="s">
        <v>72</v>
      </c>
      <c r="AY242" s="204" t="s">
        <v>114</v>
      </c>
    </row>
    <row r="243" spans="1:65" s="14" customFormat="1" ht="11.25">
      <c r="B243" s="205"/>
      <c r="C243" s="206"/>
      <c r="D243" s="196" t="s">
        <v>127</v>
      </c>
      <c r="E243" s="207" t="s">
        <v>19</v>
      </c>
      <c r="F243" s="208" t="s">
        <v>321</v>
      </c>
      <c r="G243" s="206"/>
      <c r="H243" s="209">
        <v>60.72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127</v>
      </c>
      <c r="AU243" s="215" t="s">
        <v>123</v>
      </c>
      <c r="AV243" s="14" t="s">
        <v>123</v>
      </c>
      <c r="AW243" s="14" t="s">
        <v>34</v>
      </c>
      <c r="AX243" s="14" t="s">
        <v>72</v>
      </c>
      <c r="AY243" s="215" t="s">
        <v>114</v>
      </c>
    </row>
    <row r="244" spans="1:65" s="14" customFormat="1" ht="11.25">
      <c r="B244" s="205"/>
      <c r="C244" s="206"/>
      <c r="D244" s="196" t="s">
        <v>127</v>
      </c>
      <c r="E244" s="207" t="s">
        <v>19</v>
      </c>
      <c r="F244" s="208" t="s">
        <v>322</v>
      </c>
      <c r="G244" s="206"/>
      <c r="H244" s="209">
        <v>121.44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127</v>
      </c>
      <c r="AU244" s="215" t="s">
        <v>123</v>
      </c>
      <c r="AV244" s="14" t="s">
        <v>123</v>
      </c>
      <c r="AW244" s="14" t="s">
        <v>34</v>
      </c>
      <c r="AX244" s="14" t="s">
        <v>72</v>
      </c>
      <c r="AY244" s="215" t="s">
        <v>114</v>
      </c>
    </row>
    <row r="245" spans="1:65" s="14" customFormat="1" ht="11.25">
      <c r="B245" s="205"/>
      <c r="C245" s="206"/>
      <c r="D245" s="196" t="s">
        <v>127</v>
      </c>
      <c r="E245" s="207" t="s">
        <v>19</v>
      </c>
      <c r="F245" s="208" t="s">
        <v>323</v>
      </c>
      <c r="G245" s="206"/>
      <c r="H245" s="209">
        <v>121.968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127</v>
      </c>
      <c r="AU245" s="215" t="s">
        <v>123</v>
      </c>
      <c r="AV245" s="14" t="s">
        <v>123</v>
      </c>
      <c r="AW245" s="14" t="s">
        <v>34</v>
      </c>
      <c r="AX245" s="14" t="s">
        <v>72</v>
      </c>
      <c r="AY245" s="215" t="s">
        <v>114</v>
      </c>
    </row>
    <row r="246" spans="1:65" s="14" customFormat="1" ht="11.25">
      <c r="B246" s="205"/>
      <c r="C246" s="206"/>
      <c r="D246" s="196" t="s">
        <v>127</v>
      </c>
      <c r="E246" s="207" t="s">
        <v>19</v>
      </c>
      <c r="F246" s="208" t="s">
        <v>324</v>
      </c>
      <c r="G246" s="206"/>
      <c r="H246" s="209">
        <v>182.68799999999999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127</v>
      </c>
      <c r="AU246" s="215" t="s">
        <v>123</v>
      </c>
      <c r="AV246" s="14" t="s">
        <v>123</v>
      </c>
      <c r="AW246" s="14" t="s">
        <v>34</v>
      </c>
      <c r="AX246" s="14" t="s">
        <v>72</v>
      </c>
      <c r="AY246" s="215" t="s">
        <v>114</v>
      </c>
    </row>
    <row r="247" spans="1:65" s="14" customFormat="1" ht="11.25">
      <c r="B247" s="205"/>
      <c r="C247" s="206"/>
      <c r="D247" s="196" t="s">
        <v>127</v>
      </c>
      <c r="E247" s="207" t="s">
        <v>19</v>
      </c>
      <c r="F247" s="208" t="s">
        <v>221</v>
      </c>
      <c r="G247" s="206"/>
      <c r="H247" s="209">
        <v>8.2249999999999996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127</v>
      </c>
      <c r="AU247" s="215" t="s">
        <v>123</v>
      </c>
      <c r="AV247" s="14" t="s">
        <v>123</v>
      </c>
      <c r="AW247" s="14" t="s">
        <v>34</v>
      </c>
      <c r="AX247" s="14" t="s">
        <v>72</v>
      </c>
      <c r="AY247" s="215" t="s">
        <v>114</v>
      </c>
    </row>
    <row r="248" spans="1:65" s="14" customFormat="1" ht="11.25">
      <c r="B248" s="205"/>
      <c r="C248" s="206"/>
      <c r="D248" s="196" t="s">
        <v>127</v>
      </c>
      <c r="E248" s="207" t="s">
        <v>19</v>
      </c>
      <c r="F248" s="208" t="s">
        <v>222</v>
      </c>
      <c r="G248" s="206"/>
      <c r="H248" s="209">
        <v>16.783000000000001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127</v>
      </c>
      <c r="AU248" s="215" t="s">
        <v>123</v>
      </c>
      <c r="AV248" s="14" t="s">
        <v>123</v>
      </c>
      <c r="AW248" s="14" t="s">
        <v>34</v>
      </c>
      <c r="AX248" s="14" t="s">
        <v>72</v>
      </c>
      <c r="AY248" s="215" t="s">
        <v>114</v>
      </c>
    </row>
    <row r="249" spans="1:65" s="14" customFormat="1" ht="11.25">
      <c r="B249" s="205"/>
      <c r="C249" s="206"/>
      <c r="D249" s="196" t="s">
        <v>127</v>
      </c>
      <c r="E249" s="207" t="s">
        <v>19</v>
      </c>
      <c r="F249" s="208" t="s">
        <v>223</v>
      </c>
      <c r="G249" s="206"/>
      <c r="H249" s="209">
        <v>42.601999999999997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127</v>
      </c>
      <c r="AU249" s="215" t="s">
        <v>123</v>
      </c>
      <c r="AV249" s="14" t="s">
        <v>123</v>
      </c>
      <c r="AW249" s="14" t="s">
        <v>34</v>
      </c>
      <c r="AX249" s="14" t="s">
        <v>72</v>
      </c>
      <c r="AY249" s="215" t="s">
        <v>114</v>
      </c>
    </row>
    <row r="250" spans="1:65" s="15" customFormat="1" ht="11.25">
      <c r="B250" s="216"/>
      <c r="C250" s="217"/>
      <c r="D250" s="196" t="s">
        <v>127</v>
      </c>
      <c r="E250" s="218" t="s">
        <v>19</v>
      </c>
      <c r="F250" s="219" t="s">
        <v>133</v>
      </c>
      <c r="G250" s="217"/>
      <c r="H250" s="220">
        <v>554.42600000000004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127</v>
      </c>
      <c r="AU250" s="226" t="s">
        <v>123</v>
      </c>
      <c r="AV250" s="15" t="s">
        <v>122</v>
      </c>
      <c r="AW250" s="15" t="s">
        <v>34</v>
      </c>
      <c r="AX250" s="15" t="s">
        <v>80</v>
      </c>
      <c r="AY250" s="226" t="s">
        <v>114</v>
      </c>
    </row>
    <row r="251" spans="1:65" s="2" customFormat="1" ht="21.75" customHeight="1">
      <c r="A251" s="37"/>
      <c r="B251" s="38"/>
      <c r="C251" s="176" t="s">
        <v>243</v>
      </c>
      <c r="D251" s="176" t="s">
        <v>117</v>
      </c>
      <c r="E251" s="177" t="s">
        <v>391</v>
      </c>
      <c r="F251" s="178" t="s">
        <v>392</v>
      </c>
      <c r="G251" s="179" t="s">
        <v>120</v>
      </c>
      <c r="H251" s="180">
        <v>554.42600000000004</v>
      </c>
      <c r="I251" s="181"/>
      <c r="J251" s="182">
        <f>ROUND(I251*H251,2)</f>
        <v>0</v>
      </c>
      <c r="K251" s="178" t="s">
        <v>121</v>
      </c>
      <c r="L251" s="42"/>
      <c r="M251" s="183" t="s">
        <v>19</v>
      </c>
      <c r="N251" s="184" t="s">
        <v>44</v>
      </c>
      <c r="O251" s="67"/>
      <c r="P251" s="185">
        <f>O251*H251</f>
        <v>0</v>
      </c>
      <c r="Q251" s="185">
        <v>6.4000000000000003E-3</v>
      </c>
      <c r="R251" s="185">
        <f>Q251*H251</f>
        <v>3.5483264000000005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122</v>
      </c>
      <c r="AT251" s="187" t="s">
        <v>117</v>
      </c>
      <c r="AU251" s="187" t="s">
        <v>123</v>
      </c>
      <c r="AY251" s="20" t="s">
        <v>114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123</v>
      </c>
      <c r="BK251" s="188">
        <f>ROUND(I251*H251,2)</f>
        <v>0</v>
      </c>
      <c r="BL251" s="20" t="s">
        <v>122</v>
      </c>
      <c r="BM251" s="187" t="s">
        <v>393</v>
      </c>
    </row>
    <row r="252" spans="1:65" s="2" customFormat="1" ht="11.25">
      <c r="A252" s="37"/>
      <c r="B252" s="38"/>
      <c r="C252" s="39"/>
      <c r="D252" s="189" t="s">
        <v>125</v>
      </c>
      <c r="E252" s="39"/>
      <c r="F252" s="190" t="s">
        <v>394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125</v>
      </c>
      <c r="AU252" s="20" t="s">
        <v>123</v>
      </c>
    </row>
    <row r="253" spans="1:65" s="13" customFormat="1" ht="11.25">
      <c r="B253" s="194"/>
      <c r="C253" s="195"/>
      <c r="D253" s="196" t="s">
        <v>127</v>
      </c>
      <c r="E253" s="197" t="s">
        <v>19</v>
      </c>
      <c r="F253" s="198" t="s">
        <v>217</v>
      </c>
      <c r="G253" s="195"/>
      <c r="H253" s="197" t="s">
        <v>19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127</v>
      </c>
      <c r="AU253" s="204" t="s">
        <v>123</v>
      </c>
      <c r="AV253" s="13" t="s">
        <v>80</v>
      </c>
      <c r="AW253" s="13" t="s">
        <v>34</v>
      </c>
      <c r="AX253" s="13" t="s">
        <v>72</v>
      </c>
      <c r="AY253" s="204" t="s">
        <v>114</v>
      </c>
    </row>
    <row r="254" spans="1:65" s="13" customFormat="1" ht="11.25">
      <c r="B254" s="194"/>
      <c r="C254" s="195"/>
      <c r="D254" s="196" t="s">
        <v>127</v>
      </c>
      <c r="E254" s="197" t="s">
        <v>19</v>
      </c>
      <c r="F254" s="198" t="s">
        <v>218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127</v>
      </c>
      <c r="AU254" s="204" t="s">
        <v>123</v>
      </c>
      <c r="AV254" s="13" t="s">
        <v>80</v>
      </c>
      <c r="AW254" s="13" t="s">
        <v>34</v>
      </c>
      <c r="AX254" s="13" t="s">
        <v>72</v>
      </c>
      <c r="AY254" s="204" t="s">
        <v>114</v>
      </c>
    </row>
    <row r="255" spans="1:65" s="14" customFormat="1" ht="11.25">
      <c r="B255" s="205"/>
      <c r="C255" s="206"/>
      <c r="D255" s="196" t="s">
        <v>127</v>
      </c>
      <c r="E255" s="207" t="s">
        <v>19</v>
      </c>
      <c r="F255" s="208" t="s">
        <v>321</v>
      </c>
      <c r="G255" s="206"/>
      <c r="H255" s="209">
        <v>60.72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127</v>
      </c>
      <c r="AU255" s="215" t="s">
        <v>123</v>
      </c>
      <c r="AV255" s="14" t="s">
        <v>123</v>
      </c>
      <c r="AW255" s="14" t="s">
        <v>34</v>
      </c>
      <c r="AX255" s="14" t="s">
        <v>72</v>
      </c>
      <c r="AY255" s="215" t="s">
        <v>114</v>
      </c>
    </row>
    <row r="256" spans="1:65" s="14" customFormat="1" ht="11.25">
      <c r="B256" s="205"/>
      <c r="C256" s="206"/>
      <c r="D256" s="196" t="s">
        <v>127</v>
      </c>
      <c r="E256" s="207" t="s">
        <v>19</v>
      </c>
      <c r="F256" s="208" t="s">
        <v>322</v>
      </c>
      <c r="G256" s="206"/>
      <c r="H256" s="209">
        <v>121.44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127</v>
      </c>
      <c r="AU256" s="215" t="s">
        <v>123</v>
      </c>
      <c r="AV256" s="14" t="s">
        <v>123</v>
      </c>
      <c r="AW256" s="14" t="s">
        <v>34</v>
      </c>
      <c r="AX256" s="14" t="s">
        <v>72</v>
      </c>
      <c r="AY256" s="215" t="s">
        <v>114</v>
      </c>
    </row>
    <row r="257" spans="1:65" s="14" customFormat="1" ht="11.25">
      <c r="B257" s="205"/>
      <c r="C257" s="206"/>
      <c r="D257" s="196" t="s">
        <v>127</v>
      </c>
      <c r="E257" s="207" t="s">
        <v>19</v>
      </c>
      <c r="F257" s="208" t="s">
        <v>323</v>
      </c>
      <c r="G257" s="206"/>
      <c r="H257" s="209">
        <v>121.968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127</v>
      </c>
      <c r="AU257" s="215" t="s">
        <v>123</v>
      </c>
      <c r="AV257" s="14" t="s">
        <v>123</v>
      </c>
      <c r="AW257" s="14" t="s">
        <v>34</v>
      </c>
      <c r="AX257" s="14" t="s">
        <v>72</v>
      </c>
      <c r="AY257" s="215" t="s">
        <v>114</v>
      </c>
    </row>
    <row r="258" spans="1:65" s="14" customFormat="1" ht="11.25">
      <c r="B258" s="205"/>
      <c r="C258" s="206"/>
      <c r="D258" s="196" t="s">
        <v>127</v>
      </c>
      <c r="E258" s="207" t="s">
        <v>19</v>
      </c>
      <c r="F258" s="208" t="s">
        <v>324</v>
      </c>
      <c r="G258" s="206"/>
      <c r="H258" s="209">
        <v>182.68799999999999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127</v>
      </c>
      <c r="AU258" s="215" t="s">
        <v>123</v>
      </c>
      <c r="AV258" s="14" t="s">
        <v>123</v>
      </c>
      <c r="AW258" s="14" t="s">
        <v>34</v>
      </c>
      <c r="AX258" s="14" t="s">
        <v>72</v>
      </c>
      <c r="AY258" s="215" t="s">
        <v>114</v>
      </c>
    </row>
    <row r="259" spans="1:65" s="14" customFormat="1" ht="11.25">
      <c r="B259" s="205"/>
      <c r="C259" s="206"/>
      <c r="D259" s="196" t="s">
        <v>127</v>
      </c>
      <c r="E259" s="207" t="s">
        <v>19</v>
      </c>
      <c r="F259" s="208" t="s">
        <v>221</v>
      </c>
      <c r="G259" s="206"/>
      <c r="H259" s="209">
        <v>8.2249999999999996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127</v>
      </c>
      <c r="AU259" s="215" t="s">
        <v>123</v>
      </c>
      <c r="AV259" s="14" t="s">
        <v>123</v>
      </c>
      <c r="AW259" s="14" t="s">
        <v>34</v>
      </c>
      <c r="AX259" s="14" t="s">
        <v>72</v>
      </c>
      <c r="AY259" s="215" t="s">
        <v>114</v>
      </c>
    </row>
    <row r="260" spans="1:65" s="14" customFormat="1" ht="11.25">
      <c r="B260" s="205"/>
      <c r="C260" s="206"/>
      <c r="D260" s="196" t="s">
        <v>127</v>
      </c>
      <c r="E260" s="207" t="s">
        <v>19</v>
      </c>
      <c r="F260" s="208" t="s">
        <v>222</v>
      </c>
      <c r="G260" s="206"/>
      <c r="H260" s="209">
        <v>16.783000000000001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127</v>
      </c>
      <c r="AU260" s="215" t="s">
        <v>123</v>
      </c>
      <c r="AV260" s="14" t="s">
        <v>123</v>
      </c>
      <c r="AW260" s="14" t="s">
        <v>34</v>
      </c>
      <c r="AX260" s="14" t="s">
        <v>72</v>
      </c>
      <c r="AY260" s="215" t="s">
        <v>114</v>
      </c>
    </row>
    <row r="261" spans="1:65" s="14" customFormat="1" ht="11.25">
      <c r="B261" s="205"/>
      <c r="C261" s="206"/>
      <c r="D261" s="196" t="s">
        <v>127</v>
      </c>
      <c r="E261" s="207" t="s">
        <v>19</v>
      </c>
      <c r="F261" s="208" t="s">
        <v>223</v>
      </c>
      <c r="G261" s="206"/>
      <c r="H261" s="209">
        <v>42.601999999999997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127</v>
      </c>
      <c r="AU261" s="215" t="s">
        <v>123</v>
      </c>
      <c r="AV261" s="14" t="s">
        <v>123</v>
      </c>
      <c r="AW261" s="14" t="s">
        <v>34</v>
      </c>
      <c r="AX261" s="14" t="s">
        <v>72</v>
      </c>
      <c r="AY261" s="215" t="s">
        <v>114</v>
      </c>
    </row>
    <row r="262" spans="1:65" s="15" customFormat="1" ht="11.25">
      <c r="B262" s="216"/>
      <c r="C262" s="217"/>
      <c r="D262" s="196" t="s">
        <v>127</v>
      </c>
      <c r="E262" s="218" t="s">
        <v>19</v>
      </c>
      <c r="F262" s="219" t="s">
        <v>133</v>
      </c>
      <c r="G262" s="217"/>
      <c r="H262" s="220">
        <v>554.42600000000004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127</v>
      </c>
      <c r="AU262" s="226" t="s">
        <v>123</v>
      </c>
      <c r="AV262" s="15" t="s">
        <v>122</v>
      </c>
      <c r="AW262" s="15" t="s">
        <v>34</v>
      </c>
      <c r="AX262" s="15" t="s">
        <v>80</v>
      </c>
      <c r="AY262" s="226" t="s">
        <v>114</v>
      </c>
    </row>
    <row r="263" spans="1:65" s="2" customFormat="1" ht="21.75" customHeight="1">
      <c r="A263" s="37"/>
      <c r="B263" s="38"/>
      <c r="C263" s="176" t="s">
        <v>248</v>
      </c>
      <c r="D263" s="176" t="s">
        <v>117</v>
      </c>
      <c r="E263" s="177" t="s">
        <v>395</v>
      </c>
      <c r="F263" s="178" t="s">
        <v>396</v>
      </c>
      <c r="G263" s="179" t="s">
        <v>120</v>
      </c>
      <c r="H263" s="180">
        <v>554.42600000000004</v>
      </c>
      <c r="I263" s="181"/>
      <c r="J263" s="182">
        <f>ROUND(I263*H263,2)</f>
        <v>0</v>
      </c>
      <c r="K263" s="178" t="s">
        <v>121</v>
      </c>
      <c r="L263" s="42"/>
      <c r="M263" s="183" t="s">
        <v>19</v>
      </c>
      <c r="N263" s="184" t="s">
        <v>44</v>
      </c>
      <c r="O263" s="67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7" t="s">
        <v>122</v>
      </c>
      <c r="AT263" s="187" t="s">
        <v>117</v>
      </c>
      <c r="AU263" s="187" t="s">
        <v>123</v>
      </c>
      <c r="AY263" s="20" t="s">
        <v>114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123</v>
      </c>
      <c r="BK263" s="188">
        <f>ROUND(I263*H263,2)</f>
        <v>0</v>
      </c>
      <c r="BL263" s="20" t="s">
        <v>122</v>
      </c>
      <c r="BM263" s="187" t="s">
        <v>397</v>
      </c>
    </row>
    <row r="264" spans="1:65" s="2" customFormat="1" ht="11.25">
      <c r="A264" s="37"/>
      <c r="B264" s="38"/>
      <c r="C264" s="39"/>
      <c r="D264" s="189" t="s">
        <v>125</v>
      </c>
      <c r="E264" s="39"/>
      <c r="F264" s="190" t="s">
        <v>398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125</v>
      </c>
      <c r="AU264" s="20" t="s">
        <v>123</v>
      </c>
    </row>
    <row r="265" spans="1:65" s="13" customFormat="1" ht="11.25">
      <c r="B265" s="194"/>
      <c r="C265" s="195"/>
      <c r="D265" s="196" t="s">
        <v>127</v>
      </c>
      <c r="E265" s="197" t="s">
        <v>19</v>
      </c>
      <c r="F265" s="198" t="s">
        <v>217</v>
      </c>
      <c r="G265" s="195"/>
      <c r="H265" s="197" t="s">
        <v>19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127</v>
      </c>
      <c r="AU265" s="204" t="s">
        <v>123</v>
      </c>
      <c r="AV265" s="13" t="s">
        <v>80</v>
      </c>
      <c r="AW265" s="13" t="s">
        <v>34</v>
      </c>
      <c r="AX265" s="13" t="s">
        <v>72</v>
      </c>
      <c r="AY265" s="204" t="s">
        <v>114</v>
      </c>
    </row>
    <row r="266" spans="1:65" s="13" customFormat="1" ht="11.25">
      <c r="B266" s="194"/>
      <c r="C266" s="195"/>
      <c r="D266" s="196" t="s">
        <v>127</v>
      </c>
      <c r="E266" s="197" t="s">
        <v>19</v>
      </c>
      <c r="F266" s="198" t="s">
        <v>218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127</v>
      </c>
      <c r="AU266" s="204" t="s">
        <v>123</v>
      </c>
      <c r="AV266" s="13" t="s">
        <v>80</v>
      </c>
      <c r="AW266" s="13" t="s">
        <v>34</v>
      </c>
      <c r="AX266" s="13" t="s">
        <v>72</v>
      </c>
      <c r="AY266" s="204" t="s">
        <v>114</v>
      </c>
    </row>
    <row r="267" spans="1:65" s="14" customFormat="1" ht="11.25">
      <c r="B267" s="205"/>
      <c r="C267" s="206"/>
      <c r="D267" s="196" t="s">
        <v>127</v>
      </c>
      <c r="E267" s="207" t="s">
        <v>19</v>
      </c>
      <c r="F267" s="208" t="s">
        <v>321</v>
      </c>
      <c r="G267" s="206"/>
      <c r="H267" s="209">
        <v>60.72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127</v>
      </c>
      <c r="AU267" s="215" t="s">
        <v>123</v>
      </c>
      <c r="AV267" s="14" t="s">
        <v>123</v>
      </c>
      <c r="AW267" s="14" t="s">
        <v>34</v>
      </c>
      <c r="AX267" s="14" t="s">
        <v>72</v>
      </c>
      <c r="AY267" s="215" t="s">
        <v>114</v>
      </c>
    </row>
    <row r="268" spans="1:65" s="14" customFormat="1" ht="11.25">
      <c r="B268" s="205"/>
      <c r="C268" s="206"/>
      <c r="D268" s="196" t="s">
        <v>127</v>
      </c>
      <c r="E268" s="207" t="s">
        <v>19</v>
      </c>
      <c r="F268" s="208" t="s">
        <v>322</v>
      </c>
      <c r="G268" s="206"/>
      <c r="H268" s="209">
        <v>121.44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127</v>
      </c>
      <c r="AU268" s="215" t="s">
        <v>123</v>
      </c>
      <c r="AV268" s="14" t="s">
        <v>123</v>
      </c>
      <c r="AW268" s="14" t="s">
        <v>34</v>
      </c>
      <c r="AX268" s="14" t="s">
        <v>72</v>
      </c>
      <c r="AY268" s="215" t="s">
        <v>114</v>
      </c>
    </row>
    <row r="269" spans="1:65" s="14" customFormat="1" ht="11.25">
      <c r="B269" s="205"/>
      <c r="C269" s="206"/>
      <c r="D269" s="196" t="s">
        <v>127</v>
      </c>
      <c r="E269" s="207" t="s">
        <v>19</v>
      </c>
      <c r="F269" s="208" t="s">
        <v>323</v>
      </c>
      <c r="G269" s="206"/>
      <c r="H269" s="209">
        <v>121.968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127</v>
      </c>
      <c r="AU269" s="215" t="s">
        <v>123</v>
      </c>
      <c r="AV269" s="14" t="s">
        <v>123</v>
      </c>
      <c r="AW269" s="14" t="s">
        <v>34</v>
      </c>
      <c r="AX269" s="14" t="s">
        <v>72</v>
      </c>
      <c r="AY269" s="215" t="s">
        <v>114</v>
      </c>
    </row>
    <row r="270" spans="1:65" s="14" customFormat="1" ht="11.25">
      <c r="B270" s="205"/>
      <c r="C270" s="206"/>
      <c r="D270" s="196" t="s">
        <v>127</v>
      </c>
      <c r="E270" s="207" t="s">
        <v>19</v>
      </c>
      <c r="F270" s="208" t="s">
        <v>324</v>
      </c>
      <c r="G270" s="206"/>
      <c r="H270" s="209">
        <v>182.68799999999999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127</v>
      </c>
      <c r="AU270" s="215" t="s">
        <v>123</v>
      </c>
      <c r="AV270" s="14" t="s">
        <v>123</v>
      </c>
      <c r="AW270" s="14" t="s">
        <v>34</v>
      </c>
      <c r="AX270" s="14" t="s">
        <v>72</v>
      </c>
      <c r="AY270" s="215" t="s">
        <v>114</v>
      </c>
    </row>
    <row r="271" spans="1:65" s="14" customFormat="1" ht="11.25">
      <c r="B271" s="205"/>
      <c r="C271" s="206"/>
      <c r="D271" s="196" t="s">
        <v>127</v>
      </c>
      <c r="E271" s="207" t="s">
        <v>19</v>
      </c>
      <c r="F271" s="208" t="s">
        <v>221</v>
      </c>
      <c r="G271" s="206"/>
      <c r="H271" s="209">
        <v>8.2249999999999996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127</v>
      </c>
      <c r="AU271" s="215" t="s">
        <v>123</v>
      </c>
      <c r="AV271" s="14" t="s">
        <v>123</v>
      </c>
      <c r="AW271" s="14" t="s">
        <v>34</v>
      </c>
      <c r="AX271" s="14" t="s">
        <v>72</v>
      </c>
      <c r="AY271" s="215" t="s">
        <v>114</v>
      </c>
    </row>
    <row r="272" spans="1:65" s="14" customFormat="1" ht="11.25">
      <c r="B272" s="205"/>
      <c r="C272" s="206"/>
      <c r="D272" s="196" t="s">
        <v>127</v>
      </c>
      <c r="E272" s="207" t="s">
        <v>19</v>
      </c>
      <c r="F272" s="208" t="s">
        <v>222</v>
      </c>
      <c r="G272" s="206"/>
      <c r="H272" s="209">
        <v>16.783000000000001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127</v>
      </c>
      <c r="AU272" s="215" t="s">
        <v>123</v>
      </c>
      <c r="AV272" s="14" t="s">
        <v>123</v>
      </c>
      <c r="AW272" s="14" t="s">
        <v>34</v>
      </c>
      <c r="AX272" s="14" t="s">
        <v>72</v>
      </c>
      <c r="AY272" s="215" t="s">
        <v>114</v>
      </c>
    </row>
    <row r="273" spans="1:65" s="14" customFormat="1" ht="11.25">
      <c r="B273" s="205"/>
      <c r="C273" s="206"/>
      <c r="D273" s="196" t="s">
        <v>127</v>
      </c>
      <c r="E273" s="207" t="s">
        <v>19</v>
      </c>
      <c r="F273" s="208" t="s">
        <v>223</v>
      </c>
      <c r="G273" s="206"/>
      <c r="H273" s="209">
        <v>42.601999999999997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127</v>
      </c>
      <c r="AU273" s="215" t="s">
        <v>123</v>
      </c>
      <c r="AV273" s="14" t="s">
        <v>123</v>
      </c>
      <c r="AW273" s="14" t="s">
        <v>34</v>
      </c>
      <c r="AX273" s="14" t="s">
        <v>72</v>
      </c>
      <c r="AY273" s="215" t="s">
        <v>114</v>
      </c>
    </row>
    <row r="274" spans="1:65" s="15" customFormat="1" ht="11.25">
      <c r="B274" s="216"/>
      <c r="C274" s="217"/>
      <c r="D274" s="196" t="s">
        <v>127</v>
      </c>
      <c r="E274" s="218" t="s">
        <v>19</v>
      </c>
      <c r="F274" s="219" t="s">
        <v>133</v>
      </c>
      <c r="G274" s="217"/>
      <c r="H274" s="220">
        <v>554.42600000000004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127</v>
      </c>
      <c r="AU274" s="226" t="s">
        <v>123</v>
      </c>
      <c r="AV274" s="15" t="s">
        <v>122</v>
      </c>
      <c r="AW274" s="15" t="s">
        <v>34</v>
      </c>
      <c r="AX274" s="15" t="s">
        <v>80</v>
      </c>
      <c r="AY274" s="226" t="s">
        <v>114</v>
      </c>
    </row>
    <row r="275" spans="1:65" s="2" customFormat="1" ht="21.75" customHeight="1">
      <c r="A275" s="37"/>
      <c r="B275" s="38"/>
      <c r="C275" s="176" t="s">
        <v>254</v>
      </c>
      <c r="D275" s="176" t="s">
        <v>117</v>
      </c>
      <c r="E275" s="177" t="s">
        <v>399</v>
      </c>
      <c r="F275" s="178" t="s">
        <v>400</v>
      </c>
      <c r="G275" s="179" t="s">
        <v>120</v>
      </c>
      <c r="H275" s="180">
        <v>554.42600000000004</v>
      </c>
      <c r="I275" s="181"/>
      <c r="J275" s="182">
        <f>ROUND(I275*H275,2)</f>
        <v>0</v>
      </c>
      <c r="K275" s="178" t="s">
        <v>121</v>
      </c>
      <c r="L275" s="42"/>
      <c r="M275" s="183" t="s">
        <v>19</v>
      </c>
      <c r="N275" s="184" t="s">
        <v>44</v>
      </c>
      <c r="O275" s="67"/>
      <c r="P275" s="185">
        <f>O275*H275</f>
        <v>0</v>
      </c>
      <c r="Q275" s="185">
        <v>1.5299999999999999E-3</v>
      </c>
      <c r="R275" s="185">
        <f>Q275*H275</f>
        <v>0.84827178000000003</v>
      </c>
      <c r="S275" s="185">
        <v>0</v>
      </c>
      <c r="T275" s="18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7" t="s">
        <v>122</v>
      </c>
      <c r="AT275" s="187" t="s">
        <v>117</v>
      </c>
      <c r="AU275" s="187" t="s">
        <v>123</v>
      </c>
      <c r="AY275" s="20" t="s">
        <v>114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123</v>
      </c>
      <c r="BK275" s="188">
        <f>ROUND(I275*H275,2)</f>
        <v>0</v>
      </c>
      <c r="BL275" s="20" t="s">
        <v>122</v>
      </c>
      <c r="BM275" s="187" t="s">
        <v>401</v>
      </c>
    </row>
    <row r="276" spans="1:65" s="2" customFormat="1" ht="11.25">
      <c r="A276" s="37"/>
      <c r="B276" s="38"/>
      <c r="C276" s="39"/>
      <c r="D276" s="189" t="s">
        <v>125</v>
      </c>
      <c r="E276" s="39"/>
      <c r="F276" s="190" t="s">
        <v>402</v>
      </c>
      <c r="G276" s="39"/>
      <c r="H276" s="39"/>
      <c r="I276" s="191"/>
      <c r="J276" s="39"/>
      <c r="K276" s="39"/>
      <c r="L276" s="42"/>
      <c r="M276" s="192"/>
      <c r="N276" s="193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125</v>
      </c>
      <c r="AU276" s="20" t="s">
        <v>123</v>
      </c>
    </row>
    <row r="277" spans="1:65" s="13" customFormat="1" ht="11.25">
      <c r="B277" s="194"/>
      <c r="C277" s="195"/>
      <c r="D277" s="196" t="s">
        <v>127</v>
      </c>
      <c r="E277" s="197" t="s">
        <v>19</v>
      </c>
      <c r="F277" s="198" t="s">
        <v>217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127</v>
      </c>
      <c r="AU277" s="204" t="s">
        <v>123</v>
      </c>
      <c r="AV277" s="13" t="s">
        <v>80</v>
      </c>
      <c r="AW277" s="13" t="s">
        <v>34</v>
      </c>
      <c r="AX277" s="13" t="s">
        <v>72</v>
      </c>
      <c r="AY277" s="204" t="s">
        <v>114</v>
      </c>
    </row>
    <row r="278" spans="1:65" s="13" customFormat="1" ht="11.25">
      <c r="B278" s="194"/>
      <c r="C278" s="195"/>
      <c r="D278" s="196" t="s">
        <v>127</v>
      </c>
      <c r="E278" s="197" t="s">
        <v>19</v>
      </c>
      <c r="F278" s="198" t="s">
        <v>218</v>
      </c>
      <c r="G278" s="195"/>
      <c r="H278" s="197" t="s">
        <v>19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127</v>
      </c>
      <c r="AU278" s="204" t="s">
        <v>123</v>
      </c>
      <c r="AV278" s="13" t="s">
        <v>80</v>
      </c>
      <c r="AW278" s="13" t="s">
        <v>34</v>
      </c>
      <c r="AX278" s="13" t="s">
        <v>72</v>
      </c>
      <c r="AY278" s="204" t="s">
        <v>114</v>
      </c>
    </row>
    <row r="279" spans="1:65" s="14" customFormat="1" ht="11.25">
      <c r="B279" s="205"/>
      <c r="C279" s="206"/>
      <c r="D279" s="196" t="s">
        <v>127</v>
      </c>
      <c r="E279" s="207" t="s">
        <v>19</v>
      </c>
      <c r="F279" s="208" t="s">
        <v>321</v>
      </c>
      <c r="G279" s="206"/>
      <c r="H279" s="209">
        <v>60.72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127</v>
      </c>
      <c r="AU279" s="215" t="s">
        <v>123</v>
      </c>
      <c r="AV279" s="14" t="s">
        <v>123</v>
      </c>
      <c r="AW279" s="14" t="s">
        <v>34</v>
      </c>
      <c r="AX279" s="14" t="s">
        <v>72</v>
      </c>
      <c r="AY279" s="215" t="s">
        <v>114</v>
      </c>
    </row>
    <row r="280" spans="1:65" s="14" customFormat="1" ht="11.25">
      <c r="B280" s="205"/>
      <c r="C280" s="206"/>
      <c r="D280" s="196" t="s">
        <v>127</v>
      </c>
      <c r="E280" s="207" t="s">
        <v>19</v>
      </c>
      <c r="F280" s="208" t="s">
        <v>322</v>
      </c>
      <c r="G280" s="206"/>
      <c r="H280" s="209">
        <v>121.44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127</v>
      </c>
      <c r="AU280" s="215" t="s">
        <v>123</v>
      </c>
      <c r="AV280" s="14" t="s">
        <v>123</v>
      </c>
      <c r="AW280" s="14" t="s">
        <v>34</v>
      </c>
      <c r="AX280" s="14" t="s">
        <v>72</v>
      </c>
      <c r="AY280" s="215" t="s">
        <v>114</v>
      </c>
    </row>
    <row r="281" spans="1:65" s="14" customFormat="1" ht="11.25">
      <c r="B281" s="205"/>
      <c r="C281" s="206"/>
      <c r="D281" s="196" t="s">
        <v>127</v>
      </c>
      <c r="E281" s="207" t="s">
        <v>19</v>
      </c>
      <c r="F281" s="208" t="s">
        <v>323</v>
      </c>
      <c r="G281" s="206"/>
      <c r="H281" s="209">
        <v>121.968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127</v>
      </c>
      <c r="AU281" s="215" t="s">
        <v>123</v>
      </c>
      <c r="AV281" s="14" t="s">
        <v>123</v>
      </c>
      <c r="AW281" s="14" t="s">
        <v>34</v>
      </c>
      <c r="AX281" s="14" t="s">
        <v>72</v>
      </c>
      <c r="AY281" s="215" t="s">
        <v>114</v>
      </c>
    </row>
    <row r="282" spans="1:65" s="14" customFormat="1" ht="11.25">
      <c r="B282" s="205"/>
      <c r="C282" s="206"/>
      <c r="D282" s="196" t="s">
        <v>127</v>
      </c>
      <c r="E282" s="207" t="s">
        <v>19</v>
      </c>
      <c r="F282" s="208" t="s">
        <v>324</v>
      </c>
      <c r="G282" s="206"/>
      <c r="H282" s="209">
        <v>182.68799999999999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127</v>
      </c>
      <c r="AU282" s="215" t="s">
        <v>123</v>
      </c>
      <c r="AV282" s="14" t="s">
        <v>123</v>
      </c>
      <c r="AW282" s="14" t="s">
        <v>34</v>
      </c>
      <c r="AX282" s="14" t="s">
        <v>72</v>
      </c>
      <c r="AY282" s="215" t="s">
        <v>114</v>
      </c>
    </row>
    <row r="283" spans="1:65" s="14" customFormat="1" ht="11.25">
      <c r="B283" s="205"/>
      <c r="C283" s="206"/>
      <c r="D283" s="196" t="s">
        <v>127</v>
      </c>
      <c r="E283" s="207" t="s">
        <v>19</v>
      </c>
      <c r="F283" s="208" t="s">
        <v>221</v>
      </c>
      <c r="G283" s="206"/>
      <c r="H283" s="209">
        <v>8.2249999999999996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127</v>
      </c>
      <c r="AU283" s="215" t="s">
        <v>123</v>
      </c>
      <c r="AV283" s="14" t="s">
        <v>123</v>
      </c>
      <c r="AW283" s="14" t="s">
        <v>34</v>
      </c>
      <c r="AX283" s="14" t="s">
        <v>72</v>
      </c>
      <c r="AY283" s="215" t="s">
        <v>114</v>
      </c>
    </row>
    <row r="284" spans="1:65" s="14" customFormat="1" ht="11.25">
      <c r="B284" s="205"/>
      <c r="C284" s="206"/>
      <c r="D284" s="196" t="s">
        <v>127</v>
      </c>
      <c r="E284" s="207" t="s">
        <v>19</v>
      </c>
      <c r="F284" s="208" t="s">
        <v>222</v>
      </c>
      <c r="G284" s="206"/>
      <c r="H284" s="209">
        <v>16.783000000000001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127</v>
      </c>
      <c r="AU284" s="215" t="s">
        <v>123</v>
      </c>
      <c r="AV284" s="14" t="s">
        <v>123</v>
      </c>
      <c r="AW284" s="14" t="s">
        <v>34</v>
      </c>
      <c r="AX284" s="14" t="s">
        <v>72</v>
      </c>
      <c r="AY284" s="215" t="s">
        <v>114</v>
      </c>
    </row>
    <row r="285" spans="1:65" s="14" customFormat="1" ht="11.25">
      <c r="B285" s="205"/>
      <c r="C285" s="206"/>
      <c r="D285" s="196" t="s">
        <v>127</v>
      </c>
      <c r="E285" s="207" t="s">
        <v>19</v>
      </c>
      <c r="F285" s="208" t="s">
        <v>223</v>
      </c>
      <c r="G285" s="206"/>
      <c r="H285" s="209">
        <v>42.601999999999997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127</v>
      </c>
      <c r="AU285" s="215" t="s">
        <v>123</v>
      </c>
      <c r="AV285" s="14" t="s">
        <v>123</v>
      </c>
      <c r="AW285" s="14" t="s">
        <v>34</v>
      </c>
      <c r="AX285" s="14" t="s">
        <v>72</v>
      </c>
      <c r="AY285" s="215" t="s">
        <v>114</v>
      </c>
    </row>
    <row r="286" spans="1:65" s="15" customFormat="1" ht="11.25">
      <c r="B286" s="216"/>
      <c r="C286" s="217"/>
      <c r="D286" s="196" t="s">
        <v>127</v>
      </c>
      <c r="E286" s="218" t="s">
        <v>19</v>
      </c>
      <c r="F286" s="219" t="s">
        <v>133</v>
      </c>
      <c r="G286" s="217"/>
      <c r="H286" s="220">
        <v>554.42600000000004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127</v>
      </c>
      <c r="AU286" s="226" t="s">
        <v>123</v>
      </c>
      <c r="AV286" s="15" t="s">
        <v>122</v>
      </c>
      <c r="AW286" s="15" t="s">
        <v>34</v>
      </c>
      <c r="AX286" s="15" t="s">
        <v>80</v>
      </c>
      <c r="AY286" s="226" t="s">
        <v>114</v>
      </c>
    </row>
    <row r="287" spans="1:65" s="2" customFormat="1" ht="16.5" customHeight="1">
      <c r="A287" s="37"/>
      <c r="B287" s="38"/>
      <c r="C287" s="176" t="s">
        <v>260</v>
      </c>
      <c r="D287" s="176" t="s">
        <v>117</v>
      </c>
      <c r="E287" s="177" t="s">
        <v>403</v>
      </c>
      <c r="F287" s="178" t="s">
        <v>404</v>
      </c>
      <c r="G287" s="179" t="s">
        <v>120</v>
      </c>
      <c r="H287" s="180">
        <v>554.42600000000004</v>
      </c>
      <c r="I287" s="181"/>
      <c r="J287" s="182">
        <f>ROUND(I287*H287,2)</f>
        <v>0</v>
      </c>
      <c r="K287" s="178" t="s">
        <v>121</v>
      </c>
      <c r="L287" s="42"/>
      <c r="M287" s="183" t="s">
        <v>19</v>
      </c>
      <c r="N287" s="184" t="s">
        <v>44</v>
      </c>
      <c r="O287" s="67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7" t="s">
        <v>122</v>
      </c>
      <c r="AT287" s="187" t="s">
        <v>117</v>
      </c>
      <c r="AU287" s="187" t="s">
        <v>123</v>
      </c>
      <c r="AY287" s="20" t="s">
        <v>114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123</v>
      </c>
      <c r="BK287" s="188">
        <f>ROUND(I287*H287,2)</f>
        <v>0</v>
      </c>
      <c r="BL287" s="20" t="s">
        <v>122</v>
      </c>
      <c r="BM287" s="187" t="s">
        <v>405</v>
      </c>
    </row>
    <row r="288" spans="1:65" s="2" customFormat="1" ht="11.25">
      <c r="A288" s="37"/>
      <c r="B288" s="38"/>
      <c r="C288" s="39"/>
      <c r="D288" s="189" t="s">
        <v>125</v>
      </c>
      <c r="E288" s="39"/>
      <c r="F288" s="190" t="s">
        <v>406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125</v>
      </c>
      <c r="AU288" s="20" t="s">
        <v>123</v>
      </c>
    </row>
    <row r="289" spans="1:65" s="13" customFormat="1" ht="11.25">
      <c r="B289" s="194"/>
      <c r="C289" s="195"/>
      <c r="D289" s="196" t="s">
        <v>127</v>
      </c>
      <c r="E289" s="197" t="s">
        <v>19</v>
      </c>
      <c r="F289" s="198" t="s">
        <v>217</v>
      </c>
      <c r="G289" s="195"/>
      <c r="H289" s="197" t="s">
        <v>19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127</v>
      </c>
      <c r="AU289" s="204" t="s">
        <v>123</v>
      </c>
      <c r="AV289" s="13" t="s">
        <v>80</v>
      </c>
      <c r="AW289" s="13" t="s">
        <v>34</v>
      </c>
      <c r="AX289" s="13" t="s">
        <v>72</v>
      </c>
      <c r="AY289" s="204" t="s">
        <v>114</v>
      </c>
    </row>
    <row r="290" spans="1:65" s="13" customFormat="1" ht="11.25">
      <c r="B290" s="194"/>
      <c r="C290" s="195"/>
      <c r="D290" s="196" t="s">
        <v>127</v>
      </c>
      <c r="E290" s="197" t="s">
        <v>19</v>
      </c>
      <c r="F290" s="198" t="s">
        <v>218</v>
      </c>
      <c r="G290" s="195"/>
      <c r="H290" s="197" t="s">
        <v>19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127</v>
      </c>
      <c r="AU290" s="204" t="s">
        <v>123</v>
      </c>
      <c r="AV290" s="13" t="s">
        <v>80</v>
      </c>
      <c r="AW290" s="13" t="s">
        <v>34</v>
      </c>
      <c r="AX290" s="13" t="s">
        <v>72</v>
      </c>
      <c r="AY290" s="204" t="s">
        <v>114</v>
      </c>
    </row>
    <row r="291" spans="1:65" s="14" customFormat="1" ht="11.25">
      <c r="B291" s="205"/>
      <c r="C291" s="206"/>
      <c r="D291" s="196" t="s">
        <v>127</v>
      </c>
      <c r="E291" s="207" t="s">
        <v>19</v>
      </c>
      <c r="F291" s="208" t="s">
        <v>321</v>
      </c>
      <c r="G291" s="206"/>
      <c r="H291" s="209">
        <v>60.72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127</v>
      </c>
      <c r="AU291" s="215" t="s">
        <v>123</v>
      </c>
      <c r="AV291" s="14" t="s">
        <v>123</v>
      </c>
      <c r="AW291" s="14" t="s">
        <v>34</v>
      </c>
      <c r="AX291" s="14" t="s">
        <v>72</v>
      </c>
      <c r="AY291" s="215" t="s">
        <v>114</v>
      </c>
    </row>
    <row r="292" spans="1:65" s="14" customFormat="1" ht="11.25">
      <c r="B292" s="205"/>
      <c r="C292" s="206"/>
      <c r="D292" s="196" t="s">
        <v>127</v>
      </c>
      <c r="E292" s="207" t="s">
        <v>19</v>
      </c>
      <c r="F292" s="208" t="s">
        <v>322</v>
      </c>
      <c r="G292" s="206"/>
      <c r="H292" s="209">
        <v>121.44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127</v>
      </c>
      <c r="AU292" s="215" t="s">
        <v>123</v>
      </c>
      <c r="AV292" s="14" t="s">
        <v>123</v>
      </c>
      <c r="AW292" s="14" t="s">
        <v>34</v>
      </c>
      <c r="AX292" s="14" t="s">
        <v>72</v>
      </c>
      <c r="AY292" s="215" t="s">
        <v>114</v>
      </c>
    </row>
    <row r="293" spans="1:65" s="14" customFormat="1" ht="11.25">
      <c r="B293" s="205"/>
      <c r="C293" s="206"/>
      <c r="D293" s="196" t="s">
        <v>127</v>
      </c>
      <c r="E293" s="207" t="s">
        <v>19</v>
      </c>
      <c r="F293" s="208" t="s">
        <v>323</v>
      </c>
      <c r="G293" s="206"/>
      <c r="H293" s="209">
        <v>121.968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127</v>
      </c>
      <c r="AU293" s="215" t="s">
        <v>123</v>
      </c>
      <c r="AV293" s="14" t="s">
        <v>123</v>
      </c>
      <c r="AW293" s="14" t="s">
        <v>34</v>
      </c>
      <c r="AX293" s="14" t="s">
        <v>72</v>
      </c>
      <c r="AY293" s="215" t="s">
        <v>114</v>
      </c>
    </row>
    <row r="294" spans="1:65" s="14" customFormat="1" ht="11.25">
      <c r="B294" s="205"/>
      <c r="C294" s="206"/>
      <c r="D294" s="196" t="s">
        <v>127</v>
      </c>
      <c r="E294" s="207" t="s">
        <v>19</v>
      </c>
      <c r="F294" s="208" t="s">
        <v>324</v>
      </c>
      <c r="G294" s="206"/>
      <c r="H294" s="209">
        <v>182.68799999999999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127</v>
      </c>
      <c r="AU294" s="215" t="s">
        <v>123</v>
      </c>
      <c r="AV294" s="14" t="s">
        <v>123</v>
      </c>
      <c r="AW294" s="14" t="s">
        <v>34</v>
      </c>
      <c r="AX294" s="14" t="s">
        <v>72</v>
      </c>
      <c r="AY294" s="215" t="s">
        <v>114</v>
      </c>
    </row>
    <row r="295" spans="1:65" s="14" customFormat="1" ht="11.25">
      <c r="B295" s="205"/>
      <c r="C295" s="206"/>
      <c r="D295" s="196" t="s">
        <v>127</v>
      </c>
      <c r="E295" s="207" t="s">
        <v>19</v>
      </c>
      <c r="F295" s="208" t="s">
        <v>221</v>
      </c>
      <c r="G295" s="206"/>
      <c r="H295" s="209">
        <v>8.2249999999999996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127</v>
      </c>
      <c r="AU295" s="215" t="s">
        <v>123</v>
      </c>
      <c r="AV295" s="14" t="s">
        <v>123</v>
      </c>
      <c r="AW295" s="14" t="s">
        <v>34</v>
      </c>
      <c r="AX295" s="14" t="s">
        <v>72</v>
      </c>
      <c r="AY295" s="215" t="s">
        <v>114</v>
      </c>
    </row>
    <row r="296" spans="1:65" s="14" customFormat="1" ht="11.25">
      <c r="B296" s="205"/>
      <c r="C296" s="206"/>
      <c r="D296" s="196" t="s">
        <v>127</v>
      </c>
      <c r="E296" s="207" t="s">
        <v>19</v>
      </c>
      <c r="F296" s="208" t="s">
        <v>222</v>
      </c>
      <c r="G296" s="206"/>
      <c r="H296" s="209">
        <v>16.783000000000001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127</v>
      </c>
      <c r="AU296" s="215" t="s">
        <v>123</v>
      </c>
      <c r="AV296" s="14" t="s">
        <v>123</v>
      </c>
      <c r="AW296" s="14" t="s">
        <v>34</v>
      </c>
      <c r="AX296" s="14" t="s">
        <v>72</v>
      </c>
      <c r="AY296" s="215" t="s">
        <v>114</v>
      </c>
    </row>
    <row r="297" spans="1:65" s="14" customFormat="1" ht="11.25">
      <c r="B297" s="205"/>
      <c r="C297" s="206"/>
      <c r="D297" s="196" t="s">
        <v>127</v>
      </c>
      <c r="E297" s="207" t="s">
        <v>19</v>
      </c>
      <c r="F297" s="208" t="s">
        <v>223</v>
      </c>
      <c r="G297" s="206"/>
      <c r="H297" s="209">
        <v>42.601999999999997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127</v>
      </c>
      <c r="AU297" s="215" t="s">
        <v>123</v>
      </c>
      <c r="AV297" s="14" t="s">
        <v>123</v>
      </c>
      <c r="AW297" s="14" t="s">
        <v>34</v>
      </c>
      <c r="AX297" s="14" t="s">
        <v>72</v>
      </c>
      <c r="AY297" s="215" t="s">
        <v>114</v>
      </c>
    </row>
    <row r="298" spans="1:65" s="15" customFormat="1" ht="11.25">
      <c r="B298" s="216"/>
      <c r="C298" s="217"/>
      <c r="D298" s="196" t="s">
        <v>127</v>
      </c>
      <c r="E298" s="218" t="s">
        <v>19</v>
      </c>
      <c r="F298" s="219" t="s">
        <v>133</v>
      </c>
      <c r="G298" s="217"/>
      <c r="H298" s="220">
        <v>554.42600000000004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127</v>
      </c>
      <c r="AU298" s="226" t="s">
        <v>123</v>
      </c>
      <c r="AV298" s="15" t="s">
        <v>122</v>
      </c>
      <c r="AW298" s="15" t="s">
        <v>34</v>
      </c>
      <c r="AX298" s="15" t="s">
        <v>80</v>
      </c>
      <c r="AY298" s="226" t="s">
        <v>114</v>
      </c>
    </row>
    <row r="299" spans="1:65" s="2" customFormat="1" ht="16.5" customHeight="1">
      <c r="A299" s="37"/>
      <c r="B299" s="38"/>
      <c r="C299" s="176" t="s">
        <v>7</v>
      </c>
      <c r="D299" s="176" t="s">
        <v>117</v>
      </c>
      <c r="E299" s="177" t="s">
        <v>407</v>
      </c>
      <c r="F299" s="178" t="s">
        <v>408</v>
      </c>
      <c r="G299" s="179" t="s">
        <v>120</v>
      </c>
      <c r="H299" s="180">
        <v>554.42600000000004</v>
      </c>
      <c r="I299" s="181"/>
      <c r="J299" s="182">
        <f>ROUND(I299*H299,2)</f>
        <v>0</v>
      </c>
      <c r="K299" s="178" t="s">
        <v>121</v>
      </c>
      <c r="L299" s="42"/>
      <c r="M299" s="183" t="s">
        <v>19</v>
      </c>
      <c r="N299" s="184" t="s">
        <v>44</v>
      </c>
      <c r="O299" s="67"/>
      <c r="P299" s="185">
        <f>O299*H299</f>
        <v>0</v>
      </c>
      <c r="Q299" s="185">
        <v>4.1000000000000003E-3</v>
      </c>
      <c r="R299" s="185">
        <f>Q299*H299</f>
        <v>2.2731466000000005</v>
      </c>
      <c r="S299" s="185">
        <v>0</v>
      </c>
      <c r="T299" s="18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122</v>
      </c>
      <c r="AT299" s="187" t="s">
        <v>117</v>
      </c>
      <c r="AU299" s="187" t="s">
        <v>123</v>
      </c>
      <c r="AY299" s="20" t="s">
        <v>114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123</v>
      </c>
      <c r="BK299" s="188">
        <f>ROUND(I299*H299,2)</f>
        <v>0</v>
      </c>
      <c r="BL299" s="20" t="s">
        <v>122</v>
      </c>
      <c r="BM299" s="187" t="s">
        <v>409</v>
      </c>
    </row>
    <row r="300" spans="1:65" s="2" customFormat="1" ht="11.25">
      <c r="A300" s="37"/>
      <c r="B300" s="38"/>
      <c r="C300" s="39"/>
      <c r="D300" s="189" t="s">
        <v>125</v>
      </c>
      <c r="E300" s="39"/>
      <c r="F300" s="190" t="s">
        <v>410</v>
      </c>
      <c r="G300" s="39"/>
      <c r="H300" s="39"/>
      <c r="I300" s="191"/>
      <c r="J300" s="39"/>
      <c r="K300" s="39"/>
      <c r="L300" s="42"/>
      <c r="M300" s="192"/>
      <c r="N300" s="193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125</v>
      </c>
      <c r="AU300" s="20" t="s">
        <v>123</v>
      </c>
    </row>
    <row r="301" spans="1:65" s="13" customFormat="1" ht="11.25">
      <c r="B301" s="194"/>
      <c r="C301" s="195"/>
      <c r="D301" s="196" t="s">
        <v>127</v>
      </c>
      <c r="E301" s="197" t="s">
        <v>19</v>
      </c>
      <c r="F301" s="198" t="s">
        <v>217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127</v>
      </c>
      <c r="AU301" s="204" t="s">
        <v>123</v>
      </c>
      <c r="AV301" s="13" t="s">
        <v>80</v>
      </c>
      <c r="AW301" s="13" t="s">
        <v>34</v>
      </c>
      <c r="AX301" s="13" t="s">
        <v>72</v>
      </c>
      <c r="AY301" s="204" t="s">
        <v>114</v>
      </c>
    </row>
    <row r="302" spans="1:65" s="13" customFormat="1" ht="11.25">
      <c r="B302" s="194"/>
      <c r="C302" s="195"/>
      <c r="D302" s="196" t="s">
        <v>127</v>
      </c>
      <c r="E302" s="197" t="s">
        <v>19</v>
      </c>
      <c r="F302" s="198" t="s">
        <v>218</v>
      </c>
      <c r="G302" s="195"/>
      <c r="H302" s="197" t="s">
        <v>19</v>
      </c>
      <c r="I302" s="199"/>
      <c r="J302" s="195"/>
      <c r="K302" s="195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127</v>
      </c>
      <c r="AU302" s="204" t="s">
        <v>123</v>
      </c>
      <c r="AV302" s="13" t="s">
        <v>80</v>
      </c>
      <c r="AW302" s="13" t="s">
        <v>34</v>
      </c>
      <c r="AX302" s="13" t="s">
        <v>72</v>
      </c>
      <c r="AY302" s="204" t="s">
        <v>114</v>
      </c>
    </row>
    <row r="303" spans="1:65" s="14" customFormat="1" ht="11.25">
      <c r="B303" s="205"/>
      <c r="C303" s="206"/>
      <c r="D303" s="196" t="s">
        <v>127</v>
      </c>
      <c r="E303" s="207" t="s">
        <v>19</v>
      </c>
      <c r="F303" s="208" t="s">
        <v>321</v>
      </c>
      <c r="G303" s="206"/>
      <c r="H303" s="209">
        <v>60.72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127</v>
      </c>
      <c r="AU303" s="215" t="s">
        <v>123</v>
      </c>
      <c r="AV303" s="14" t="s">
        <v>123</v>
      </c>
      <c r="AW303" s="14" t="s">
        <v>34</v>
      </c>
      <c r="AX303" s="14" t="s">
        <v>72</v>
      </c>
      <c r="AY303" s="215" t="s">
        <v>114</v>
      </c>
    </row>
    <row r="304" spans="1:65" s="14" customFormat="1" ht="11.25">
      <c r="B304" s="205"/>
      <c r="C304" s="206"/>
      <c r="D304" s="196" t="s">
        <v>127</v>
      </c>
      <c r="E304" s="207" t="s">
        <v>19</v>
      </c>
      <c r="F304" s="208" t="s">
        <v>322</v>
      </c>
      <c r="G304" s="206"/>
      <c r="H304" s="209">
        <v>121.44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127</v>
      </c>
      <c r="AU304" s="215" t="s">
        <v>123</v>
      </c>
      <c r="AV304" s="14" t="s">
        <v>123</v>
      </c>
      <c r="AW304" s="14" t="s">
        <v>34</v>
      </c>
      <c r="AX304" s="14" t="s">
        <v>72</v>
      </c>
      <c r="AY304" s="215" t="s">
        <v>114</v>
      </c>
    </row>
    <row r="305" spans="1:65" s="14" customFormat="1" ht="11.25">
      <c r="B305" s="205"/>
      <c r="C305" s="206"/>
      <c r="D305" s="196" t="s">
        <v>127</v>
      </c>
      <c r="E305" s="207" t="s">
        <v>19</v>
      </c>
      <c r="F305" s="208" t="s">
        <v>323</v>
      </c>
      <c r="G305" s="206"/>
      <c r="H305" s="209">
        <v>121.968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127</v>
      </c>
      <c r="AU305" s="215" t="s">
        <v>123</v>
      </c>
      <c r="AV305" s="14" t="s">
        <v>123</v>
      </c>
      <c r="AW305" s="14" t="s">
        <v>34</v>
      </c>
      <c r="AX305" s="14" t="s">
        <v>72</v>
      </c>
      <c r="AY305" s="215" t="s">
        <v>114</v>
      </c>
    </row>
    <row r="306" spans="1:65" s="14" customFormat="1" ht="11.25">
      <c r="B306" s="205"/>
      <c r="C306" s="206"/>
      <c r="D306" s="196" t="s">
        <v>127</v>
      </c>
      <c r="E306" s="207" t="s">
        <v>19</v>
      </c>
      <c r="F306" s="208" t="s">
        <v>324</v>
      </c>
      <c r="G306" s="206"/>
      <c r="H306" s="209">
        <v>182.68799999999999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127</v>
      </c>
      <c r="AU306" s="215" t="s">
        <v>123</v>
      </c>
      <c r="AV306" s="14" t="s">
        <v>123</v>
      </c>
      <c r="AW306" s="14" t="s">
        <v>34</v>
      </c>
      <c r="AX306" s="14" t="s">
        <v>72</v>
      </c>
      <c r="AY306" s="215" t="s">
        <v>114</v>
      </c>
    </row>
    <row r="307" spans="1:65" s="14" customFormat="1" ht="11.25">
      <c r="B307" s="205"/>
      <c r="C307" s="206"/>
      <c r="D307" s="196" t="s">
        <v>127</v>
      </c>
      <c r="E307" s="207" t="s">
        <v>19</v>
      </c>
      <c r="F307" s="208" t="s">
        <v>221</v>
      </c>
      <c r="G307" s="206"/>
      <c r="H307" s="209">
        <v>8.2249999999999996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127</v>
      </c>
      <c r="AU307" s="215" t="s">
        <v>123</v>
      </c>
      <c r="AV307" s="14" t="s">
        <v>123</v>
      </c>
      <c r="AW307" s="14" t="s">
        <v>34</v>
      </c>
      <c r="AX307" s="14" t="s">
        <v>72</v>
      </c>
      <c r="AY307" s="215" t="s">
        <v>114</v>
      </c>
    </row>
    <row r="308" spans="1:65" s="14" customFormat="1" ht="11.25">
      <c r="B308" s="205"/>
      <c r="C308" s="206"/>
      <c r="D308" s="196" t="s">
        <v>127</v>
      </c>
      <c r="E308" s="207" t="s">
        <v>19</v>
      </c>
      <c r="F308" s="208" t="s">
        <v>222</v>
      </c>
      <c r="G308" s="206"/>
      <c r="H308" s="209">
        <v>16.783000000000001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127</v>
      </c>
      <c r="AU308" s="215" t="s">
        <v>123</v>
      </c>
      <c r="AV308" s="14" t="s">
        <v>123</v>
      </c>
      <c r="AW308" s="14" t="s">
        <v>34</v>
      </c>
      <c r="AX308" s="14" t="s">
        <v>72</v>
      </c>
      <c r="AY308" s="215" t="s">
        <v>114</v>
      </c>
    </row>
    <row r="309" spans="1:65" s="14" customFormat="1" ht="11.25">
      <c r="B309" s="205"/>
      <c r="C309" s="206"/>
      <c r="D309" s="196" t="s">
        <v>127</v>
      </c>
      <c r="E309" s="207" t="s">
        <v>19</v>
      </c>
      <c r="F309" s="208" t="s">
        <v>223</v>
      </c>
      <c r="G309" s="206"/>
      <c r="H309" s="209">
        <v>42.601999999999997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127</v>
      </c>
      <c r="AU309" s="215" t="s">
        <v>123</v>
      </c>
      <c r="AV309" s="14" t="s">
        <v>123</v>
      </c>
      <c r="AW309" s="14" t="s">
        <v>34</v>
      </c>
      <c r="AX309" s="14" t="s">
        <v>72</v>
      </c>
      <c r="AY309" s="215" t="s">
        <v>114</v>
      </c>
    </row>
    <row r="310" spans="1:65" s="15" customFormat="1" ht="11.25">
      <c r="B310" s="216"/>
      <c r="C310" s="217"/>
      <c r="D310" s="196" t="s">
        <v>127</v>
      </c>
      <c r="E310" s="218" t="s">
        <v>19</v>
      </c>
      <c r="F310" s="219" t="s">
        <v>133</v>
      </c>
      <c r="G310" s="217"/>
      <c r="H310" s="220">
        <v>554.42600000000004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127</v>
      </c>
      <c r="AU310" s="226" t="s">
        <v>123</v>
      </c>
      <c r="AV310" s="15" t="s">
        <v>122</v>
      </c>
      <c r="AW310" s="15" t="s">
        <v>34</v>
      </c>
      <c r="AX310" s="15" t="s">
        <v>80</v>
      </c>
      <c r="AY310" s="226" t="s">
        <v>114</v>
      </c>
    </row>
    <row r="311" spans="1:65" s="2" customFormat="1" ht="21.75" customHeight="1">
      <c r="A311" s="37"/>
      <c r="B311" s="38"/>
      <c r="C311" s="176" t="s">
        <v>270</v>
      </c>
      <c r="D311" s="176" t="s">
        <v>117</v>
      </c>
      <c r="E311" s="177" t="s">
        <v>411</v>
      </c>
      <c r="F311" s="178" t="s">
        <v>412</v>
      </c>
      <c r="G311" s="179" t="s">
        <v>120</v>
      </c>
      <c r="H311" s="180">
        <v>554.42600000000004</v>
      </c>
      <c r="I311" s="181"/>
      <c r="J311" s="182">
        <f>ROUND(I311*H311,2)</f>
        <v>0</v>
      </c>
      <c r="K311" s="178" t="s">
        <v>121</v>
      </c>
      <c r="L311" s="42"/>
      <c r="M311" s="183" t="s">
        <v>19</v>
      </c>
      <c r="N311" s="184" t="s">
        <v>44</v>
      </c>
      <c r="O311" s="67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7" t="s">
        <v>122</v>
      </c>
      <c r="AT311" s="187" t="s">
        <v>117</v>
      </c>
      <c r="AU311" s="187" t="s">
        <v>123</v>
      </c>
      <c r="AY311" s="20" t="s">
        <v>114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20" t="s">
        <v>123</v>
      </c>
      <c r="BK311" s="188">
        <f>ROUND(I311*H311,2)</f>
        <v>0</v>
      </c>
      <c r="BL311" s="20" t="s">
        <v>122</v>
      </c>
      <c r="BM311" s="187" t="s">
        <v>413</v>
      </c>
    </row>
    <row r="312" spans="1:65" s="2" customFormat="1" ht="11.25">
      <c r="A312" s="37"/>
      <c r="B312" s="38"/>
      <c r="C312" s="39"/>
      <c r="D312" s="189" t="s">
        <v>125</v>
      </c>
      <c r="E312" s="39"/>
      <c r="F312" s="190" t="s">
        <v>414</v>
      </c>
      <c r="G312" s="39"/>
      <c r="H312" s="39"/>
      <c r="I312" s="191"/>
      <c r="J312" s="39"/>
      <c r="K312" s="39"/>
      <c r="L312" s="42"/>
      <c r="M312" s="192"/>
      <c r="N312" s="193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125</v>
      </c>
      <c r="AU312" s="20" t="s">
        <v>123</v>
      </c>
    </row>
    <row r="313" spans="1:65" s="13" customFormat="1" ht="11.25">
      <c r="B313" s="194"/>
      <c r="C313" s="195"/>
      <c r="D313" s="196" t="s">
        <v>127</v>
      </c>
      <c r="E313" s="197" t="s">
        <v>19</v>
      </c>
      <c r="F313" s="198" t="s">
        <v>217</v>
      </c>
      <c r="G313" s="195"/>
      <c r="H313" s="197" t="s">
        <v>19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127</v>
      </c>
      <c r="AU313" s="204" t="s">
        <v>123</v>
      </c>
      <c r="AV313" s="13" t="s">
        <v>80</v>
      </c>
      <c r="AW313" s="13" t="s">
        <v>34</v>
      </c>
      <c r="AX313" s="13" t="s">
        <v>72</v>
      </c>
      <c r="AY313" s="204" t="s">
        <v>114</v>
      </c>
    </row>
    <row r="314" spans="1:65" s="13" customFormat="1" ht="11.25">
      <c r="B314" s="194"/>
      <c r="C314" s="195"/>
      <c r="D314" s="196" t="s">
        <v>127</v>
      </c>
      <c r="E314" s="197" t="s">
        <v>19</v>
      </c>
      <c r="F314" s="198" t="s">
        <v>218</v>
      </c>
      <c r="G314" s="195"/>
      <c r="H314" s="197" t="s">
        <v>19</v>
      </c>
      <c r="I314" s="199"/>
      <c r="J314" s="195"/>
      <c r="K314" s="195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127</v>
      </c>
      <c r="AU314" s="204" t="s">
        <v>123</v>
      </c>
      <c r="AV314" s="13" t="s">
        <v>80</v>
      </c>
      <c r="AW314" s="13" t="s">
        <v>34</v>
      </c>
      <c r="AX314" s="13" t="s">
        <v>72</v>
      </c>
      <c r="AY314" s="204" t="s">
        <v>114</v>
      </c>
    </row>
    <row r="315" spans="1:65" s="14" customFormat="1" ht="11.25">
      <c r="B315" s="205"/>
      <c r="C315" s="206"/>
      <c r="D315" s="196" t="s">
        <v>127</v>
      </c>
      <c r="E315" s="207" t="s">
        <v>19</v>
      </c>
      <c r="F315" s="208" t="s">
        <v>321</v>
      </c>
      <c r="G315" s="206"/>
      <c r="H315" s="209">
        <v>60.72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127</v>
      </c>
      <c r="AU315" s="215" t="s">
        <v>123</v>
      </c>
      <c r="AV315" s="14" t="s">
        <v>123</v>
      </c>
      <c r="AW315" s="14" t="s">
        <v>34</v>
      </c>
      <c r="AX315" s="14" t="s">
        <v>72</v>
      </c>
      <c r="AY315" s="215" t="s">
        <v>114</v>
      </c>
    </row>
    <row r="316" spans="1:65" s="14" customFormat="1" ht="11.25">
      <c r="B316" s="205"/>
      <c r="C316" s="206"/>
      <c r="D316" s="196" t="s">
        <v>127</v>
      </c>
      <c r="E316" s="207" t="s">
        <v>19</v>
      </c>
      <c r="F316" s="208" t="s">
        <v>322</v>
      </c>
      <c r="G316" s="206"/>
      <c r="H316" s="209">
        <v>121.44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127</v>
      </c>
      <c r="AU316" s="215" t="s">
        <v>123</v>
      </c>
      <c r="AV316" s="14" t="s">
        <v>123</v>
      </c>
      <c r="AW316" s="14" t="s">
        <v>34</v>
      </c>
      <c r="AX316" s="14" t="s">
        <v>72</v>
      </c>
      <c r="AY316" s="215" t="s">
        <v>114</v>
      </c>
    </row>
    <row r="317" spans="1:65" s="14" customFormat="1" ht="11.25">
      <c r="B317" s="205"/>
      <c r="C317" s="206"/>
      <c r="D317" s="196" t="s">
        <v>127</v>
      </c>
      <c r="E317" s="207" t="s">
        <v>19</v>
      </c>
      <c r="F317" s="208" t="s">
        <v>323</v>
      </c>
      <c r="G317" s="206"/>
      <c r="H317" s="209">
        <v>121.968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127</v>
      </c>
      <c r="AU317" s="215" t="s">
        <v>123</v>
      </c>
      <c r="AV317" s="14" t="s">
        <v>123</v>
      </c>
      <c r="AW317" s="14" t="s">
        <v>34</v>
      </c>
      <c r="AX317" s="14" t="s">
        <v>72</v>
      </c>
      <c r="AY317" s="215" t="s">
        <v>114</v>
      </c>
    </row>
    <row r="318" spans="1:65" s="14" customFormat="1" ht="11.25">
      <c r="B318" s="205"/>
      <c r="C318" s="206"/>
      <c r="D318" s="196" t="s">
        <v>127</v>
      </c>
      <c r="E318" s="207" t="s">
        <v>19</v>
      </c>
      <c r="F318" s="208" t="s">
        <v>324</v>
      </c>
      <c r="G318" s="206"/>
      <c r="H318" s="209">
        <v>182.68799999999999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127</v>
      </c>
      <c r="AU318" s="215" t="s">
        <v>123</v>
      </c>
      <c r="AV318" s="14" t="s">
        <v>123</v>
      </c>
      <c r="AW318" s="14" t="s">
        <v>34</v>
      </c>
      <c r="AX318" s="14" t="s">
        <v>72</v>
      </c>
      <c r="AY318" s="215" t="s">
        <v>114</v>
      </c>
    </row>
    <row r="319" spans="1:65" s="14" customFormat="1" ht="11.25">
      <c r="B319" s="205"/>
      <c r="C319" s="206"/>
      <c r="D319" s="196" t="s">
        <v>127</v>
      </c>
      <c r="E319" s="207" t="s">
        <v>19</v>
      </c>
      <c r="F319" s="208" t="s">
        <v>221</v>
      </c>
      <c r="G319" s="206"/>
      <c r="H319" s="209">
        <v>8.2249999999999996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127</v>
      </c>
      <c r="AU319" s="215" t="s">
        <v>123</v>
      </c>
      <c r="AV319" s="14" t="s">
        <v>123</v>
      </c>
      <c r="AW319" s="14" t="s">
        <v>34</v>
      </c>
      <c r="AX319" s="14" t="s">
        <v>72</v>
      </c>
      <c r="AY319" s="215" t="s">
        <v>114</v>
      </c>
    </row>
    <row r="320" spans="1:65" s="14" customFormat="1" ht="11.25">
      <c r="B320" s="205"/>
      <c r="C320" s="206"/>
      <c r="D320" s="196" t="s">
        <v>127</v>
      </c>
      <c r="E320" s="207" t="s">
        <v>19</v>
      </c>
      <c r="F320" s="208" t="s">
        <v>222</v>
      </c>
      <c r="G320" s="206"/>
      <c r="H320" s="209">
        <v>16.783000000000001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127</v>
      </c>
      <c r="AU320" s="215" t="s">
        <v>123</v>
      </c>
      <c r="AV320" s="14" t="s">
        <v>123</v>
      </c>
      <c r="AW320" s="14" t="s">
        <v>34</v>
      </c>
      <c r="AX320" s="14" t="s">
        <v>72</v>
      </c>
      <c r="AY320" s="215" t="s">
        <v>114</v>
      </c>
    </row>
    <row r="321" spans="1:65" s="14" customFormat="1" ht="11.25">
      <c r="B321" s="205"/>
      <c r="C321" s="206"/>
      <c r="D321" s="196" t="s">
        <v>127</v>
      </c>
      <c r="E321" s="207" t="s">
        <v>19</v>
      </c>
      <c r="F321" s="208" t="s">
        <v>223</v>
      </c>
      <c r="G321" s="206"/>
      <c r="H321" s="209">
        <v>42.601999999999997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127</v>
      </c>
      <c r="AU321" s="215" t="s">
        <v>123</v>
      </c>
      <c r="AV321" s="14" t="s">
        <v>123</v>
      </c>
      <c r="AW321" s="14" t="s">
        <v>34</v>
      </c>
      <c r="AX321" s="14" t="s">
        <v>72</v>
      </c>
      <c r="AY321" s="215" t="s">
        <v>114</v>
      </c>
    </row>
    <row r="322" spans="1:65" s="15" customFormat="1" ht="11.25">
      <c r="B322" s="216"/>
      <c r="C322" s="217"/>
      <c r="D322" s="196" t="s">
        <v>127</v>
      </c>
      <c r="E322" s="218" t="s">
        <v>19</v>
      </c>
      <c r="F322" s="219" t="s">
        <v>133</v>
      </c>
      <c r="G322" s="217"/>
      <c r="H322" s="220">
        <v>554.42600000000004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127</v>
      </c>
      <c r="AU322" s="226" t="s">
        <v>123</v>
      </c>
      <c r="AV322" s="15" t="s">
        <v>122</v>
      </c>
      <c r="AW322" s="15" t="s">
        <v>34</v>
      </c>
      <c r="AX322" s="15" t="s">
        <v>80</v>
      </c>
      <c r="AY322" s="226" t="s">
        <v>114</v>
      </c>
    </row>
    <row r="323" spans="1:65" s="2" customFormat="1" ht="16.5" customHeight="1">
      <c r="A323" s="37"/>
      <c r="B323" s="38"/>
      <c r="C323" s="176" t="s">
        <v>281</v>
      </c>
      <c r="D323" s="176" t="s">
        <v>117</v>
      </c>
      <c r="E323" s="177" t="s">
        <v>225</v>
      </c>
      <c r="F323" s="178" t="s">
        <v>226</v>
      </c>
      <c r="G323" s="179" t="s">
        <v>120</v>
      </c>
      <c r="H323" s="180">
        <v>1599.88</v>
      </c>
      <c r="I323" s="181"/>
      <c r="J323" s="182">
        <f>ROUND(I323*H323,2)</f>
        <v>0</v>
      </c>
      <c r="K323" s="178" t="s">
        <v>121</v>
      </c>
      <c r="L323" s="42"/>
      <c r="M323" s="183" t="s">
        <v>19</v>
      </c>
      <c r="N323" s="184" t="s">
        <v>44</v>
      </c>
      <c r="O323" s="67"/>
      <c r="P323" s="185">
        <f>O323*H323</f>
        <v>0</v>
      </c>
      <c r="Q323" s="185">
        <v>0</v>
      </c>
      <c r="R323" s="185">
        <f>Q323*H323</f>
        <v>0</v>
      </c>
      <c r="S323" s="185">
        <v>0</v>
      </c>
      <c r="T323" s="18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7" t="s">
        <v>122</v>
      </c>
      <c r="AT323" s="187" t="s">
        <v>117</v>
      </c>
      <c r="AU323" s="187" t="s">
        <v>123</v>
      </c>
      <c r="AY323" s="20" t="s">
        <v>114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20" t="s">
        <v>123</v>
      </c>
      <c r="BK323" s="188">
        <f>ROUND(I323*H323,2)</f>
        <v>0</v>
      </c>
      <c r="BL323" s="20" t="s">
        <v>122</v>
      </c>
      <c r="BM323" s="187" t="s">
        <v>415</v>
      </c>
    </row>
    <row r="324" spans="1:65" s="2" customFormat="1" ht="11.25">
      <c r="A324" s="37"/>
      <c r="B324" s="38"/>
      <c r="C324" s="39"/>
      <c r="D324" s="189" t="s">
        <v>125</v>
      </c>
      <c r="E324" s="39"/>
      <c r="F324" s="190" t="s">
        <v>228</v>
      </c>
      <c r="G324" s="39"/>
      <c r="H324" s="39"/>
      <c r="I324" s="191"/>
      <c r="J324" s="39"/>
      <c r="K324" s="39"/>
      <c r="L324" s="42"/>
      <c r="M324" s="192"/>
      <c r="N324" s="193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125</v>
      </c>
      <c r="AU324" s="20" t="s">
        <v>123</v>
      </c>
    </row>
    <row r="325" spans="1:65" s="13" customFormat="1" ht="11.25">
      <c r="B325" s="194"/>
      <c r="C325" s="195"/>
      <c r="D325" s="196" t="s">
        <v>127</v>
      </c>
      <c r="E325" s="197" t="s">
        <v>19</v>
      </c>
      <c r="F325" s="198" t="s">
        <v>128</v>
      </c>
      <c r="G325" s="195"/>
      <c r="H325" s="197" t="s">
        <v>19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127</v>
      </c>
      <c r="AU325" s="204" t="s">
        <v>123</v>
      </c>
      <c r="AV325" s="13" t="s">
        <v>80</v>
      </c>
      <c r="AW325" s="13" t="s">
        <v>34</v>
      </c>
      <c r="AX325" s="13" t="s">
        <v>72</v>
      </c>
      <c r="AY325" s="204" t="s">
        <v>114</v>
      </c>
    </row>
    <row r="326" spans="1:65" s="14" customFormat="1" ht="11.25">
      <c r="B326" s="205"/>
      <c r="C326" s="206"/>
      <c r="D326" s="196" t="s">
        <v>127</v>
      </c>
      <c r="E326" s="207" t="s">
        <v>19</v>
      </c>
      <c r="F326" s="208" t="s">
        <v>129</v>
      </c>
      <c r="G326" s="206"/>
      <c r="H326" s="209">
        <v>129.95500000000001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127</v>
      </c>
      <c r="AU326" s="215" t="s">
        <v>123</v>
      </c>
      <c r="AV326" s="14" t="s">
        <v>123</v>
      </c>
      <c r="AW326" s="14" t="s">
        <v>34</v>
      </c>
      <c r="AX326" s="14" t="s">
        <v>72</v>
      </c>
      <c r="AY326" s="215" t="s">
        <v>114</v>
      </c>
    </row>
    <row r="327" spans="1:65" s="14" customFormat="1" ht="11.25">
      <c r="B327" s="205"/>
      <c r="C327" s="206"/>
      <c r="D327" s="196" t="s">
        <v>127</v>
      </c>
      <c r="E327" s="207" t="s">
        <v>19</v>
      </c>
      <c r="F327" s="208" t="s">
        <v>130</v>
      </c>
      <c r="G327" s="206"/>
      <c r="H327" s="209">
        <v>207.74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127</v>
      </c>
      <c r="AU327" s="215" t="s">
        <v>123</v>
      </c>
      <c r="AV327" s="14" t="s">
        <v>123</v>
      </c>
      <c r="AW327" s="14" t="s">
        <v>34</v>
      </c>
      <c r="AX327" s="14" t="s">
        <v>72</v>
      </c>
      <c r="AY327" s="215" t="s">
        <v>114</v>
      </c>
    </row>
    <row r="328" spans="1:65" s="14" customFormat="1" ht="11.25">
      <c r="B328" s="205"/>
      <c r="C328" s="206"/>
      <c r="D328" s="196" t="s">
        <v>127</v>
      </c>
      <c r="E328" s="207" t="s">
        <v>19</v>
      </c>
      <c r="F328" s="208" t="s">
        <v>131</v>
      </c>
      <c r="G328" s="206"/>
      <c r="H328" s="209">
        <v>462.245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127</v>
      </c>
      <c r="AU328" s="215" t="s">
        <v>123</v>
      </c>
      <c r="AV328" s="14" t="s">
        <v>123</v>
      </c>
      <c r="AW328" s="14" t="s">
        <v>34</v>
      </c>
      <c r="AX328" s="14" t="s">
        <v>72</v>
      </c>
      <c r="AY328" s="215" t="s">
        <v>114</v>
      </c>
    </row>
    <row r="329" spans="1:65" s="13" customFormat="1" ht="11.25">
      <c r="B329" s="194"/>
      <c r="C329" s="195"/>
      <c r="D329" s="196" t="s">
        <v>127</v>
      </c>
      <c r="E329" s="197" t="s">
        <v>19</v>
      </c>
      <c r="F329" s="198" t="s">
        <v>132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127</v>
      </c>
      <c r="AU329" s="204" t="s">
        <v>123</v>
      </c>
      <c r="AV329" s="13" t="s">
        <v>80</v>
      </c>
      <c r="AW329" s="13" t="s">
        <v>34</v>
      </c>
      <c r="AX329" s="13" t="s">
        <v>72</v>
      </c>
      <c r="AY329" s="204" t="s">
        <v>114</v>
      </c>
    </row>
    <row r="330" spans="1:65" s="14" customFormat="1" ht="11.25">
      <c r="B330" s="205"/>
      <c r="C330" s="206"/>
      <c r="D330" s="196" t="s">
        <v>127</v>
      </c>
      <c r="E330" s="207" t="s">
        <v>19</v>
      </c>
      <c r="F330" s="208" t="s">
        <v>131</v>
      </c>
      <c r="G330" s="206"/>
      <c r="H330" s="209">
        <v>462.245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127</v>
      </c>
      <c r="AU330" s="215" t="s">
        <v>123</v>
      </c>
      <c r="AV330" s="14" t="s">
        <v>123</v>
      </c>
      <c r="AW330" s="14" t="s">
        <v>34</v>
      </c>
      <c r="AX330" s="14" t="s">
        <v>72</v>
      </c>
      <c r="AY330" s="215" t="s">
        <v>114</v>
      </c>
    </row>
    <row r="331" spans="1:65" s="14" customFormat="1" ht="11.25">
      <c r="B331" s="205"/>
      <c r="C331" s="206"/>
      <c r="D331" s="196" t="s">
        <v>127</v>
      </c>
      <c r="E331" s="207" t="s">
        <v>19</v>
      </c>
      <c r="F331" s="208" t="s">
        <v>130</v>
      </c>
      <c r="G331" s="206"/>
      <c r="H331" s="209">
        <v>207.74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127</v>
      </c>
      <c r="AU331" s="215" t="s">
        <v>123</v>
      </c>
      <c r="AV331" s="14" t="s">
        <v>123</v>
      </c>
      <c r="AW331" s="14" t="s">
        <v>34</v>
      </c>
      <c r="AX331" s="14" t="s">
        <v>72</v>
      </c>
      <c r="AY331" s="215" t="s">
        <v>114</v>
      </c>
    </row>
    <row r="332" spans="1:65" s="14" customFormat="1" ht="11.25">
      <c r="B332" s="205"/>
      <c r="C332" s="206"/>
      <c r="D332" s="196" t="s">
        <v>127</v>
      </c>
      <c r="E332" s="207" t="s">
        <v>19</v>
      </c>
      <c r="F332" s="208" t="s">
        <v>129</v>
      </c>
      <c r="G332" s="206"/>
      <c r="H332" s="209">
        <v>129.95500000000001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127</v>
      </c>
      <c r="AU332" s="215" t="s">
        <v>123</v>
      </c>
      <c r="AV332" s="14" t="s">
        <v>123</v>
      </c>
      <c r="AW332" s="14" t="s">
        <v>34</v>
      </c>
      <c r="AX332" s="14" t="s">
        <v>72</v>
      </c>
      <c r="AY332" s="215" t="s">
        <v>114</v>
      </c>
    </row>
    <row r="333" spans="1:65" s="15" customFormat="1" ht="11.25">
      <c r="B333" s="216"/>
      <c r="C333" s="217"/>
      <c r="D333" s="196" t="s">
        <v>127</v>
      </c>
      <c r="E333" s="218" t="s">
        <v>19</v>
      </c>
      <c r="F333" s="219" t="s">
        <v>133</v>
      </c>
      <c r="G333" s="217"/>
      <c r="H333" s="220">
        <v>1599.88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127</v>
      </c>
      <c r="AU333" s="226" t="s">
        <v>123</v>
      </c>
      <c r="AV333" s="15" t="s">
        <v>122</v>
      </c>
      <c r="AW333" s="15" t="s">
        <v>34</v>
      </c>
      <c r="AX333" s="15" t="s">
        <v>80</v>
      </c>
      <c r="AY333" s="226" t="s">
        <v>114</v>
      </c>
    </row>
    <row r="334" spans="1:65" s="2" customFormat="1" ht="24.2" customHeight="1">
      <c r="A334" s="37"/>
      <c r="B334" s="38"/>
      <c r="C334" s="176" t="s">
        <v>291</v>
      </c>
      <c r="D334" s="176" t="s">
        <v>117</v>
      </c>
      <c r="E334" s="177" t="s">
        <v>230</v>
      </c>
      <c r="F334" s="178" t="s">
        <v>231</v>
      </c>
      <c r="G334" s="179" t="s">
        <v>120</v>
      </c>
      <c r="H334" s="180">
        <v>1599.88</v>
      </c>
      <c r="I334" s="181"/>
      <c r="J334" s="182">
        <f>ROUND(I334*H334,2)</f>
        <v>0</v>
      </c>
      <c r="K334" s="178" t="s">
        <v>121</v>
      </c>
      <c r="L334" s="42"/>
      <c r="M334" s="183" t="s">
        <v>19</v>
      </c>
      <c r="N334" s="184" t="s">
        <v>44</v>
      </c>
      <c r="O334" s="67"/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122</v>
      </c>
      <c r="AT334" s="187" t="s">
        <v>117</v>
      </c>
      <c r="AU334" s="187" t="s">
        <v>123</v>
      </c>
      <c r="AY334" s="20" t="s">
        <v>114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0" t="s">
        <v>123</v>
      </c>
      <c r="BK334" s="188">
        <f>ROUND(I334*H334,2)</f>
        <v>0</v>
      </c>
      <c r="BL334" s="20" t="s">
        <v>122</v>
      </c>
      <c r="BM334" s="187" t="s">
        <v>416</v>
      </c>
    </row>
    <row r="335" spans="1:65" s="2" customFormat="1" ht="11.25">
      <c r="A335" s="37"/>
      <c r="B335" s="38"/>
      <c r="C335" s="39"/>
      <c r="D335" s="189" t="s">
        <v>125</v>
      </c>
      <c r="E335" s="39"/>
      <c r="F335" s="190" t="s">
        <v>233</v>
      </c>
      <c r="G335" s="39"/>
      <c r="H335" s="39"/>
      <c r="I335" s="191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125</v>
      </c>
      <c r="AU335" s="20" t="s">
        <v>123</v>
      </c>
    </row>
    <row r="336" spans="1:65" s="13" customFormat="1" ht="11.25">
      <c r="B336" s="194"/>
      <c r="C336" s="195"/>
      <c r="D336" s="196" t="s">
        <v>127</v>
      </c>
      <c r="E336" s="197" t="s">
        <v>19</v>
      </c>
      <c r="F336" s="198" t="s">
        <v>128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127</v>
      </c>
      <c r="AU336" s="204" t="s">
        <v>123</v>
      </c>
      <c r="AV336" s="13" t="s">
        <v>80</v>
      </c>
      <c r="AW336" s="13" t="s">
        <v>34</v>
      </c>
      <c r="AX336" s="13" t="s">
        <v>72</v>
      </c>
      <c r="AY336" s="204" t="s">
        <v>114</v>
      </c>
    </row>
    <row r="337" spans="1:65" s="14" customFormat="1" ht="11.25">
      <c r="B337" s="205"/>
      <c r="C337" s="206"/>
      <c r="D337" s="196" t="s">
        <v>127</v>
      </c>
      <c r="E337" s="207" t="s">
        <v>19</v>
      </c>
      <c r="F337" s="208" t="s">
        <v>129</v>
      </c>
      <c r="G337" s="206"/>
      <c r="H337" s="209">
        <v>129.95500000000001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127</v>
      </c>
      <c r="AU337" s="215" t="s">
        <v>123</v>
      </c>
      <c r="AV337" s="14" t="s">
        <v>123</v>
      </c>
      <c r="AW337" s="14" t="s">
        <v>34</v>
      </c>
      <c r="AX337" s="14" t="s">
        <v>72</v>
      </c>
      <c r="AY337" s="215" t="s">
        <v>114</v>
      </c>
    </row>
    <row r="338" spans="1:65" s="14" customFormat="1" ht="11.25">
      <c r="B338" s="205"/>
      <c r="C338" s="206"/>
      <c r="D338" s="196" t="s">
        <v>127</v>
      </c>
      <c r="E338" s="207" t="s">
        <v>19</v>
      </c>
      <c r="F338" s="208" t="s">
        <v>130</v>
      </c>
      <c r="G338" s="206"/>
      <c r="H338" s="209">
        <v>207.74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127</v>
      </c>
      <c r="AU338" s="215" t="s">
        <v>123</v>
      </c>
      <c r="AV338" s="14" t="s">
        <v>123</v>
      </c>
      <c r="AW338" s="14" t="s">
        <v>34</v>
      </c>
      <c r="AX338" s="14" t="s">
        <v>72</v>
      </c>
      <c r="AY338" s="215" t="s">
        <v>114</v>
      </c>
    </row>
    <row r="339" spans="1:65" s="14" customFormat="1" ht="11.25">
      <c r="B339" s="205"/>
      <c r="C339" s="206"/>
      <c r="D339" s="196" t="s">
        <v>127</v>
      </c>
      <c r="E339" s="207" t="s">
        <v>19</v>
      </c>
      <c r="F339" s="208" t="s">
        <v>131</v>
      </c>
      <c r="G339" s="206"/>
      <c r="H339" s="209">
        <v>462.245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127</v>
      </c>
      <c r="AU339" s="215" t="s">
        <v>123</v>
      </c>
      <c r="AV339" s="14" t="s">
        <v>123</v>
      </c>
      <c r="AW339" s="14" t="s">
        <v>34</v>
      </c>
      <c r="AX339" s="14" t="s">
        <v>72</v>
      </c>
      <c r="AY339" s="215" t="s">
        <v>114</v>
      </c>
    </row>
    <row r="340" spans="1:65" s="13" customFormat="1" ht="11.25">
      <c r="B340" s="194"/>
      <c r="C340" s="195"/>
      <c r="D340" s="196" t="s">
        <v>127</v>
      </c>
      <c r="E340" s="197" t="s">
        <v>19</v>
      </c>
      <c r="F340" s="198" t="s">
        <v>132</v>
      </c>
      <c r="G340" s="195"/>
      <c r="H340" s="197" t="s">
        <v>19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127</v>
      </c>
      <c r="AU340" s="204" t="s">
        <v>123</v>
      </c>
      <c r="AV340" s="13" t="s">
        <v>80</v>
      </c>
      <c r="AW340" s="13" t="s">
        <v>34</v>
      </c>
      <c r="AX340" s="13" t="s">
        <v>72</v>
      </c>
      <c r="AY340" s="204" t="s">
        <v>114</v>
      </c>
    </row>
    <row r="341" spans="1:65" s="14" customFormat="1" ht="11.25">
      <c r="B341" s="205"/>
      <c r="C341" s="206"/>
      <c r="D341" s="196" t="s">
        <v>127</v>
      </c>
      <c r="E341" s="207" t="s">
        <v>19</v>
      </c>
      <c r="F341" s="208" t="s">
        <v>131</v>
      </c>
      <c r="G341" s="206"/>
      <c r="H341" s="209">
        <v>462.245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127</v>
      </c>
      <c r="AU341" s="215" t="s">
        <v>123</v>
      </c>
      <c r="AV341" s="14" t="s">
        <v>123</v>
      </c>
      <c r="AW341" s="14" t="s">
        <v>34</v>
      </c>
      <c r="AX341" s="14" t="s">
        <v>72</v>
      </c>
      <c r="AY341" s="215" t="s">
        <v>114</v>
      </c>
    </row>
    <row r="342" spans="1:65" s="14" customFormat="1" ht="11.25">
      <c r="B342" s="205"/>
      <c r="C342" s="206"/>
      <c r="D342" s="196" t="s">
        <v>127</v>
      </c>
      <c r="E342" s="207" t="s">
        <v>19</v>
      </c>
      <c r="F342" s="208" t="s">
        <v>130</v>
      </c>
      <c r="G342" s="206"/>
      <c r="H342" s="209">
        <v>207.74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127</v>
      </c>
      <c r="AU342" s="215" t="s">
        <v>123</v>
      </c>
      <c r="AV342" s="14" t="s">
        <v>123</v>
      </c>
      <c r="AW342" s="14" t="s">
        <v>34</v>
      </c>
      <c r="AX342" s="14" t="s">
        <v>72</v>
      </c>
      <c r="AY342" s="215" t="s">
        <v>114</v>
      </c>
    </row>
    <row r="343" spans="1:65" s="14" customFormat="1" ht="11.25">
      <c r="B343" s="205"/>
      <c r="C343" s="206"/>
      <c r="D343" s="196" t="s">
        <v>127</v>
      </c>
      <c r="E343" s="207" t="s">
        <v>19</v>
      </c>
      <c r="F343" s="208" t="s">
        <v>129</v>
      </c>
      <c r="G343" s="206"/>
      <c r="H343" s="209">
        <v>129.95500000000001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127</v>
      </c>
      <c r="AU343" s="215" t="s">
        <v>123</v>
      </c>
      <c r="AV343" s="14" t="s">
        <v>123</v>
      </c>
      <c r="AW343" s="14" t="s">
        <v>34</v>
      </c>
      <c r="AX343" s="14" t="s">
        <v>72</v>
      </c>
      <c r="AY343" s="215" t="s">
        <v>114</v>
      </c>
    </row>
    <row r="344" spans="1:65" s="15" customFormat="1" ht="11.25">
      <c r="B344" s="216"/>
      <c r="C344" s="217"/>
      <c r="D344" s="196" t="s">
        <v>127</v>
      </c>
      <c r="E344" s="218" t="s">
        <v>19</v>
      </c>
      <c r="F344" s="219" t="s">
        <v>133</v>
      </c>
      <c r="G344" s="217"/>
      <c r="H344" s="220">
        <v>1599.88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127</v>
      </c>
      <c r="AU344" s="226" t="s">
        <v>123</v>
      </c>
      <c r="AV344" s="15" t="s">
        <v>122</v>
      </c>
      <c r="AW344" s="15" t="s">
        <v>34</v>
      </c>
      <c r="AX344" s="15" t="s">
        <v>80</v>
      </c>
      <c r="AY344" s="226" t="s">
        <v>114</v>
      </c>
    </row>
    <row r="345" spans="1:65" s="12" customFormat="1" ht="22.9" customHeight="1">
      <c r="B345" s="160"/>
      <c r="C345" s="161"/>
      <c r="D345" s="162" t="s">
        <v>71</v>
      </c>
      <c r="E345" s="174" t="s">
        <v>417</v>
      </c>
      <c r="F345" s="174" t="s">
        <v>418</v>
      </c>
      <c r="G345" s="161"/>
      <c r="H345" s="161"/>
      <c r="I345" s="164"/>
      <c r="J345" s="175">
        <f>BK345</f>
        <v>0</v>
      </c>
      <c r="K345" s="161"/>
      <c r="L345" s="166"/>
      <c r="M345" s="167"/>
      <c r="N345" s="168"/>
      <c r="O345" s="168"/>
      <c r="P345" s="169">
        <f>SUM(P346:P347)</f>
        <v>0</v>
      </c>
      <c r="Q345" s="168"/>
      <c r="R345" s="169">
        <f>SUM(R346:R347)</f>
        <v>0</v>
      </c>
      <c r="S345" s="168"/>
      <c r="T345" s="170">
        <f>SUM(T346:T347)</f>
        <v>0</v>
      </c>
      <c r="AR345" s="171" t="s">
        <v>80</v>
      </c>
      <c r="AT345" s="172" t="s">
        <v>71</v>
      </c>
      <c r="AU345" s="172" t="s">
        <v>80</v>
      </c>
      <c r="AY345" s="171" t="s">
        <v>114</v>
      </c>
      <c r="BK345" s="173">
        <f>SUM(BK346:BK347)</f>
        <v>0</v>
      </c>
    </row>
    <row r="346" spans="1:65" s="2" customFormat="1" ht="37.9" customHeight="1">
      <c r="A346" s="37"/>
      <c r="B346" s="38"/>
      <c r="C346" s="176" t="s">
        <v>298</v>
      </c>
      <c r="D346" s="176" t="s">
        <v>117</v>
      </c>
      <c r="E346" s="177" t="s">
        <v>419</v>
      </c>
      <c r="F346" s="178" t="s">
        <v>420</v>
      </c>
      <c r="G346" s="179" t="s">
        <v>239</v>
      </c>
      <c r="H346" s="180">
        <v>98.114000000000004</v>
      </c>
      <c r="I346" s="181"/>
      <c r="J346" s="182">
        <f>ROUND(I346*H346,2)</f>
        <v>0</v>
      </c>
      <c r="K346" s="178" t="s">
        <v>121</v>
      </c>
      <c r="L346" s="42"/>
      <c r="M346" s="183" t="s">
        <v>19</v>
      </c>
      <c r="N346" s="184" t="s">
        <v>44</v>
      </c>
      <c r="O346" s="67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7" t="s">
        <v>122</v>
      </c>
      <c r="AT346" s="187" t="s">
        <v>117</v>
      </c>
      <c r="AU346" s="187" t="s">
        <v>123</v>
      </c>
      <c r="AY346" s="20" t="s">
        <v>114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0" t="s">
        <v>123</v>
      </c>
      <c r="BK346" s="188">
        <f>ROUND(I346*H346,2)</f>
        <v>0</v>
      </c>
      <c r="BL346" s="20" t="s">
        <v>122</v>
      </c>
      <c r="BM346" s="187" t="s">
        <v>421</v>
      </c>
    </row>
    <row r="347" spans="1:65" s="2" customFormat="1" ht="11.25">
      <c r="A347" s="37"/>
      <c r="B347" s="38"/>
      <c r="C347" s="39"/>
      <c r="D347" s="189" t="s">
        <v>125</v>
      </c>
      <c r="E347" s="39"/>
      <c r="F347" s="190" t="s">
        <v>422</v>
      </c>
      <c r="G347" s="39"/>
      <c r="H347" s="39"/>
      <c r="I347" s="191"/>
      <c r="J347" s="39"/>
      <c r="K347" s="39"/>
      <c r="L347" s="42"/>
      <c r="M347" s="192"/>
      <c r="N347" s="193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125</v>
      </c>
      <c r="AU347" s="20" t="s">
        <v>123</v>
      </c>
    </row>
    <row r="348" spans="1:65" s="12" customFormat="1" ht="25.9" customHeight="1">
      <c r="B348" s="160"/>
      <c r="C348" s="161"/>
      <c r="D348" s="162" t="s">
        <v>71</v>
      </c>
      <c r="E348" s="163" t="s">
        <v>277</v>
      </c>
      <c r="F348" s="163" t="s">
        <v>278</v>
      </c>
      <c r="G348" s="161"/>
      <c r="H348" s="161"/>
      <c r="I348" s="164"/>
      <c r="J348" s="165">
        <f>BK348</f>
        <v>0</v>
      </c>
      <c r="K348" s="161"/>
      <c r="L348" s="166"/>
      <c r="M348" s="167"/>
      <c r="N348" s="168"/>
      <c r="O348" s="168"/>
      <c r="P348" s="169">
        <f>P349+P366+P557+P666</f>
        <v>0</v>
      </c>
      <c r="Q348" s="168"/>
      <c r="R348" s="169">
        <f>R349+R366+R557+R666</f>
        <v>38.028483029999997</v>
      </c>
      <c r="S348" s="168"/>
      <c r="T348" s="170">
        <f>T349+T366+T557+T666</f>
        <v>0</v>
      </c>
      <c r="AR348" s="171" t="s">
        <v>123</v>
      </c>
      <c r="AT348" s="172" t="s">
        <v>71</v>
      </c>
      <c r="AU348" s="172" t="s">
        <v>72</v>
      </c>
      <c r="AY348" s="171" t="s">
        <v>114</v>
      </c>
      <c r="BK348" s="173">
        <f>BK349+BK366+BK557+BK666</f>
        <v>0</v>
      </c>
    </row>
    <row r="349" spans="1:65" s="12" customFormat="1" ht="22.9" customHeight="1">
      <c r="B349" s="160"/>
      <c r="C349" s="161"/>
      <c r="D349" s="162" t="s">
        <v>71</v>
      </c>
      <c r="E349" s="174" t="s">
        <v>423</v>
      </c>
      <c r="F349" s="174" t="s">
        <v>424</v>
      </c>
      <c r="G349" s="161"/>
      <c r="H349" s="161"/>
      <c r="I349" s="164"/>
      <c r="J349" s="175">
        <f>BK349</f>
        <v>0</v>
      </c>
      <c r="K349" s="161"/>
      <c r="L349" s="166"/>
      <c r="M349" s="167"/>
      <c r="N349" s="168"/>
      <c r="O349" s="168"/>
      <c r="P349" s="169">
        <f>SUM(P350:P365)</f>
        <v>0</v>
      </c>
      <c r="Q349" s="168"/>
      <c r="R349" s="169">
        <f>SUM(R350:R365)</f>
        <v>0.24795003000000002</v>
      </c>
      <c r="S349" s="168"/>
      <c r="T349" s="170">
        <f>SUM(T350:T365)</f>
        <v>0</v>
      </c>
      <c r="AR349" s="171" t="s">
        <v>123</v>
      </c>
      <c r="AT349" s="172" t="s">
        <v>71</v>
      </c>
      <c r="AU349" s="172" t="s">
        <v>80</v>
      </c>
      <c r="AY349" s="171" t="s">
        <v>114</v>
      </c>
      <c r="BK349" s="173">
        <f>SUM(BK350:BK365)</f>
        <v>0</v>
      </c>
    </row>
    <row r="350" spans="1:65" s="2" customFormat="1" ht="24.2" customHeight="1">
      <c r="A350" s="37"/>
      <c r="B350" s="38"/>
      <c r="C350" s="176" t="s">
        <v>305</v>
      </c>
      <c r="D350" s="176" t="s">
        <v>117</v>
      </c>
      <c r="E350" s="177" t="s">
        <v>425</v>
      </c>
      <c r="F350" s="178" t="s">
        <v>426</v>
      </c>
      <c r="G350" s="179" t="s">
        <v>120</v>
      </c>
      <c r="H350" s="180">
        <v>210.66300000000001</v>
      </c>
      <c r="I350" s="181"/>
      <c r="J350" s="182">
        <f>ROUND(I350*H350,2)</f>
        <v>0</v>
      </c>
      <c r="K350" s="178" t="s">
        <v>121</v>
      </c>
      <c r="L350" s="42"/>
      <c r="M350" s="183" t="s">
        <v>19</v>
      </c>
      <c r="N350" s="184" t="s">
        <v>44</v>
      </c>
      <c r="O350" s="67"/>
      <c r="P350" s="185">
        <f>O350*H350</f>
        <v>0</v>
      </c>
      <c r="Q350" s="185">
        <v>0</v>
      </c>
      <c r="R350" s="185">
        <f>Q350*H350</f>
        <v>0</v>
      </c>
      <c r="S350" s="185">
        <v>0</v>
      </c>
      <c r="T350" s="18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7" t="s">
        <v>236</v>
      </c>
      <c r="AT350" s="187" t="s">
        <v>117</v>
      </c>
      <c r="AU350" s="187" t="s">
        <v>123</v>
      </c>
      <c r="AY350" s="20" t="s">
        <v>114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0" t="s">
        <v>123</v>
      </c>
      <c r="BK350" s="188">
        <f>ROUND(I350*H350,2)</f>
        <v>0</v>
      </c>
      <c r="BL350" s="20" t="s">
        <v>236</v>
      </c>
      <c r="BM350" s="187" t="s">
        <v>427</v>
      </c>
    </row>
    <row r="351" spans="1:65" s="2" customFormat="1" ht="11.25">
      <c r="A351" s="37"/>
      <c r="B351" s="38"/>
      <c r="C351" s="39"/>
      <c r="D351" s="189" t="s">
        <v>125</v>
      </c>
      <c r="E351" s="39"/>
      <c r="F351" s="190" t="s">
        <v>428</v>
      </c>
      <c r="G351" s="39"/>
      <c r="H351" s="39"/>
      <c r="I351" s="191"/>
      <c r="J351" s="39"/>
      <c r="K351" s="39"/>
      <c r="L351" s="42"/>
      <c r="M351" s="192"/>
      <c r="N351" s="193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125</v>
      </c>
      <c r="AU351" s="20" t="s">
        <v>123</v>
      </c>
    </row>
    <row r="352" spans="1:65" s="13" customFormat="1" ht="11.25">
      <c r="B352" s="194"/>
      <c r="C352" s="195"/>
      <c r="D352" s="196" t="s">
        <v>127</v>
      </c>
      <c r="E352" s="197" t="s">
        <v>19</v>
      </c>
      <c r="F352" s="198" t="s">
        <v>429</v>
      </c>
      <c r="G352" s="195"/>
      <c r="H352" s="197" t="s">
        <v>19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127</v>
      </c>
      <c r="AU352" s="204" t="s">
        <v>123</v>
      </c>
      <c r="AV352" s="13" t="s">
        <v>80</v>
      </c>
      <c r="AW352" s="13" t="s">
        <v>34</v>
      </c>
      <c r="AX352" s="13" t="s">
        <v>72</v>
      </c>
      <c r="AY352" s="204" t="s">
        <v>114</v>
      </c>
    </row>
    <row r="353" spans="1:65" s="14" customFormat="1" ht="11.25">
      <c r="B353" s="205"/>
      <c r="C353" s="206"/>
      <c r="D353" s="196" t="s">
        <v>127</v>
      </c>
      <c r="E353" s="207" t="s">
        <v>19</v>
      </c>
      <c r="F353" s="208" t="s">
        <v>430</v>
      </c>
      <c r="G353" s="206"/>
      <c r="H353" s="209">
        <v>26.332999999999998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127</v>
      </c>
      <c r="AU353" s="215" t="s">
        <v>123</v>
      </c>
      <c r="AV353" s="14" t="s">
        <v>123</v>
      </c>
      <c r="AW353" s="14" t="s">
        <v>34</v>
      </c>
      <c r="AX353" s="14" t="s">
        <v>72</v>
      </c>
      <c r="AY353" s="215" t="s">
        <v>114</v>
      </c>
    </row>
    <row r="354" spans="1:65" s="14" customFormat="1" ht="11.25">
      <c r="B354" s="205"/>
      <c r="C354" s="206"/>
      <c r="D354" s="196" t="s">
        <v>127</v>
      </c>
      <c r="E354" s="207" t="s">
        <v>19</v>
      </c>
      <c r="F354" s="208" t="s">
        <v>431</v>
      </c>
      <c r="G354" s="206"/>
      <c r="H354" s="209">
        <v>52.665999999999997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127</v>
      </c>
      <c r="AU354" s="215" t="s">
        <v>123</v>
      </c>
      <c r="AV354" s="14" t="s">
        <v>123</v>
      </c>
      <c r="AW354" s="14" t="s">
        <v>34</v>
      </c>
      <c r="AX354" s="14" t="s">
        <v>72</v>
      </c>
      <c r="AY354" s="215" t="s">
        <v>114</v>
      </c>
    </row>
    <row r="355" spans="1:65" s="14" customFormat="1" ht="11.25">
      <c r="B355" s="205"/>
      <c r="C355" s="206"/>
      <c r="D355" s="196" t="s">
        <v>127</v>
      </c>
      <c r="E355" s="207" t="s">
        <v>19</v>
      </c>
      <c r="F355" s="208" t="s">
        <v>432</v>
      </c>
      <c r="G355" s="206"/>
      <c r="H355" s="209">
        <v>131.66399999999999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127</v>
      </c>
      <c r="AU355" s="215" t="s">
        <v>123</v>
      </c>
      <c r="AV355" s="14" t="s">
        <v>123</v>
      </c>
      <c r="AW355" s="14" t="s">
        <v>34</v>
      </c>
      <c r="AX355" s="14" t="s">
        <v>72</v>
      </c>
      <c r="AY355" s="215" t="s">
        <v>114</v>
      </c>
    </row>
    <row r="356" spans="1:65" s="15" customFormat="1" ht="11.25">
      <c r="B356" s="216"/>
      <c r="C356" s="217"/>
      <c r="D356" s="196" t="s">
        <v>127</v>
      </c>
      <c r="E356" s="218" t="s">
        <v>19</v>
      </c>
      <c r="F356" s="219" t="s">
        <v>133</v>
      </c>
      <c r="G356" s="217"/>
      <c r="H356" s="220">
        <v>210.66299999999998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127</v>
      </c>
      <c r="AU356" s="226" t="s">
        <v>123</v>
      </c>
      <c r="AV356" s="15" t="s">
        <v>122</v>
      </c>
      <c r="AW356" s="15" t="s">
        <v>34</v>
      </c>
      <c r="AX356" s="15" t="s">
        <v>80</v>
      </c>
      <c r="AY356" s="226" t="s">
        <v>114</v>
      </c>
    </row>
    <row r="357" spans="1:65" s="2" customFormat="1" ht="16.5" customHeight="1">
      <c r="A357" s="37"/>
      <c r="B357" s="38"/>
      <c r="C357" s="244" t="s">
        <v>433</v>
      </c>
      <c r="D357" s="244" t="s">
        <v>434</v>
      </c>
      <c r="E357" s="245" t="s">
        <v>435</v>
      </c>
      <c r="F357" s="246" t="s">
        <v>436</v>
      </c>
      <c r="G357" s="247" t="s">
        <v>120</v>
      </c>
      <c r="H357" s="248">
        <v>231.72900000000001</v>
      </c>
      <c r="I357" s="249"/>
      <c r="J357" s="250">
        <f>ROUND(I357*H357,2)</f>
        <v>0</v>
      </c>
      <c r="K357" s="246" t="s">
        <v>121</v>
      </c>
      <c r="L357" s="251"/>
      <c r="M357" s="252" t="s">
        <v>19</v>
      </c>
      <c r="N357" s="253" t="s">
        <v>44</v>
      </c>
      <c r="O357" s="67"/>
      <c r="P357" s="185">
        <f>O357*H357</f>
        <v>0</v>
      </c>
      <c r="Q357" s="185">
        <v>1.07E-3</v>
      </c>
      <c r="R357" s="185">
        <f>Q357*H357</f>
        <v>0.24795003000000002</v>
      </c>
      <c r="S357" s="185">
        <v>0</v>
      </c>
      <c r="T357" s="18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7" t="s">
        <v>437</v>
      </c>
      <c r="AT357" s="187" t="s">
        <v>434</v>
      </c>
      <c r="AU357" s="187" t="s">
        <v>123</v>
      </c>
      <c r="AY357" s="20" t="s">
        <v>114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20" t="s">
        <v>123</v>
      </c>
      <c r="BK357" s="188">
        <f>ROUND(I357*H357,2)</f>
        <v>0</v>
      </c>
      <c r="BL357" s="20" t="s">
        <v>236</v>
      </c>
      <c r="BM357" s="187" t="s">
        <v>438</v>
      </c>
    </row>
    <row r="358" spans="1:65" s="13" customFormat="1" ht="11.25">
      <c r="B358" s="194"/>
      <c r="C358" s="195"/>
      <c r="D358" s="196" t="s">
        <v>127</v>
      </c>
      <c r="E358" s="197" t="s">
        <v>19</v>
      </c>
      <c r="F358" s="198" t="s">
        <v>429</v>
      </c>
      <c r="G358" s="195"/>
      <c r="H358" s="197" t="s">
        <v>19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127</v>
      </c>
      <c r="AU358" s="204" t="s">
        <v>123</v>
      </c>
      <c r="AV358" s="13" t="s">
        <v>80</v>
      </c>
      <c r="AW358" s="13" t="s">
        <v>34</v>
      </c>
      <c r="AX358" s="13" t="s">
        <v>72</v>
      </c>
      <c r="AY358" s="204" t="s">
        <v>114</v>
      </c>
    </row>
    <row r="359" spans="1:65" s="14" customFormat="1" ht="11.25">
      <c r="B359" s="205"/>
      <c r="C359" s="206"/>
      <c r="D359" s="196" t="s">
        <v>127</v>
      </c>
      <c r="E359" s="207" t="s">
        <v>19</v>
      </c>
      <c r="F359" s="208" t="s">
        <v>430</v>
      </c>
      <c r="G359" s="206"/>
      <c r="H359" s="209">
        <v>26.332999999999998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127</v>
      </c>
      <c r="AU359" s="215" t="s">
        <v>123</v>
      </c>
      <c r="AV359" s="14" t="s">
        <v>123</v>
      </c>
      <c r="AW359" s="14" t="s">
        <v>34</v>
      </c>
      <c r="AX359" s="14" t="s">
        <v>72</v>
      </c>
      <c r="AY359" s="215" t="s">
        <v>114</v>
      </c>
    </row>
    <row r="360" spans="1:65" s="14" customFormat="1" ht="11.25">
      <c r="B360" s="205"/>
      <c r="C360" s="206"/>
      <c r="D360" s="196" t="s">
        <v>127</v>
      </c>
      <c r="E360" s="207" t="s">
        <v>19</v>
      </c>
      <c r="F360" s="208" t="s">
        <v>431</v>
      </c>
      <c r="G360" s="206"/>
      <c r="H360" s="209">
        <v>52.665999999999997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127</v>
      </c>
      <c r="AU360" s="215" t="s">
        <v>123</v>
      </c>
      <c r="AV360" s="14" t="s">
        <v>123</v>
      </c>
      <c r="AW360" s="14" t="s">
        <v>34</v>
      </c>
      <c r="AX360" s="14" t="s">
        <v>72</v>
      </c>
      <c r="AY360" s="215" t="s">
        <v>114</v>
      </c>
    </row>
    <row r="361" spans="1:65" s="14" customFormat="1" ht="11.25">
      <c r="B361" s="205"/>
      <c r="C361" s="206"/>
      <c r="D361" s="196" t="s">
        <v>127</v>
      </c>
      <c r="E361" s="207" t="s">
        <v>19</v>
      </c>
      <c r="F361" s="208" t="s">
        <v>432</v>
      </c>
      <c r="G361" s="206"/>
      <c r="H361" s="209">
        <v>131.66399999999999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127</v>
      </c>
      <c r="AU361" s="215" t="s">
        <v>123</v>
      </c>
      <c r="AV361" s="14" t="s">
        <v>123</v>
      </c>
      <c r="AW361" s="14" t="s">
        <v>34</v>
      </c>
      <c r="AX361" s="14" t="s">
        <v>72</v>
      </c>
      <c r="AY361" s="215" t="s">
        <v>114</v>
      </c>
    </row>
    <row r="362" spans="1:65" s="15" customFormat="1" ht="11.25">
      <c r="B362" s="216"/>
      <c r="C362" s="217"/>
      <c r="D362" s="196" t="s">
        <v>127</v>
      </c>
      <c r="E362" s="218" t="s">
        <v>19</v>
      </c>
      <c r="F362" s="219" t="s">
        <v>133</v>
      </c>
      <c r="G362" s="217"/>
      <c r="H362" s="220">
        <v>210.66299999999998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127</v>
      </c>
      <c r="AU362" s="226" t="s">
        <v>123</v>
      </c>
      <c r="AV362" s="15" t="s">
        <v>122</v>
      </c>
      <c r="AW362" s="15" t="s">
        <v>34</v>
      </c>
      <c r="AX362" s="15" t="s">
        <v>80</v>
      </c>
      <c r="AY362" s="226" t="s">
        <v>114</v>
      </c>
    </row>
    <row r="363" spans="1:65" s="14" customFormat="1" ht="11.25">
      <c r="B363" s="205"/>
      <c r="C363" s="206"/>
      <c r="D363" s="196" t="s">
        <v>127</v>
      </c>
      <c r="E363" s="206"/>
      <c r="F363" s="208" t="s">
        <v>439</v>
      </c>
      <c r="G363" s="206"/>
      <c r="H363" s="209">
        <v>231.72900000000001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127</v>
      </c>
      <c r="AU363" s="215" t="s">
        <v>123</v>
      </c>
      <c r="AV363" s="14" t="s">
        <v>123</v>
      </c>
      <c r="AW363" s="14" t="s">
        <v>4</v>
      </c>
      <c r="AX363" s="14" t="s">
        <v>80</v>
      </c>
      <c r="AY363" s="215" t="s">
        <v>114</v>
      </c>
    </row>
    <row r="364" spans="1:65" s="2" customFormat="1" ht="24.2" customHeight="1">
      <c r="A364" s="37"/>
      <c r="B364" s="38"/>
      <c r="C364" s="176" t="s">
        <v>440</v>
      </c>
      <c r="D364" s="176" t="s">
        <v>117</v>
      </c>
      <c r="E364" s="177" t="s">
        <v>441</v>
      </c>
      <c r="F364" s="178" t="s">
        <v>442</v>
      </c>
      <c r="G364" s="179" t="s">
        <v>239</v>
      </c>
      <c r="H364" s="180">
        <v>0.248</v>
      </c>
      <c r="I364" s="181"/>
      <c r="J364" s="182">
        <f>ROUND(I364*H364,2)</f>
        <v>0</v>
      </c>
      <c r="K364" s="178" t="s">
        <v>121</v>
      </c>
      <c r="L364" s="42"/>
      <c r="M364" s="183" t="s">
        <v>19</v>
      </c>
      <c r="N364" s="184" t="s">
        <v>44</v>
      </c>
      <c r="O364" s="67"/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7" t="s">
        <v>236</v>
      </c>
      <c r="AT364" s="187" t="s">
        <v>117</v>
      </c>
      <c r="AU364" s="187" t="s">
        <v>123</v>
      </c>
      <c r="AY364" s="20" t="s">
        <v>114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0" t="s">
        <v>123</v>
      </c>
      <c r="BK364" s="188">
        <f>ROUND(I364*H364,2)</f>
        <v>0</v>
      </c>
      <c r="BL364" s="20" t="s">
        <v>236</v>
      </c>
      <c r="BM364" s="187" t="s">
        <v>443</v>
      </c>
    </row>
    <row r="365" spans="1:65" s="2" customFormat="1" ht="11.25">
      <c r="A365" s="37"/>
      <c r="B365" s="38"/>
      <c r="C365" s="39"/>
      <c r="D365" s="189" t="s">
        <v>125</v>
      </c>
      <c r="E365" s="39"/>
      <c r="F365" s="190" t="s">
        <v>444</v>
      </c>
      <c r="G365" s="39"/>
      <c r="H365" s="39"/>
      <c r="I365" s="191"/>
      <c r="J365" s="39"/>
      <c r="K365" s="39"/>
      <c r="L365" s="42"/>
      <c r="M365" s="192"/>
      <c r="N365" s="193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125</v>
      </c>
      <c r="AU365" s="20" t="s">
        <v>123</v>
      </c>
    </row>
    <row r="366" spans="1:65" s="12" customFormat="1" ht="22.9" customHeight="1">
      <c r="B366" s="160"/>
      <c r="C366" s="161"/>
      <c r="D366" s="162" t="s">
        <v>71</v>
      </c>
      <c r="E366" s="174" t="s">
        <v>289</v>
      </c>
      <c r="F366" s="174" t="s">
        <v>290</v>
      </c>
      <c r="G366" s="161"/>
      <c r="H366" s="161"/>
      <c r="I366" s="164"/>
      <c r="J366" s="175">
        <f>BK366</f>
        <v>0</v>
      </c>
      <c r="K366" s="161"/>
      <c r="L366" s="166"/>
      <c r="M366" s="167"/>
      <c r="N366" s="168"/>
      <c r="O366" s="168"/>
      <c r="P366" s="169">
        <f>SUM(P367:P556)</f>
        <v>0</v>
      </c>
      <c r="Q366" s="168"/>
      <c r="R366" s="169">
        <f>SUM(R367:R556)</f>
        <v>15.357209599999999</v>
      </c>
      <c r="S366" s="168"/>
      <c r="T366" s="170">
        <f>SUM(T367:T556)</f>
        <v>0</v>
      </c>
      <c r="AR366" s="171" t="s">
        <v>123</v>
      </c>
      <c r="AT366" s="172" t="s">
        <v>71</v>
      </c>
      <c r="AU366" s="172" t="s">
        <v>80</v>
      </c>
      <c r="AY366" s="171" t="s">
        <v>114</v>
      </c>
      <c r="BK366" s="173">
        <f>SUM(BK367:BK556)</f>
        <v>0</v>
      </c>
    </row>
    <row r="367" spans="1:65" s="2" customFormat="1" ht="16.5" customHeight="1">
      <c r="A367" s="37"/>
      <c r="B367" s="38"/>
      <c r="C367" s="176" t="s">
        <v>445</v>
      </c>
      <c r="D367" s="176" t="s">
        <v>117</v>
      </c>
      <c r="E367" s="177" t="s">
        <v>446</v>
      </c>
      <c r="F367" s="178" t="s">
        <v>447</v>
      </c>
      <c r="G367" s="179" t="s">
        <v>157</v>
      </c>
      <c r="H367" s="180">
        <v>450.56</v>
      </c>
      <c r="I367" s="181"/>
      <c r="J367" s="182">
        <f>ROUND(I367*H367,2)</f>
        <v>0</v>
      </c>
      <c r="K367" s="178" t="s">
        <v>121</v>
      </c>
      <c r="L367" s="42"/>
      <c r="M367" s="183" t="s">
        <v>19</v>
      </c>
      <c r="N367" s="184" t="s">
        <v>44</v>
      </c>
      <c r="O367" s="67"/>
      <c r="P367" s="185">
        <f>O367*H367</f>
        <v>0</v>
      </c>
      <c r="Q367" s="185">
        <v>7.2000000000000005E-4</v>
      </c>
      <c r="R367" s="185">
        <f>Q367*H367</f>
        <v>0.3244032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236</v>
      </c>
      <c r="AT367" s="187" t="s">
        <v>117</v>
      </c>
      <c r="AU367" s="187" t="s">
        <v>123</v>
      </c>
      <c r="AY367" s="20" t="s">
        <v>114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0" t="s">
        <v>123</v>
      </c>
      <c r="BK367" s="188">
        <f>ROUND(I367*H367,2)</f>
        <v>0</v>
      </c>
      <c r="BL367" s="20" t="s">
        <v>236</v>
      </c>
      <c r="BM367" s="187" t="s">
        <v>448</v>
      </c>
    </row>
    <row r="368" spans="1:65" s="2" customFormat="1" ht="11.25">
      <c r="A368" s="37"/>
      <c r="B368" s="38"/>
      <c r="C368" s="39"/>
      <c r="D368" s="189" t="s">
        <v>125</v>
      </c>
      <c r="E368" s="39"/>
      <c r="F368" s="190" t="s">
        <v>449</v>
      </c>
      <c r="G368" s="39"/>
      <c r="H368" s="39"/>
      <c r="I368" s="191"/>
      <c r="J368" s="39"/>
      <c r="K368" s="39"/>
      <c r="L368" s="42"/>
      <c r="M368" s="192"/>
      <c r="N368" s="193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125</v>
      </c>
      <c r="AU368" s="20" t="s">
        <v>123</v>
      </c>
    </row>
    <row r="369" spans="1:65" s="13" customFormat="1" ht="11.25">
      <c r="B369" s="194"/>
      <c r="C369" s="195"/>
      <c r="D369" s="196" t="s">
        <v>127</v>
      </c>
      <c r="E369" s="197" t="s">
        <v>19</v>
      </c>
      <c r="F369" s="198" t="s">
        <v>363</v>
      </c>
      <c r="G369" s="195"/>
      <c r="H369" s="197" t="s">
        <v>19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127</v>
      </c>
      <c r="AU369" s="204" t="s">
        <v>123</v>
      </c>
      <c r="AV369" s="13" t="s">
        <v>80</v>
      </c>
      <c r="AW369" s="13" t="s">
        <v>34</v>
      </c>
      <c r="AX369" s="13" t="s">
        <v>72</v>
      </c>
      <c r="AY369" s="204" t="s">
        <v>114</v>
      </c>
    </row>
    <row r="370" spans="1:65" s="13" customFormat="1" ht="11.25">
      <c r="B370" s="194"/>
      <c r="C370" s="195"/>
      <c r="D370" s="196" t="s">
        <v>127</v>
      </c>
      <c r="E370" s="197" t="s">
        <v>19</v>
      </c>
      <c r="F370" s="198" t="s">
        <v>364</v>
      </c>
      <c r="G370" s="195"/>
      <c r="H370" s="197" t="s">
        <v>19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127</v>
      </c>
      <c r="AU370" s="204" t="s">
        <v>123</v>
      </c>
      <c r="AV370" s="13" t="s">
        <v>80</v>
      </c>
      <c r="AW370" s="13" t="s">
        <v>34</v>
      </c>
      <c r="AX370" s="13" t="s">
        <v>72</v>
      </c>
      <c r="AY370" s="204" t="s">
        <v>114</v>
      </c>
    </row>
    <row r="371" spans="1:65" s="14" customFormat="1" ht="11.25">
      <c r="B371" s="205"/>
      <c r="C371" s="206"/>
      <c r="D371" s="196" t="s">
        <v>127</v>
      </c>
      <c r="E371" s="207" t="s">
        <v>19</v>
      </c>
      <c r="F371" s="208" t="s">
        <v>450</v>
      </c>
      <c r="G371" s="206"/>
      <c r="H371" s="209">
        <v>55.2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127</v>
      </c>
      <c r="AU371" s="215" t="s">
        <v>123</v>
      </c>
      <c r="AV371" s="14" t="s">
        <v>123</v>
      </c>
      <c r="AW371" s="14" t="s">
        <v>34</v>
      </c>
      <c r="AX371" s="14" t="s">
        <v>72</v>
      </c>
      <c r="AY371" s="215" t="s">
        <v>114</v>
      </c>
    </row>
    <row r="372" spans="1:65" s="13" customFormat="1" ht="11.25">
      <c r="B372" s="194"/>
      <c r="C372" s="195"/>
      <c r="D372" s="196" t="s">
        <v>127</v>
      </c>
      <c r="E372" s="197" t="s">
        <v>19</v>
      </c>
      <c r="F372" s="198" t="s">
        <v>451</v>
      </c>
      <c r="G372" s="195"/>
      <c r="H372" s="197" t="s">
        <v>19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127</v>
      </c>
      <c r="AU372" s="204" t="s">
        <v>123</v>
      </c>
      <c r="AV372" s="13" t="s">
        <v>80</v>
      </c>
      <c r="AW372" s="13" t="s">
        <v>34</v>
      </c>
      <c r="AX372" s="13" t="s">
        <v>72</v>
      </c>
      <c r="AY372" s="204" t="s">
        <v>114</v>
      </c>
    </row>
    <row r="373" spans="1:65" s="14" customFormat="1" ht="11.25">
      <c r="B373" s="205"/>
      <c r="C373" s="206"/>
      <c r="D373" s="196" t="s">
        <v>127</v>
      </c>
      <c r="E373" s="207" t="s">
        <v>19</v>
      </c>
      <c r="F373" s="208" t="s">
        <v>452</v>
      </c>
      <c r="G373" s="206"/>
      <c r="H373" s="209">
        <v>56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127</v>
      </c>
      <c r="AU373" s="215" t="s">
        <v>123</v>
      </c>
      <c r="AV373" s="14" t="s">
        <v>123</v>
      </c>
      <c r="AW373" s="14" t="s">
        <v>34</v>
      </c>
      <c r="AX373" s="14" t="s">
        <v>72</v>
      </c>
      <c r="AY373" s="215" t="s">
        <v>114</v>
      </c>
    </row>
    <row r="374" spans="1:65" s="13" customFormat="1" ht="11.25">
      <c r="B374" s="194"/>
      <c r="C374" s="195"/>
      <c r="D374" s="196" t="s">
        <v>127</v>
      </c>
      <c r="E374" s="197" t="s">
        <v>19</v>
      </c>
      <c r="F374" s="198" t="s">
        <v>453</v>
      </c>
      <c r="G374" s="195"/>
      <c r="H374" s="197" t="s">
        <v>19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127</v>
      </c>
      <c r="AU374" s="204" t="s">
        <v>123</v>
      </c>
      <c r="AV374" s="13" t="s">
        <v>80</v>
      </c>
      <c r="AW374" s="13" t="s">
        <v>34</v>
      </c>
      <c r="AX374" s="13" t="s">
        <v>72</v>
      </c>
      <c r="AY374" s="204" t="s">
        <v>114</v>
      </c>
    </row>
    <row r="375" spans="1:65" s="14" customFormat="1" ht="11.25">
      <c r="B375" s="205"/>
      <c r="C375" s="206"/>
      <c r="D375" s="196" t="s">
        <v>127</v>
      </c>
      <c r="E375" s="207" t="s">
        <v>19</v>
      </c>
      <c r="F375" s="208" t="s">
        <v>452</v>
      </c>
      <c r="G375" s="206"/>
      <c r="H375" s="209">
        <v>56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127</v>
      </c>
      <c r="AU375" s="215" t="s">
        <v>123</v>
      </c>
      <c r="AV375" s="14" t="s">
        <v>123</v>
      </c>
      <c r="AW375" s="14" t="s">
        <v>34</v>
      </c>
      <c r="AX375" s="14" t="s">
        <v>72</v>
      </c>
      <c r="AY375" s="215" t="s">
        <v>114</v>
      </c>
    </row>
    <row r="376" spans="1:65" s="13" customFormat="1" ht="11.25">
      <c r="B376" s="194"/>
      <c r="C376" s="195"/>
      <c r="D376" s="196" t="s">
        <v>127</v>
      </c>
      <c r="E376" s="197" t="s">
        <v>19</v>
      </c>
      <c r="F376" s="198" t="s">
        <v>454</v>
      </c>
      <c r="G376" s="195"/>
      <c r="H376" s="197" t="s">
        <v>19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127</v>
      </c>
      <c r="AU376" s="204" t="s">
        <v>123</v>
      </c>
      <c r="AV376" s="13" t="s">
        <v>80</v>
      </c>
      <c r="AW376" s="13" t="s">
        <v>34</v>
      </c>
      <c r="AX376" s="13" t="s">
        <v>72</v>
      </c>
      <c r="AY376" s="204" t="s">
        <v>114</v>
      </c>
    </row>
    <row r="377" spans="1:65" s="14" customFormat="1" ht="11.25">
      <c r="B377" s="205"/>
      <c r="C377" s="206"/>
      <c r="D377" s="196" t="s">
        <v>127</v>
      </c>
      <c r="E377" s="207" t="s">
        <v>19</v>
      </c>
      <c r="F377" s="208" t="s">
        <v>455</v>
      </c>
      <c r="G377" s="206"/>
      <c r="H377" s="209">
        <v>56.24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127</v>
      </c>
      <c r="AU377" s="215" t="s">
        <v>123</v>
      </c>
      <c r="AV377" s="14" t="s">
        <v>123</v>
      </c>
      <c r="AW377" s="14" t="s">
        <v>34</v>
      </c>
      <c r="AX377" s="14" t="s">
        <v>72</v>
      </c>
      <c r="AY377" s="215" t="s">
        <v>114</v>
      </c>
    </row>
    <row r="378" spans="1:65" s="13" customFormat="1" ht="11.25">
      <c r="B378" s="194"/>
      <c r="C378" s="195"/>
      <c r="D378" s="196" t="s">
        <v>127</v>
      </c>
      <c r="E378" s="197" t="s">
        <v>19</v>
      </c>
      <c r="F378" s="198" t="s">
        <v>456</v>
      </c>
      <c r="G378" s="195"/>
      <c r="H378" s="197" t="s">
        <v>19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127</v>
      </c>
      <c r="AU378" s="204" t="s">
        <v>123</v>
      </c>
      <c r="AV378" s="13" t="s">
        <v>80</v>
      </c>
      <c r="AW378" s="13" t="s">
        <v>34</v>
      </c>
      <c r="AX378" s="13" t="s">
        <v>72</v>
      </c>
      <c r="AY378" s="204" t="s">
        <v>114</v>
      </c>
    </row>
    <row r="379" spans="1:65" s="14" customFormat="1" ht="11.25">
      <c r="B379" s="205"/>
      <c r="C379" s="206"/>
      <c r="D379" s="196" t="s">
        <v>127</v>
      </c>
      <c r="E379" s="207" t="s">
        <v>19</v>
      </c>
      <c r="F379" s="208" t="s">
        <v>455</v>
      </c>
      <c r="G379" s="206"/>
      <c r="H379" s="209">
        <v>56.24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127</v>
      </c>
      <c r="AU379" s="215" t="s">
        <v>123</v>
      </c>
      <c r="AV379" s="14" t="s">
        <v>123</v>
      </c>
      <c r="AW379" s="14" t="s">
        <v>34</v>
      </c>
      <c r="AX379" s="14" t="s">
        <v>72</v>
      </c>
      <c r="AY379" s="215" t="s">
        <v>114</v>
      </c>
    </row>
    <row r="380" spans="1:65" s="13" customFormat="1" ht="11.25">
      <c r="B380" s="194"/>
      <c r="C380" s="195"/>
      <c r="D380" s="196" t="s">
        <v>127</v>
      </c>
      <c r="E380" s="197" t="s">
        <v>19</v>
      </c>
      <c r="F380" s="198" t="s">
        <v>457</v>
      </c>
      <c r="G380" s="195"/>
      <c r="H380" s="197" t="s">
        <v>19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127</v>
      </c>
      <c r="AU380" s="204" t="s">
        <v>123</v>
      </c>
      <c r="AV380" s="13" t="s">
        <v>80</v>
      </c>
      <c r="AW380" s="13" t="s">
        <v>34</v>
      </c>
      <c r="AX380" s="13" t="s">
        <v>72</v>
      </c>
      <c r="AY380" s="204" t="s">
        <v>114</v>
      </c>
    </row>
    <row r="381" spans="1:65" s="14" customFormat="1" ht="11.25">
      <c r="B381" s="205"/>
      <c r="C381" s="206"/>
      <c r="D381" s="196" t="s">
        <v>127</v>
      </c>
      <c r="E381" s="207" t="s">
        <v>19</v>
      </c>
      <c r="F381" s="208" t="s">
        <v>458</v>
      </c>
      <c r="G381" s="206"/>
      <c r="H381" s="209">
        <v>170.88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127</v>
      </c>
      <c r="AU381" s="215" t="s">
        <v>123</v>
      </c>
      <c r="AV381" s="14" t="s">
        <v>123</v>
      </c>
      <c r="AW381" s="14" t="s">
        <v>34</v>
      </c>
      <c r="AX381" s="14" t="s">
        <v>72</v>
      </c>
      <c r="AY381" s="215" t="s">
        <v>114</v>
      </c>
    </row>
    <row r="382" spans="1:65" s="15" customFormat="1" ht="11.25">
      <c r="B382" s="216"/>
      <c r="C382" s="217"/>
      <c r="D382" s="196" t="s">
        <v>127</v>
      </c>
      <c r="E382" s="218" t="s">
        <v>19</v>
      </c>
      <c r="F382" s="219" t="s">
        <v>133</v>
      </c>
      <c r="G382" s="217"/>
      <c r="H382" s="220">
        <v>450.56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127</v>
      </c>
      <c r="AU382" s="226" t="s">
        <v>123</v>
      </c>
      <c r="AV382" s="15" t="s">
        <v>122</v>
      </c>
      <c r="AW382" s="15" t="s">
        <v>34</v>
      </c>
      <c r="AX382" s="15" t="s">
        <v>80</v>
      </c>
      <c r="AY382" s="226" t="s">
        <v>114</v>
      </c>
    </row>
    <row r="383" spans="1:65" s="2" customFormat="1" ht="16.5" customHeight="1">
      <c r="A383" s="37"/>
      <c r="B383" s="38"/>
      <c r="C383" s="244" t="s">
        <v>459</v>
      </c>
      <c r="D383" s="244" t="s">
        <v>434</v>
      </c>
      <c r="E383" s="245" t="s">
        <v>460</v>
      </c>
      <c r="F383" s="246" t="s">
        <v>461</v>
      </c>
      <c r="G383" s="247" t="s">
        <v>239</v>
      </c>
      <c r="H383" s="248">
        <v>2.9489999999999998</v>
      </c>
      <c r="I383" s="249"/>
      <c r="J383" s="250">
        <f>ROUND(I383*H383,2)</f>
        <v>0</v>
      </c>
      <c r="K383" s="246" t="s">
        <v>121</v>
      </c>
      <c r="L383" s="251"/>
      <c r="M383" s="252" t="s">
        <v>19</v>
      </c>
      <c r="N383" s="253" t="s">
        <v>44</v>
      </c>
      <c r="O383" s="67"/>
      <c r="P383" s="185">
        <f>O383*H383</f>
        <v>0</v>
      </c>
      <c r="Q383" s="185">
        <v>1</v>
      </c>
      <c r="R383" s="185">
        <f>Q383*H383</f>
        <v>2.9489999999999998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437</v>
      </c>
      <c r="AT383" s="187" t="s">
        <v>434</v>
      </c>
      <c r="AU383" s="187" t="s">
        <v>123</v>
      </c>
      <c r="AY383" s="20" t="s">
        <v>114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123</v>
      </c>
      <c r="BK383" s="188">
        <f>ROUND(I383*H383,2)</f>
        <v>0</v>
      </c>
      <c r="BL383" s="20" t="s">
        <v>236</v>
      </c>
      <c r="BM383" s="187" t="s">
        <v>462</v>
      </c>
    </row>
    <row r="384" spans="1:65" s="13" customFormat="1" ht="11.25">
      <c r="B384" s="194"/>
      <c r="C384" s="195"/>
      <c r="D384" s="196" t="s">
        <v>127</v>
      </c>
      <c r="E384" s="197" t="s">
        <v>19</v>
      </c>
      <c r="F384" s="198" t="s">
        <v>363</v>
      </c>
      <c r="G384" s="195"/>
      <c r="H384" s="197" t="s">
        <v>19</v>
      </c>
      <c r="I384" s="199"/>
      <c r="J384" s="195"/>
      <c r="K384" s="195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127</v>
      </c>
      <c r="AU384" s="204" t="s">
        <v>123</v>
      </c>
      <c r="AV384" s="13" t="s">
        <v>80</v>
      </c>
      <c r="AW384" s="13" t="s">
        <v>34</v>
      </c>
      <c r="AX384" s="13" t="s">
        <v>72</v>
      </c>
      <c r="AY384" s="204" t="s">
        <v>114</v>
      </c>
    </row>
    <row r="385" spans="2:51" s="13" customFormat="1" ht="11.25">
      <c r="B385" s="194"/>
      <c r="C385" s="195"/>
      <c r="D385" s="196" t="s">
        <v>127</v>
      </c>
      <c r="E385" s="197" t="s">
        <v>19</v>
      </c>
      <c r="F385" s="198" t="s">
        <v>463</v>
      </c>
      <c r="G385" s="195"/>
      <c r="H385" s="197" t="s">
        <v>19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127</v>
      </c>
      <c r="AU385" s="204" t="s">
        <v>123</v>
      </c>
      <c r="AV385" s="13" t="s">
        <v>80</v>
      </c>
      <c r="AW385" s="13" t="s">
        <v>34</v>
      </c>
      <c r="AX385" s="13" t="s">
        <v>72</v>
      </c>
      <c r="AY385" s="204" t="s">
        <v>114</v>
      </c>
    </row>
    <row r="386" spans="2:51" s="13" customFormat="1" ht="11.25">
      <c r="B386" s="194"/>
      <c r="C386" s="195"/>
      <c r="D386" s="196" t="s">
        <v>127</v>
      </c>
      <c r="E386" s="197" t="s">
        <v>19</v>
      </c>
      <c r="F386" s="198" t="s">
        <v>364</v>
      </c>
      <c r="G386" s="195"/>
      <c r="H386" s="197" t="s">
        <v>19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127</v>
      </c>
      <c r="AU386" s="204" t="s">
        <v>123</v>
      </c>
      <c r="AV386" s="13" t="s">
        <v>80</v>
      </c>
      <c r="AW386" s="13" t="s">
        <v>34</v>
      </c>
      <c r="AX386" s="13" t="s">
        <v>72</v>
      </c>
      <c r="AY386" s="204" t="s">
        <v>114</v>
      </c>
    </row>
    <row r="387" spans="2:51" s="14" customFormat="1" ht="11.25">
      <c r="B387" s="205"/>
      <c r="C387" s="206"/>
      <c r="D387" s="196" t="s">
        <v>127</v>
      </c>
      <c r="E387" s="207" t="s">
        <v>19</v>
      </c>
      <c r="F387" s="208" t="s">
        <v>464</v>
      </c>
      <c r="G387" s="206"/>
      <c r="H387" s="209">
        <v>0.20599999999999999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127</v>
      </c>
      <c r="AU387" s="215" t="s">
        <v>123</v>
      </c>
      <c r="AV387" s="14" t="s">
        <v>123</v>
      </c>
      <c r="AW387" s="14" t="s">
        <v>34</v>
      </c>
      <c r="AX387" s="14" t="s">
        <v>72</v>
      </c>
      <c r="AY387" s="215" t="s">
        <v>114</v>
      </c>
    </row>
    <row r="388" spans="2:51" s="14" customFormat="1" ht="11.25">
      <c r="B388" s="205"/>
      <c r="C388" s="206"/>
      <c r="D388" s="196" t="s">
        <v>127</v>
      </c>
      <c r="E388" s="207" t="s">
        <v>19</v>
      </c>
      <c r="F388" s="208" t="s">
        <v>465</v>
      </c>
      <c r="G388" s="206"/>
      <c r="H388" s="209">
        <v>0.129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127</v>
      </c>
      <c r="AU388" s="215" t="s">
        <v>123</v>
      </c>
      <c r="AV388" s="14" t="s">
        <v>123</v>
      </c>
      <c r="AW388" s="14" t="s">
        <v>34</v>
      </c>
      <c r="AX388" s="14" t="s">
        <v>72</v>
      </c>
      <c r="AY388" s="215" t="s">
        <v>114</v>
      </c>
    </row>
    <row r="389" spans="2:51" s="13" customFormat="1" ht="11.25">
      <c r="B389" s="194"/>
      <c r="C389" s="195"/>
      <c r="D389" s="196" t="s">
        <v>127</v>
      </c>
      <c r="E389" s="197" t="s">
        <v>19</v>
      </c>
      <c r="F389" s="198" t="s">
        <v>451</v>
      </c>
      <c r="G389" s="195"/>
      <c r="H389" s="197" t="s">
        <v>19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127</v>
      </c>
      <c r="AU389" s="204" t="s">
        <v>123</v>
      </c>
      <c r="AV389" s="13" t="s">
        <v>80</v>
      </c>
      <c r="AW389" s="13" t="s">
        <v>34</v>
      </c>
      <c r="AX389" s="13" t="s">
        <v>72</v>
      </c>
      <c r="AY389" s="204" t="s">
        <v>114</v>
      </c>
    </row>
    <row r="390" spans="2:51" s="14" customFormat="1" ht="11.25">
      <c r="B390" s="205"/>
      <c r="C390" s="206"/>
      <c r="D390" s="196" t="s">
        <v>127</v>
      </c>
      <c r="E390" s="207" t="s">
        <v>19</v>
      </c>
      <c r="F390" s="208" t="s">
        <v>464</v>
      </c>
      <c r="G390" s="206"/>
      <c r="H390" s="209">
        <v>0.20599999999999999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127</v>
      </c>
      <c r="AU390" s="215" t="s">
        <v>123</v>
      </c>
      <c r="AV390" s="14" t="s">
        <v>123</v>
      </c>
      <c r="AW390" s="14" t="s">
        <v>34</v>
      </c>
      <c r="AX390" s="14" t="s">
        <v>72</v>
      </c>
      <c r="AY390" s="215" t="s">
        <v>114</v>
      </c>
    </row>
    <row r="391" spans="2:51" s="14" customFormat="1" ht="11.25">
      <c r="B391" s="205"/>
      <c r="C391" s="206"/>
      <c r="D391" s="196" t="s">
        <v>127</v>
      </c>
      <c r="E391" s="207" t="s">
        <v>19</v>
      </c>
      <c r="F391" s="208" t="s">
        <v>465</v>
      </c>
      <c r="G391" s="206"/>
      <c r="H391" s="209">
        <v>0.129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127</v>
      </c>
      <c r="AU391" s="215" t="s">
        <v>123</v>
      </c>
      <c r="AV391" s="14" t="s">
        <v>123</v>
      </c>
      <c r="AW391" s="14" t="s">
        <v>34</v>
      </c>
      <c r="AX391" s="14" t="s">
        <v>72</v>
      </c>
      <c r="AY391" s="215" t="s">
        <v>114</v>
      </c>
    </row>
    <row r="392" spans="2:51" s="13" customFormat="1" ht="11.25">
      <c r="B392" s="194"/>
      <c r="C392" s="195"/>
      <c r="D392" s="196" t="s">
        <v>127</v>
      </c>
      <c r="E392" s="197" t="s">
        <v>19</v>
      </c>
      <c r="F392" s="198" t="s">
        <v>453</v>
      </c>
      <c r="G392" s="195"/>
      <c r="H392" s="197" t="s">
        <v>19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127</v>
      </c>
      <c r="AU392" s="204" t="s">
        <v>123</v>
      </c>
      <c r="AV392" s="13" t="s">
        <v>80</v>
      </c>
      <c r="AW392" s="13" t="s">
        <v>34</v>
      </c>
      <c r="AX392" s="13" t="s">
        <v>72</v>
      </c>
      <c r="AY392" s="204" t="s">
        <v>114</v>
      </c>
    </row>
    <row r="393" spans="2:51" s="14" customFormat="1" ht="11.25">
      <c r="B393" s="205"/>
      <c r="C393" s="206"/>
      <c r="D393" s="196" t="s">
        <v>127</v>
      </c>
      <c r="E393" s="207" t="s">
        <v>19</v>
      </c>
      <c r="F393" s="208" t="s">
        <v>464</v>
      </c>
      <c r="G393" s="206"/>
      <c r="H393" s="209">
        <v>0.20599999999999999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127</v>
      </c>
      <c r="AU393" s="215" t="s">
        <v>123</v>
      </c>
      <c r="AV393" s="14" t="s">
        <v>123</v>
      </c>
      <c r="AW393" s="14" t="s">
        <v>34</v>
      </c>
      <c r="AX393" s="14" t="s">
        <v>72</v>
      </c>
      <c r="AY393" s="215" t="s">
        <v>114</v>
      </c>
    </row>
    <row r="394" spans="2:51" s="14" customFormat="1" ht="11.25">
      <c r="B394" s="205"/>
      <c r="C394" s="206"/>
      <c r="D394" s="196" t="s">
        <v>127</v>
      </c>
      <c r="E394" s="207" t="s">
        <v>19</v>
      </c>
      <c r="F394" s="208" t="s">
        <v>465</v>
      </c>
      <c r="G394" s="206"/>
      <c r="H394" s="209">
        <v>0.129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127</v>
      </c>
      <c r="AU394" s="215" t="s">
        <v>123</v>
      </c>
      <c r="AV394" s="14" t="s">
        <v>123</v>
      </c>
      <c r="AW394" s="14" t="s">
        <v>34</v>
      </c>
      <c r="AX394" s="14" t="s">
        <v>72</v>
      </c>
      <c r="AY394" s="215" t="s">
        <v>114</v>
      </c>
    </row>
    <row r="395" spans="2:51" s="13" customFormat="1" ht="11.25">
      <c r="B395" s="194"/>
      <c r="C395" s="195"/>
      <c r="D395" s="196" t="s">
        <v>127</v>
      </c>
      <c r="E395" s="197" t="s">
        <v>19</v>
      </c>
      <c r="F395" s="198" t="s">
        <v>454</v>
      </c>
      <c r="G395" s="195"/>
      <c r="H395" s="197" t="s">
        <v>19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127</v>
      </c>
      <c r="AU395" s="204" t="s">
        <v>123</v>
      </c>
      <c r="AV395" s="13" t="s">
        <v>80</v>
      </c>
      <c r="AW395" s="13" t="s">
        <v>34</v>
      </c>
      <c r="AX395" s="13" t="s">
        <v>72</v>
      </c>
      <c r="AY395" s="204" t="s">
        <v>114</v>
      </c>
    </row>
    <row r="396" spans="2:51" s="14" customFormat="1" ht="11.25">
      <c r="B396" s="205"/>
      <c r="C396" s="206"/>
      <c r="D396" s="196" t="s">
        <v>127</v>
      </c>
      <c r="E396" s="207" t="s">
        <v>19</v>
      </c>
      <c r="F396" s="208" t="s">
        <v>464</v>
      </c>
      <c r="G396" s="206"/>
      <c r="H396" s="209">
        <v>0.20599999999999999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127</v>
      </c>
      <c r="AU396" s="215" t="s">
        <v>123</v>
      </c>
      <c r="AV396" s="14" t="s">
        <v>123</v>
      </c>
      <c r="AW396" s="14" t="s">
        <v>34</v>
      </c>
      <c r="AX396" s="14" t="s">
        <v>72</v>
      </c>
      <c r="AY396" s="215" t="s">
        <v>114</v>
      </c>
    </row>
    <row r="397" spans="2:51" s="14" customFormat="1" ht="11.25">
      <c r="B397" s="205"/>
      <c r="C397" s="206"/>
      <c r="D397" s="196" t="s">
        <v>127</v>
      </c>
      <c r="E397" s="207" t="s">
        <v>19</v>
      </c>
      <c r="F397" s="208" t="s">
        <v>465</v>
      </c>
      <c r="G397" s="206"/>
      <c r="H397" s="209">
        <v>0.129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127</v>
      </c>
      <c r="AU397" s="215" t="s">
        <v>123</v>
      </c>
      <c r="AV397" s="14" t="s">
        <v>123</v>
      </c>
      <c r="AW397" s="14" t="s">
        <v>34</v>
      </c>
      <c r="AX397" s="14" t="s">
        <v>72</v>
      </c>
      <c r="AY397" s="215" t="s">
        <v>114</v>
      </c>
    </row>
    <row r="398" spans="2:51" s="13" customFormat="1" ht="11.25">
      <c r="B398" s="194"/>
      <c r="C398" s="195"/>
      <c r="D398" s="196" t="s">
        <v>127</v>
      </c>
      <c r="E398" s="197" t="s">
        <v>19</v>
      </c>
      <c r="F398" s="198" t="s">
        <v>456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127</v>
      </c>
      <c r="AU398" s="204" t="s">
        <v>123</v>
      </c>
      <c r="AV398" s="13" t="s">
        <v>80</v>
      </c>
      <c r="AW398" s="13" t="s">
        <v>34</v>
      </c>
      <c r="AX398" s="13" t="s">
        <v>72</v>
      </c>
      <c r="AY398" s="204" t="s">
        <v>114</v>
      </c>
    </row>
    <row r="399" spans="2:51" s="14" customFormat="1" ht="11.25">
      <c r="B399" s="205"/>
      <c r="C399" s="206"/>
      <c r="D399" s="196" t="s">
        <v>127</v>
      </c>
      <c r="E399" s="207" t="s">
        <v>19</v>
      </c>
      <c r="F399" s="208" t="s">
        <v>464</v>
      </c>
      <c r="G399" s="206"/>
      <c r="H399" s="209">
        <v>0.20599999999999999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127</v>
      </c>
      <c r="AU399" s="215" t="s">
        <v>123</v>
      </c>
      <c r="AV399" s="14" t="s">
        <v>123</v>
      </c>
      <c r="AW399" s="14" t="s">
        <v>34</v>
      </c>
      <c r="AX399" s="14" t="s">
        <v>72</v>
      </c>
      <c r="AY399" s="215" t="s">
        <v>114</v>
      </c>
    </row>
    <row r="400" spans="2:51" s="14" customFormat="1" ht="11.25">
      <c r="B400" s="205"/>
      <c r="C400" s="206"/>
      <c r="D400" s="196" t="s">
        <v>127</v>
      </c>
      <c r="E400" s="207" t="s">
        <v>19</v>
      </c>
      <c r="F400" s="208" t="s">
        <v>465</v>
      </c>
      <c r="G400" s="206"/>
      <c r="H400" s="209">
        <v>0.129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127</v>
      </c>
      <c r="AU400" s="215" t="s">
        <v>123</v>
      </c>
      <c r="AV400" s="14" t="s">
        <v>123</v>
      </c>
      <c r="AW400" s="14" t="s">
        <v>34</v>
      </c>
      <c r="AX400" s="14" t="s">
        <v>72</v>
      </c>
      <c r="AY400" s="215" t="s">
        <v>114</v>
      </c>
    </row>
    <row r="401" spans="1:65" s="13" customFormat="1" ht="11.25">
      <c r="B401" s="194"/>
      <c r="C401" s="195"/>
      <c r="D401" s="196" t="s">
        <v>127</v>
      </c>
      <c r="E401" s="197" t="s">
        <v>19</v>
      </c>
      <c r="F401" s="198" t="s">
        <v>457</v>
      </c>
      <c r="G401" s="195"/>
      <c r="H401" s="197" t="s">
        <v>19</v>
      </c>
      <c r="I401" s="199"/>
      <c r="J401" s="195"/>
      <c r="K401" s="195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127</v>
      </c>
      <c r="AU401" s="204" t="s">
        <v>123</v>
      </c>
      <c r="AV401" s="13" t="s">
        <v>80</v>
      </c>
      <c r="AW401" s="13" t="s">
        <v>34</v>
      </c>
      <c r="AX401" s="13" t="s">
        <v>72</v>
      </c>
      <c r="AY401" s="204" t="s">
        <v>114</v>
      </c>
    </row>
    <row r="402" spans="1:65" s="14" customFormat="1" ht="11.25">
      <c r="B402" s="205"/>
      <c r="C402" s="206"/>
      <c r="D402" s="196" t="s">
        <v>127</v>
      </c>
      <c r="E402" s="207" t="s">
        <v>19</v>
      </c>
      <c r="F402" s="208" t="s">
        <v>466</v>
      </c>
      <c r="G402" s="206"/>
      <c r="H402" s="209">
        <v>0.61899999999999999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127</v>
      </c>
      <c r="AU402" s="215" t="s">
        <v>123</v>
      </c>
      <c r="AV402" s="14" t="s">
        <v>123</v>
      </c>
      <c r="AW402" s="14" t="s">
        <v>34</v>
      </c>
      <c r="AX402" s="14" t="s">
        <v>72</v>
      </c>
      <c r="AY402" s="215" t="s">
        <v>114</v>
      </c>
    </row>
    <row r="403" spans="1:65" s="14" customFormat="1" ht="11.25">
      <c r="B403" s="205"/>
      <c r="C403" s="206"/>
      <c r="D403" s="196" t="s">
        <v>127</v>
      </c>
      <c r="E403" s="207" t="s">
        <v>19</v>
      </c>
      <c r="F403" s="208" t="s">
        <v>467</v>
      </c>
      <c r="G403" s="206"/>
      <c r="H403" s="209">
        <v>0.38700000000000001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127</v>
      </c>
      <c r="AU403" s="215" t="s">
        <v>123</v>
      </c>
      <c r="AV403" s="14" t="s">
        <v>123</v>
      </c>
      <c r="AW403" s="14" t="s">
        <v>34</v>
      </c>
      <c r="AX403" s="14" t="s">
        <v>72</v>
      </c>
      <c r="AY403" s="215" t="s">
        <v>114</v>
      </c>
    </row>
    <row r="404" spans="1:65" s="15" customFormat="1" ht="11.25">
      <c r="B404" s="216"/>
      <c r="C404" s="217"/>
      <c r="D404" s="196" t="s">
        <v>127</v>
      </c>
      <c r="E404" s="218" t="s">
        <v>19</v>
      </c>
      <c r="F404" s="219" t="s">
        <v>133</v>
      </c>
      <c r="G404" s="217"/>
      <c r="H404" s="220">
        <v>2.6809999999999996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127</v>
      </c>
      <c r="AU404" s="226" t="s">
        <v>123</v>
      </c>
      <c r="AV404" s="15" t="s">
        <v>122</v>
      </c>
      <c r="AW404" s="15" t="s">
        <v>34</v>
      </c>
      <c r="AX404" s="15" t="s">
        <v>80</v>
      </c>
      <c r="AY404" s="226" t="s">
        <v>114</v>
      </c>
    </row>
    <row r="405" spans="1:65" s="14" customFormat="1" ht="11.25">
      <c r="B405" s="205"/>
      <c r="C405" s="206"/>
      <c r="D405" s="196" t="s">
        <v>127</v>
      </c>
      <c r="E405" s="206"/>
      <c r="F405" s="208" t="s">
        <v>468</v>
      </c>
      <c r="G405" s="206"/>
      <c r="H405" s="209">
        <v>2.9489999999999998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127</v>
      </c>
      <c r="AU405" s="215" t="s">
        <v>123</v>
      </c>
      <c r="AV405" s="14" t="s">
        <v>123</v>
      </c>
      <c r="AW405" s="14" t="s">
        <v>4</v>
      </c>
      <c r="AX405" s="14" t="s">
        <v>80</v>
      </c>
      <c r="AY405" s="215" t="s">
        <v>114</v>
      </c>
    </row>
    <row r="406" spans="1:65" s="2" customFormat="1" ht="16.5" customHeight="1">
      <c r="A406" s="37"/>
      <c r="B406" s="38"/>
      <c r="C406" s="244" t="s">
        <v>469</v>
      </c>
      <c r="D406" s="244" t="s">
        <v>434</v>
      </c>
      <c r="E406" s="245" t="s">
        <v>470</v>
      </c>
      <c r="F406" s="246" t="s">
        <v>471</v>
      </c>
      <c r="G406" s="247" t="s">
        <v>239</v>
      </c>
      <c r="H406" s="248">
        <v>5.1539999999999999</v>
      </c>
      <c r="I406" s="249"/>
      <c r="J406" s="250">
        <f>ROUND(I406*H406,2)</f>
        <v>0</v>
      </c>
      <c r="K406" s="246" t="s">
        <v>121</v>
      </c>
      <c r="L406" s="251"/>
      <c r="M406" s="252" t="s">
        <v>19</v>
      </c>
      <c r="N406" s="253" t="s">
        <v>44</v>
      </c>
      <c r="O406" s="67"/>
      <c r="P406" s="185">
        <f>O406*H406</f>
        <v>0</v>
      </c>
      <c r="Q406" s="185">
        <v>1</v>
      </c>
      <c r="R406" s="185">
        <f>Q406*H406</f>
        <v>5.1539999999999999</v>
      </c>
      <c r="S406" s="185">
        <v>0</v>
      </c>
      <c r="T406" s="18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7" t="s">
        <v>437</v>
      </c>
      <c r="AT406" s="187" t="s">
        <v>434</v>
      </c>
      <c r="AU406" s="187" t="s">
        <v>123</v>
      </c>
      <c r="AY406" s="20" t="s">
        <v>114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0" t="s">
        <v>123</v>
      </c>
      <c r="BK406" s="188">
        <f>ROUND(I406*H406,2)</f>
        <v>0</v>
      </c>
      <c r="BL406" s="20" t="s">
        <v>236</v>
      </c>
      <c r="BM406" s="187" t="s">
        <v>472</v>
      </c>
    </row>
    <row r="407" spans="1:65" s="13" customFormat="1" ht="11.25">
      <c r="B407" s="194"/>
      <c r="C407" s="195"/>
      <c r="D407" s="196" t="s">
        <v>127</v>
      </c>
      <c r="E407" s="197" t="s">
        <v>19</v>
      </c>
      <c r="F407" s="198" t="s">
        <v>363</v>
      </c>
      <c r="G407" s="195"/>
      <c r="H407" s="197" t="s">
        <v>19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127</v>
      </c>
      <c r="AU407" s="204" t="s">
        <v>123</v>
      </c>
      <c r="AV407" s="13" t="s">
        <v>80</v>
      </c>
      <c r="AW407" s="13" t="s">
        <v>34</v>
      </c>
      <c r="AX407" s="13" t="s">
        <v>72</v>
      </c>
      <c r="AY407" s="204" t="s">
        <v>114</v>
      </c>
    </row>
    <row r="408" spans="1:65" s="13" customFormat="1" ht="11.25">
      <c r="B408" s="194"/>
      <c r="C408" s="195"/>
      <c r="D408" s="196" t="s">
        <v>127</v>
      </c>
      <c r="E408" s="197" t="s">
        <v>19</v>
      </c>
      <c r="F408" s="198" t="s">
        <v>364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127</v>
      </c>
      <c r="AU408" s="204" t="s">
        <v>123</v>
      </c>
      <c r="AV408" s="13" t="s">
        <v>80</v>
      </c>
      <c r="AW408" s="13" t="s">
        <v>34</v>
      </c>
      <c r="AX408" s="13" t="s">
        <v>72</v>
      </c>
      <c r="AY408" s="204" t="s">
        <v>114</v>
      </c>
    </row>
    <row r="409" spans="1:65" s="14" customFormat="1" ht="11.25">
      <c r="B409" s="205"/>
      <c r="C409" s="206"/>
      <c r="D409" s="196" t="s">
        <v>127</v>
      </c>
      <c r="E409" s="207" t="s">
        <v>19</v>
      </c>
      <c r="F409" s="208" t="s">
        <v>473</v>
      </c>
      <c r="G409" s="206"/>
      <c r="H409" s="209">
        <v>0.57399999999999995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127</v>
      </c>
      <c r="AU409" s="215" t="s">
        <v>123</v>
      </c>
      <c r="AV409" s="14" t="s">
        <v>123</v>
      </c>
      <c r="AW409" s="14" t="s">
        <v>34</v>
      </c>
      <c r="AX409" s="14" t="s">
        <v>72</v>
      </c>
      <c r="AY409" s="215" t="s">
        <v>114</v>
      </c>
    </row>
    <row r="410" spans="1:65" s="13" customFormat="1" ht="11.25">
      <c r="B410" s="194"/>
      <c r="C410" s="195"/>
      <c r="D410" s="196" t="s">
        <v>127</v>
      </c>
      <c r="E410" s="197" t="s">
        <v>19</v>
      </c>
      <c r="F410" s="198" t="s">
        <v>451</v>
      </c>
      <c r="G410" s="195"/>
      <c r="H410" s="197" t="s">
        <v>19</v>
      </c>
      <c r="I410" s="199"/>
      <c r="J410" s="195"/>
      <c r="K410" s="195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127</v>
      </c>
      <c r="AU410" s="204" t="s">
        <v>123</v>
      </c>
      <c r="AV410" s="13" t="s">
        <v>80</v>
      </c>
      <c r="AW410" s="13" t="s">
        <v>34</v>
      </c>
      <c r="AX410" s="13" t="s">
        <v>72</v>
      </c>
      <c r="AY410" s="204" t="s">
        <v>114</v>
      </c>
    </row>
    <row r="411" spans="1:65" s="14" customFormat="1" ht="11.25">
      <c r="B411" s="205"/>
      <c r="C411" s="206"/>
      <c r="D411" s="196" t="s">
        <v>127</v>
      </c>
      <c r="E411" s="207" t="s">
        <v>19</v>
      </c>
      <c r="F411" s="208" t="s">
        <v>474</v>
      </c>
      <c r="G411" s="206"/>
      <c r="H411" s="209">
        <v>0.58199999999999996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127</v>
      </c>
      <c r="AU411" s="215" t="s">
        <v>123</v>
      </c>
      <c r="AV411" s="14" t="s">
        <v>123</v>
      </c>
      <c r="AW411" s="14" t="s">
        <v>34</v>
      </c>
      <c r="AX411" s="14" t="s">
        <v>72</v>
      </c>
      <c r="AY411" s="215" t="s">
        <v>114</v>
      </c>
    </row>
    <row r="412" spans="1:65" s="13" customFormat="1" ht="11.25">
      <c r="B412" s="194"/>
      <c r="C412" s="195"/>
      <c r="D412" s="196" t="s">
        <v>127</v>
      </c>
      <c r="E412" s="197" t="s">
        <v>19</v>
      </c>
      <c r="F412" s="198" t="s">
        <v>453</v>
      </c>
      <c r="G412" s="195"/>
      <c r="H412" s="197" t="s">
        <v>19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127</v>
      </c>
      <c r="AU412" s="204" t="s">
        <v>123</v>
      </c>
      <c r="AV412" s="13" t="s">
        <v>80</v>
      </c>
      <c r="AW412" s="13" t="s">
        <v>34</v>
      </c>
      <c r="AX412" s="13" t="s">
        <v>72</v>
      </c>
      <c r="AY412" s="204" t="s">
        <v>114</v>
      </c>
    </row>
    <row r="413" spans="1:65" s="14" customFormat="1" ht="11.25">
      <c r="B413" s="205"/>
      <c r="C413" s="206"/>
      <c r="D413" s="196" t="s">
        <v>127</v>
      </c>
      <c r="E413" s="207" t="s">
        <v>19</v>
      </c>
      <c r="F413" s="208" t="s">
        <v>474</v>
      </c>
      <c r="G413" s="206"/>
      <c r="H413" s="209">
        <v>0.58199999999999996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127</v>
      </c>
      <c r="AU413" s="215" t="s">
        <v>123</v>
      </c>
      <c r="AV413" s="14" t="s">
        <v>123</v>
      </c>
      <c r="AW413" s="14" t="s">
        <v>34</v>
      </c>
      <c r="AX413" s="14" t="s">
        <v>72</v>
      </c>
      <c r="AY413" s="215" t="s">
        <v>114</v>
      </c>
    </row>
    <row r="414" spans="1:65" s="13" customFormat="1" ht="11.25">
      <c r="B414" s="194"/>
      <c r="C414" s="195"/>
      <c r="D414" s="196" t="s">
        <v>127</v>
      </c>
      <c r="E414" s="197" t="s">
        <v>19</v>
      </c>
      <c r="F414" s="198" t="s">
        <v>454</v>
      </c>
      <c r="G414" s="195"/>
      <c r="H414" s="197" t="s">
        <v>19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127</v>
      </c>
      <c r="AU414" s="204" t="s">
        <v>123</v>
      </c>
      <c r="AV414" s="13" t="s">
        <v>80</v>
      </c>
      <c r="AW414" s="13" t="s">
        <v>34</v>
      </c>
      <c r="AX414" s="13" t="s">
        <v>72</v>
      </c>
      <c r="AY414" s="204" t="s">
        <v>114</v>
      </c>
    </row>
    <row r="415" spans="1:65" s="14" customFormat="1" ht="11.25">
      <c r="B415" s="205"/>
      <c r="C415" s="206"/>
      <c r="D415" s="196" t="s">
        <v>127</v>
      </c>
      <c r="E415" s="207" t="s">
        <v>19</v>
      </c>
      <c r="F415" s="208" t="s">
        <v>475</v>
      </c>
      <c r="G415" s="206"/>
      <c r="H415" s="209">
        <v>0.58499999999999996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127</v>
      </c>
      <c r="AU415" s="215" t="s">
        <v>123</v>
      </c>
      <c r="AV415" s="14" t="s">
        <v>123</v>
      </c>
      <c r="AW415" s="14" t="s">
        <v>34</v>
      </c>
      <c r="AX415" s="14" t="s">
        <v>72</v>
      </c>
      <c r="AY415" s="215" t="s">
        <v>114</v>
      </c>
    </row>
    <row r="416" spans="1:65" s="13" customFormat="1" ht="11.25">
      <c r="B416" s="194"/>
      <c r="C416" s="195"/>
      <c r="D416" s="196" t="s">
        <v>127</v>
      </c>
      <c r="E416" s="197" t="s">
        <v>19</v>
      </c>
      <c r="F416" s="198" t="s">
        <v>456</v>
      </c>
      <c r="G416" s="195"/>
      <c r="H416" s="197" t="s">
        <v>19</v>
      </c>
      <c r="I416" s="199"/>
      <c r="J416" s="195"/>
      <c r="K416" s="195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127</v>
      </c>
      <c r="AU416" s="204" t="s">
        <v>123</v>
      </c>
      <c r="AV416" s="13" t="s">
        <v>80</v>
      </c>
      <c r="AW416" s="13" t="s">
        <v>34</v>
      </c>
      <c r="AX416" s="13" t="s">
        <v>72</v>
      </c>
      <c r="AY416" s="204" t="s">
        <v>114</v>
      </c>
    </row>
    <row r="417" spans="1:65" s="14" customFormat="1" ht="11.25">
      <c r="B417" s="205"/>
      <c r="C417" s="206"/>
      <c r="D417" s="196" t="s">
        <v>127</v>
      </c>
      <c r="E417" s="207" t="s">
        <v>19</v>
      </c>
      <c r="F417" s="208" t="s">
        <v>475</v>
      </c>
      <c r="G417" s="206"/>
      <c r="H417" s="209">
        <v>0.58499999999999996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127</v>
      </c>
      <c r="AU417" s="215" t="s">
        <v>123</v>
      </c>
      <c r="AV417" s="14" t="s">
        <v>123</v>
      </c>
      <c r="AW417" s="14" t="s">
        <v>34</v>
      </c>
      <c r="AX417" s="14" t="s">
        <v>72</v>
      </c>
      <c r="AY417" s="215" t="s">
        <v>114</v>
      </c>
    </row>
    <row r="418" spans="1:65" s="13" customFormat="1" ht="11.25">
      <c r="B418" s="194"/>
      <c r="C418" s="195"/>
      <c r="D418" s="196" t="s">
        <v>127</v>
      </c>
      <c r="E418" s="197" t="s">
        <v>19</v>
      </c>
      <c r="F418" s="198" t="s">
        <v>457</v>
      </c>
      <c r="G418" s="195"/>
      <c r="H418" s="197" t="s">
        <v>19</v>
      </c>
      <c r="I418" s="199"/>
      <c r="J418" s="195"/>
      <c r="K418" s="195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127</v>
      </c>
      <c r="AU418" s="204" t="s">
        <v>123</v>
      </c>
      <c r="AV418" s="13" t="s">
        <v>80</v>
      </c>
      <c r="AW418" s="13" t="s">
        <v>34</v>
      </c>
      <c r="AX418" s="13" t="s">
        <v>72</v>
      </c>
      <c r="AY418" s="204" t="s">
        <v>114</v>
      </c>
    </row>
    <row r="419" spans="1:65" s="14" customFormat="1" ht="11.25">
      <c r="B419" s="205"/>
      <c r="C419" s="206"/>
      <c r="D419" s="196" t="s">
        <v>127</v>
      </c>
      <c r="E419" s="207" t="s">
        <v>19</v>
      </c>
      <c r="F419" s="208" t="s">
        <v>476</v>
      </c>
      <c r="G419" s="206"/>
      <c r="H419" s="209">
        <v>1.7769999999999999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127</v>
      </c>
      <c r="AU419" s="215" t="s">
        <v>123</v>
      </c>
      <c r="AV419" s="14" t="s">
        <v>123</v>
      </c>
      <c r="AW419" s="14" t="s">
        <v>34</v>
      </c>
      <c r="AX419" s="14" t="s">
        <v>72</v>
      </c>
      <c r="AY419" s="215" t="s">
        <v>114</v>
      </c>
    </row>
    <row r="420" spans="1:65" s="15" customFormat="1" ht="11.25">
      <c r="B420" s="216"/>
      <c r="C420" s="217"/>
      <c r="D420" s="196" t="s">
        <v>127</v>
      </c>
      <c r="E420" s="218" t="s">
        <v>19</v>
      </c>
      <c r="F420" s="219" t="s">
        <v>133</v>
      </c>
      <c r="G420" s="217"/>
      <c r="H420" s="220">
        <v>4.6849999999999996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127</v>
      </c>
      <c r="AU420" s="226" t="s">
        <v>123</v>
      </c>
      <c r="AV420" s="15" t="s">
        <v>122</v>
      </c>
      <c r="AW420" s="15" t="s">
        <v>34</v>
      </c>
      <c r="AX420" s="15" t="s">
        <v>80</v>
      </c>
      <c r="AY420" s="226" t="s">
        <v>114</v>
      </c>
    </row>
    <row r="421" spans="1:65" s="14" customFormat="1" ht="11.25">
      <c r="B421" s="205"/>
      <c r="C421" s="206"/>
      <c r="D421" s="196" t="s">
        <v>127</v>
      </c>
      <c r="E421" s="206"/>
      <c r="F421" s="208" t="s">
        <v>477</v>
      </c>
      <c r="G421" s="206"/>
      <c r="H421" s="209">
        <v>5.1539999999999999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127</v>
      </c>
      <c r="AU421" s="215" t="s">
        <v>123</v>
      </c>
      <c r="AV421" s="14" t="s">
        <v>123</v>
      </c>
      <c r="AW421" s="14" t="s">
        <v>4</v>
      </c>
      <c r="AX421" s="14" t="s">
        <v>80</v>
      </c>
      <c r="AY421" s="215" t="s">
        <v>114</v>
      </c>
    </row>
    <row r="422" spans="1:65" s="2" customFormat="1" ht="16.5" customHeight="1">
      <c r="A422" s="37"/>
      <c r="B422" s="38"/>
      <c r="C422" s="244" t="s">
        <v>437</v>
      </c>
      <c r="D422" s="244" t="s">
        <v>434</v>
      </c>
      <c r="E422" s="245" t="s">
        <v>478</v>
      </c>
      <c r="F422" s="246" t="s">
        <v>479</v>
      </c>
      <c r="G422" s="247" t="s">
        <v>239</v>
      </c>
      <c r="H422" s="248">
        <v>8.6999999999999994E-2</v>
      </c>
      <c r="I422" s="249"/>
      <c r="J422" s="250">
        <f>ROUND(I422*H422,2)</f>
        <v>0</v>
      </c>
      <c r="K422" s="246" t="s">
        <v>121</v>
      </c>
      <c r="L422" s="251"/>
      <c r="M422" s="252" t="s">
        <v>19</v>
      </c>
      <c r="N422" s="253" t="s">
        <v>44</v>
      </c>
      <c r="O422" s="67"/>
      <c r="P422" s="185">
        <f>O422*H422</f>
        <v>0</v>
      </c>
      <c r="Q422" s="185">
        <v>1</v>
      </c>
      <c r="R422" s="185">
        <f>Q422*H422</f>
        <v>8.6999999999999994E-2</v>
      </c>
      <c r="S422" s="185">
        <v>0</v>
      </c>
      <c r="T422" s="18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7" t="s">
        <v>437</v>
      </c>
      <c r="AT422" s="187" t="s">
        <v>434</v>
      </c>
      <c r="AU422" s="187" t="s">
        <v>123</v>
      </c>
      <c r="AY422" s="20" t="s">
        <v>114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123</v>
      </c>
      <c r="BK422" s="188">
        <f>ROUND(I422*H422,2)</f>
        <v>0</v>
      </c>
      <c r="BL422" s="20" t="s">
        <v>236</v>
      </c>
      <c r="BM422" s="187" t="s">
        <v>480</v>
      </c>
    </row>
    <row r="423" spans="1:65" s="13" customFormat="1" ht="11.25">
      <c r="B423" s="194"/>
      <c r="C423" s="195"/>
      <c r="D423" s="196" t="s">
        <v>127</v>
      </c>
      <c r="E423" s="197" t="s">
        <v>19</v>
      </c>
      <c r="F423" s="198" t="s">
        <v>363</v>
      </c>
      <c r="G423" s="195"/>
      <c r="H423" s="197" t="s">
        <v>19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127</v>
      </c>
      <c r="AU423" s="204" t="s">
        <v>123</v>
      </c>
      <c r="AV423" s="13" t="s">
        <v>80</v>
      </c>
      <c r="AW423" s="13" t="s">
        <v>34</v>
      </c>
      <c r="AX423" s="13" t="s">
        <v>72</v>
      </c>
      <c r="AY423" s="204" t="s">
        <v>114</v>
      </c>
    </row>
    <row r="424" spans="1:65" s="13" customFormat="1" ht="11.25">
      <c r="B424" s="194"/>
      <c r="C424" s="195"/>
      <c r="D424" s="196" t="s">
        <v>127</v>
      </c>
      <c r="E424" s="197" t="s">
        <v>19</v>
      </c>
      <c r="F424" s="198" t="s">
        <v>364</v>
      </c>
      <c r="G424" s="195"/>
      <c r="H424" s="197" t="s">
        <v>19</v>
      </c>
      <c r="I424" s="199"/>
      <c r="J424" s="195"/>
      <c r="K424" s="195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127</v>
      </c>
      <c r="AU424" s="204" t="s">
        <v>123</v>
      </c>
      <c r="AV424" s="13" t="s">
        <v>80</v>
      </c>
      <c r="AW424" s="13" t="s">
        <v>34</v>
      </c>
      <c r="AX424" s="13" t="s">
        <v>72</v>
      </c>
      <c r="AY424" s="204" t="s">
        <v>114</v>
      </c>
    </row>
    <row r="425" spans="1:65" s="13" customFormat="1" ht="11.25">
      <c r="B425" s="194"/>
      <c r="C425" s="195"/>
      <c r="D425" s="196" t="s">
        <v>127</v>
      </c>
      <c r="E425" s="197" t="s">
        <v>19</v>
      </c>
      <c r="F425" s="198" t="s">
        <v>367</v>
      </c>
      <c r="G425" s="195"/>
      <c r="H425" s="197" t="s">
        <v>19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127</v>
      </c>
      <c r="AU425" s="204" t="s">
        <v>123</v>
      </c>
      <c r="AV425" s="13" t="s">
        <v>80</v>
      </c>
      <c r="AW425" s="13" t="s">
        <v>34</v>
      </c>
      <c r="AX425" s="13" t="s">
        <v>72</v>
      </c>
      <c r="AY425" s="204" t="s">
        <v>114</v>
      </c>
    </row>
    <row r="426" spans="1:65" s="14" customFormat="1" ht="11.25">
      <c r="B426" s="205"/>
      <c r="C426" s="206"/>
      <c r="D426" s="196" t="s">
        <v>127</v>
      </c>
      <c r="E426" s="207" t="s">
        <v>19</v>
      </c>
      <c r="F426" s="208" t="s">
        <v>481</v>
      </c>
      <c r="G426" s="206"/>
      <c r="H426" s="209">
        <v>2.9000000000000001E-2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127</v>
      </c>
      <c r="AU426" s="215" t="s">
        <v>123</v>
      </c>
      <c r="AV426" s="14" t="s">
        <v>123</v>
      </c>
      <c r="AW426" s="14" t="s">
        <v>34</v>
      </c>
      <c r="AX426" s="14" t="s">
        <v>72</v>
      </c>
      <c r="AY426" s="215" t="s">
        <v>114</v>
      </c>
    </row>
    <row r="427" spans="1:65" s="16" customFormat="1" ht="11.25">
      <c r="B427" s="233"/>
      <c r="C427" s="234"/>
      <c r="D427" s="196" t="s">
        <v>127</v>
      </c>
      <c r="E427" s="235" t="s">
        <v>19</v>
      </c>
      <c r="F427" s="236" t="s">
        <v>369</v>
      </c>
      <c r="G427" s="234"/>
      <c r="H427" s="237">
        <v>2.9000000000000001E-2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127</v>
      </c>
      <c r="AU427" s="243" t="s">
        <v>123</v>
      </c>
      <c r="AV427" s="16" t="s">
        <v>139</v>
      </c>
      <c r="AW427" s="16" t="s">
        <v>34</v>
      </c>
      <c r="AX427" s="16" t="s">
        <v>72</v>
      </c>
      <c r="AY427" s="243" t="s">
        <v>114</v>
      </c>
    </row>
    <row r="428" spans="1:65" s="13" customFormat="1" ht="11.25">
      <c r="B428" s="194"/>
      <c r="C428" s="195"/>
      <c r="D428" s="196" t="s">
        <v>127</v>
      </c>
      <c r="E428" s="197" t="s">
        <v>19</v>
      </c>
      <c r="F428" s="198" t="s">
        <v>370</v>
      </c>
      <c r="G428" s="195"/>
      <c r="H428" s="197" t="s">
        <v>19</v>
      </c>
      <c r="I428" s="199"/>
      <c r="J428" s="195"/>
      <c r="K428" s="195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127</v>
      </c>
      <c r="AU428" s="204" t="s">
        <v>123</v>
      </c>
      <c r="AV428" s="13" t="s">
        <v>80</v>
      </c>
      <c r="AW428" s="13" t="s">
        <v>34</v>
      </c>
      <c r="AX428" s="13" t="s">
        <v>72</v>
      </c>
      <c r="AY428" s="204" t="s">
        <v>114</v>
      </c>
    </row>
    <row r="429" spans="1:65" s="13" customFormat="1" ht="11.25">
      <c r="B429" s="194"/>
      <c r="C429" s="195"/>
      <c r="D429" s="196" t="s">
        <v>127</v>
      </c>
      <c r="E429" s="197" t="s">
        <v>19</v>
      </c>
      <c r="F429" s="198" t="s">
        <v>367</v>
      </c>
      <c r="G429" s="195"/>
      <c r="H429" s="197" t="s">
        <v>19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127</v>
      </c>
      <c r="AU429" s="204" t="s">
        <v>123</v>
      </c>
      <c r="AV429" s="13" t="s">
        <v>80</v>
      </c>
      <c r="AW429" s="13" t="s">
        <v>34</v>
      </c>
      <c r="AX429" s="13" t="s">
        <v>72</v>
      </c>
      <c r="AY429" s="204" t="s">
        <v>114</v>
      </c>
    </row>
    <row r="430" spans="1:65" s="14" customFormat="1" ht="11.25">
      <c r="B430" s="205"/>
      <c r="C430" s="206"/>
      <c r="D430" s="196" t="s">
        <v>127</v>
      </c>
      <c r="E430" s="207" t="s">
        <v>19</v>
      </c>
      <c r="F430" s="208" t="s">
        <v>481</v>
      </c>
      <c r="G430" s="206"/>
      <c r="H430" s="209">
        <v>2.9000000000000001E-2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127</v>
      </c>
      <c r="AU430" s="215" t="s">
        <v>123</v>
      </c>
      <c r="AV430" s="14" t="s">
        <v>123</v>
      </c>
      <c r="AW430" s="14" t="s">
        <v>34</v>
      </c>
      <c r="AX430" s="14" t="s">
        <v>72</v>
      </c>
      <c r="AY430" s="215" t="s">
        <v>114</v>
      </c>
    </row>
    <row r="431" spans="1:65" s="16" customFormat="1" ht="11.25">
      <c r="B431" s="233"/>
      <c r="C431" s="234"/>
      <c r="D431" s="196" t="s">
        <v>127</v>
      </c>
      <c r="E431" s="235" t="s">
        <v>19</v>
      </c>
      <c r="F431" s="236" t="s">
        <v>369</v>
      </c>
      <c r="G431" s="234"/>
      <c r="H431" s="237">
        <v>2.9000000000000001E-2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127</v>
      </c>
      <c r="AU431" s="243" t="s">
        <v>123</v>
      </c>
      <c r="AV431" s="16" t="s">
        <v>139</v>
      </c>
      <c r="AW431" s="16" t="s">
        <v>34</v>
      </c>
      <c r="AX431" s="16" t="s">
        <v>72</v>
      </c>
      <c r="AY431" s="243" t="s">
        <v>114</v>
      </c>
    </row>
    <row r="432" spans="1:65" s="13" customFormat="1" ht="11.25">
      <c r="B432" s="194"/>
      <c r="C432" s="195"/>
      <c r="D432" s="196" t="s">
        <v>127</v>
      </c>
      <c r="E432" s="197" t="s">
        <v>19</v>
      </c>
      <c r="F432" s="198" t="s">
        <v>372</v>
      </c>
      <c r="G432" s="195"/>
      <c r="H432" s="197" t="s">
        <v>19</v>
      </c>
      <c r="I432" s="199"/>
      <c r="J432" s="195"/>
      <c r="K432" s="195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127</v>
      </c>
      <c r="AU432" s="204" t="s">
        <v>123</v>
      </c>
      <c r="AV432" s="13" t="s">
        <v>80</v>
      </c>
      <c r="AW432" s="13" t="s">
        <v>34</v>
      </c>
      <c r="AX432" s="13" t="s">
        <v>72</v>
      </c>
      <c r="AY432" s="204" t="s">
        <v>114</v>
      </c>
    </row>
    <row r="433" spans="1:65" s="13" customFormat="1" ht="11.25">
      <c r="B433" s="194"/>
      <c r="C433" s="195"/>
      <c r="D433" s="196" t="s">
        <v>127</v>
      </c>
      <c r="E433" s="197" t="s">
        <v>19</v>
      </c>
      <c r="F433" s="198" t="s">
        <v>367</v>
      </c>
      <c r="G433" s="195"/>
      <c r="H433" s="197" t="s">
        <v>19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127</v>
      </c>
      <c r="AU433" s="204" t="s">
        <v>123</v>
      </c>
      <c r="AV433" s="13" t="s">
        <v>80</v>
      </c>
      <c r="AW433" s="13" t="s">
        <v>34</v>
      </c>
      <c r="AX433" s="13" t="s">
        <v>72</v>
      </c>
      <c r="AY433" s="204" t="s">
        <v>114</v>
      </c>
    </row>
    <row r="434" spans="1:65" s="14" customFormat="1" ht="11.25">
      <c r="B434" s="205"/>
      <c r="C434" s="206"/>
      <c r="D434" s="196" t="s">
        <v>127</v>
      </c>
      <c r="E434" s="207" t="s">
        <v>19</v>
      </c>
      <c r="F434" s="208" t="s">
        <v>481</v>
      </c>
      <c r="G434" s="206"/>
      <c r="H434" s="209">
        <v>2.9000000000000001E-2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127</v>
      </c>
      <c r="AU434" s="215" t="s">
        <v>123</v>
      </c>
      <c r="AV434" s="14" t="s">
        <v>123</v>
      </c>
      <c r="AW434" s="14" t="s">
        <v>34</v>
      </c>
      <c r="AX434" s="14" t="s">
        <v>72</v>
      </c>
      <c r="AY434" s="215" t="s">
        <v>114</v>
      </c>
    </row>
    <row r="435" spans="1:65" s="16" customFormat="1" ht="11.25">
      <c r="B435" s="233"/>
      <c r="C435" s="234"/>
      <c r="D435" s="196" t="s">
        <v>127</v>
      </c>
      <c r="E435" s="235" t="s">
        <v>19</v>
      </c>
      <c r="F435" s="236" t="s">
        <v>369</v>
      </c>
      <c r="G435" s="234"/>
      <c r="H435" s="237">
        <v>2.9000000000000001E-2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127</v>
      </c>
      <c r="AU435" s="243" t="s">
        <v>123</v>
      </c>
      <c r="AV435" s="16" t="s">
        <v>139</v>
      </c>
      <c r="AW435" s="16" t="s">
        <v>34</v>
      </c>
      <c r="AX435" s="16" t="s">
        <v>72</v>
      </c>
      <c r="AY435" s="243" t="s">
        <v>114</v>
      </c>
    </row>
    <row r="436" spans="1:65" s="15" customFormat="1" ht="11.25">
      <c r="B436" s="216"/>
      <c r="C436" s="217"/>
      <c r="D436" s="196" t="s">
        <v>127</v>
      </c>
      <c r="E436" s="218" t="s">
        <v>19</v>
      </c>
      <c r="F436" s="219" t="s">
        <v>133</v>
      </c>
      <c r="G436" s="217"/>
      <c r="H436" s="220">
        <v>8.7000000000000008E-2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127</v>
      </c>
      <c r="AU436" s="226" t="s">
        <v>123</v>
      </c>
      <c r="AV436" s="15" t="s">
        <v>122</v>
      </c>
      <c r="AW436" s="15" t="s">
        <v>34</v>
      </c>
      <c r="AX436" s="15" t="s">
        <v>80</v>
      </c>
      <c r="AY436" s="226" t="s">
        <v>114</v>
      </c>
    </row>
    <row r="437" spans="1:65" s="2" customFormat="1" ht="16.5" customHeight="1">
      <c r="A437" s="37"/>
      <c r="B437" s="38"/>
      <c r="C437" s="244" t="s">
        <v>482</v>
      </c>
      <c r="D437" s="244" t="s">
        <v>434</v>
      </c>
      <c r="E437" s="245" t="s">
        <v>483</v>
      </c>
      <c r="F437" s="246" t="s">
        <v>484</v>
      </c>
      <c r="G437" s="247" t="s">
        <v>239</v>
      </c>
      <c r="H437" s="248">
        <v>1.008</v>
      </c>
      <c r="I437" s="249"/>
      <c r="J437" s="250">
        <f>ROUND(I437*H437,2)</f>
        <v>0</v>
      </c>
      <c r="K437" s="246" t="s">
        <v>121</v>
      </c>
      <c r="L437" s="251"/>
      <c r="M437" s="252" t="s">
        <v>19</v>
      </c>
      <c r="N437" s="253" t="s">
        <v>44</v>
      </c>
      <c r="O437" s="67"/>
      <c r="P437" s="185">
        <f>O437*H437</f>
        <v>0</v>
      </c>
      <c r="Q437" s="185">
        <v>1</v>
      </c>
      <c r="R437" s="185">
        <f>Q437*H437</f>
        <v>1.008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437</v>
      </c>
      <c r="AT437" s="187" t="s">
        <v>434</v>
      </c>
      <c r="AU437" s="187" t="s">
        <v>123</v>
      </c>
      <c r="AY437" s="20" t="s">
        <v>114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123</v>
      </c>
      <c r="BK437" s="188">
        <f>ROUND(I437*H437,2)</f>
        <v>0</v>
      </c>
      <c r="BL437" s="20" t="s">
        <v>236</v>
      </c>
      <c r="BM437" s="187" t="s">
        <v>485</v>
      </c>
    </row>
    <row r="438" spans="1:65" s="13" customFormat="1" ht="11.25">
      <c r="B438" s="194"/>
      <c r="C438" s="195"/>
      <c r="D438" s="196" t="s">
        <v>127</v>
      </c>
      <c r="E438" s="197" t="s">
        <v>19</v>
      </c>
      <c r="F438" s="198" t="s">
        <v>363</v>
      </c>
      <c r="G438" s="195"/>
      <c r="H438" s="197" t="s">
        <v>19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127</v>
      </c>
      <c r="AU438" s="204" t="s">
        <v>123</v>
      </c>
      <c r="AV438" s="13" t="s">
        <v>80</v>
      </c>
      <c r="AW438" s="13" t="s">
        <v>34</v>
      </c>
      <c r="AX438" s="13" t="s">
        <v>72</v>
      </c>
      <c r="AY438" s="204" t="s">
        <v>114</v>
      </c>
    </row>
    <row r="439" spans="1:65" s="13" customFormat="1" ht="11.25">
      <c r="B439" s="194"/>
      <c r="C439" s="195"/>
      <c r="D439" s="196" t="s">
        <v>127</v>
      </c>
      <c r="E439" s="197" t="s">
        <v>19</v>
      </c>
      <c r="F439" s="198" t="s">
        <v>486</v>
      </c>
      <c r="G439" s="195"/>
      <c r="H439" s="197" t="s">
        <v>19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127</v>
      </c>
      <c r="AU439" s="204" t="s">
        <v>123</v>
      </c>
      <c r="AV439" s="13" t="s">
        <v>80</v>
      </c>
      <c r="AW439" s="13" t="s">
        <v>34</v>
      </c>
      <c r="AX439" s="13" t="s">
        <v>72</v>
      </c>
      <c r="AY439" s="204" t="s">
        <v>114</v>
      </c>
    </row>
    <row r="440" spans="1:65" s="13" customFormat="1" ht="11.25">
      <c r="B440" s="194"/>
      <c r="C440" s="195"/>
      <c r="D440" s="196" t="s">
        <v>127</v>
      </c>
      <c r="E440" s="197" t="s">
        <v>19</v>
      </c>
      <c r="F440" s="198" t="s">
        <v>364</v>
      </c>
      <c r="G440" s="195"/>
      <c r="H440" s="197" t="s">
        <v>19</v>
      </c>
      <c r="I440" s="199"/>
      <c r="J440" s="195"/>
      <c r="K440" s="195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127</v>
      </c>
      <c r="AU440" s="204" t="s">
        <v>123</v>
      </c>
      <c r="AV440" s="13" t="s">
        <v>80</v>
      </c>
      <c r="AW440" s="13" t="s">
        <v>34</v>
      </c>
      <c r="AX440" s="13" t="s">
        <v>72</v>
      </c>
      <c r="AY440" s="204" t="s">
        <v>114</v>
      </c>
    </row>
    <row r="441" spans="1:65" s="14" customFormat="1" ht="11.25">
      <c r="B441" s="205"/>
      <c r="C441" s="206"/>
      <c r="D441" s="196" t="s">
        <v>127</v>
      </c>
      <c r="E441" s="207" t="s">
        <v>19</v>
      </c>
      <c r="F441" s="208" t="s">
        <v>487</v>
      </c>
      <c r="G441" s="206"/>
      <c r="H441" s="209">
        <v>0.104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127</v>
      </c>
      <c r="AU441" s="215" t="s">
        <v>123</v>
      </c>
      <c r="AV441" s="14" t="s">
        <v>123</v>
      </c>
      <c r="AW441" s="14" t="s">
        <v>34</v>
      </c>
      <c r="AX441" s="14" t="s">
        <v>72</v>
      </c>
      <c r="AY441" s="215" t="s">
        <v>114</v>
      </c>
    </row>
    <row r="442" spans="1:65" s="13" customFormat="1" ht="11.25">
      <c r="B442" s="194"/>
      <c r="C442" s="195"/>
      <c r="D442" s="196" t="s">
        <v>127</v>
      </c>
      <c r="E442" s="197" t="s">
        <v>19</v>
      </c>
      <c r="F442" s="198" t="s">
        <v>451</v>
      </c>
      <c r="G442" s="195"/>
      <c r="H442" s="197" t="s">
        <v>19</v>
      </c>
      <c r="I442" s="199"/>
      <c r="J442" s="195"/>
      <c r="K442" s="195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127</v>
      </c>
      <c r="AU442" s="204" t="s">
        <v>123</v>
      </c>
      <c r="AV442" s="13" t="s">
        <v>80</v>
      </c>
      <c r="AW442" s="13" t="s">
        <v>34</v>
      </c>
      <c r="AX442" s="13" t="s">
        <v>72</v>
      </c>
      <c r="AY442" s="204" t="s">
        <v>114</v>
      </c>
    </row>
    <row r="443" spans="1:65" s="14" customFormat="1" ht="11.25">
      <c r="B443" s="205"/>
      <c r="C443" s="206"/>
      <c r="D443" s="196" t="s">
        <v>127</v>
      </c>
      <c r="E443" s="207" t="s">
        <v>19</v>
      </c>
      <c r="F443" s="208" t="s">
        <v>488</v>
      </c>
      <c r="G443" s="206"/>
      <c r="H443" s="209">
        <v>0.11600000000000001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127</v>
      </c>
      <c r="AU443" s="215" t="s">
        <v>123</v>
      </c>
      <c r="AV443" s="14" t="s">
        <v>123</v>
      </c>
      <c r="AW443" s="14" t="s">
        <v>34</v>
      </c>
      <c r="AX443" s="14" t="s">
        <v>72</v>
      </c>
      <c r="AY443" s="215" t="s">
        <v>114</v>
      </c>
    </row>
    <row r="444" spans="1:65" s="13" customFormat="1" ht="11.25">
      <c r="B444" s="194"/>
      <c r="C444" s="195"/>
      <c r="D444" s="196" t="s">
        <v>127</v>
      </c>
      <c r="E444" s="197" t="s">
        <v>19</v>
      </c>
      <c r="F444" s="198" t="s">
        <v>453</v>
      </c>
      <c r="G444" s="195"/>
      <c r="H444" s="197" t="s">
        <v>19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127</v>
      </c>
      <c r="AU444" s="204" t="s">
        <v>123</v>
      </c>
      <c r="AV444" s="13" t="s">
        <v>80</v>
      </c>
      <c r="AW444" s="13" t="s">
        <v>34</v>
      </c>
      <c r="AX444" s="13" t="s">
        <v>72</v>
      </c>
      <c r="AY444" s="204" t="s">
        <v>114</v>
      </c>
    </row>
    <row r="445" spans="1:65" s="14" customFormat="1" ht="11.25">
      <c r="B445" s="205"/>
      <c r="C445" s="206"/>
      <c r="D445" s="196" t="s">
        <v>127</v>
      </c>
      <c r="E445" s="207" t="s">
        <v>19</v>
      </c>
      <c r="F445" s="208" t="s">
        <v>488</v>
      </c>
      <c r="G445" s="206"/>
      <c r="H445" s="209">
        <v>0.11600000000000001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127</v>
      </c>
      <c r="AU445" s="215" t="s">
        <v>123</v>
      </c>
      <c r="AV445" s="14" t="s">
        <v>123</v>
      </c>
      <c r="AW445" s="14" t="s">
        <v>34</v>
      </c>
      <c r="AX445" s="14" t="s">
        <v>72</v>
      </c>
      <c r="AY445" s="215" t="s">
        <v>114</v>
      </c>
    </row>
    <row r="446" spans="1:65" s="13" customFormat="1" ht="11.25">
      <c r="B446" s="194"/>
      <c r="C446" s="195"/>
      <c r="D446" s="196" t="s">
        <v>127</v>
      </c>
      <c r="E446" s="197" t="s">
        <v>19</v>
      </c>
      <c r="F446" s="198" t="s">
        <v>454</v>
      </c>
      <c r="G446" s="195"/>
      <c r="H446" s="197" t="s">
        <v>19</v>
      </c>
      <c r="I446" s="199"/>
      <c r="J446" s="195"/>
      <c r="K446" s="195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127</v>
      </c>
      <c r="AU446" s="204" t="s">
        <v>123</v>
      </c>
      <c r="AV446" s="13" t="s">
        <v>80</v>
      </c>
      <c r="AW446" s="13" t="s">
        <v>34</v>
      </c>
      <c r="AX446" s="13" t="s">
        <v>72</v>
      </c>
      <c r="AY446" s="204" t="s">
        <v>114</v>
      </c>
    </row>
    <row r="447" spans="1:65" s="14" customFormat="1" ht="11.25">
      <c r="B447" s="205"/>
      <c r="C447" s="206"/>
      <c r="D447" s="196" t="s">
        <v>127</v>
      </c>
      <c r="E447" s="207" t="s">
        <v>19</v>
      </c>
      <c r="F447" s="208" t="s">
        <v>488</v>
      </c>
      <c r="G447" s="206"/>
      <c r="H447" s="209">
        <v>0.11600000000000001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127</v>
      </c>
      <c r="AU447" s="215" t="s">
        <v>123</v>
      </c>
      <c r="AV447" s="14" t="s">
        <v>123</v>
      </c>
      <c r="AW447" s="14" t="s">
        <v>34</v>
      </c>
      <c r="AX447" s="14" t="s">
        <v>72</v>
      </c>
      <c r="AY447" s="215" t="s">
        <v>114</v>
      </c>
    </row>
    <row r="448" spans="1:65" s="13" customFormat="1" ht="11.25">
      <c r="B448" s="194"/>
      <c r="C448" s="195"/>
      <c r="D448" s="196" t="s">
        <v>127</v>
      </c>
      <c r="E448" s="197" t="s">
        <v>19</v>
      </c>
      <c r="F448" s="198" t="s">
        <v>456</v>
      </c>
      <c r="G448" s="195"/>
      <c r="H448" s="197" t="s">
        <v>19</v>
      </c>
      <c r="I448" s="199"/>
      <c r="J448" s="195"/>
      <c r="K448" s="195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127</v>
      </c>
      <c r="AU448" s="204" t="s">
        <v>123</v>
      </c>
      <c r="AV448" s="13" t="s">
        <v>80</v>
      </c>
      <c r="AW448" s="13" t="s">
        <v>34</v>
      </c>
      <c r="AX448" s="13" t="s">
        <v>72</v>
      </c>
      <c r="AY448" s="204" t="s">
        <v>114</v>
      </c>
    </row>
    <row r="449" spans="1:65" s="14" customFormat="1" ht="11.25">
      <c r="B449" s="205"/>
      <c r="C449" s="206"/>
      <c r="D449" s="196" t="s">
        <v>127</v>
      </c>
      <c r="E449" s="207" t="s">
        <v>19</v>
      </c>
      <c r="F449" s="208" t="s">
        <v>488</v>
      </c>
      <c r="G449" s="206"/>
      <c r="H449" s="209">
        <v>0.11600000000000001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127</v>
      </c>
      <c r="AU449" s="215" t="s">
        <v>123</v>
      </c>
      <c r="AV449" s="14" t="s">
        <v>123</v>
      </c>
      <c r="AW449" s="14" t="s">
        <v>34</v>
      </c>
      <c r="AX449" s="14" t="s">
        <v>72</v>
      </c>
      <c r="AY449" s="215" t="s">
        <v>114</v>
      </c>
    </row>
    <row r="450" spans="1:65" s="13" customFormat="1" ht="11.25">
      <c r="B450" s="194"/>
      <c r="C450" s="195"/>
      <c r="D450" s="196" t="s">
        <v>127</v>
      </c>
      <c r="E450" s="197" t="s">
        <v>19</v>
      </c>
      <c r="F450" s="198" t="s">
        <v>457</v>
      </c>
      <c r="G450" s="195"/>
      <c r="H450" s="197" t="s">
        <v>19</v>
      </c>
      <c r="I450" s="199"/>
      <c r="J450" s="195"/>
      <c r="K450" s="195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127</v>
      </c>
      <c r="AU450" s="204" t="s">
        <v>123</v>
      </c>
      <c r="AV450" s="13" t="s">
        <v>80</v>
      </c>
      <c r="AW450" s="13" t="s">
        <v>34</v>
      </c>
      <c r="AX450" s="13" t="s">
        <v>72</v>
      </c>
      <c r="AY450" s="204" t="s">
        <v>114</v>
      </c>
    </row>
    <row r="451" spans="1:65" s="14" customFormat="1" ht="11.25">
      <c r="B451" s="205"/>
      <c r="C451" s="206"/>
      <c r="D451" s="196" t="s">
        <v>127</v>
      </c>
      <c r="E451" s="207" t="s">
        <v>19</v>
      </c>
      <c r="F451" s="208" t="s">
        <v>489</v>
      </c>
      <c r="G451" s="206"/>
      <c r="H451" s="209">
        <v>0.34799999999999998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127</v>
      </c>
      <c r="AU451" s="215" t="s">
        <v>123</v>
      </c>
      <c r="AV451" s="14" t="s">
        <v>123</v>
      </c>
      <c r="AW451" s="14" t="s">
        <v>34</v>
      </c>
      <c r="AX451" s="14" t="s">
        <v>72</v>
      </c>
      <c r="AY451" s="215" t="s">
        <v>114</v>
      </c>
    </row>
    <row r="452" spans="1:65" s="15" customFormat="1" ht="11.25">
      <c r="B452" s="216"/>
      <c r="C452" s="217"/>
      <c r="D452" s="196" t="s">
        <v>127</v>
      </c>
      <c r="E452" s="218" t="s">
        <v>19</v>
      </c>
      <c r="F452" s="219" t="s">
        <v>133</v>
      </c>
      <c r="G452" s="217"/>
      <c r="H452" s="220">
        <v>0.91600000000000004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127</v>
      </c>
      <c r="AU452" s="226" t="s">
        <v>123</v>
      </c>
      <c r="AV452" s="15" t="s">
        <v>122</v>
      </c>
      <c r="AW452" s="15" t="s">
        <v>34</v>
      </c>
      <c r="AX452" s="15" t="s">
        <v>80</v>
      </c>
      <c r="AY452" s="226" t="s">
        <v>114</v>
      </c>
    </row>
    <row r="453" spans="1:65" s="14" customFormat="1" ht="11.25">
      <c r="B453" s="205"/>
      <c r="C453" s="206"/>
      <c r="D453" s="196" t="s">
        <v>127</v>
      </c>
      <c r="E453" s="206"/>
      <c r="F453" s="208" t="s">
        <v>490</v>
      </c>
      <c r="G453" s="206"/>
      <c r="H453" s="209">
        <v>1.008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127</v>
      </c>
      <c r="AU453" s="215" t="s">
        <v>123</v>
      </c>
      <c r="AV453" s="14" t="s">
        <v>123</v>
      </c>
      <c r="AW453" s="14" t="s">
        <v>4</v>
      </c>
      <c r="AX453" s="14" t="s">
        <v>80</v>
      </c>
      <c r="AY453" s="215" t="s">
        <v>114</v>
      </c>
    </row>
    <row r="454" spans="1:65" s="2" customFormat="1" ht="16.5" customHeight="1">
      <c r="A454" s="37"/>
      <c r="B454" s="38"/>
      <c r="C454" s="244" t="s">
        <v>491</v>
      </c>
      <c r="D454" s="244" t="s">
        <v>434</v>
      </c>
      <c r="E454" s="245" t="s">
        <v>492</v>
      </c>
      <c r="F454" s="246" t="s">
        <v>493</v>
      </c>
      <c r="G454" s="247" t="s">
        <v>239</v>
      </c>
      <c r="H454" s="248">
        <v>0.55100000000000005</v>
      </c>
      <c r="I454" s="249"/>
      <c r="J454" s="250">
        <f>ROUND(I454*H454,2)</f>
        <v>0</v>
      </c>
      <c r="K454" s="246" t="s">
        <v>121</v>
      </c>
      <c r="L454" s="251"/>
      <c r="M454" s="252" t="s">
        <v>19</v>
      </c>
      <c r="N454" s="253" t="s">
        <v>44</v>
      </c>
      <c r="O454" s="67"/>
      <c r="P454" s="185">
        <f>O454*H454</f>
        <v>0</v>
      </c>
      <c r="Q454" s="185">
        <v>1</v>
      </c>
      <c r="R454" s="185">
        <f>Q454*H454</f>
        <v>0.55100000000000005</v>
      </c>
      <c r="S454" s="185">
        <v>0</v>
      </c>
      <c r="T454" s="18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7" t="s">
        <v>437</v>
      </c>
      <c r="AT454" s="187" t="s">
        <v>434</v>
      </c>
      <c r="AU454" s="187" t="s">
        <v>123</v>
      </c>
      <c r="AY454" s="20" t="s">
        <v>114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123</v>
      </c>
      <c r="BK454" s="188">
        <f>ROUND(I454*H454,2)</f>
        <v>0</v>
      </c>
      <c r="BL454" s="20" t="s">
        <v>236</v>
      </c>
      <c r="BM454" s="187" t="s">
        <v>494</v>
      </c>
    </row>
    <row r="455" spans="1:65" s="13" customFormat="1" ht="11.25">
      <c r="B455" s="194"/>
      <c r="C455" s="195"/>
      <c r="D455" s="196" t="s">
        <v>127</v>
      </c>
      <c r="E455" s="197" t="s">
        <v>19</v>
      </c>
      <c r="F455" s="198" t="s">
        <v>363</v>
      </c>
      <c r="G455" s="195"/>
      <c r="H455" s="197" t="s">
        <v>19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127</v>
      </c>
      <c r="AU455" s="204" t="s">
        <v>123</v>
      </c>
      <c r="AV455" s="13" t="s">
        <v>80</v>
      </c>
      <c r="AW455" s="13" t="s">
        <v>34</v>
      </c>
      <c r="AX455" s="13" t="s">
        <v>72</v>
      </c>
      <c r="AY455" s="204" t="s">
        <v>114</v>
      </c>
    </row>
    <row r="456" spans="1:65" s="13" customFormat="1" ht="11.25">
      <c r="B456" s="194"/>
      <c r="C456" s="195"/>
      <c r="D456" s="196" t="s">
        <v>127</v>
      </c>
      <c r="E456" s="197" t="s">
        <v>19</v>
      </c>
      <c r="F456" s="198" t="s">
        <v>495</v>
      </c>
      <c r="G456" s="195"/>
      <c r="H456" s="197" t="s">
        <v>19</v>
      </c>
      <c r="I456" s="199"/>
      <c r="J456" s="195"/>
      <c r="K456" s="195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127</v>
      </c>
      <c r="AU456" s="204" t="s">
        <v>123</v>
      </c>
      <c r="AV456" s="13" t="s">
        <v>80</v>
      </c>
      <c r="AW456" s="13" t="s">
        <v>34</v>
      </c>
      <c r="AX456" s="13" t="s">
        <v>72</v>
      </c>
      <c r="AY456" s="204" t="s">
        <v>114</v>
      </c>
    </row>
    <row r="457" spans="1:65" s="13" customFormat="1" ht="11.25">
      <c r="B457" s="194"/>
      <c r="C457" s="195"/>
      <c r="D457" s="196" t="s">
        <v>127</v>
      </c>
      <c r="E457" s="197" t="s">
        <v>19</v>
      </c>
      <c r="F457" s="198" t="s">
        <v>364</v>
      </c>
      <c r="G457" s="195"/>
      <c r="H457" s="197" t="s">
        <v>19</v>
      </c>
      <c r="I457" s="199"/>
      <c r="J457" s="195"/>
      <c r="K457" s="195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127</v>
      </c>
      <c r="AU457" s="204" t="s">
        <v>123</v>
      </c>
      <c r="AV457" s="13" t="s">
        <v>80</v>
      </c>
      <c r="AW457" s="13" t="s">
        <v>34</v>
      </c>
      <c r="AX457" s="13" t="s">
        <v>72</v>
      </c>
      <c r="AY457" s="204" t="s">
        <v>114</v>
      </c>
    </row>
    <row r="458" spans="1:65" s="13" customFormat="1" ht="11.25">
      <c r="B458" s="194"/>
      <c r="C458" s="195"/>
      <c r="D458" s="196" t="s">
        <v>127</v>
      </c>
      <c r="E458" s="197" t="s">
        <v>19</v>
      </c>
      <c r="F458" s="198" t="s">
        <v>365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127</v>
      </c>
      <c r="AU458" s="204" t="s">
        <v>123</v>
      </c>
      <c r="AV458" s="13" t="s">
        <v>80</v>
      </c>
      <c r="AW458" s="13" t="s">
        <v>34</v>
      </c>
      <c r="AX458" s="13" t="s">
        <v>72</v>
      </c>
      <c r="AY458" s="204" t="s">
        <v>114</v>
      </c>
    </row>
    <row r="459" spans="1:65" s="14" customFormat="1" ht="11.25">
      <c r="B459" s="205"/>
      <c r="C459" s="206"/>
      <c r="D459" s="196" t="s">
        <v>127</v>
      </c>
      <c r="E459" s="207" t="s">
        <v>19</v>
      </c>
      <c r="F459" s="208" t="s">
        <v>496</v>
      </c>
      <c r="G459" s="206"/>
      <c r="H459" s="209">
        <v>4.2999999999999997E-2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127</v>
      </c>
      <c r="AU459" s="215" t="s">
        <v>123</v>
      </c>
      <c r="AV459" s="14" t="s">
        <v>123</v>
      </c>
      <c r="AW459" s="14" t="s">
        <v>34</v>
      </c>
      <c r="AX459" s="14" t="s">
        <v>72</v>
      </c>
      <c r="AY459" s="215" t="s">
        <v>114</v>
      </c>
    </row>
    <row r="460" spans="1:65" s="13" customFormat="1" ht="11.25">
      <c r="B460" s="194"/>
      <c r="C460" s="195"/>
      <c r="D460" s="196" t="s">
        <v>127</v>
      </c>
      <c r="E460" s="197" t="s">
        <v>19</v>
      </c>
      <c r="F460" s="198" t="s">
        <v>367</v>
      </c>
      <c r="G460" s="195"/>
      <c r="H460" s="197" t="s">
        <v>19</v>
      </c>
      <c r="I460" s="199"/>
      <c r="J460" s="195"/>
      <c r="K460" s="195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127</v>
      </c>
      <c r="AU460" s="204" t="s">
        <v>123</v>
      </c>
      <c r="AV460" s="13" t="s">
        <v>80</v>
      </c>
      <c r="AW460" s="13" t="s">
        <v>34</v>
      </c>
      <c r="AX460" s="13" t="s">
        <v>72</v>
      </c>
      <c r="AY460" s="204" t="s">
        <v>114</v>
      </c>
    </row>
    <row r="461" spans="1:65" s="14" customFormat="1" ht="11.25">
      <c r="B461" s="205"/>
      <c r="C461" s="206"/>
      <c r="D461" s="196" t="s">
        <v>127</v>
      </c>
      <c r="E461" s="207" t="s">
        <v>19</v>
      </c>
      <c r="F461" s="208" t="s">
        <v>497</v>
      </c>
      <c r="G461" s="206"/>
      <c r="H461" s="209">
        <v>5.2999999999999999E-2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127</v>
      </c>
      <c r="AU461" s="215" t="s">
        <v>123</v>
      </c>
      <c r="AV461" s="14" t="s">
        <v>123</v>
      </c>
      <c r="AW461" s="14" t="s">
        <v>34</v>
      </c>
      <c r="AX461" s="14" t="s">
        <v>72</v>
      </c>
      <c r="AY461" s="215" t="s">
        <v>114</v>
      </c>
    </row>
    <row r="462" spans="1:65" s="16" customFormat="1" ht="11.25">
      <c r="B462" s="233"/>
      <c r="C462" s="234"/>
      <c r="D462" s="196" t="s">
        <v>127</v>
      </c>
      <c r="E462" s="235" t="s">
        <v>19</v>
      </c>
      <c r="F462" s="236" t="s">
        <v>369</v>
      </c>
      <c r="G462" s="234"/>
      <c r="H462" s="237">
        <v>9.6000000000000002E-2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AT462" s="243" t="s">
        <v>127</v>
      </c>
      <c r="AU462" s="243" t="s">
        <v>123</v>
      </c>
      <c r="AV462" s="16" t="s">
        <v>139</v>
      </c>
      <c r="AW462" s="16" t="s">
        <v>34</v>
      </c>
      <c r="AX462" s="16" t="s">
        <v>72</v>
      </c>
      <c r="AY462" s="243" t="s">
        <v>114</v>
      </c>
    </row>
    <row r="463" spans="1:65" s="13" customFormat="1" ht="11.25">
      <c r="B463" s="194"/>
      <c r="C463" s="195"/>
      <c r="D463" s="196" t="s">
        <v>127</v>
      </c>
      <c r="E463" s="197" t="s">
        <v>19</v>
      </c>
      <c r="F463" s="198" t="s">
        <v>370</v>
      </c>
      <c r="G463" s="195"/>
      <c r="H463" s="197" t="s">
        <v>19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127</v>
      </c>
      <c r="AU463" s="204" t="s">
        <v>123</v>
      </c>
      <c r="AV463" s="13" t="s">
        <v>80</v>
      </c>
      <c r="AW463" s="13" t="s">
        <v>34</v>
      </c>
      <c r="AX463" s="13" t="s">
        <v>72</v>
      </c>
      <c r="AY463" s="204" t="s">
        <v>114</v>
      </c>
    </row>
    <row r="464" spans="1:65" s="13" customFormat="1" ht="11.25">
      <c r="B464" s="194"/>
      <c r="C464" s="195"/>
      <c r="D464" s="196" t="s">
        <v>127</v>
      </c>
      <c r="E464" s="197" t="s">
        <v>19</v>
      </c>
      <c r="F464" s="198" t="s">
        <v>365</v>
      </c>
      <c r="G464" s="195"/>
      <c r="H464" s="197" t="s">
        <v>19</v>
      </c>
      <c r="I464" s="199"/>
      <c r="J464" s="195"/>
      <c r="K464" s="195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127</v>
      </c>
      <c r="AU464" s="204" t="s">
        <v>123</v>
      </c>
      <c r="AV464" s="13" t="s">
        <v>80</v>
      </c>
      <c r="AW464" s="13" t="s">
        <v>34</v>
      </c>
      <c r="AX464" s="13" t="s">
        <v>72</v>
      </c>
      <c r="AY464" s="204" t="s">
        <v>114</v>
      </c>
    </row>
    <row r="465" spans="1:65" s="14" customFormat="1" ht="11.25">
      <c r="B465" s="205"/>
      <c r="C465" s="206"/>
      <c r="D465" s="196" t="s">
        <v>127</v>
      </c>
      <c r="E465" s="207" t="s">
        <v>19</v>
      </c>
      <c r="F465" s="208" t="s">
        <v>498</v>
      </c>
      <c r="G465" s="206"/>
      <c r="H465" s="209">
        <v>8.5000000000000006E-2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127</v>
      </c>
      <c r="AU465" s="215" t="s">
        <v>123</v>
      </c>
      <c r="AV465" s="14" t="s">
        <v>123</v>
      </c>
      <c r="AW465" s="14" t="s">
        <v>34</v>
      </c>
      <c r="AX465" s="14" t="s">
        <v>72</v>
      </c>
      <c r="AY465" s="215" t="s">
        <v>114</v>
      </c>
    </row>
    <row r="466" spans="1:65" s="13" customFormat="1" ht="11.25">
      <c r="B466" s="194"/>
      <c r="C466" s="195"/>
      <c r="D466" s="196" t="s">
        <v>127</v>
      </c>
      <c r="E466" s="197" t="s">
        <v>19</v>
      </c>
      <c r="F466" s="198" t="s">
        <v>367</v>
      </c>
      <c r="G466" s="195"/>
      <c r="H466" s="197" t="s">
        <v>19</v>
      </c>
      <c r="I466" s="199"/>
      <c r="J466" s="195"/>
      <c r="K466" s="195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127</v>
      </c>
      <c r="AU466" s="204" t="s">
        <v>123</v>
      </c>
      <c r="AV466" s="13" t="s">
        <v>80</v>
      </c>
      <c r="AW466" s="13" t="s">
        <v>34</v>
      </c>
      <c r="AX466" s="13" t="s">
        <v>72</v>
      </c>
      <c r="AY466" s="204" t="s">
        <v>114</v>
      </c>
    </row>
    <row r="467" spans="1:65" s="14" customFormat="1" ht="11.25">
      <c r="B467" s="205"/>
      <c r="C467" s="206"/>
      <c r="D467" s="196" t="s">
        <v>127</v>
      </c>
      <c r="E467" s="207" t="s">
        <v>19</v>
      </c>
      <c r="F467" s="208" t="s">
        <v>497</v>
      </c>
      <c r="G467" s="206"/>
      <c r="H467" s="209">
        <v>5.2999999999999999E-2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127</v>
      </c>
      <c r="AU467" s="215" t="s">
        <v>123</v>
      </c>
      <c r="AV467" s="14" t="s">
        <v>123</v>
      </c>
      <c r="AW467" s="14" t="s">
        <v>34</v>
      </c>
      <c r="AX467" s="14" t="s">
        <v>72</v>
      </c>
      <c r="AY467" s="215" t="s">
        <v>114</v>
      </c>
    </row>
    <row r="468" spans="1:65" s="16" customFormat="1" ht="11.25">
      <c r="B468" s="233"/>
      <c r="C468" s="234"/>
      <c r="D468" s="196" t="s">
        <v>127</v>
      </c>
      <c r="E468" s="235" t="s">
        <v>19</v>
      </c>
      <c r="F468" s="236" t="s">
        <v>369</v>
      </c>
      <c r="G468" s="234"/>
      <c r="H468" s="237">
        <v>0.13800000000000001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AT468" s="243" t="s">
        <v>127</v>
      </c>
      <c r="AU468" s="243" t="s">
        <v>123</v>
      </c>
      <c r="AV468" s="16" t="s">
        <v>139</v>
      </c>
      <c r="AW468" s="16" t="s">
        <v>34</v>
      </c>
      <c r="AX468" s="16" t="s">
        <v>72</v>
      </c>
      <c r="AY468" s="243" t="s">
        <v>114</v>
      </c>
    </row>
    <row r="469" spans="1:65" s="13" customFormat="1" ht="11.25">
      <c r="B469" s="194"/>
      <c r="C469" s="195"/>
      <c r="D469" s="196" t="s">
        <v>127</v>
      </c>
      <c r="E469" s="197" t="s">
        <v>19</v>
      </c>
      <c r="F469" s="198" t="s">
        <v>372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127</v>
      </c>
      <c r="AU469" s="204" t="s">
        <v>123</v>
      </c>
      <c r="AV469" s="13" t="s">
        <v>80</v>
      </c>
      <c r="AW469" s="13" t="s">
        <v>34</v>
      </c>
      <c r="AX469" s="13" t="s">
        <v>72</v>
      </c>
      <c r="AY469" s="204" t="s">
        <v>114</v>
      </c>
    </row>
    <row r="470" spans="1:65" s="13" customFormat="1" ht="11.25">
      <c r="B470" s="194"/>
      <c r="C470" s="195"/>
      <c r="D470" s="196" t="s">
        <v>127</v>
      </c>
      <c r="E470" s="197" t="s">
        <v>19</v>
      </c>
      <c r="F470" s="198" t="s">
        <v>365</v>
      </c>
      <c r="G470" s="195"/>
      <c r="H470" s="197" t="s">
        <v>19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127</v>
      </c>
      <c r="AU470" s="204" t="s">
        <v>123</v>
      </c>
      <c r="AV470" s="13" t="s">
        <v>80</v>
      </c>
      <c r="AW470" s="13" t="s">
        <v>34</v>
      </c>
      <c r="AX470" s="13" t="s">
        <v>72</v>
      </c>
      <c r="AY470" s="204" t="s">
        <v>114</v>
      </c>
    </row>
    <row r="471" spans="1:65" s="14" customFormat="1" ht="11.25">
      <c r="B471" s="205"/>
      <c r="C471" s="206"/>
      <c r="D471" s="196" t="s">
        <v>127</v>
      </c>
      <c r="E471" s="207" t="s">
        <v>19</v>
      </c>
      <c r="F471" s="208" t="s">
        <v>499</v>
      </c>
      <c r="G471" s="206"/>
      <c r="H471" s="209">
        <v>0.214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127</v>
      </c>
      <c r="AU471" s="215" t="s">
        <v>123</v>
      </c>
      <c r="AV471" s="14" t="s">
        <v>123</v>
      </c>
      <c r="AW471" s="14" t="s">
        <v>34</v>
      </c>
      <c r="AX471" s="14" t="s">
        <v>72</v>
      </c>
      <c r="AY471" s="215" t="s">
        <v>114</v>
      </c>
    </row>
    <row r="472" spans="1:65" s="13" customFormat="1" ht="11.25">
      <c r="B472" s="194"/>
      <c r="C472" s="195"/>
      <c r="D472" s="196" t="s">
        <v>127</v>
      </c>
      <c r="E472" s="197" t="s">
        <v>19</v>
      </c>
      <c r="F472" s="198" t="s">
        <v>367</v>
      </c>
      <c r="G472" s="195"/>
      <c r="H472" s="197" t="s">
        <v>19</v>
      </c>
      <c r="I472" s="199"/>
      <c r="J472" s="195"/>
      <c r="K472" s="195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127</v>
      </c>
      <c r="AU472" s="204" t="s">
        <v>123</v>
      </c>
      <c r="AV472" s="13" t="s">
        <v>80</v>
      </c>
      <c r="AW472" s="13" t="s">
        <v>34</v>
      </c>
      <c r="AX472" s="13" t="s">
        <v>72</v>
      </c>
      <c r="AY472" s="204" t="s">
        <v>114</v>
      </c>
    </row>
    <row r="473" spans="1:65" s="14" customFormat="1" ht="11.25">
      <c r="B473" s="205"/>
      <c r="C473" s="206"/>
      <c r="D473" s="196" t="s">
        <v>127</v>
      </c>
      <c r="E473" s="207" t="s">
        <v>19</v>
      </c>
      <c r="F473" s="208" t="s">
        <v>497</v>
      </c>
      <c r="G473" s="206"/>
      <c r="H473" s="209">
        <v>5.2999999999999999E-2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127</v>
      </c>
      <c r="AU473" s="215" t="s">
        <v>123</v>
      </c>
      <c r="AV473" s="14" t="s">
        <v>123</v>
      </c>
      <c r="AW473" s="14" t="s">
        <v>34</v>
      </c>
      <c r="AX473" s="14" t="s">
        <v>72</v>
      </c>
      <c r="AY473" s="215" t="s">
        <v>114</v>
      </c>
    </row>
    <row r="474" spans="1:65" s="16" customFormat="1" ht="11.25">
      <c r="B474" s="233"/>
      <c r="C474" s="234"/>
      <c r="D474" s="196" t="s">
        <v>127</v>
      </c>
      <c r="E474" s="235" t="s">
        <v>19</v>
      </c>
      <c r="F474" s="236" t="s">
        <v>369</v>
      </c>
      <c r="G474" s="234"/>
      <c r="H474" s="237">
        <v>0.26700000000000002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AT474" s="243" t="s">
        <v>127</v>
      </c>
      <c r="AU474" s="243" t="s">
        <v>123</v>
      </c>
      <c r="AV474" s="16" t="s">
        <v>139</v>
      </c>
      <c r="AW474" s="16" t="s">
        <v>34</v>
      </c>
      <c r="AX474" s="16" t="s">
        <v>72</v>
      </c>
      <c r="AY474" s="243" t="s">
        <v>114</v>
      </c>
    </row>
    <row r="475" spans="1:65" s="15" customFormat="1" ht="11.25">
      <c r="B475" s="216"/>
      <c r="C475" s="217"/>
      <c r="D475" s="196" t="s">
        <v>127</v>
      </c>
      <c r="E475" s="218" t="s">
        <v>19</v>
      </c>
      <c r="F475" s="219" t="s">
        <v>133</v>
      </c>
      <c r="G475" s="217"/>
      <c r="H475" s="220">
        <v>0.501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127</v>
      </c>
      <c r="AU475" s="226" t="s">
        <v>123</v>
      </c>
      <c r="AV475" s="15" t="s">
        <v>122</v>
      </c>
      <c r="AW475" s="15" t="s">
        <v>34</v>
      </c>
      <c r="AX475" s="15" t="s">
        <v>80</v>
      </c>
      <c r="AY475" s="226" t="s">
        <v>114</v>
      </c>
    </row>
    <row r="476" spans="1:65" s="14" customFormat="1" ht="11.25">
      <c r="B476" s="205"/>
      <c r="C476" s="206"/>
      <c r="D476" s="196" t="s">
        <v>127</v>
      </c>
      <c r="E476" s="206"/>
      <c r="F476" s="208" t="s">
        <v>500</v>
      </c>
      <c r="G476" s="206"/>
      <c r="H476" s="209">
        <v>0.55100000000000005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127</v>
      </c>
      <c r="AU476" s="215" t="s">
        <v>123</v>
      </c>
      <c r="AV476" s="14" t="s">
        <v>123</v>
      </c>
      <c r="AW476" s="14" t="s">
        <v>4</v>
      </c>
      <c r="AX476" s="14" t="s">
        <v>80</v>
      </c>
      <c r="AY476" s="215" t="s">
        <v>114</v>
      </c>
    </row>
    <row r="477" spans="1:65" s="2" customFormat="1" ht="16.5" customHeight="1">
      <c r="A477" s="37"/>
      <c r="B477" s="38"/>
      <c r="C477" s="244" t="s">
        <v>501</v>
      </c>
      <c r="D477" s="244" t="s">
        <v>434</v>
      </c>
      <c r="E477" s="245" t="s">
        <v>502</v>
      </c>
      <c r="F477" s="246" t="s">
        <v>503</v>
      </c>
      <c r="G477" s="247" t="s">
        <v>239</v>
      </c>
      <c r="H477" s="248">
        <v>1.25</v>
      </c>
      <c r="I477" s="249"/>
      <c r="J477" s="250">
        <f>ROUND(I477*H477,2)</f>
        <v>0</v>
      </c>
      <c r="K477" s="246" t="s">
        <v>121</v>
      </c>
      <c r="L477" s="251"/>
      <c r="M477" s="252" t="s">
        <v>19</v>
      </c>
      <c r="N477" s="253" t="s">
        <v>44</v>
      </c>
      <c r="O477" s="67"/>
      <c r="P477" s="185">
        <f>O477*H477</f>
        <v>0</v>
      </c>
      <c r="Q477" s="185">
        <v>1</v>
      </c>
      <c r="R477" s="185">
        <f>Q477*H477</f>
        <v>1.25</v>
      </c>
      <c r="S477" s="185">
        <v>0</v>
      </c>
      <c r="T477" s="18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7" t="s">
        <v>437</v>
      </c>
      <c r="AT477" s="187" t="s">
        <v>434</v>
      </c>
      <c r="AU477" s="187" t="s">
        <v>123</v>
      </c>
      <c r="AY477" s="20" t="s">
        <v>114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123</v>
      </c>
      <c r="BK477" s="188">
        <f>ROUND(I477*H477,2)</f>
        <v>0</v>
      </c>
      <c r="BL477" s="20" t="s">
        <v>236</v>
      </c>
      <c r="BM477" s="187" t="s">
        <v>504</v>
      </c>
    </row>
    <row r="478" spans="1:65" s="13" customFormat="1" ht="11.25">
      <c r="B478" s="194"/>
      <c r="C478" s="195"/>
      <c r="D478" s="196" t="s">
        <v>127</v>
      </c>
      <c r="E478" s="197" t="s">
        <v>19</v>
      </c>
      <c r="F478" s="198" t="s">
        <v>363</v>
      </c>
      <c r="G478" s="195"/>
      <c r="H478" s="197" t="s">
        <v>19</v>
      </c>
      <c r="I478" s="199"/>
      <c r="J478" s="195"/>
      <c r="K478" s="195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127</v>
      </c>
      <c r="AU478" s="204" t="s">
        <v>123</v>
      </c>
      <c r="AV478" s="13" t="s">
        <v>80</v>
      </c>
      <c r="AW478" s="13" t="s">
        <v>34</v>
      </c>
      <c r="AX478" s="13" t="s">
        <v>72</v>
      </c>
      <c r="AY478" s="204" t="s">
        <v>114</v>
      </c>
    </row>
    <row r="479" spans="1:65" s="13" customFormat="1" ht="11.25">
      <c r="B479" s="194"/>
      <c r="C479" s="195"/>
      <c r="D479" s="196" t="s">
        <v>127</v>
      </c>
      <c r="E479" s="197" t="s">
        <v>19</v>
      </c>
      <c r="F479" s="198" t="s">
        <v>505</v>
      </c>
      <c r="G479" s="195"/>
      <c r="H479" s="197" t="s">
        <v>19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127</v>
      </c>
      <c r="AU479" s="204" t="s">
        <v>123</v>
      </c>
      <c r="AV479" s="13" t="s">
        <v>80</v>
      </c>
      <c r="AW479" s="13" t="s">
        <v>34</v>
      </c>
      <c r="AX479" s="13" t="s">
        <v>72</v>
      </c>
      <c r="AY479" s="204" t="s">
        <v>114</v>
      </c>
    </row>
    <row r="480" spans="1:65" s="13" customFormat="1" ht="11.25">
      <c r="B480" s="194"/>
      <c r="C480" s="195"/>
      <c r="D480" s="196" t="s">
        <v>127</v>
      </c>
      <c r="E480" s="197" t="s">
        <v>19</v>
      </c>
      <c r="F480" s="198" t="s">
        <v>364</v>
      </c>
      <c r="G480" s="195"/>
      <c r="H480" s="197" t="s">
        <v>19</v>
      </c>
      <c r="I480" s="199"/>
      <c r="J480" s="195"/>
      <c r="K480" s="195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127</v>
      </c>
      <c r="AU480" s="204" t="s">
        <v>123</v>
      </c>
      <c r="AV480" s="13" t="s">
        <v>80</v>
      </c>
      <c r="AW480" s="13" t="s">
        <v>34</v>
      </c>
      <c r="AX480" s="13" t="s">
        <v>72</v>
      </c>
      <c r="AY480" s="204" t="s">
        <v>114</v>
      </c>
    </row>
    <row r="481" spans="1:65" s="14" customFormat="1" ht="11.25">
      <c r="B481" s="205"/>
      <c r="C481" s="206"/>
      <c r="D481" s="196" t="s">
        <v>127</v>
      </c>
      <c r="E481" s="207" t="s">
        <v>19</v>
      </c>
      <c r="F481" s="208" t="s">
        <v>506</v>
      </c>
      <c r="G481" s="206"/>
      <c r="H481" s="209">
        <v>0.14199999999999999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127</v>
      </c>
      <c r="AU481" s="215" t="s">
        <v>123</v>
      </c>
      <c r="AV481" s="14" t="s">
        <v>123</v>
      </c>
      <c r="AW481" s="14" t="s">
        <v>34</v>
      </c>
      <c r="AX481" s="14" t="s">
        <v>72</v>
      </c>
      <c r="AY481" s="215" t="s">
        <v>114</v>
      </c>
    </row>
    <row r="482" spans="1:65" s="13" customFormat="1" ht="11.25">
      <c r="B482" s="194"/>
      <c r="C482" s="195"/>
      <c r="D482" s="196" t="s">
        <v>127</v>
      </c>
      <c r="E482" s="197" t="s">
        <v>19</v>
      </c>
      <c r="F482" s="198" t="s">
        <v>451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127</v>
      </c>
      <c r="AU482" s="204" t="s">
        <v>123</v>
      </c>
      <c r="AV482" s="13" t="s">
        <v>80</v>
      </c>
      <c r="AW482" s="13" t="s">
        <v>34</v>
      </c>
      <c r="AX482" s="13" t="s">
        <v>72</v>
      </c>
      <c r="AY482" s="204" t="s">
        <v>114</v>
      </c>
    </row>
    <row r="483" spans="1:65" s="14" customFormat="1" ht="11.25">
      <c r="B483" s="205"/>
      <c r="C483" s="206"/>
      <c r="D483" s="196" t="s">
        <v>127</v>
      </c>
      <c r="E483" s="207" t="s">
        <v>19</v>
      </c>
      <c r="F483" s="208" t="s">
        <v>506</v>
      </c>
      <c r="G483" s="206"/>
      <c r="H483" s="209">
        <v>0.14199999999999999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127</v>
      </c>
      <c r="AU483" s="215" t="s">
        <v>123</v>
      </c>
      <c r="AV483" s="14" t="s">
        <v>123</v>
      </c>
      <c r="AW483" s="14" t="s">
        <v>34</v>
      </c>
      <c r="AX483" s="14" t="s">
        <v>72</v>
      </c>
      <c r="AY483" s="215" t="s">
        <v>114</v>
      </c>
    </row>
    <row r="484" spans="1:65" s="13" customFormat="1" ht="11.25">
      <c r="B484" s="194"/>
      <c r="C484" s="195"/>
      <c r="D484" s="196" t="s">
        <v>127</v>
      </c>
      <c r="E484" s="197" t="s">
        <v>19</v>
      </c>
      <c r="F484" s="198" t="s">
        <v>453</v>
      </c>
      <c r="G484" s="195"/>
      <c r="H484" s="197" t="s">
        <v>19</v>
      </c>
      <c r="I484" s="199"/>
      <c r="J484" s="195"/>
      <c r="K484" s="195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127</v>
      </c>
      <c r="AU484" s="204" t="s">
        <v>123</v>
      </c>
      <c r="AV484" s="13" t="s">
        <v>80</v>
      </c>
      <c r="AW484" s="13" t="s">
        <v>34</v>
      </c>
      <c r="AX484" s="13" t="s">
        <v>72</v>
      </c>
      <c r="AY484" s="204" t="s">
        <v>114</v>
      </c>
    </row>
    <row r="485" spans="1:65" s="14" customFormat="1" ht="11.25">
      <c r="B485" s="205"/>
      <c r="C485" s="206"/>
      <c r="D485" s="196" t="s">
        <v>127</v>
      </c>
      <c r="E485" s="207" t="s">
        <v>19</v>
      </c>
      <c r="F485" s="208" t="s">
        <v>506</v>
      </c>
      <c r="G485" s="206"/>
      <c r="H485" s="209">
        <v>0.14199999999999999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127</v>
      </c>
      <c r="AU485" s="215" t="s">
        <v>123</v>
      </c>
      <c r="AV485" s="14" t="s">
        <v>123</v>
      </c>
      <c r="AW485" s="14" t="s">
        <v>34</v>
      </c>
      <c r="AX485" s="14" t="s">
        <v>72</v>
      </c>
      <c r="AY485" s="215" t="s">
        <v>114</v>
      </c>
    </row>
    <row r="486" spans="1:65" s="13" customFormat="1" ht="11.25">
      <c r="B486" s="194"/>
      <c r="C486" s="195"/>
      <c r="D486" s="196" t="s">
        <v>127</v>
      </c>
      <c r="E486" s="197" t="s">
        <v>19</v>
      </c>
      <c r="F486" s="198" t="s">
        <v>454</v>
      </c>
      <c r="G486" s="195"/>
      <c r="H486" s="197" t="s">
        <v>19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127</v>
      </c>
      <c r="AU486" s="204" t="s">
        <v>123</v>
      </c>
      <c r="AV486" s="13" t="s">
        <v>80</v>
      </c>
      <c r="AW486" s="13" t="s">
        <v>34</v>
      </c>
      <c r="AX486" s="13" t="s">
        <v>72</v>
      </c>
      <c r="AY486" s="204" t="s">
        <v>114</v>
      </c>
    </row>
    <row r="487" spans="1:65" s="14" customFormat="1" ht="11.25">
      <c r="B487" s="205"/>
      <c r="C487" s="206"/>
      <c r="D487" s="196" t="s">
        <v>127</v>
      </c>
      <c r="E487" s="207" t="s">
        <v>19</v>
      </c>
      <c r="F487" s="208" t="s">
        <v>506</v>
      </c>
      <c r="G487" s="206"/>
      <c r="H487" s="209">
        <v>0.14199999999999999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127</v>
      </c>
      <c r="AU487" s="215" t="s">
        <v>123</v>
      </c>
      <c r="AV487" s="14" t="s">
        <v>123</v>
      </c>
      <c r="AW487" s="14" t="s">
        <v>34</v>
      </c>
      <c r="AX487" s="14" t="s">
        <v>72</v>
      </c>
      <c r="AY487" s="215" t="s">
        <v>114</v>
      </c>
    </row>
    <row r="488" spans="1:65" s="13" customFormat="1" ht="11.25">
      <c r="B488" s="194"/>
      <c r="C488" s="195"/>
      <c r="D488" s="196" t="s">
        <v>127</v>
      </c>
      <c r="E488" s="197" t="s">
        <v>19</v>
      </c>
      <c r="F488" s="198" t="s">
        <v>456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127</v>
      </c>
      <c r="AU488" s="204" t="s">
        <v>123</v>
      </c>
      <c r="AV488" s="13" t="s">
        <v>80</v>
      </c>
      <c r="AW488" s="13" t="s">
        <v>34</v>
      </c>
      <c r="AX488" s="13" t="s">
        <v>72</v>
      </c>
      <c r="AY488" s="204" t="s">
        <v>114</v>
      </c>
    </row>
    <row r="489" spans="1:65" s="14" customFormat="1" ht="11.25">
      <c r="B489" s="205"/>
      <c r="C489" s="206"/>
      <c r="D489" s="196" t="s">
        <v>127</v>
      </c>
      <c r="E489" s="207" t="s">
        <v>19</v>
      </c>
      <c r="F489" s="208" t="s">
        <v>506</v>
      </c>
      <c r="G489" s="206"/>
      <c r="H489" s="209">
        <v>0.14199999999999999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127</v>
      </c>
      <c r="AU489" s="215" t="s">
        <v>123</v>
      </c>
      <c r="AV489" s="14" t="s">
        <v>123</v>
      </c>
      <c r="AW489" s="14" t="s">
        <v>34</v>
      </c>
      <c r="AX489" s="14" t="s">
        <v>72</v>
      </c>
      <c r="AY489" s="215" t="s">
        <v>114</v>
      </c>
    </row>
    <row r="490" spans="1:65" s="13" customFormat="1" ht="11.25">
      <c r="B490" s="194"/>
      <c r="C490" s="195"/>
      <c r="D490" s="196" t="s">
        <v>127</v>
      </c>
      <c r="E490" s="197" t="s">
        <v>19</v>
      </c>
      <c r="F490" s="198" t="s">
        <v>457</v>
      </c>
      <c r="G490" s="195"/>
      <c r="H490" s="197" t="s">
        <v>19</v>
      </c>
      <c r="I490" s="199"/>
      <c r="J490" s="195"/>
      <c r="K490" s="195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127</v>
      </c>
      <c r="AU490" s="204" t="s">
        <v>123</v>
      </c>
      <c r="AV490" s="13" t="s">
        <v>80</v>
      </c>
      <c r="AW490" s="13" t="s">
        <v>34</v>
      </c>
      <c r="AX490" s="13" t="s">
        <v>72</v>
      </c>
      <c r="AY490" s="204" t="s">
        <v>114</v>
      </c>
    </row>
    <row r="491" spans="1:65" s="14" customFormat="1" ht="11.25">
      <c r="B491" s="205"/>
      <c r="C491" s="206"/>
      <c r="D491" s="196" t="s">
        <v>127</v>
      </c>
      <c r="E491" s="207" t="s">
        <v>19</v>
      </c>
      <c r="F491" s="208" t="s">
        <v>507</v>
      </c>
      <c r="G491" s="206"/>
      <c r="H491" s="209">
        <v>0.42599999999999999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127</v>
      </c>
      <c r="AU491" s="215" t="s">
        <v>123</v>
      </c>
      <c r="AV491" s="14" t="s">
        <v>123</v>
      </c>
      <c r="AW491" s="14" t="s">
        <v>34</v>
      </c>
      <c r="AX491" s="14" t="s">
        <v>72</v>
      </c>
      <c r="AY491" s="215" t="s">
        <v>114</v>
      </c>
    </row>
    <row r="492" spans="1:65" s="15" customFormat="1" ht="11.25">
      <c r="B492" s="216"/>
      <c r="C492" s="217"/>
      <c r="D492" s="196" t="s">
        <v>127</v>
      </c>
      <c r="E492" s="218" t="s">
        <v>19</v>
      </c>
      <c r="F492" s="219" t="s">
        <v>133</v>
      </c>
      <c r="G492" s="217"/>
      <c r="H492" s="220">
        <v>1.1359999999999999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127</v>
      </c>
      <c r="AU492" s="226" t="s">
        <v>123</v>
      </c>
      <c r="AV492" s="15" t="s">
        <v>122</v>
      </c>
      <c r="AW492" s="15" t="s">
        <v>34</v>
      </c>
      <c r="AX492" s="15" t="s">
        <v>80</v>
      </c>
      <c r="AY492" s="226" t="s">
        <v>114</v>
      </c>
    </row>
    <row r="493" spans="1:65" s="14" customFormat="1" ht="11.25">
      <c r="B493" s="205"/>
      <c r="C493" s="206"/>
      <c r="D493" s="196" t="s">
        <v>127</v>
      </c>
      <c r="E493" s="206"/>
      <c r="F493" s="208" t="s">
        <v>508</v>
      </c>
      <c r="G493" s="206"/>
      <c r="H493" s="209">
        <v>1.25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127</v>
      </c>
      <c r="AU493" s="215" t="s">
        <v>123</v>
      </c>
      <c r="AV493" s="14" t="s">
        <v>123</v>
      </c>
      <c r="AW493" s="14" t="s">
        <v>4</v>
      </c>
      <c r="AX493" s="14" t="s">
        <v>80</v>
      </c>
      <c r="AY493" s="215" t="s">
        <v>114</v>
      </c>
    </row>
    <row r="494" spans="1:65" s="2" customFormat="1" ht="16.5" customHeight="1">
      <c r="A494" s="37"/>
      <c r="B494" s="38"/>
      <c r="C494" s="244" t="s">
        <v>509</v>
      </c>
      <c r="D494" s="244" t="s">
        <v>434</v>
      </c>
      <c r="E494" s="245" t="s">
        <v>510</v>
      </c>
      <c r="F494" s="246" t="s">
        <v>511</v>
      </c>
      <c r="G494" s="247" t="s">
        <v>239</v>
      </c>
      <c r="H494" s="248">
        <v>4.0000000000000001E-3</v>
      </c>
      <c r="I494" s="249"/>
      <c r="J494" s="250">
        <f>ROUND(I494*H494,2)</f>
        <v>0</v>
      </c>
      <c r="K494" s="246" t="s">
        <v>121</v>
      </c>
      <c r="L494" s="251"/>
      <c r="M494" s="252" t="s">
        <v>19</v>
      </c>
      <c r="N494" s="253" t="s">
        <v>44</v>
      </c>
      <c r="O494" s="67"/>
      <c r="P494" s="185">
        <f>O494*H494</f>
        <v>0</v>
      </c>
      <c r="Q494" s="185">
        <v>1</v>
      </c>
      <c r="R494" s="185">
        <f>Q494*H494</f>
        <v>4.0000000000000001E-3</v>
      </c>
      <c r="S494" s="185">
        <v>0</v>
      </c>
      <c r="T494" s="186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7" t="s">
        <v>437</v>
      </c>
      <c r="AT494" s="187" t="s">
        <v>434</v>
      </c>
      <c r="AU494" s="187" t="s">
        <v>123</v>
      </c>
      <c r="AY494" s="20" t="s">
        <v>114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20" t="s">
        <v>123</v>
      </c>
      <c r="BK494" s="188">
        <f>ROUND(I494*H494,2)</f>
        <v>0</v>
      </c>
      <c r="BL494" s="20" t="s">
        <v>236</v>
      </c>
      <c r="BM494" s="187" t="s">
        <v>512</v>
      </c>
    </row>
    <row r="495" spans="1:65" s="13" customFormat="1" ht="11.25">
      <c r="B495" s="194"/>
      <c r="C495" s="195"/>
      <c r="D495" s="196" t="s">
        <v>127</v>
      </c>
      <c r="E495" s="197" t="s">
        <v>19</v>
      </c>
      <c r="F495" s="198" t="s">
        <v>363</v>
      </c>
      <c r="G495" s="195"/>
      <c r="H495" s="197" t="s">
        <v>19</v>
      </c>
      <c r="I495" s="199"/>
      <c r="J495" s="195"/>
      <c r="K495" s="195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127</v>
      </c>
      <c r="AU495" s="204" t="s">
        <v>123</v>
      </c>
      <c r="AV495" s="13" t="s">
        <v>80</v>
      </c>
      <c r="AW495" s="13" t="s">
        <v>34</v>
      </c>
      <c r="AX495" s="13" t="s">
        <v>72</v>
      </c>
      <c r="AY495" s="204" t="s">
        <v>114</v>
      </c>
    </row>
    <row r="496" spans="1:65" s="13" customFormat="1" ht="11.25">
      <c r="B496" s="194"/>
      <c r="C496" s="195"/>
      <c r="D496" s="196" t="s">
        <v>127</v>
      </c>
      <c r="E496" s="197" t="s">
        <v>19</v>
      </c>
      <c r="F496" s="198" t="s">
        <v>370</v>
      </c>
      <c r="G496" s="195"/>
      <c r="H496" s="197" t="s">
        <v>19</v>
      </c>
      <c r="I496" s="199"/>
      <c r="J496" s="195"/>
      <c r="K496" s="195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127</v>
      </c>
      <c r="AU496" s="204" t="s">
        <v>123</v>
      </c>
      <c r="AV496" s="13" t="s">
        <v>80</v>
      </c>
      <c r="AW496" s="13" t="s">
        <v>34</v>
      </c>
      <c r="AX496" s="13" t="s">
        <v>72</v>
      </c>
      <c r="AY496" s="204" t="s">
        <v>114</v>
      </c>
    </row>
    <row r="497" spans="1:65" s="13" customFormat="1" ht="11.25">
      <c r="B497" s="194"/>
      <c r="C497" s="195"/>
      <c r="D497" s="196" t="s">
        <v>127</v>
      </c>
      <c r="E497" s="197" t="s">
        <v>19</v>
      </c>
      <c r="F497" s="198" t="s">
        <v>371</v>
      </c>
      <c r="G497" s="195"/>
      <c r="H497" s="197" t="s">
        <v>19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127</v>
      </c>
      <c r="AU497" s="204" t="s">
        <v>123</v>
      </c>
      <c r="AV497" s="13" t="s">
        <v>80</v>
      </c>
      <c r="AW497" s="13" t="s">
        <v>34</v>
      </c>
      <c r="AX497" s="13" t="s">
        <v>72</v>
      </c>
      <c r="AY497" s="204" t="s">
        <v>114</v>
      </c>
    </row>
    <row r="498" spans="1:65" s="14" customFormat="1" ht="11.25">
      <c r="B498" s="205"/>
      <c r="C498" s="206"/>
      <c r="D498" s="196" t="s">
        <v>127</v>
      </c>
      <c r="E498" s="207" t="s">
        <v>19</v>
      </c>
      <c r="F498" s="208" t="s">
        <v>513</v>
      </c>
      <c r="G498" s="206"/>
      <c r="H498" s="209">
        <v>1E-3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127</v>
      </c>
      <c r="AU498" s="215" t="s">
        <v>123</v>
      </c>
      <c r="AV498" s="14" t="s">
        <v>123</v>
      </c>
      <c r="AW498" s="14" t="s">
        <v>34</v>
      </c>
      <c r="AX498" s="14" t="s">
        <v>72</v>
      </c>
      <c r="AY498" s="215" t="s">
        <v>114</v>
      </c>
    </row>
    <row r="499" spans="1:65" s="16" customFormat="1" ht="11.25">
      <c r="B499" s="233"/>
      <c r="C499" s="234"/>
      <c r="D499" s="196" t="s">
        <v>127</v>
      </c>
      <c r="E499" s="235" t="s">
        <v>19</v>
      </c>
      <c r="F499" s="236" t="s">
        <v>369</v>
      </c>
      <c r="G499" s="234"/>
      <c r="H499" s="237">
        <v>1E-3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127</v>
      </c>
      <c r="AU499" s="243" t="s">
        <v>123</v>
      </c>
      <c r="AV499" s="16" t="s">
        <v>139</v>
      </c>
      <c r="AW499" s="16" t="s">
        <v>34</v>
      </c>
      <c r="AX499" s="16" t="s">
        <v>72</v>
      </c>
      <c r="AY499" s="243" t="s">
        <v>114</v>
      </c>
    </row>
    <row r="500" spans="1:65" s="13" customFormat="1" ht="11.25">
      <c r="B500" s="194"/>
      <c r="C500" s="195"/>
      <c r="D500" s="196" t="s">
        <v>127</v>
      </c>
      <c r="E500" s="197" t="s">
        <v>19</v>
      </c>
      <c r="F500" s="198" t="s">
        <v>372</v>
      </c>
      <c r="G500" s="195"/>
      <c r="H500" s="197" t="s">
        <v>19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127</v>
      </c>
      <c r="AU500" s="204" t="s">
        <v>123</v>
      </c>
      <c r="AV500" s="13" t="s">
        <v>80</v>
      </c>
      <c r="AW500" s="13" t="s">
        <v>34</v>
      </c>
      <c r="AX500" s="13" t="s">
        <v>72</v>
      </c>
      <c r="AY500" s="204" t="s">
        <v>114</v>
      </c>
    </row>
    <row r="501" spans="1:65" s="13" customFormat="1" ht="11.25">
      <c r="B501" s="194"/>
      <c r="C501" s="195"/>
      <c r="D501" s="196" t="s">
        <v>127</v>
      </c>
      <c r="E501" s="197" t="s">
        <v>19</v>
      </c>
      <c r="F501" s="198" t="s">
        <v>371</v>
      </c>
      <c r="G501" s="195"/>
      <c r="H501" s="197" t="s">
        <v>19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127</v>
      </c>
      <c r="AU501" s="204" t="s">
        <v>123</v>
      </c>
      <c r="AV501" s="13" t="s">
        <v>80</v>
      </c>
      <c r="AW501" s="13" t="s">
        <v>34</v>
      </c>
      <c r="AX501" s="13" t="s">
        <v>72</v>
      </c>
      <c r="AY501" s="204" t="s">
        <v>114</v>
      </c>
    </row>
    <row r="502" spans="1:65" s="14" customFormat="1" ht="11.25">
      <c r="B502" s="205"/>
      <c r="C502" s="206"/>
      <c r="D502" s="196" t="s">
        <v>127</v>
      </c>
      <c r="E502" s="207" t="s">
        <v>19</v>
      </c>
      <c r="F502" s="208" t="s">
        <v>514</v>
      </c>
      <c r="G502" s="206"/>
      <c r="H502" s="209">
        <v>3.0000000000000001E-3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127</v>
      </c>
      <c r="AU502" s="215" t="s">
        <v>123</v>
      </c>
      <c r="AV502" s="14" t="s">
        <v>123</v>
      </c>
      <c r="AW502" s="14" t="s">
        <v>34</v>
      </c>
      <c r="AX502" s="14" t="s">
        <v>72</v>
      </c>
      <c r="AY502" s="215" t="s">
        <v>114</v>
      </c>
    </row>
    <row r="503" spans="1:65" s="16" customFormat="1" ht="11.25">
      <c r="B503" s="233"/>
      <c r="C503" s="234"/>
      <c r="D503" s="196" t="s">
        <v>127</v>
      </c>
      <c r="E503" s="235" t="s">
        <v>19</v>
      </c>
      <c r="F503" s="236" t="s">
        <v>369</v>
      </c>
      <c r="G503" s="234"/>
      <c r="H503" s="237">
        <v>3.0000000000000001E-3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AT503" s="243" t="s">
        <v>127</v>
      </c>
      <c r="AU503" s="243" t="s">
        <v>123</v>
      </c>
      <c r="AV503" s="16" t="s">
        <v>139</v>
      </c>
      <c r="AW503" s="16" t="s">
        <v>34</v>
      </c>
      <c r="AX503" s="16" t="s">
        <v>72</v>
      </c>
      <c r="AY503" s="243" t="s">
        <v>114</v>
      </c>
    </row>
    <row r="504" spans="1:65" s="15" customFormat="1" ht="11.25">
      <c r="B504" s="216"/>
      <c r="C504" s="217"/>
      <c r="D504" s="196" t="s">
        <v>127</v>
      </c>
      <c r="E504" s="218" t="s">
        <v>19</v>
      </c>
      <c r="F504" s="219" t="s">
        <v>133</v>
      </c>
      <c r="G504" s="217"/>
      <c r="H504" s="220">
        <v>4.0000000000000001E-3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127</v>
      </c>
      <c r="AU504" s="226" t="s">
        <v>123</v>
      </c>
      <c r="AV504" s="15" t="s">
        <v>122</v>
      </c>
      <c r="AW504" s="15" t="s">
        <v>34</v>
      </c>
      <c r="AX504" s="15" t="s">
        <v>80</v>
      </c>
      <c r="AY504" s="226" t="s">
        <v>114</v>
      </c>
    </row>
    <row r="505" spans="1:65" s="14" customFormat="1" ht="11.25">
      <c r="B505" s="205"/>
      <c r="C505" s="206"/>
      <c r="D505" s="196" t="s">
        <v>127</v>
      </c>
      <c r="E505" s="206"/>
      <c r="F505" s="208" t="s">
        <v>515</v>
      </c>
      <c r="G505" s="206"/>
      <c r="H505" s="209">
        <v>4.0000000000000001E-3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127</v>
      </c>
      <c r="AU505" s="215" t="s">
        <v>123</v>
      </c>
      <c r="AV505" s="14" t="s">
        <v>123</v>
      </c>
      <c r="AW505" s="14" t="s">
        <v>4</v>
      </c>
      <c r="AX505" s="14" t="s">
        <v>80</v>
      </c>
      <c r="AY505" s="215" t="s">
        <v>114</v>
      </c>
    </row>
    <row r="506" spans="1:65" s="2" customFormat="1" ht="16.5" customHeight="1">
      <c r="A506" s="37"/>
      <c r="B506" s="38"/>
      <c r="C506" s="244" t="s">
        <v>516</v>
      </c>
      <c r="D506" s="244" t="s">
        <v>434</v>
      </c>
      <c r="E506" s="245" t="s">
        <v>517</v>
      </c>
      <c r="F506" s="246" t="s">
        <v>518</v>
      </c>
      <c r="G506" s="247" t="s">
        <v>239</v>
      </c>
      <c r="H506" s="248">
        <v>1.2070000000000001</v>
      </c>
      <c r="I506" s="249"/>
      <c r="J506" s="250">
        <f>ROUND(I506*H506,2)</f>
        <v>0</v>
      </c>
      <c r="K506" s="246" t="s">
        <v>121</v>
      </c>
      <c r="L506" s="251"/>
      <c r="M506" s="252" t="s">
        <v>19</v>
      </c>
      <c r="N506" s="253" t="s">
        <v>44</v>
      </c>
      <c r="O506" s="67"/>
      <c r="P506" s="185">
        <f>O506*H506</f>
        <v>0</v>
      </c>
      <c r="Q506" s="185">
        <v>1</v>
      </c>
      <c r="R506" s="185">
        <f>Q506*H506</f>
        <v>1.2070000000000001</v>
      </c>
      <c r="S506" s="185">
        <v>0</v>
      </c>
      <c r="T506" s="186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7" t="s">
        <v>437</v>
      </c>
      <c r="AT506" s="187" t="s">
        <v>434</v>
      </c>
      <c r="AU506" s="187" t="s">
        <v>123</v>
      </c>
      <c r="AY506" s="20" t="s">
        <v>114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20" t="s">
        <v>123</v>
      </c>
      <c r="BK506" s="188">
        <f>ROUND(I506*H506,2)</f>
        <v>0</v>
      </c>
      <c r="BL506" s="20" t="s">
        <v>236</v>
      </c>
      <c r="BM506" s="187" t="s">
        <v>519</v>
      </c>
    </row>
    <row r="507" spans="1:65" s="13" customFormat="1" ht="11.25">
      <c r="B507" s="194"/>
      <c r="C507" s="195"/>
      <c r="D507" s="196" t="s">
        <v>127</v>
      </c>
      <c r="E507" s="197" t="s">
        <v>19</v>
      </c>
      <c r="F507" s="198" t="s">
        <v>363</v>
      </c>
      <c r="G507" s="195"/>
      <c r="H507" s="197" t="s">
        <v>19</v>
      </c>
      <c r="I507" s="199"/>
      <c r="J507" s="195"/>
      <c r="K507" s="195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127</v>
      </c>
      <c r="AU507" s="204" t="s">
        <v>123</v>
      </c>
      <c r="AV507" s="13" t="s">
        <v>80</v>
      </c>
      <c r="AW507" s="13" t="s">
        <v>34</v>
      </c>
      <c r="AX507" s="13" t="s">
        <v>72</v>
      </c>
      <c r="AY507" s="204" t="s">
        <v>114</v>
      </c>
    </row>
    <row r="508" spans="1:65" s="13" customFormat="1" ht="11.25">
      <c r="B508" s="194"/>
      <c r="C508" s="195"/>
      <c r="D508" s="196" t="s">
        <v>127</v>
      </c>
      <c r="E508" s="197" t="s">
        <v>19</v>
      </c>
      <c r="F508" s="198" t="s">
        <v>520</v>
      </c>
      <c r="G508" s="195"/>
      <c r="H508" s="197" t="s">
        <v>19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127</v>
      </c>
      <c r="AU508" s="204" t="s">
        <v>123</v>
      </c>
      <c r="AV508" s="13" t="s">
        <v>80</v>
      </c>
      <c r="AW508" s="13" t="s">
        <v>34</v>
      </c>
      <c r="AX508" s="13" t="s">
        <v>72</v>
      </c>
      <c r="AY508" s="204" t="s">
        <v>114</v>
      </c>
    </row>
    <row r="509" spans="1:65" s="13" customFormat="1" ht="11.25">
      <c r="B509" s="194"/>
      <c r="C509" s="195"/>
      <c r="D509" s="196" t="s">
        <v>127</v>
      </c>
      <c r="E509" s="197" t="s">
        <v>19</v>
      </c>
      <c r="F509" s="198" t="s">
        <v>364</v>
      </c>
      <c r="G509" s="195"/>
      <c r="H509" s="197" t="s">
        <v>19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127</v>
      </c>
      <c r="AU509" s="204" t="s">
        <v>123</v>
      </c>
      <c r="AV509" s="13" t="s">
        <v>80</v>
      </c>
      <c r="AW509" s="13" t="s">
        <v>34</v>
      </c>
      <c r="AX509" s="13" t="s">
        <v>72</v>
      </c>
      <c r="AY509" s="204" t="s">
        <v>114</v>
      </c>
    </row>
    <row r="510" spans="1:65" s="14" customFormat="1" ht="11.25">
      <c r="B510" s="205"/>
      <c r="C510" s="206"/>
      <c r="D510" s="196" t="s">
        <v>127</v>
      </c>
      <c r="E510" s="207" t="s">
        <v>19</v>
      </c>
      <c r="F510" s="208" t="s">
        <v>521</v>
      </c>
      <c r="G510" s="206"/>
      <c r="H510" s="209">
        <v>0.13700000000000001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127</v>
      </c>
      <c r="AU510" s="215" t="s">
        <v>123</v>
      </c>
      <c r="AV510" s="14" t="s">
        <v>123</v>
      </c>
      <c r="AW510" s="14" t="s">
        <v>34</v>
      </c>
      <c r="AX510" s="14" t="s">
        <v>72</v>
      </c>
      <c r="AY510" s="215" t="s">
        <v>114</v>
      </c>
    </row>
    <row r="511" spans="1:65" s="13" customFormat="1" ht="11.25">
      <c r="B511" s="194"/>
      <c r="C511" s="195"/>
      <c r="D511" s="196" t="s">
        <v>127</v>
      </c>
      <c r="E511" s="197" t="s">
        <v>19</v>
      </c>
      <c r="F511" s="198" t="s">
        <v>451</v>
      </c>
      <c r="G511" s="195"/>
      <c r="H511" s="197" t="s">
        <v>19</v>
      </c>
      <c r="I511" s="199"/>
      <c r="J511" s="195"/>
      <c r="K511" s="195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127</v>
      </c>
      <c r="AU511" s="204" t="s">
        <v>123</v>
      </c>
      <c r="AV511" s="13" t="s">
        <v>80</v>
      </c>
      <c r="AW511" s="13" t="s">
        <v>34</v>
      </c>
      <c r="AX511" s="13" t="s">
        <v>72</v>
      </c>
      <c r="AY511" s="204" t="s">
        <v>114</v>
      </c>
    </row>
    <row r="512" spans="1:65" s="14" customFormat="1" ht="11.25">
      <c r="B512" s="205"/>
      <c r="C512" s="206"/>
      <c r="D512" s="196" t="s">
        <v>127</v>
      </c>
      <c r="E512" s="207" t="s">
        <v>19</v>
      </c>
      <c r="F512" s="208" t="s">
        <v>521</v>
      </c>
      <c r="G512" s="206"/>
      <c r="H512" s="209">
        <v>0.13700000000000001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127</v>
      </c>
      <c r="AU512" s="215" t="s">
        <v>123</v>
      </c>
      <c r="AV512" s="14" t="s">
        <v>123</v>
      </c>
      <c r="AW512" s="14" t="s">
        <v>34</v>
      </c>
      <c r="AX512" s="14" t="s">
        <v>72</v>
      </c>
      <c r="AY512" s="215" t="s">
        <v>114</v>
      </c>
    </row>
    <row r="513" spans="1:65" s="13" customFormat="1" ht="11.25">
      <c r="B513" s="194"/>
      <c r="C513" s="195"/>
      <c r="D513" s="196" t="s">
        <v>127</v>
      </c>
      <c r="E513" s="197" t="s">
        <v>19</v>
      </c>
      <c r="F513" s="198" t="s">
        <v>453</v>
      </c>
      <c r="G513" s="195"/>
      <c r="H513" s="197" t="s">
        <v>19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127</v>
      </c>
      <c r="AU513" s="204" t="s">
        <v>123</v>
      </c>
      <c r="AV513" s="13" t="s">
        <v>80</v>
      </c>
      <c r="AW513" s="13" t="s">
        <v>34</v>
      </c>
      <c r="AX513" s="13" t="s">
        <v>72</v>
      </c>
      <c r="AY513" s="204" t="s">
        <v>114</v>
      </c>
    </row>
    <row r="514" spans="1:65" s="14" customFormat="1" ht="11.25">
      <c r="B514" s="205"/>
      <c r="C514" s="206"/>
      <c r="D514" s="196" t="s">
        <v>127</v>
      </c>
      <c r="E514" s="207" t="s">
        <v>19</v>
      </c>
      <c r="F514" s="208" t="s">
        <v>521</v>
      </c>
      <c r="G514" s="206"/>
      <c r="H514" s="209">
        <v>0.13700000000000001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127</v>
      </c>
      <c r="AU514" s="215" t="s">
        <v>123</v>
      </c>
      <c r="AV514" s="14" t="s">
        <v>123</v>
      </c>
      <c r="AW514" s="14" t="s">
        <v>34</v>
      </c>
      <c r="AX514" s="14" t="s">
        <v>72</v>
      </c>
      <c r="AY514" s="215" t="s">
        <v>114</v>
      </c>
    </row>
    <row r="515" spans="1:65" s="13" customFormat="1" ht="11.25">
      <c r="B515" s="194"/>
      <c r="C515" s="195"/>
      <c r="D515" s="196" t="s">
        <v>127</v>
      </c>
      <c r="E515" s="197" t="s">
        <v>19</v>
      </c>
      <c r="F515" s="198" t="s">
        <v>454</v>
      </c>
      <c r="G515" s="195"/>
      <c r="H515" s="197" t="s">
        <v>19</v>
      </c>
      <c r="I515" s="199"/>
      <c r="J515" s="195"/>
      <c r="K515" s="195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127</v>
      </c>
      <c r="AU515" s="204" t="s">
        <v>123</v>
      </c>
      <c r="AV515" s="13" t="s">
        <v>80</v>
      </c>
      <c r="AW515" s="13" t="s">
        <v>34</v>
      </c>
      <c r="AX515" s="13" t="s">
        <v>72</v>
      </c>
      <c r="AY515" s="204" t="s">
        <v>114</v>
      </c>
    </row>
    <row r="516" spans="1:65" s="14" customFormat="1" ht="11.25">
      <c r="B516" s="205"/>
      <c r="C516" s="206"/>
      <c r="D516" s="196" t="s">
        <v>127</v>
      </c>
      <c r="E516" s="207" t="s">
        <v>19</v>
      </c>
      <c r="F516" s="208" t="s">
        <v>521</v>
      </c>
      <c r="G516" s="206"/>
      <c r="H516" s="209">
        <v>0.13700000000000001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127</v>
      </c>
      <c r="AU516" s="215" t="s">
        <v>123</v>
      </c>
      <c r="AV516" s="14" t="s">
        <v>123</v>
      </c>
      <c r="AW516" s="14" t="s">
        <v>34</v>
      </c>
      <c r="AX516" s="14" t="s">
        <v>72</v>
      </c>
      <c r="AY516" s="215" t="s">
        <v>114</v>
      </c>
    </row>
    <row r="517" spans="1:65" s="13" customFormat="1" ht="11.25">
      <c r="B517" s="194"/>
      <c r="C517" s="195"/>
      <c r="D517" s="196" t="s">
        <v>127</v>
      </c>
      <c r="E517" s="197" t="s">
        <v>19</v>
      </c>
      <c r="F517" s="198" t="s">
        <v>456</v>
      </c>
      <c r="G517" s="195"/>
      <c r="H517" s="197" t="s">
        <v>19</v>
      </c>
      <c r="I517" s="199"/>
      <c r="J517" s="195"/>
      <c r="K517" s="195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127</v>
      </c>
      <c r="AU517" s="204" t="s">
        <v>123</v>
      </c>
      <c r="AV517" s="13" t="s">
        <v>80</v>
      </c>
      <c r="AW517" s="13" t="s">
        <v>34</v>
      </c>
      <c r="AX517" s="13" t="s">
        <v>72</v>
      </c>
      <c r="AY517" s="204" t="s">
        <v>114</v>
      </c>
    </row>
    <row r="518" spans="1:65" s="14" customFormat="1" ht="11.25">
      <c r="B518" s="205"/>
      <c r="C518" s="206"/>
      <c r="D518" s="196" t="s">
        <v>127</v>
      </c>
      <c r="E518" s="207" t="s">
        <v>19</v>
      </c>
      <c r="F518" s="208" t="s">
        <v>521</v>
      </c>
      <c r="G518" s="206"/>
      <c r="H518" s="209">
        <v>0.13700000000000001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127</v>
      </c>
      <c r="AU518" s="215" t="s">
        <v>123</v>
      </c>
      <c r="AV518" s="14" t="s">
        <v>123</v>
      </c>
      <c r="AW518" s="14" t="s">
        <v>34</v>
      </c>
      <c r="AX518" s="14" t="s">
        <v>72</v>
      </c>
      <c r="AY518" s="215" t="s">
        <v>114</v>
      </c>
    </row>
    <row r="519" spans="1:65" s="13" customFormat="1" ht="11.25">
      <c r="B519" s="194"/>
      <c r="C519" s="195"/>
      <c r="D519" s="196" t="s">
        <v>127</v>
      </c>
      <c r="E519" s="197" t="s">
        <v>19</v>
      </c>
      <c r="F519" s="198" t="s">
        <v>457</v>
      </c>
      <c r="G519" s="195"/>
      <c r="H519" s="197" t="s">
        <v>19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127</v>
      </c>
      <c r="AU519" s="204" t="s">
        <v>123</v>
      </c>
      <c r="AV519" s="13" t="s">
        <v>80</v>
      </c>
      <c r="AW519" s="13" t="s">
        <v>34</v>
      </c>
      <c r="AX519" s="13" t="s">
        <v>72</v>
      </c>
      <c r="AY519" s="204" t="s">
        <v>114</v>
      </c>
    </row>
    <row r="520" spans="1:65" s="14" customFormat="1" ht="11.25">
      <c r="B520" s="205"/>
      <c r="C520" s="206"/>
      <c r="D520" s="196" t="s">
        <v>127</v>
      </c>
      <c r="E520" s="207" t="s">
        <v>19</v>
      </c>
      <c r="F520" s="208" t="s">
        <v>522</v>
      </c>
      <c r="G520" s="206"/>
      <c r="H520" s="209">
        <v>0.41199999999999998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127</v>
      </c>
      <c r="AU520" s="215" t="s">
        <v>123</v>
      </c>
      <c r="AV520" s="14" t="s">
        <v>123</v>
      </c>
      <c r="AW520" s="14" t="s">
        <v>34</v>
      </c>
      <c r="AX520" s="14" t="s">
        <v>72</v>
      </c>
      <c r="AY520" s="215" t="s">
        <v>114</v>
      </c>
    </row>
    <row r="521" spans="1:65" s="15" customFormat="1" ht="11.25">
      <c r="B521" s="216"/>
      <c r="C521" s="217"/>
      <c r="D521" s="196" t="s">
        <v>127</v>
      </c>
      <c r="E521" s="218" t="s">
        <v>19</v>
      </c>
      <c r="F521" s="219" t="s">
        <v>133</v>
      </c>
      <c r="G521" s="217"/>
      <c r="H521" s="220">
        <v>1.097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127</v>
      </c>
      <c r="AU521" s="226" t="s">
        <v>123</v>
      </c>
      <c r="AV521" s="15" t="s">
        <v>122</v>
      </c>
      <c r="AW521" s="15" t="s">
        <v>34</v>
      </c>
      <c r="AX521" s="15" t="s">
        <v>80</v>
      </c>
      <c r="AY521" s="226" t="s">
        <v>114</v>
      </c>
    </row>
    <row r="522" spans="1:65" s="14" customFormat="1" ht="11.25">
      <c r="B522" s="205"/>
      <c r="C522" s="206"/>
      <c r="D522" s="196" t="s">
        <v>127</v>
      </c>
      <c r="E522" s="206"/>
      <c r="F522" s="208" t="s">
        <v>523</v>
      </c>
      <c r="G522" s="206"/>
      <c r="H522" s="209">
        <v>1.2070000000000001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127</v>
      </c>
      <c r="AU522" s="215" t="s">
        <v>123</v>
      </c>
      <c r="AV522" s="14" t="s">
        <v>123</v>
      </c>
      <c r="AW522" s="14" t="s">
        <v>4</v>
      </c>
      <c r="AX522" s="14" t="s">
        <v>80</v>
      </c>
      <c r="AY522" s="215" t="s">
        <v>114</v>
      </c>
    </row>
    <row r="523" spans="1:65" s="2" customFormat="1" ht="16.5" customHeight="1">
      <c r="A523" s="37"/>
      <c r="B523" s="38"/>
      <c r="C523" s="176" t="s">
        <v>524</v>
      </c>
      <c r="D523" s="176" t="s">
        <v>117</v>
      </c>
      <c r="E523" s="177" t="s">
        <v>525</v>
      </c>
      <c r="F523" s="178" t="s">
        <v>526</v>
      </c>
      <c r="G523" s="179" t="s">
        <v>157</v>
      </c>
      <c r="H523" s="180">
        <v>445.92</v>
      </c>
      <c r="I523" s="181"/>
      <c r="J523" s="182">
        <f>ROUND(I523*H523,2)</f>
        <v>0</v>
      </c>
      <c r="K523" s="178" t="s">
        <v>121</v>
      </c>
      <c r="L523" s="42"/>
      <c r="M523" s="183" t="s">
        <v>19</v>
      </c>
      <c r="N523" s="184" t="s">
        <v>44</v>
      </c>
      <c r="O523" s="67"/>
      <c r="P523" s="185">
        <f>O523*H523</f>
        <v>0</v>
      </c>
      <c r="Q523" s="185">
        <v>1.7000000000000001E-4</v>
      </c>
      <c r="R523" s="185">
        <f>Q523*H523</f>
        <v>7.580640000000001E-2</v>
      </c>
      <c r="S523" s="185">
        <v>0</v>
      </c>
      <c r="T523" s="186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87" t="s">
        <v>236</v>
      </c>
      <c r="AT523" s="187" t="s">
        <v>117</v>
      </c>
      <c r="AU523" s="187" t="s">
        <v>123</v>
      </c>
      <c r="AY523" s="20" t="s">
        <v>114</v>
      </c>
      <c r="BE523" s="188">
        <f>IF(N523="základní",J523,0)</f>
        <v>0</v>
      </c>
      <c r="BF523" s="188">
        <f>IF(N523="snížená",J523,0)</f>
        <v>0</v>
      </c>
      <c r="BG523" s="188">
        <f>IF(N523="zákl. přenesená",J523,0)</f>
        <v>0</v>
      </c>
      <c r="BH523" s="188">
        <f>IF(N523="sníž. přenesená",J523,0)</f>
        <v>0</v>
      </c>
      <c r="BI523" s="188">
        <f>IF(N523="nulová",J523,0)</f>
        <v>0</v>
      </c>
      <c r="BJ523" s="20" t="s">
        <v>123</v>
      </c>
      <c r="BK523" s="188">
        <f>ROUND(I523*H523,2)</f>
        <v>0</v>
      </c>
      <c r="BL523" s="20" t="s">
        <v>236</v>
      </c>
      <c r="BM523" s="187" t="s">
        <v>527</v>
      </c>
    </row>
    <row r="524" spans="1:65" s="2" customFormat="1" ht="11.25">
      <c r="A524" s="37"/>
      <c r="B524" s="38"/>
      <c r="C524" s="39"/>
      <c r="D524" s="189" t="s">
        <v>125</v>
      </c>
      <c r="E524" s="39"/>
      <c r="F524" s="190" t="s">
        <v>528</v>
      </c>
      <c r="G524" s="39"/>
      <c r="H524" s="39"/>
      <c r="I524" s="191"/>
      <c r="J524" s="39"/>
      <c r="K524" s="39"/>
      <c r="L524" s="42"/>
      <c r="M524" s="192"/>
      <c r="N524" s="193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125</v>
      </c>
      <c r="AU524" s="20" t="s">
        <v>123</v>
      </c>
    </row>
    <row r="525" spans="1:65" s="13" customFormat="1" ht="11.25">
      <c r="B525" s="194"/>
      <c r="C525" s="195"/>
      <c r="D525" s="196" t="s">
        <v>127</v>
      </c>
      <c r="E525" s="197" t="s">
        <v>19</v>
      </c>
      <c r="F525" s="198" t="s">
        <v>363</v>
      </c>
      <c r="G525" s="195"/>
      <c r="H525" s="197" t="s">
        <v>19</v>
      </c>
      <c r="I525" s="199"/>
      <c r="J525" s="195"/>
      <c r="K525" s="195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127</v>
      </c>
      <c r="AU525" s="204" t="s">
        <v>123</v>
      </c>
      <c r="AV525" s="13" t="s">
        <v>80</v>
      </c>
      <c r="AW525" s="13" t="s">
        <v>34</v>
      </c>
      <c r="AX525" s="13" t="s">
        <v>72</v>
      </c>
      <c r="AY525" s="204" t="s">
        <v>114</v>
      </c>
    </row>
    <row r="526" spans="1:65" s="13" customFormat="1" ht="11.25">
      <c r="B526" s="194"/>
      <c r="C526" s="195"/>
      <c r="D526" s="196" t="s">
        <v>127</v>
      </c>
      <c r="E526" s="197" t="s">
        <v>19</v>
      </c>
      <c r="F526" s="198" t="s">
        <v>364</v>
      </c>
      <c r="G526" s="195"/>
      <c r="H526" s="197" t="s">
        <v>19</v>
      </c>
      <c r="I526" s="199"/>
      <c r="J526" s="195"/>
      <c r="K526" s="195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127</v>
      </c>
      <c r="AU526" s="204" t="s">
        <v>123</v>
      </c>
      <c r="AV526" s="13" t="s">
        <v>80</v>
      </c>
      <c r="AW526" s="13" t="s">
        <v>34</v>
      </c>
      <c r="AX526" s="13" t="s">
        <v>72</v>
      </c>
      <c r="AY526" s="204" t="s">
        <v>114</v>
      </c>
    </row>
    <row r="527" spans="1:65" s="14" customFormat="1" ht="11.25">
      <c r="B527" s="205"/>
      <c r="C527" s="206"/>
      <c r="D527" s="196" t="s">
        <v>127</v>
      </c>
      <c r="E527" s="207" t="s">
        <v>19</v>
      </c>
      <c r="F527" s="208" t="s">
        <v>529</v>
      </c>
      <c r="G527" s="206"/>
      <c r="H527" s="209">
        <v>53.92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127</v>
      </c>
      <c r="AU527" s="215" t="s">
        <v>123</v>
      </c>
      <c r="AV527" s="14" t="s">
        <v>123</v>
      </c>
      <c r="AW527" s="14" t="s">
        <v>34</v>
      </c>
      <c r="AX527" s="14" t="s">
        <v>72</v>
      </c>
      <c r="AY527" s="215" t="s">
        <v>114</v>
      </c>
    </row>
    <row r="528" spans="1:65" s="13" customFormat="1" ht="11.25">
      <c r="B528" s="194"/>
      <c r="C528" s="195"/>
      <c r="D528" s="196" t="s">
        <v>127</v>
      </c>
      <c r="E528" s="197" t="s">
        <v>19</v>
      </c>
      <c r="F528" s="198" t="s">
        <v>451</v>
      </c>
      <c r="G528" s="195"/>
      <c r="H528" s="197" t="s">
        <v>19</v>
      </c>
      <c r="I528" s="199"/>
      <c r="J528" s="195"/>
      <c r="K528" s="195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127</v>
      </c>
      <c r="AU528" s="204" t="s">
        <v>123</v>
      </c>
      <c r="AV528" s="13" t="s">
        <v>80</v>
      </c>
      <c r="AW528" s="13" t="s">
        <v>34</v>
      </c>
      <c r="AX528" s="13" t="s">
        <v>72</v>
      </c>
      <c r="AY528" s="204" t="s">
        <v>114</v>
      </c>
    </row>
    <row r="529" spans="1:65" s="14" customFormat="1" ht="11.25">
      <c r="B529" s="205"/>
      <c r="C529" s="206"/>
      <c r="D529" s="196" t="s">
        <v>127</v>
      </c>
      <c r="E529" s="207" t="s">
        <v>19</v>
      </c>
      <c r="F529" s="208" t="s">
        <v>530</v>
      </c>
      <c r="G529" s="206"/>
      <c r="H529" s="209">
        <v>55.36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127</v>
      </c>
      <c r="AU529" s="215" t="s">
        <v>123</v>
      </c>
      <c r="AV529" s="14" t="s">
        <v>123</v>
      </c>
      <c r="AW529" s="14" t="s">
        <v>34</v>
      </c>
      <c r="AX529" s="14" t="s">
        <v>72</v>
      </c>
      <c r="AY529" s="215" t="s">
        <v>114</v>
      </c>
    </row>
    <row r="530" spans="1:65" s="13" customFormat="1" ht="11.25">
      <c r="B530" s="194"/>
      <c r="C530" s="195"/>
      <c r="D530" s="196" t="s">
        <v>127</v>
      </c>
      <c r="E530" s="197" t="s">
        <v>19</v>
      </c>
      <c r="F530" s="198" t="s">
        <v>453</v>
      </c>
      <c r="G530" s="195"/>
      <c r="H530" s="197" t="s">
        <v>19</v>
      </c>
      <c r="I530" s="199"/>
      <c r="J530" s="195"/>
      <c r="K530" s="195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127</v>
      </c>
      <c r="AU530" s="204" t="s">
        <v>123</v>
      </c>
      <c r="AV530" s="13" t="s">
        <v>80</v>
      </c>
      <c r="AW530" s="13" t="s">
        <v>34</v>
      </c>
      <c r="AX530" s="13" t="s">
        <v>72</v>
      </c>
      <c r="AY530" s="204" t="s">
        <v>114</v>
      </c>
    </row>
    <row r="531" spans="1:65" s="14" customFormat="1" ht="11.25">
      <c r="B531" s="205"/>
      <c r="C531" s="206"/>
      <c r="D531" s="196" t="s">
        <v>127</v>
      </c>
      <c r="E531" s="207" t="s">
        <v>19</v>
      </c>
      <c r="F531" s="208" t="s">
        <v>531</v>
      </c>
      <c r="G531" s="206"/>
      <c r="H531" s="209">
        <v>54.56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127</v>
      </c>
      <c r="AU531" s="215" t="s">
        <v>123</v>
      </c>
      <c r="AV531" s="14" t="s">
        <v>123</v>
      </c>
      <c r="AW531" s="14" t="s">
        <v>34</v>
      </c>
      <c r="AX531" s="14" t="s">
        <v>72</v>
      </c>
      <c r="AY531" s="215" t="s">
        <v>114</v>
      </c>
    </row>
    <row r="532" spans="1:65" s="13" customFormat="1" ht="11.25">
      <c r="B532" s="194"/>
      <c r="C532" s="195"/>
      <c r="D532" s="196" t="s">
        <v>127</v>
      </c>
      <c r="E532" s="197" t="s">
        <v>19</v>
      </c>
      <c r="F532" s="198" t="s">
        <v>454</v>
      </c>
      <c r="G532" s="195"/>
      <c r="H532" s="197" t="s">
        <v>19</v>
      </c>
      <c r="I532" s="199"/>
      <c r="J532" s="195"/>
      <c r="K532" s="195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127</v>
      </c>
      <c r="AU532" s="204" t="s">
        <v>123</v>
      </c>
      <c r="AV532" s="13" t="s">
        <v>80</v>
      </c>
      <c r="AW532" s="13" t="s">
        <v>34</v>
      </c>
      <c r="AX532" s="13" t="s">
        <v>72</v>
      </c>
      <c r="AY532" s="204" t="s">
        <v>114</v>
      </c>
    </row>
    <row r="533" spans="1:65" s="14" customFormat="1" ht="11.25">
      <c r="B533" s="205"/>
      <c r="C533" s="206"/>
      <c r="D533" s="196" t="s">
        <v>127</v>
      </c>
      <c r="E533" s="207" t="s">
        <v>19</v>
      </c>
      <c r="F533" s="208" t="s">
        <v>532</v>
      </c>
      <c r="G533" s="206"/>
      <c r="H533" s="209">
        <v>55.6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127</v>
      </c>
      <c r="AU533" s="215" t="s">
        <v>123</v>
      </c>
      <c r="AV533" s="14" t="s">
        <v>123</v>
      </c>
      <c r="AW533" s="14" t="s">
        <v>34</v>
      </c>
      <c r="AX533" s="14" t="s">
        <v>72</v>
      </c>
      <c r="AY533" s="215" t="s">
        <v>114</v>
      </c>
    </row>
    <row r="534" spans="1:65" s="13" customFormat="1" ht="11.25">
      <c r="B534" s="194"/>
      <c r="C534" s="195"/>
      <c r="D534" s="196" t="s">
        <v>127</v>
      </c>
      <c r="E534" s="197" t="s">
        <v>19</v>
      </c>
      <c r="F534" s="198" t="s">
        <v>456</v>
      </c>
      <c r="G534" s="195"/>
      <c r="H534" s="197" t="s">
        <v>19</v>
      </c>
      <c r="I534" s="199"/>
      <c r="J534" s="195"/>
      <c r="K534" s="195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127</v>
      </c>
      <c r="AU534" s="204" t="s">
        <v>123</v>
      </c>
      <c r="AV534" s="13" t="s">
        <v>80</v>
      </c>
      <c r="AW534" s="13" t="s">
        <v>34</v>
      </c>
      <c r="AX534" s="13" t="s">
        <v>72</v>
      </c>
      <c r="AY534" s="204" t="s">
        <v>114</v>
      </c>
    </row>
    <row r="535" spans="1:65" s="14" customFormat="1" ht="11.25">
      <c r="B535" s="205"/>
      <c r="C535" s="206"/>
      <c r="D535" s="196" t="s">
        <v>127</v>
      </c>
      <c r="E535" s="207" t="s">
        <v>19</v>
      </c>
      <c r="F535" s="208" t="s">
        <v>532</v>
      </c>
      <c r="G535" s="206"/>
      <c r="H535" s="209">
        <v>55.6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127</v>
      </c>
      <c r="AU535" s="215" t="s">
        <v>123</v>
      </c>
      <c r="AV535" s="14" t="s">
        <v>123</v>
      </c>
      <c r="AW535" s="14" t="s">
        <v>34</v>
      </c>
      <c r="AX535" s="14" t="s">
        <v>72</v>
      </c>
      <c r="AY535" s="215" t="s">
        <v>114</v>
      </c>
    </row>
    <row r="536" spans="1:65" s="13" customFormat="1" ht="11.25">
      <c r="B536" s="194"/>
      <c r="C536" s="195"/>
      <c r="D536" s="196" t="s">
        <v>127</v>
      </c>
      <c r="E536" s="197" t="s">
        <v>19</v>
      </c>
      <c r="F536" s="198" t="s">
        <v>457</v>
      </c>
      <c r="G536" s="195"/>
      <c r="H536" s="197" t="s">
        <v>19</v>
      </c>
      <c r="I536" s="199"/>
      <c r="J536" s="195"/>
      <c r="K536" s="195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127</v>
      </c>
      <c r="AU536" s="204" t="s">
        <v>123</v>
      </c>
      <c r="AV536" s="13" t="s">
        <v>80</v>
      </c>
      <c r="AW536" s="13" t="s">
        <v>34</v>
      </c>
      <c r="AX536" s="13" t="s">
        <v>72</v>
      </c>
      <c r="AY536" s="204" t="s">
        <v>114</v>
      </c>
    </row>
    <row r="537" spans="1:65" s="14" customFormat="1" ht="11.25">
      <c r="B537" s="205"/>
      <c r="C537" s="206"/>
      <c r="D537" s="196" t="s">
        <v>127</v>
      </c>
      <c r="E537" s="207" t="s">
        <v>19</v>
      </c>
      <c r="F537" s="208" t="s">
        <v>458</v>
      </c>
      <c r="G537" s="206"/>
      <c r="H537" s="209">
        <v>170.88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127</v>
      </c>
      <c r="AU537" s="215" t="s">
        <v>123</v>
      </c>
      <c r="AV537" s="14" t="s">
        <v>123</v>
      </c>
      <c r="AW537" s="14" t="s">
        <v>34</v>
      </c>
      <c r="AX537" s="14" t="s">
        <v>72</v>
      </c>
      <c r="AY537" s="215" t="s">
        <v>114</v>
      </c>
    </row>
    <row r="538" spans="1:65" s="15" customFormat="1" ht="11.25">
      <c r="B538" s="216"/>
      <c r="C538" s="217"/>
      <c r="D538" s="196" t="s">
        <v>127</v>
      </c>
      <c r="E538" s="218" t="s">
        <v>19</v>
      </c>
      <c r="F538" s="219" t="s">
        <v>133</v>
      </c>
      <c r="G538" s="217"/>
      <c r="H538" s="220">
        <v>445.92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127</v>
      </c>
      <c r="AU538" s="226" t="s">
        <v>123</v>
      </c>
      <c r="AV538" s="15" t="s">
        <v>122</v>
      </c>
      <c r="AW538" s="15" t="s">
        <v>34</v>
      </c>
      <c r="AX538" s="15" t="s">
        <v>80</v>
      </c>
      <c r="AY538" s="226" t="s">
        <v>114</v>
      </c>
    </row>
    <row r="539" spans="1:65" s="2" customFormat="1" ht="16.5" customHeight="1">
      <c r="A539" s="37"/>
      <c r="B539" s="38"/>
      <c r="C539" s="244" t="s">
        <v>533</v>
      </c>
      <c r="D539" s="244" t="s">
        <v>434</v>
      </c>
      <c r="E539" s="245" t="s">
        <v>534</v>
      </c>
      <c r="F539" s="246" t="s">
        <v>535</v>
      </c>
      <c r="G539" s="247" t="s">
        <v>239</v>
      </c>
      <c r="H539" s="248">
        <v>2.7469999999999999</v>
      </c>
      <c r="I539" s="249"/>
      <c r="J539" s="250">
        <f>ROUND(I539*H539,2)</f>
        <v>0</v>
      </c>
      <c r="K539" s="246" t="s">
        <v>121</v>
      </c>
      <c r="L539" s="251"/>
      <c r="M539" s="252" t="s">
        <v>19</v>
      </c>
      <c r="N539" s="253" t="s">
        <v>44</v>
      </c>
      <c r="O539" s="67"/>
      <c r="P539" s="185">
        <f>O539*H539</f>
        <v>0</v>
      </c>
      <c r="Q539" s="185">
        <v>1</v>
      </c>
      <c r="R539" s="185">
        <f>Q539*H539</f>
        <v>2.7469999999999999</v>
      </c>
      <c r="S539" s="185">
        <v>0</v>
      </c>
      <c r="T539" s="186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7" t="s">
        <v>437</v>
      </c>
      <c r="AT539" s="187" t="s">
        <v>434</v>
      </c>
      <c r="AU539" s="187" t="s">
        <v>123</v>
      </c>
      <c r="AY539" s="20" t="s">
        <v>114</v>
      </c>
      <c r="BE539" s="188">
        <f>IF(N539="základní",J539,0)</f>
        <v>0</v>
      </c>
      <c r="BF539" s="188">
        <f>IF(N539="snížená",J539,0)</f>
        <v>0</v>
      </c>
      <c r="BG539" s="188">
        <f>IF(N539="zákl. přenesená",J539,0)</f>
        <v>0</v>
      </c>
      <c r="BH539" s="188">
        <f>IF(N539="sníž. přenesená",J539,0)</f>
        <v>0</v>
      </c>
      <c r="BI539" s="188">
        <f>IF(N539="nulová",J539,0)</f>
        <v>0</v>
      </c>
      <c r="BJ539" s="20" t="s">
        <v>123</v>
      </c>
      <c r="BK539" s="188">
        <f>ROUND(I539*H539,2)</f>
        <v>0</v>
      </c>
      <c r="BL539" s="20" t="s">
        <v>236</v>
      </c>
      <c r="BM539" s="187" t="s">
        <v>536</v>
      </c>
    </row>
    <row r="540" spans="1:65" s="13" customFormat="1" ht="11.25">
      <c r="B540" s="194"/>
      <c r="C540" s="195"/>
      <c r="D540" s="196" t="s">
        <v>127</v>
      </c>
      <c r="E540" s="197" t="s">
        <v>19</v>
      </c>
      <c r="F540" s="198" t="s">
        <v>363</v>
      </c>
      <c r="G540" s="195"/>
      <c r="H540" s="197" t="s">
        <v>19</v>
      </c>
      <c r="I540" s="199"/>
      <c r="J540" s="195"/>
      <c r="K540" s="195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127</v>
      </c>
      <c r="AU540" s="204" t="s">
        <v>123</v>
      </c>
      <c r="AV540" s="13" t="s">
        <v>80</v>
      </c>
      <c r="AW540" s="13" t="s">
        <v>34</v>
      </c>
      <c r="AX540" s="13" t="s">
        <v>72</v>
      </c>
      <c r="AY540" s="204" t="s">
        <v>114</v>
      </c>
    </row>
    <row r="541" spans="1:65" s="13" customFormat="1" ht="11.25">
      <c r="B541" s="194"/>
      <c r="C541" s="195"/>
      <c r="D541" s="196" t="s">
        <v>127</v>
      </c>
      <c r="E541" s="197" t="s">
        <v>19</v>
      </c>
      <c r="F541" s="198" t="s">
        <v>364</v>
      </c>
      <c r="G541" s="195"/>
      <c r="H541" s="197" t="s">
        <v>19</v>
      </c>
      <c r="I541" s="199"/>
      <c r="J541" s="195"/>
      <c r="K541" s="195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127</v>
      </c>
      <c r="AU541" s="204" t="s">
        <v>123</v>
      </c>
      <c r="AV541" s="13" t="s">
        <v>80</v>
      </c>
      <c r="AW541" s="13" t="s">
        <v>34</v>
      </c>
      <c r="AX541" s="13" t="s">
        <v>72</v>
      </c>
      <c r="AY541" s="204" t="s">
        <v>114</v>
      </c>
    </row>
    <row r="542" spans="1:65" s="14" customFormat="1" ht="11.25">
      <c r="B542" s="205"/>
      <c r="C542" s="206"/>
      <c r="D542" s="196" t="s">
        <v>127</v>
      </c>
      <c r="E542" s="207" t="s">
        <v>19</v>
      </c>
      <c r="F542" s="208" t="s">
        <v>537</v>
      </c>
      <c r="G542" s="206"/>
      <c r="H542" s="209">
        <v>0.30199999999999999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127</v>
      </c>
      <c r="AU542" s="215" t="s">
        <v>123</v>
      </c>
      <c r="AV542" s="14" t="s">
        <v>123</v>
      </c>
      <c r="AW542" s="14" t="s">
        <v>34</v>
      </c>
      <c r="AX542" s="14" t="s">
        <v>72</v>
      </c>
      <c r="AY542" s="215" t="s">
        <v>114</v>
      </c>
    </row>
    <row r="543" spans="1:65" s="13" customFormat="1" ht="11.25">
      <c r="B543" s="194"/>
      <c r="C543" s="195"/>
      <c r="D543" s="196" t="s">
        <v>127</v>
      </c>
      <c r="E543" s="197" t="s">
        <v>19</v>
      </c>
      <c r="F543" s="198" t="s">
        <v>451</v>
      </c>
      <c r="G543" s="195"/>
      <c r="H543" s="197" t="s">
        <v>19</v>
      </c>
      <c r="I543" s="199"/>
      <c r="J543" s="195"/>
      <c r="K543" s="195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127</v>
      </c>
      <c r="AU543" s="204" t="s">
        <v>123</v>
      </c>
      <c r="AV543" s="13" t="s">
        <v>80</v>
      </c>
      <c r="AW543" s="13" t="s">
        <v>34</v>
      </c>
      <c r="AX543" s="13" t="s">
        <v>72</v>
      </c>
      <c r="AY543" s="204" t="s">
        <v>114</v>
      </c>
    </row>
    <row r="544" spans="1:65" s="14" customFormat="1" ht="11.25">
      <c r="B544" s="205"/>
      <c r="C544" s="206"/>
      <c r="D544" s="196" t="s">
        <v>127</v>
      </c>
      <c r="E544" s="207" t="s">
        <v>19</v>
      </c>
      <c r="F544" s="208" t="s">
        <v>538</v>
      </c>
      <c r="G544" s="206"/>
      <c r="H544" s="209">
        <v>0.31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127</v>
      </c>
      <c r="AU544" s="215" t="s">
        <v>123</v>
      </c>
      <c r="AV544" s="14" t="s">
        <v>123</v>
      </c>
      <c r="AW544" s="14" t="s">
        <v>34</v>
      </c>
      <c r="AX544" s="14" t="s">
        <v>72</v>
      </c>
      <c r="AY544" s="215" t="s">
        <v>114</v>
      </c>
    </row>
    <row r="545" spans="1:65" s="13" customFormat="1" ht="11.25">
      <c r="B545" s="194"/>
      <c r="C545" s="195"/>
      <c r="D545" s="196" t="s">
        <v>127</v>
      </c>
      <c r="E545" s="197" t="s">
        <v>19</v>
      </c>
      <c r="F545" s="198" t="s">
        <v>453</v>
      </c>
      <c r="G545" s="195"/>
      <c r="H545" s="197" t="s">
        <v>19</v>
      </c>
      <c r="I545" s="199"/>
      <c r="J545" s="195"/>
      <c r="K545" s="195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127</v>
      </c>
      <c r="AU545" s="204" t="s">
        <v>123</v>
      </c>
      <c r="AV545" s="13" t="s">
        <v>80</v>
      </c>
      <c r="AW545" s="13" t="s">
        <v>34</v>
      </c>
      <c r="AX545" s="13" t="s">
        <v>72</v>
      </c>
      <c r="AY545" s="204" t="s">
        <v>114</v>
      </c>
    </row>
    <row r="546" spans="1:65" s="14" customFormat="1" ht="11.25">
      <c r="B546" s="205"/>
      <c r="C546" s="206"/>
      <c r="D546" s="196" t="s">
        <v>127</v>
      </c>
      <c r="E546" s="207" t="s">
        <v>19</v>
      </c>
      <c r="F546" s="208" t="s">
        <v>539</v>
      </c>
      <c r="G546" s="206"/>
      <c r="H546" s="209">
        <v>0.30599999999999999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127</v>
      </c>
      <c r="AU546" s="215" t="s">
        <v>123</v>
      </c>
      <c r="AV546" s="14" t="s">
        <v>123</v>
      </c>
      <c r="AW546" s="14" t="s">
        <v>34</v>
      </c>
      <c r="AX546" s="14" t="s">
        <v>72</v>
      </c>
      <c r="AY546" s="215" t="s">
        <v>114</v>
      </c>
    </row>
    <row r="547" spans="1:65" s="13" customFormat="1" ht="11.25">
      <c r="B547" s="194"/>
      <c r="C547" s="195"/>
      <c r="D547" s="196" t="s">
        <v>127</v>
      </c>
      <c r="E547" s="197" t="s">
        <v>19</v>
      </c>
      <c r="F547" s="198" t="s">
        <v>454</v>
      </c>
      <c r="G547" s="195"/>
      <c r="H547" s="197" t="s">
        <v>19</v>
      </c>
      <c r="I547" s="199"/>
      <c r="J547" s="195"/>
      <c r="K547" s="195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127</v>
      </c>
      <c r="AU547" s="204" t="s">
        <v>123</v>
      </c>
      <c r="AV547" s="13" t="s">
        <v>80</v>
      </c>
      <c r="AW547" s="13" t="s">
        <v>34</v>
      </c>
      <c r="AX547" s="13" t="s">
        <v>72</v>
      </c>
      <c r="AY547" s="204" t="s">
        <v>114</v>
      </c>
    </row>
    <row r="548" spans="1:65" s="14" customFormat="1" ht="11.25">
      <c r="B548" s="205"/>
      <c r="C548" s="206"/>
      <c r="D548" s="196" t="s">
        <v>127</v>
      </c>
      <c r="E548" s="207" t="s">
        <v>19</v>
      </c>
      <c r="F548" s="208" t="s">
        <v>540</v>
      </c>
      <c r="G548" s="206"/>
      <c r="H548" s="209">
        <v>0.311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127</v>
      </c>
      <c r="AU548" s="215" t="s">
        <v>123</v>
      </c>
      <c r="AV548" s="14" t="s">
        <v>123</v>
      </c>
      <c r="AW548" s="14" t="s">
        <v>34</v>
      </c>
      <c r="AX548" s="14" t="s">
        <v>72</v>
      </c>
      <c r="AY548" s="215" t="s">
        <v>114</v>
      </c>
    </row>
    <row r="549" spans="1:65" s="13" customFormat="1" ht="11.25">
      <c r="B549" s="194"/>
      <c r="C549" s="195"/>
      <c r="D549" s="196" t="s">
        <v>127</v>
      </c>
      <c r="E549" s="197" t="s">
        <v>19</v>
      </c>
      <c r="F549" s="198" t="s">
        <v>456</v>
      </c>
      <c r="G549" s="195"/>
      <c r="H549" s="197" t="s">
        <v>19</v>
      </c>
      <c r="I549" s="199"/>
      <c r="J549" s="195"/>
      <c r="K549" s="195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127</v>
      </c>
      <c r="AU549" s="204" t="s">
        <v>123</v>
      </c>
      <c r="AV549" s="13" t="s">
        <v>80</v>
      </c>
      <c r="AW549" s="13" t="s">
        <v>34</v>
      </c>
      <c r="AX549" s="13" t="s">
        <v>72</v>
      </c>
      <c r="AY549" s="204" t="s">
        <v>114</v>
      </c>
    </row>
    <row r="550" spans="1:65" s="14" customFormat="1" ht="11.25">
      <c r="B550" s="205"/>
      <c r="C550" s="206"/>
      <c r="D550" s="196" t="s">
        <v>127</v>
      </c>
      <c r="E550" s="207" t="s">
        <v>19</v>
      </c>
      <c r="F550" s="208" t="s">
        <v>540</v>
      </c>
      <c r="G550" s="206"/>
      <c r="H550" s="209">
        <v>0.311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127</v>
      </c>
      <c r="AU550" s="215" t="s">
        <v>123</v>
      </c>
      <c r="AV550" s="14" t="s">
        <v>123</v>
      </c>
      <c r="AW550" s="14" t="s">
        <v>34</v>
      </c>
      <c r="AX550" s="14" t="s">
        <v>72</v>
      </c>
      <c r="AY550" s="215" t="s">
        <v>114</v>
      </c>
    </row>
    <row r="551" spans="1:65" s="13" customFormat="1" ht="11.25">
      <c r="B551" s="194"/>
      <c r="C551" s="195"/>
      <c r="D551" s="196" t="s">
        <v>127</v>
      </c>
      <c r="E551" s="197" t="s">
        <v>19</v>
      </c>
      <c r="F551" s="198" t="s">
        <v>457</v>
      </c>
      <c r="G551" s="195"/>
      <c r="H551" s="197" t="s">
        <v>19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127</v>
      </c>
      <c r="AU551" s="204" t="s">
        <v>123</v>
      </c>
      <c r="AV551" s="13" t="s">
        <v>80</v>
      </c>
      <c r="AW551" s="13" t="s">
        <v>34</v>
      </c>
      <c r="AX551" s="13" t="s">
        <v>72</v>
      </c>
      <c r="AY551" s="204" t="s">
        <v>114</v>
      </c>
    </row>
    <row r="552" spans="1:65" s="14" customFormat="1" ht="11.25">
      <c r="B552" s="205"/>
      <c r="C552" s="206"/>
      <c r="D552" s="196" t="s">
        <v>127</v>
      </c>
      <c r="E552" s="207" t="s">
        <v>19</v>
      </c>
      <c r="F552" s="208" t="s">
        <v>541</v>
      </c>
      <c r="G552" s="206"/>
      <c r="H552" s="209">
        <v>0.95699999999999996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127</v>
      </c>
      <c r="AU552" s="215" t="s">
        <v>123</v>
      </c>
      <c r="AV552" s="14" t="s">
        <v>123</v>
      </c>
      <c r="AW552" s="14" t="s">
        <v>34</v>
      </c>
      <c r="AX552" s="14" t="s">
        <v>72</v>
      </c>
      <c r="AY552" s="215" t="s">
        <v>114</v>
      </c>
    </row>
    <row r="553" spans="1:65" s="15" customFormat="1" ht="11.25">
      <c r="B553" s="216"/>
      <c r="C553" s="217"/>
      <c r="D553" s="196" t="s">
        <v>127</v>
      </c>
      <c r="E553" s="218" t="s">
        <v>19</v>
      </c>
      <c r="F553" s="219" t="s">
        <v>133</v>
      </c>
      <c r="G553" s="217"/>
      <c r="H553" s="220">
        <v>2.4969999999999999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127</v>
      </c>
      <c r="AU553" s="226" t="s">
        <v>123</v>
      </c>
      <c r="AV553" s="15" t="s">
        <v>122</v>
      </c>
      <c r="AW553" s="15" t="s">
        <v>34</v>
      </c>
      <c r="AX553" s="15" t="s">
        <v>80</v>
      </c>
      <c r="AY553" s="226" t="s">
        <v>114</v>
      </c>
    </row>
    <row r="554" spans="1:65" s="14" customFormat="1" ht="11.25">
      <c r="B554" s="205"/>
      <c r="C554" s="206"/>
      <c r="D554" s="196" t="s">
        <v>127</v>
      </c>
      <c r="E554" s="206"/>
      <c r="F554" s="208" t="s">
        <v>542</v>
      </c>
      <c r="G554" s="206"/>
      <c r="H554" s="209">
        <v>2.7469999999999999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127</v>
      </c>
      <c r="AU554" s="215" t="s">
        <v>123</v>
      </c>
      <c r="AV554" s="14" t="s">
        <v>123</v>
      </c>
      <c r="AW554" s="14" t="s">
        <v>4</v>
      </c>
      <c r="AX554" s="14" t="s">
        <v>80</v>
      </c>
      <c r="AY554" s="215" t="s">
        <v>114</v>
      </c>
    </row>
    <row r="555" spans="1:65" s="2" customFormat="1" ht="33" customHeight="1">
      <c r="A555" s="37"/>
      <c r="B555" s="38"/>
      <c r="C555" s="176" t="s">
        <v>543</v>
      </c>
      <c r="D555" s="176" t="s">
        <v>117</v>
      </c>
      <c r="E555" s="177" t="s">
        <v>544</v>
      </c>
      <c r="F555" s="178" t="s">
        <v>545</v>
      </c>
      <c r="G555" s="179" t="s">
        <v>239</v>
      </c>
      <c r="H555" s="180">
        <v>15.356999999999999</v>
      </c>
      <c r="I555" s="181"/>
      <c r="J555" s="182">
        <f>ROUND(I555*H555,2)</f>
        <v>0</v>
      </c>
      <c r="K555" s="178" t="s">
        <v>121</v>
      </c>
      <c r="L555" s="42"/>
      <c r="M555" s="183" t="s">
        <v>19</v>
      </c>
      <c r="N555" s="184" t="s">
        <v>44</v>
      </c>
      <c r="O555" s="67"/>
      <c r="P555" s="185">
        <f>O555*H555</f>
        <v>0</v>
      </c>
      <c r="Q555" s="185">
        <v>0</v>
      </c>
      <c r="R555" s="185">
        <f>Q555*H555</f>
        <v>0</v>
      </c>
      <c r="S555" s="185">
        <v>0</v>
      </c>
      <c r="T555" s="186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87" t="s">
        <v>236</v>
      </c>
      <c r="AT555" s="187" t="s">
        <v>117</v>
      </c>
      <c r="AU555" s="187" t="s">
        <v>123</v>
      </c>
      <c r="AY555" s="20" t="s">
        <v>114</v>
      </c>
      <c r="BE555" s="188">
        <f>IF(N555="základní",J555,0)</f>
        <v>0</v>
      </c>
      <c r="BF555" s="188">
        <f>IF(N555="snížená",J555,0)</f>
        <v>0</v>
      </c>
      <c r="BG555" s="188">
        <f>IF(N555="zákl. přenesená",J555,0)</f>
        <v>0</v>
      </c>
      <c r="BH555" s="188">
        <f>IF(N555="sníž. přenesená",J555,0)</f>
        <v>0</v>
      </c>
      <c r="BI555" s="188">
        <f>IF(N555="nulová",J555,0)</f>
        <v>0</v>
      </c>
      <c r="BJ555" s="20" t="s">
        <v>123</v>
      </c>
      <c r="BK555" s="188">
        <f>ROUND(I555*H555,2)</f>
        <v>0</v>
      </c>
      <c r="BL555" s="20" t="s">
        <v>236</v>
      </c>
      <c r="BM555" s="187" t="s">
        <v>546</v>
      </c>
    </row>
    <row r="556" spans="1:65" s="2" customFormat="1" ht="11.25">
      <c r="A556" s="37"/>
      <c r="B556" s="38"/>
      <c r="C556" s="39"/>
      <c r="D556" s="189" t="s">
        <v>125</v>
      </c>
      <c r="E556" s="39"/>
      <c r="F556" s="190" t="s">
        <v>547</v>
      </c>
      <c r="G556" s="39"/>
      <c r="H556" s="39"/>
      <c r="I556" s="191"/>
      <c r="J556" s="39"/>
      <c r="K556" s="39"/>
      <c r="L556" s="42"/>
      <c r="M556" s="192"/>
      <c r="N556" s="193"/>
      <c r="O556" s="67"/>
      <c r="P556" s="67"/>
      <c r="Q556" s="67"/>
      <c r="R556" s="67"/>
      <c r="S556" s="67"/>
      <c r="T556" s="68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20" t="s">
        <v>125</v>
      </c>
      <c r="AU556" s="20" t="s">
        <v>123</v>
      </c>
    </row>
    <row r="557" spans="1:65" s="12" customFormat="1" ht="22.9" customHeight="1">
      <c r="B557" s="160"/>
      <c r="C557" s="161"/>
      <c r="D557" s="162" t="s">
        <v>71</v>
      </c>
      <c r="E557" s="174" t="s">
        <v>548</v>
      </c>
      <c r="F557" s="174" t="s">
        <v>549</v>
      </c>
      <c r="G557" s="161"/>
      <c r="H557" s="161"/>
      <c r="I557" s="164"/>
      <c r="J557" s="175">
        <f>BK557</f>
        <v>0</v>
      </c>
      <c r="K557" s="161"/>
      <c r="L557" s="166"/>
      <c r="M557" s="167"/>
      <c r="N557" s="168"/>
      <c r="O557" s="168"/>
      <c r="P557" s="169">
        <f>SUM(P558:P665)</f>
        <v>0</v>
      </c>
      <c r="Q557" s="168"/>
      <c r="R557" s="169">
        <f>SUM(R558:R665)</f>
        <v>21.494801000000002</v>
      </c>
      <c r="S557" s="168"/>
      <c r="T557" s="170">
        <f>SUM(T558:T665)</f>
        <v>0</v>
      </c>
      <c r="AR557" s="171" t="s">
        <v>123</v>
      </c>
      <c r="AT557" s="172" t="s">
        <v>71</v>
      </c>
      <c r="AU557" s="172" t="s">
        <v>80</v>
      </c>
      <c r="AY557" s="171" t="s">
        <v>114</v>
      </c>
      <c r="BK557" s="173">
        <f>SUM(BK558:BK665)</f>
        <v>0</v>
      </c>
    </row>
    <row r="558" spans="1:65" s="2" customFormat="1" ht="16.5" customHeight="1">
      <c r="A558" s="37"/>
      <c r="B558" s="38"/>
      <c r="C558" s="176" t="s">
        <v>550</v>
      </c>
      <c r="D558" s="176" t="s">
        <v>117</v>
      </c>
      <c r="E558" s="177" t="s">
        <v>551</v>
      </c>
      <c r="F558" s="178" t="s">
        <v>552</v>
      </c>
      <c r="G558" s="179" t="s">
        <v>120</v>
      </c>
      <c r="H558" s="180">
        <v>530.49599999999998</v>
      </c>
      <c r="I558" s="181"/>
      <c r="J558" s="182">
        <f>ROUND(I558*H558,2)</f>
        <v>0</v>
      </c>
      <c r="K558" s="178" t="s">
        <v>121</v>
      </c>
      <c r="L558" s="42"/>
      <c r="M558" s="183" t="s">
        <v>19</v>
      </c>
      <c r="N558" s="184" t="s">
        <v>44</v>
      </c>
      <c r="O558" s="67"/>
      <c r="P558" s="185">
        <f>O558*H558</f>
        <v>0</v>
      </c>
      <c r="Q558" s="185">
        <v>0</v>
      </c>
      <c r="R558" s="185">
        <f>Q558*H558</f>
        <v>0</v>
      </c>
      <c r="S558" s="185">
        <v>0</v>
      </c>
      <c r="T558" s="186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7" t="s">
        <v>236</v>
      </c>
      <c r="AT558" s="187" t="s">
        <v>117</v>
      </c>
      <c r="AU558" s="187" t="s">
        <v>123</v>
      </c>
      <c r="AY558" s="20" t="s">
        <v>114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0" t="s">
        <v>123</v>
      </c>
      <c r="BK558" s="188">
        <f>ROUND(I558*H558,2)</f>
        <v>0</v>
      </c>
      <c r="BL558" s="20" t="s">
        <v>236</v>
      </c>
      <c r="BM558" s="187" t="s">
        <v>553</v>
      </c>
    </row>
    <row r="559" spans="1:65" s="2" customFormat="1" ht="11.25">
      <c r="A559" s="37"/>
      <c r="B559" s="38"/>
      <c r="C559" s="39"/>
      <c r="D559" s="189" t="s">
        <v>125</v>
      </c>
      <c r="E559" s="39"/>
      <c r="F559" s="190" t="s">
        <v>554</v>
      </c>
      <c r="G559" s="39"/>
      <c r="H559" s="39"/>
      <c r="I559" s="191"/>
      <c r="J559" s="39"/>
      <c r="K559" s="39"/>
      <c r="L559" s="42"/>
      <c r="M559" s="192"/>
      <c r="N559" s="193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125</v>
      </c>
      <c r="AU559" s="20" t="s">
        <v>123</v>
      </c>
    </row>
    <row r="560" spans="1:65" s="13" customFormat="1" ht="11.25">
      <c r="B560" s="194"/>
      <c r="C560" s="195"/>
      <c r="D560" s="196" t="s">
        <v>127</v>
      </c>
      <c r="E560" s="197" t="s">
        <v>19</v>
      </c>
      <c r="F560" s="198" t="s">
        <v>217</v>
      </c>
      <c r="G560" s="195"/>
      <c r="H560" s="197" t="s">
        <v>19</v>
      </c>
      <c r="I560" s="199"/>
      <c r="J560" s="195"/>
      <c r="K560" s="195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127</v>
      </c>
      <c r="AU560" s="204" t="s">
        <v>123</v>
      </c>
      <c r="AV560" s="13" t="s">
        <v>80</v>
      </c>
      <c r="AW560" s="13" t="s">
        <v>34</v>
      </c>
      <c r="AX560" s="13" t="s">
        <v>72</v>
      </c>
      <c r="AY560" s="204" t="s">
        <v>114</v>
      </c>
    </row>
    <row r="561" spans="1:65" s="13" customFormat="1" ht="11.25">
      <c r="B561" s="194"/>
      <c r="C561" s="195"/>
      <c r="D561" s="196" t="s">
        <v>127</v>
      </c>
      <c r="E561" s="197" t="s">
        <v>19</v>
      </c>
      <c r="F561" s="198" t="s">
        <v>218</v>
      </c>
      <c r="G561" s="195"/>
      <c r="H561" s="197" t="s">
        <v>19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127</v>
      </c>
      <c r="AU561" s="204" t="s">
        <v>123</v>
      </c>
      <c r="AV561" s="13" t="s">
        <v>80</v>
      </c>
      <c r="AW561" s="13" t="s">
        <v>34</v>
      </c>
      <c r="AX561" s="13" t="s">
        <v>72</v>
      </c>
      <c r="AY561" s="204" t="s">
        <v>114</v>
      </c>
    </row>
    <row r="562" spans="1:65" s="14" customFormat="1" ht="11.25">
      <c r="B562" s="205"/>
      <c r="C562" s="206"/>
      <c r="D562" s="196" t="s">
        <v>127</v>
      </c>
      <c r="E562" s="207" t="s">
        <v>19</v>
      </c>
      <c r="F562" s="208" t="s">
        <v>182</v>
      </c>
      <c r="G562" s="206"/>
      <c r="H562" s="209">
        <v>66.239999999999995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127</v>
      </c>
      <c r="AU562" s="215" t="s">
        <v>123</v>
      </c>
      <c r="AV562" s="14" t="s">
        <v>123</v>
      </c>
      <c r="AW562" s="14" t="s">
        <v>34</v>
      </c>
      <c r="AX562" s="14" t="s">
        <v>72</v>
      </c>
      <c r="AY562" s="215" t="s">
        <v>114</v>
      </c>
    </row>
    <row r="563" spans="1:65" s="14" customFormat="1" ht="11.25">
      <c r="B563" s="205"/>
      <c r="C563" s="206"/>
      <c r="D563" s="196" t="s">
        <v>127</v>
      </c>
      <c r="E563" s="207" t="s">
        <v>19</v>
      </c>
      <c r="F563" s="208" t="s">
        <v>183</v>
      </c>
      <c r="G563" s="206"/>
      <c r="H563" s="209">
        <v>132.47999999999999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127</v>
      </c>
      <c r="AU563" s="215" t="s">
        <v>123</v>
      </c>
      <c r="AV563" s="14" t="s">
        <v>123</v>
      </c>
      <c r="AW563" s="14" t="s">
        <v>34</v>
      </c>
      <c r="AX563" s="14" t="s">
        <v>72</v>
      </c>
      <c r="AY563" s="215" t="s">
        <v>114</v>
      </c>
    </row>
    <row r="564" spans="1:65" s="14" customFormat="1" ht="11.25">
      <c r="B564" s="205"/>
      <c r="C564" s="206"/>
      <c r="D564" s="196" t="s">
        <v>127</v>
      </c>
      <c r="E564" s="207" t="s">
        <v>19</v>
      </c>
      <c r="F564" s="208" t="s">
        <v>184</v>
      </c>
      <c r="G564" s="206"/>
      <c r="H564" s="209">
        <v>133.05600000000001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127</v>
      </c>
      <c r="AU564" s="215" t="s">
        <v>123</v>
      </c>
      <c r="AV564" s="14" t="s">
        <v>123</v>
      </c>
      <c r="AW564" s="14" t="s">
        <v>34</v>
      </c>
      <c r="AX564" s="14" t="s">
        <v>72</v>
      </c>
      <c r="AY564" s="215" t="s">
        <v>114</v>
      </c>
    </row>
    <row r="565" spans="1:65" s="14" customFormat="1" ht="11.25">
      <c r="B565" s="205"/>
      <c r="C565" s="206"/>
      <c r="D565" s="196" t="s">
        <v>127</v>
      </c>
      <c r="E565" s="207" t="s">
        <v>19</v>
      </c>
      <c r="F565" s="208" t="s">
        <v>555</v>
      </c>
      <c r="G565" s="206"/>
      <c r="H565" s="209">
        <v>198.72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127</v>
      </c>
      <c r="AU565" s="215" t="s">
        <v>123</v>
      </c>
      <c r="AV565" s="14" t="s">
        <v>123</v>
      </c>
      <c r="AW565" s="14" t="s">
        <v>34</v>
      </c>
      <c r="AX565" s="14" t="s">
        <v>72</v>
      </c>
      <c r="AY565" s="215" t="s">
        <v>114</v>
      </c>
    </row>
    <row r="566" spans="1:65" s="15" customFormat="1" ht="11.25">
      <c r="B566" s="216"/>
      <c r="C566" s="217"/>
      <c r="D566" s="196" t="s">
        <v>127</v>
      </c>
      <c r="E566" s="218" t="s">
        <v>19</v>
      </c>
      <c r="F566" s="219" t="s">
        <v>133</v>
      </c>
      <c r="G566" s="217"/>
      <c r="H566" s="220">
        <v>530.49599999999998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127</v>
      </c>
      <c r="AU566" s="226" t="s">
        <v>123</v>
      </c>
      <c r="AV566" s="15" t="s">
        <v>122</v>
      </c>
      <c r="AW566" s="15" t="s">
        <v>34</v>
      </c>
      <c r="AX566" s="15" t="s">
        <v>80</v>
      </c>
      <c r="AY566" s="226" t="s">
        <v>114</v>
      </c>
    </row>
    <row r="567" spans="1:65" s="2" customFormat="1" ht="16.5" customHeight="1">
      <c r="A567" s="37"/>
      <c r="B567" s="38"/>
      <c r="C567" s="176" t="s">
        <v>556</v>
      </c>
      <c r="D567" s="176" t="s">
        <v>117</v>
      </c>
      <c r="E567" s="177" t="s">
        <v>557</v>
      </c>
      <c r="F567" s="178" t="s">
        <v>558</v>
      </c>
      <c r="G567" s="179" t="s">
        <v>120</v>
      </c>
      <c r="H567" s="180">
        <v>530.49599999999998</v>
      </c>
      <c r="I567" s="181"/>
      <c r="J567" s="182">
        <f>ROUND(I567*H567,2)</f>
        <v>0</v>
      </c>
      <c r="K567" s="178" t="s">
        <v>121</v>
      </c>
      <c r="L567" s="42"/>
      <c r="M567" s="183" t="s">
        <v>19</v>
      </c>
      <c r="N567" s="184" t="s">
        <v>44</v>
      </c>
      <c r="O567" s="67"/>
      <c r="P567" s="185">
        <f>O567*H567</f>
        <v>0</v>
      </c>
      <c r="Q567" s="185">
        <v>2.9999999999999997E-4</v>
      </c>
      <c r="R567" s="185">
        <f>Q567*H567</f>
        <v>0.15914879999999998</v>
      </c>
      <c r="S567" s="185">
        <v>0</v>
      </c>
      <c r="T567" s="186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87" t="s">
        <v>236</v>
      </c>
      <c r="AT567" s="187" t="s">
        <v>117</v>
      </c>
      <c r="AU567" s="187" t="s">
        <v>123</v>
      </c>
      <c r="AY567" s="20" t="s">
        <v>114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20" t="s">
        <v>123</v>
      </c>
      <c r="BK567" s="188">
        <f>ROUND(I567*H567,2)</f>
        <v>0</v>
      </c>
      <c r="BL567" s="20" t="s">
        <v>236</v>
      </c>
      <c r="BM567" s="187" t="s">
        <v>559</v>
      </c>
    </row>
    <row r="568" spans="1:65" s="2" customFormat="1" ht="11.25">
      <c r="A568" s="37"/>
      <c r="B568" s="38"/>
      <c r="C568" s="39"/>
      <c r="D568" s="189" t="s">
        <v>125</v>
      </c>
      <c r="E568" s="39"/>
      <c r="F568" s="190" t="s">
        <v>560</v>
      </c>
      <c r="G568" s="39"/>
      <c r="H568" s="39"/>
      <c r="I568" s="191"/>
      <c r="J568" s="39"/>
      <c r="K568" s="39"/>
      <c r="L568" s="42"/>
      <c r="M568" s="192"/>
      <c r="N568" s="193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125</v>
      </c>
      <c r="AU568" s="20" t="s">
        <v>123</v>
      </c>
    </row>
    <row r="569" spans="1:65" s="13" customFormat="1" ht="11.25">
      <c r="B569" s="194"/>
      <c r="C569" s="195"/>
      <c r="D569" s="196" t="s">
        <v>127</v>
      </c>
      <c r="E569" s="197" t="s">
        <v>19</v>
      </c>
      <c r="F569" s="198" t="s">
        <v>217</v>
      </c>
      <c r="G569" s="195"/>
      <c r="H569" s="197" t="s">
        <v>19</v>
      </c>
      <c r="I569" s="199"/>
      <c r="J569" s="195"/>
      <c r="K569" s="195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127</v>
      </c>
      <c r="AU569" s="204" t="s">
        <v>123</v>
      </c>
      <c r="AV569" s="13" t="s">
        <v>80</v>
      </c>
      <c r="AW569" s="13" t="s">
        <v>34</v>
      </c>
      <c r="AX569" s="13" t="s">
        <v>72</v>
      </c>
      <c r="AY569" s="204" t="s">
        <v>114</v>
      </c>
    </row>
    <row r="570" spans="1:65" s="13" customFormat="1" ht="11.25">
      <c r="B570" s="194"/>
      <c r="C570" s="195"/>
      <c r="D570" s="196" t="s">
        <v>127</v>
      </c>
      <c r="E570" s="197" t="s">
        <v>19</v>
      </c>
      <c r="F570" s="198" t="s">
        <v>218</v>
      </c>
      <c r="G570" s="195"/>
      <c r="H570" s="197" t="s">
        <v>19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127</v>
      </c>
      <c r="AU570" s="204" t="s">
        <v>123</v>
      </c>
      <c r="AV570" s="13" t="s">
        <v>80</v>
      </c>
      <c r="AW570" s="13" t="s">
        <v>34</v>
      </c>
      <c r="AX570" s="13" t="s">
        <v>72</v>
      </c>
      <c r="AY570" s="204" t="s">
        <v>114</v>
      </c>
    </row>
    <row r="571" spans="1:65" s="14" customFormat="1" ht="11.25">
      <c r="B571" s="205"/>
      <c r="C571" s="206"/>
      <c r="D571" s="196" t="s">
        <v>127</v>
      </c>
      <c r="E571" s="207" t="s">
        <v>19</v>
      </c>
      <c r="F571" s="208" t="s">
        <v>182</v>
      </c>
      <c r="G571" s="206"/>
      <c r="H571" s="209">
        <v>66.239999999999995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127</v>
      </c>
      <c r="AU571" s="215" t="s">
        <v>123</v>
      </c>
      <c r="AV571" s="14" t="s">
        <v>123</v>
      </c>
      <c r="AW571" s="14" t="s">
        <v>34</v>
      </c>
      <c r="AX571" s="14" t="s">
        <v>72</v>
      </c>
      <c r="AY571" s="215" t="s">
        <v>114</v>
      </c>
    </row>
    <row r="572" spans="1:65" s="14" customFormat="1" ht="11.25">
      <c r="B572" s="205"/>
      <c r="C572" s="206"/>
      <c r="D572" s="196" t="s">
        <v>127</v>
      </c>
      <c r="E572" s="207" t="s">
        <v>19</v>
      </c>
      <c r="F572" s="208" t="s">
        <v>183</v>
      </c>
      <c r="G572" s="206"/>
      <c r="H572" s="209">
        <v>132.47999999999999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127</v>
      </c>
      <c r="AU572" s="215" t="s">
        <v>123</v>
      </c>
      <c r="AV572" s="14" t="s">
        <v>123</v>
      </c>
      <c r="AW572" s="14" t="s">
        <v>34</v>
      </c>
      <c r="AX572" s="14" t="s">
        <v>72</v>
      </c>
      <c r="AY572" s="215" t="s">
        <v>114</v>
      </c>
    </row>
    <row r="573" spans="1:65" s="14" customFormat="1" ht="11.25">
      <c r="B573" s="205"/>
      <c r="C573" s="206"/>
      <c r="D573" s="196" t="s">
        <v>127</v>
      </c>
      <c r="E573" s="207" t="s">
        <v>19</v>
      </c>
      <c r="F573" s="208" t="s">
        <v>184</v>
      </c>
      <c r="G573" s="206"/>
      <c r="H573" s="209">
        <v>133.05600000000001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127</v>
      </c>
      <c r="AU573" s="215" t="s">
        <v>123</v>
      </c>
      <c r="AV573" s="14" t="s">
        <v>123</v>
      </c>
      <c r="AW573" s="14" t="s">
        <v>34</v>
      </c>
      <c r="AX573" s="14" t="s">
        <v>72</v>
      </c>
      <c r="AY573" s="215" t="s">
        <v>114</v>
      </c>
    </row>
    <row r="574" spans="1:65" s="14" customFormat="1" ht="11.25">
      <c r="B574" s="205"/>
      <c r="C574" s="206"/>
      <c r="D574" s="196" t="s">
        <v>127</v>
      </c>
      <c r="E574" s="207" t="s">
        <v>19</v>
      </c>
      <c r="F574" s="208" t="s">
        <v>555</v>
      </c>
      <c r="G574" s="206"/>
      <c r="H574" s="209">
        <v>198.72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127</v>
      </c>
      <c r="AU574" s="215" t="s">
        <v>123</v>
      </c>
      <c r="AV574" s="14" t="s">
        <v>123</v>
      </c>
      <c r="AW574" s="14" t="s">
        <v>34</v>
      </c>
      <c r="AX574" s="14" t="s">
        <v>72</v>
      </c>
      <c r="AY574" s="215" t="s">
        <v>114</v>
      </c>
    </row>
    <row r="575" spans="1:65" s="15" customFormat="1" ht="11.25">
      <c r="B575" s="216"/>
      <c r="C575" s="217"/>
      <c r="D575" s="196" t="s">
        <v>127</v>
      </c>
      <c r="E575" s="218" t="s">
        <v>19</v>
      </c>
      <c r="F575" s="219" t="s">
        <v>133</v>
      </c>
      <c r="G575" s="217"/>
      <c r="H575" s="220">
        <v>530.49599999999998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127</v>
      </c>
      <c r="AU575" s="226" t="s">
        <v>123</v>
      </c>
      <c r="AV575" s="15" t="s">
        <v>122</v>
      </c>
      <c r="AW575" s="15" t="s">
        <v>34</v>
      </c>
      <c r="AX575" s="15" t="s">
        <v>80</v>
      </c>
      <c r="AY575" s="226" t="s">
        <v>114</v>
      </c>
    </row>
    <row r="576" spans="1:65" s="2" customFormat="1" ht="21.75" customHeight="1">
      <c r="A576" s="37"/>
      <c r="B576" s="38"/>
      <c r="C576" s="176" t="s">
        <v>561</v>
      </c>
      <c r="D576" s="176" t="s">
        <v>117</v>
      </c>
      <c r="E576" s="177" t="s">
        <v>562</v>
      </c>
      <c r="F576" s="178" t="s">
        <v>563</v>
      </c>
      <c r="G576" s="179" t="s">
        <v>157</v>
      </c>
      <c r="H576" s="180">
        <v>453.76</v>
      </c>
      <c r="I576" s="181"/>
      <c r="J576" s="182">
        <f>ROUND(I576*H576,2)</f>
        <v>0</v>
      </c>
      <c r="K576" s="178" t="s">
        <v>121</v>
      </c>
      <c r="L576" s="42"/>
      <c r="M576" s="183" t="s">
        <v>19</v>
      </c>
      <c r="N576" s="184" t="s">
        <v>44</v>
      </c>
      <c r="O576" s="67"/>
      <c r="P576" s="185">
        <f>O576*H576</f>
        <v>0</v>
      </c>
      <c r="Q576" s="185">
        <v>3.4000000000000002E-4</v>
      </c>
      <c r="R576" s="185">
        <f>Q576*H576</f>
        <v>0.15427840000000001</v>
      </c>
      <c r="S576" s="185">
        <v>0</v>
      </c>
      <c r="T576" s="186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87" t="s">
        <v>236</v>
      </c>
      <c r="AT576" s="187" t="s">
        <v>117</v>
      </c>
      <c r="AU576" s="187" t="s">
        <v>123</v>
      </c>
      <c r="AY576" s="20" t="s">
        <v>114</v>
      </c>
      <c r="BE576" s="188">
        <f>IF(N576="základní",J576,0)</f>
        <v>0</v>
      </c>
      <c r="BF576" s="188">
        <f>IF(N576="snížená",J576,0)</f>
        <v>0</v>
      </c>
      <c r="BG576" s="188">
        <f>IF(N576="zákl. přenesená",J576,0)</f>
        <v>0</v>
      </c>
      <c r="BH576" s="188">
        <f>IF(N576="sníž. přenesená",J576,0)</f>
        <v>0</v>
      </c>
      <c r="BI576" s="188">
        <f>IF(N576="nulová",J576,0)</f>
        <v>0</v>
      </c>
      <c r="BJ576" s="20" t="s">
        <v>123</v>
      </c>
      <c r="BK576" s="188">
        <f>ROUND(I576*H576,2)</f>
        <v>0</v>
      </c>
      <c r="BL576" s="20" t="s">
        <v>236</v>
      </c>
      <c r="BM576" s="187" t="s">
        <v>564</v>
      </c>
    </row>
    <row r="577" spans="1:65" s="2" customFormat="1" ht="11.25">
      <c r="A577" s="37"/>
      <c r="B577" s="38"/>
      <c r="C577" s="39"/>
      <c r="D577" s="189" t="s">
        <v>125</v>
      </c>
      <c r="E577" s="39"/>
      <c r="F577" s="190" t="s">
        <v>565</v>
      </c>
      <c r="G577" s="39"/>
      <c r="H577" s="39"/>
      <c r="I577" s="191"/>
      <c r="J577" s="39"/>
      <c r="K577" s="39"/>
      <c r="L577" s="42"/>
      <c r="M577" s="192"/>
      <c r="N577" s="193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125</v>
      </c>
      <c r="AU577" s="20" t="s">
        <v>123</v>
      </c>
    </row>
    <row r="578" spans="1:65" s="13" customFormat="1" ht="11.25">
      <c r="B578" s="194"/>
      <c r="C578" s="195"/>
      <c r="D578" s="196" t="s">
        <v>127</v>
      </c>
      <c r="E578" s="197" t="s">
        <v>19</v>
      </c>
      <c r="F578" s="198" t="s">
        <v>217</v>
      </c>
      <c r="G578" s="195"/>
      <c r="H578" s="197" t="s">
        <v>19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127</v>
      </c>
      <c r="AU578" s="204" t="s">
        <v>123</v>
      </c>
      <c r="AV578" s="13" t="s">
        <v>80</v>
      </c>
      <c r="AW578" s="13" t="s">
        <v>34</v>
      </c>
      <c r="AX578" s="13" t="s">
        <v>72</v>
      </c>
      <c r="AY578" s="204" t="s">
        <v>114</v>
      </c>
    </row>
    <row r="579" spans="1:65" s="13" customFormat="1" ht="11.25">
      <c r="B579" s="194"/>
      <c r="C579" s="195"/>
      <c r="D579" s="196" t="s">
        <v>127</v>
      </c>
      <c r="E579" s="197" t="s">
        <v>19</v>
      </c>
      <c r="F579" s="198" t="s">
        <v>218</v>
      </c>
      <c r="G579" s="195"/>
      <c r="H579" s="197" t="s">
        <v>19</v>
      </c>
      <c r="I579" s="199"/>
      <c r="J579" s="195"/>
      <c r="K579" s="195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127</v>
      </c>
      <c r="AU579" s="204" t="s">
        <v>123</v>
      </c>
      <c r="AV579" s="13" t="s">
        <v>80</v>
      </c>
      <c r="AW579" s="13" t="s">
        <v>34</v>
      </c>
      <c r="AX579" s="13" t="s">
        <v>72</v>
      </c>
      <c r="AY579" s="204" t="s">
        <v>114</v>
      </c>
    </row>
    <row r="580" spans="1:65" s="14" customFormat="1" ht="11.25">
      <c r="B580" s="205"/>
      <c r="C580" s="206"/>
      <c r="D580" s="196" t="s">
        <v>127</v>
      </c>
      <c r="E580" s="207" t="s">
        <v>19</v>
      </c>
      <c r="F580" s="208" t="s">
        <v>286</v>
      </c>
      <c r="G580" s="206"/>
      <c r="H580" s="209">
        <v>55.2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127</v>
      </c>
      <c r="AU580" s="215" t="s">
        <v>123</v>
      </c>
      <c r="AV580" s="14" t="s">
        <v>123</v>
      </c>
      <c r="AW580" s="14" t="s">
        <v>34</v>
      </c>
      <c r="AX580" s="14" t="s">
        <v>72</v>
      </c>
      <c r="AY580" s="215" t="s">
        <v>114</v>
      </c>
    </row>
    <row r="581" spans="1:65" s="14" customFormat="1" ht="11.25">
      <c r="B581" s="205"/>
      <c r="C581" s="206"/>
      <c r="D581" s="196" t="s">
        <v>127</v>
      </c>
      <c r="E581" s="207" t="s">
        <v>19</v>
      </c>
      <c r="F581" s="208" t="s">
        <v>287</v>
      </c>
      <c r="G581" s="206"/>
      <c r="H581" s="209">
        <v>112.64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127</v>
      </c>
      <c r="AU581" s="215" t="s">
        <v>123</v>
      </c>
      <c r="AV581" s="14" t="s">
        <v>123</v>
      </c>
      <c r="AW581" s="14" t="s">
        <v>34</v>
      </c>
      <c r="AX581" s="14" t="s">
        <v>72</v>
      </c>
      <c r="AY581" s="215" t="s">
        <v>114</v>
      </c>
    </row>
    <row r="582" spans="1:65" s="14" customFormat="1" ht="11.25">
      <c r="B582" s="205"/>
      <c r="C582" s="206"/>
      <c r="D582" s="196" t="s">
        <v>127</v>
      </c>
      <c r="E582" s="207" t="s">
        <v>19</v>
      </c>
      <c r="F582" s="208" t="s">
        <v>288</v>
      </c>
      <c r="G582" s="206"/>
      <c r="H582" s="209">
        <v>285.92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127</v>
      </c>
      <c r="AU582" s="215" t="s">
        <v>123</v>
      </c>
      <c r="AV582" s="14" t="s">
        <v>123</v>
      </c>
      <c r="AW582" s="14" t="s">
        <v>34</v>
      </c>
      <c r="AX582" s="14" t="s">
        <v>72</v>
      </c>
      <c r="AY582" s="215" t="s">
        <v>114</v>
      </c>
    </row>
    <row r="583" spans="1:65" s="15" customFormat="1" ht="11.25">
      <c r="B583" s="216"/>
      <c r="C583" s="217"/>
      <c r="D583" s="196" t="s">
        <v>127</v>
      </c>
      <c r="E583" s="218" t="s">
        <v>19</v>
      </c>
      <c r="F583" s="219" t="s">
        <v>133</v>
      </c>
      <c r="G583" s="217"/>
      <c r="H583" s="220">
        <v>453.76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127</v>
      </c>
      <c r="AU583" s="226" t="s">
        <v>123</v>
      </c>
      <c r="AV583" s="15" t="s">
        <v>122</v>
      </c>
      <c r="AW583" s="15" t="s">
        <v>34</v>
      </c>
      <c r="AX583" s="15" t="s">
        <v>80</v>
      </c>
      <c r="AY583" s="226" t="s">
        <v>114</v>
      </c>
    </row>
    <row r="584" spans="1:65" s="2" customFormat="1" ht="16.5" customHeight="1">
      <c r="A584" s="37"/>
      <c r="B584" s="38"/>
      <c r="C584" s="244" t="s">
        <v>566</v>
      </c>
      <c r="D584" s="244" t="s">
        <v>434</v>
      </c>
      <c r="E584" s="245" t="s">
        <v>567</v>
      </c>
      <c r="F584" s="246" t="s">
        <v>568</v>
      </c>
      <c r="G584" s="247" t="s">
        <v>157</v>
      </c>
      <c r="H584" s="248">
        <v>499.13600000000002</v>
      </c>
      <c r="I584" s="249"/>
      <c r="J584" s="250">
        <f>ROUND(I584*H584,2)</f>
        <v>0</v>
      </c>
      <c r="K584" s="246" t="s">
        <v>121</v>
      </c>
      <c r="L584" s="251"/>
      <c r="M584" s="252" t="s">
        <v>19</v>
      </c>
      <c r="N584" s="253" t="s">
        <v>44</v>
      </c>
      <c r="O584" s="67"/>
      <c r="P584" s="185">
        <f>O584*H584</f>
        <v>0</v>
      </c>
      <c r="Q584" s="185">
        <v>9.1E-4</v>
      </c>
      <c r="R584" s="185">
        <f>Q584*H584</f>
        <v>0.45421376000000002</v>
      </c>
      <c r="S584" s="185">
        <v>0</v>
      </c>
      <c r="T584" s="186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7" t="s">
        <v>437</v>
      </c>
      <c r="AT584" s="187" t="s">
        <v>434</v>
      </c>
      <c r="AU584" s="187" t="s">
        <v>123</v>
      </c>
      <c r="AY584" s="20" t="s">
        <v>114</v>
      </c>
      <c r="BE584" s="188">
        <f>IF(N584="základní",J584,0)</f>
        <v>0</v>
      </c>
      <c r="BF584" s="188">
        <f>IF(N584="snížená",J584,0)</f>
        <v>0</v>
      </c>
      <c r="BG584" s="188">
        <f>IF(N584="zákl. přenesená",J584,0)</f>
        <v>0</v>
      </c>
      <c r="BH584" s="188">
        <f>IF(N584="sníž. přenesená",J584,0)</f>
        <v>0</v>
      </c>
      <c r="BI584" s="188">
        <f>IF(N584="nulová",J584,0)</f>
        <v>0</v>
      </c>
      <c r="BJ584" s="20" t="s">
        <v>123</v>
      </c>
      <c r="BK584" s="188">
        <f>ROUND(I584*H584,2)</f>
        <v>0</v>
      </c>
      <c r="BL584" s="20" t="s">
        <v>236</v>
      </c>
      <c r="BM584" s="187" t="s">
        <v>569</v>
      </c>
    </row>
    <row r="585" spans="1:65" s="13" customFormat="1" ht="11.25">
      <c r="B585" s="194"/>
      <c r="C585" s="195"/>
      <c r="D585" s="196" t="s">
        <v>127</v>
      </c>
      <c r="E585" s="197" t="s">
        <v>19</v>
      </c>
      <c r="F585" s="198" t="s">
        <v>217</v>
      </c>
      <c r="G585" s="195"/>
      <c r="H585" s="197" t="s">
        <v>19</v>
      </c>
      <c r="I585" s="199"/>
      <c r="J585" s="195"/>
      <c r="K585" s="195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127</v>
      </c>
      <c r="AU585" s="204" t="s">
        <v>123</v>
      </c>
      <c r="AV585" s="13" t="s">
        <v>80</v>
      </c>
      <c r="AW585" s="13" t="s">
        <v>34</v>
      </c>
      <c r="AX585" s="13" t="s">
        <v>72</v>
      </c>
      <c r="AY585" s="204" t="s">
        <v>114</v>
      </c>
    </row>
    <row r="586" spans="1:65" s="13" customFormat="1" ht="11.25">
      <c r="B586" s="194"/>
      <c r="C586" s="195"/>
      <c r="D586" s="196" t="s">
        <v>127</v>
      </c>
      <c r="E586" s="197" t="s">
        <v>19</v>
      </c>
      <c r="F586" s="198" t="s">
        <v>218</v>
      </c>
      <c r="G586" s="195"/>
      <c r="H586" s="197" t="s">
        <v>19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127</v>
      </c>
      <c r="AU586" s="204" t="s">
        <v>123</v>
      </c>
      <c r="AV586" s="13" t="s">
        <v>80</v>
      </c>
      <c r="AW586" s="13" t="s">
        <v>34</v>
      </c>
      <c r="AX586" s="13" t="s">
        <v>72</v>
      </c>
      <c r="AY586" s="204" t="s">
        <v>114</v>
      </c>
    </row>
    <row r="587" spans="1:65" s="14" customFormat="1" ht="11.25">
      <c r="B587" s="205"/>
      <c r="C587" s="206"/>
      <c r="D587" s="196" t="s">
        <v>127</v>
      </c>
      <c r="E587" s="207" t="s">
        <v>19</v>
      </c>
      <c r="F587" s="208" t="s">
        <v>286</v>
      </c>
      <c r="G587" s="206"/>
      <c r="H587" s="209">
        <v>55.2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127</v>
      </c>
      <c r="AU587" s="215" t="s">
        <v>123</v>
      </c>
      <c r="AV587" s="14" t="s">
        <v>123</v>
      </c>
      <c r="AW587" s="14" t="s">
        <v>34</v>
      </c>
      <c r="AX587" s="14" t="s">
        <v>72</v>
      </c>
      <c r="AY587" s="215" t="s">
        <v>114</v>
      </c>
    </row>
    <row r="588" spans="1:65" s="14" customFormat="1" ht="11.25">
      <c r="B588" s="205"/>
      <c r="C588" s="206"/>
      <c r="D588" s="196" t="s">
        <v>127</v>
      </c>
      <c r="E588" s="207" t="s">
        <v>19</v>
      </c>
      <c r="F588" s="208" t="s">
        <v>287</v>
      </c>
      <c r="G588" s="206"/>
      <c r="H588" s="209">
        <v>112.64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127</v>
      </c>
      <c r="AU588" s="215" t="s">
        <v>123</v>
      </c>
      <c r="AV588" s="14" t="s">
        <v>123</v>
      </c>
      <c r="AW588" s="14" t="s">
        <v>34</v>
      </c>
      <c r="AX588" s="14" t="s">
        <v>72</v>
      </c>
      <c r="AY588" s="215" t="s">
        <v>114</v>
      </c>
    </row>
    <row r="589" spans="1:65" s="14" customFormat="1" ht="11.25">
      <c r="B589" s="205"/>
      <c r="C589" s="206"/>
      <c r="D589" s="196" t="s">
        <v>127</v>
      </c>
      <c r="E589" s="207" t="s">
        <v>19</v>
      </c>
      <c r="F589" s="208" t="s">
        <v>288</v>
      </c>
      <c r="G589" s="206"/>
      <c r="H589" s="209">
        <v>285.92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127</v>
      </c>
      <c r="AU589" s="215" t="s">
        <v>123</v>
      </c>
      <c r="AV589" s="14" t="s">
        <v>123</v>
      </c>
      <c r="AW589" s="14" t="s">
        <v>34</v>
      </c>
      <c r="AX589" s="14" t="s">
        <v>72</v>
      </c>
      <c r="AY589" s="215" t="s">
        <v>114</v>
      </c>
    </row>
    <row r="590" spans="1:65" s="15" customFormat="1" ht="11.25">
      <c r="B590" s="216"/>
      <c r="C590" s="217"/>
      <c r="D590" s="196" t="s">
        <v>127</v>
      </c>
      <c r="E590" s="218" t="s">
        <v>19</v>
      </c>
      <c r="F590" s="219" t="s">
        <v>133</v>
      </c>
      <c r="G590" s="217"/>
      <c r="H590" s="220">
        <v>453.76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127</v>
      </c>
      <c r="AU590" s="226" t="s">
        <v>123</v>
      </c>
      <c r="AV590" s="15" t="s">
        <v>122</v>
      </c>
      <c r="AW590" s="15" t="s">
        <v>34</v>
      </c>
      <c r="AX590" s="15" t="s">
        <v>80</v>
      </c>
      <c r="AY590" s="226" t="s">
        <v>114</v>
      </c>
    </row>
    <row r="591" spans="1:65" s="14" customFormat="1" ht="11.25">
      <c r="B591" s="205"/>
      <c r="C591" s="206"/>
      <c r="D591" s="196" t="s">
        <v>127</v>
      </c>
      <c r="E591" s="206"/>
      <c r="F591" s="208" t="s">
        <v>570</v>
      </c>
      <c r="G591" s="206"/>
      <c r="H591" s="209">
        <v>499.13600000000002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127</v>
      </c>
      <c r="AU591" s="215" t="s">
        <v>123</v>
      </c>
      <c r="AV591" s="14" t="s">
        <v>123</v>
      </c>
      <c r="AW591" s="14" t="s">
        <v>4</v>
      </c>
      <c r="AX591" s="14" t="s">
        <v>80</v>
      </c>
      <c r="AY591" s="215" t="s">
        <v>114</v>
      </c>
    </row>
    <row r="592" spans="1:65" s="2" customFormat="1" ht="24.2" customHeight="1">
      <c r="A592" s="37"/>
      <c r="B592" s="38"/>
      <c r="C592" s="176" t="s">
        <v>571</v>
      </c>
      <c r="D592" s="176" t="s">
        <v>117</v>
      </c>
      <c r="E592" s="177" t="s">
        <v>572</v>
      </c>
      <c r="F592" s="178" t="s">
        <v>573</v>
      </c>
      <c r="G592" s="179" t="s">
        <v>157</v>
      </c>
      <c r="H592" s="180">
        <v>733.88800000000003</v>
      </c>
      <c r="I592" s="181"/>
      <c r="J592" s="182">
        <f>ROUND(I592*H592,2)</f>
        <v>0</v>
      </c>
      <c r="K592" s="178" t="s">
        <v>121</v>
      </c>
      <c r="L592" s="42"/>
      <c r="M592" s="183" t="s">
        <v>19</v>
      </c>
      <c r="N592" s="184" t="s">
        <v>44</v>
      </c>
      <c r="O592" s="67"/>
      <c r="P592" s="185">
        <f>O592*H592</f>
        <v>0</v>
      </c>
      <c r="Q592" s="185">
        <v>5.8E-4</v>
      </c>
      <c r="R592" s="185">
        <f>Q592*H592</f>
        <v>0.42565504000000004</v>
      </c>
      <c r="S592" s="185">
        <v>0</v>
      </c>
      <c r="T592" s="186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87" t="s">
        <v>236</v>
      </c>
      <c r="AT592" s="187" t="s">
        <v>117</v>
      </c>
      <c r="AU592" s="187" t="s">
        <v>123</v>
      </c>
      <c r="AY592" s="20" t="s">
        <v>114</v>
      </c>
      <c r="BE592" s="188">
        <f>IF(N592="základní",J592,0)</f>
        <v>0</v>
      </c>
      <c r="BF592" s="188">
        <f>IF(N592="snížená",J592,0)</f>
        <v>0</v>
      </c>
      <c r="BG592" s="188">
        <f>IF(N592="zákl. přenesená",J592,0)</f>
        <v>0</v>
      </c>
      <c r="BH592" s="188">
        <f>IF(N592="sníž. přenesená",J592,0)</f>
        <v>0</v>
      </c>
      <c r="BI592" s="188">
        <f>IF(N592="nulová",J592,0)</f>
        <v>0</v>
      </c>
      <c r="BJ592" s="20" t="s">
        <v>123</v>
      </c>
      <c r="BK592" s="188">
        <f>ROUND(I592*H592,2)</f>
        <v>0</v>
      </c>
      <c r="BL592" s="20" t="s">
        <v>236</v>
      </c>
      <c r="BM592" s="187" t="s">
        <v>574</v>
      </c>
    </row>
    <row r="593" spans="1:65" s="2" customFormat="1" ht="11.25">
      <c r="A593" s="37"/>
      <c r="B593" s="38"/>
      <c r="C593" s="39"/>
      <c r="D593" s="189" t="s">
        <v>125</v>
      </c>
      <c r="E593" s="39"/>
      <c r="F593" s="190" t="s">
        <v>575</v>
      </c>
      <c r="G593" s="39"/>
      <c r="H593" s="39"/>
      <c r="I593" s="191"/>
      <c r="J593" s="39"/>
      <c r="K593" s="39"/>
      <c r="L593" s="42"/>
      <c r="M593" s="192"/>
      <c r="N593" s="193"/>
      <c r="O593" s="67"/>
      <c r="P593" s="67"/>
      <c r="Q593" s="67"/>
      <c r="R593" s="67"/>
      <c r="S593" s="67"/>
      <c r="T593" s="68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20" t="s">
        <v>125</v>
      </c>
      <c r="AU593" s="20" t="s">
        <v>123</v>
      </c>
    </row>
    <row r="594" spans="1:65" s="13" customFormat="1" ht="11.25">
      <c r="B594" s="194"/>
      <c r="C594" s="195"/>
      <c r="D594" s="196" t="s">
        <v>127</v>
      </c>
      <c r="E594" s="197" t="s">
        <v>19</v>
      </c>
      <c r="F594" s="198" t="s">
        <v>217</v>
      </c>
      <c r="G594" s="195"/>
      <c r="H594" s="197" t="s">
        <v>19</v>
      </c>
      <c r="I594" s="199"/>
      <c r="J594" s="195"/>
      <c r="K594" s="195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127</v>
      </c>
      <c r="AU594" s="204" t="s">
        <v>123</v>
      </c>
      <c r="AV594" s="13" t="s">
        <v>80</v>
      </c>
      <c r="AW594" s="13" t="s">
        <v>34</v>
      </c>
      <c r="AX594" s="13" t="s">
        <v>72</v>
      </c>
      <c r="AY594" s="204" t="s">
        <v>114</v>
      </c>
    </row>
    <row r="595" spans="1:65" s="13" customFormat="1" ht="11.25">
      <c r="B595" s="194"/>
      <c r="C595" s="195"/>
      <c r="D595" s="196" t="s">
        <v>127</v>
      </c>
      <c r="E595" s="197" t="s">
        <v>19</v>
      </c>
      <c r="F595" s="198" t="s">
        <v>218</v>
      </c>
      <c r="G595" s="195"/>
      <c r="H595" s="197" t="s">
        <v>19</v>
      </c>
      <c r="I595" s="199"/>
      <c r="J595" s="195"/>
      <c r="K595" s="195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127</v>
      </c>
      <c r="AU595" s="204" t="s">
        <v>123</v>
      </c>
      <c r="AV595" s="13" t="s">
        <v>80</v>
      </c>
      <c r="AW595" s="13" t="s">
        <v>34</v>
      </c>
      <c r="AX595" s="13" t="s">
        <v>72</v>
      </c>
      <c r="AY595" s="204" t="s">
        <v>114</v>
      </c>
    </row>
    <row r="596" spans="1:65" s="14" customFormat="1" ht="11.25">
      <c r="B596" s="205"/>
      <c r="C596" s="206"/>
      <c r="D596" s="196" t="s">
        <v>127</v>
      </c>
      <c r="E596" s="207" t="s">
        <v>19</v>
      </c>
      <c r="F596" s="208" t="s">
        <v>576</v>
      </c>
      <c r="G596" s="206"/>
      <c r="H596" s="209">
        <v>90.4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127</v>
      </c>
      <c r="AU596" s="215" t="s">
        <v>123</v>
      </c>
      <c r="AV596" s="14" t="s">
        <v>123</v>
      </c>
      <c r="AW596" s="14" t="s">
        <v>34</v>
      </c>
      <c r="AX596" s="14" t="s">
        <v>72</v>
      </c>
      <c r="AY596" s="215" t="s">
        <v>114</v>
      </c>
    </row>
    <row r="597" spans="1:65" s="14" customFormat="1" ht="11.25">
      <c r="B597" s="205"/>
      <c r="C597" s="206"/>
      <c r="D597" s="196" t="s">
        <v>127</v>
      </c>
      <c r="E597" s="207" t="s">
        <v>19</v>
      </c>
      <c r="F597" s="208" t="s">
        <v>577</v>
      </c>
      <c r="G597" s="206"/>
      <c r="H597" s="209">
        <v>176.16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127</v>
      </c>
      <c r="AU597" s="215" t="s">
        <v>123</v>
      </c>
      <c r="AV597" s="14" t="s">
        <v>123</v>
      </c>
      <c r="AW597" s="14" t="s">
        <v>34</v>
      </c>
      <c r="AX597" s="14" t="s">
        <v>72</v>
      </c>
      <c r="AY597" s="215" t="s">
        <v>114</v>
      </c>
    </row>
    <row r="598" spans="1:65" s="14" customFormat="1" ht="22.5">
      <c r="B598" s="205"/>
      <c r="C598" s="206"/>
      <c r="D598" s="196" t="s">
        <v>127</v>
      </c>
      <c r="E598" s="207" t="s">
        <v>19</v>
      </c>
      <c r="F598" s="208" t="s">
        <v>578</v>
      </c>
      <c r="G598" s="206"/>
      <c r="H598" s="209">
        <v>437.88799999999998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127</v>
      </c>
      <c r="AU598" s="215" t="s">
        <v>123</v>
      </c>
      <c r="AV598" s="14" t="s">
        <v>123</v>
      </c>
      <c r="AW598" s="14" t="s">
        <v>34</v>
      </c>
      <c r="AX598" s="14" t="s">
        <v>72</v>
      </c>
      <c r="AY598" s="215" t="s">
        <v>114</v>
      </c>
    </row>
    <row r="599" spans="1:65" s="14" customFormat="1" ht="11.25">
      <c r="B599" s="205"/>
      <c r="C599" s="206"/>
      <c r="D599" s="196" t="s">
        <v>127</v>
      </c>
      <c r="E599" s="207" t="s">
        <v>19</v>
      </c>
      <c r="F599" s="208" t="s">
        <v>211</v>
      </c>
      <c r="G599" s="206"/>
      <c r="H599" s="209">
        <v>29.44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127</v>
      </c>
      <c r="AU599" s="215" t="s">
        <v>123</v>
      </c>
      <c r="AV599" s="14" t="s">
        <v>123</v>
      </c>
      <c r="AW599" s="14" t="s">
        <v>34</v>
      </c>
      <c r="AX599" s="14" t="s">
        <v>72</v>
      </c>
      <c r="AY599" s="215" t="s">
        <v>114</v>
      </c>
    </row>
    <row r="600" spans="1:65" s="15" customFormat="1" ht="11.25">
      <c r="B600" s="216"/>
      <c r="C600" s="217"/>
      <c r="D600" s="196" t="s">
        <v>127</v>
      </c>
      <c r="E600" s="218" t="s">
        <v>19</v>
      </c>
      <c r="F600" s="219" t="s">
        <v>133</v>
      </c>
      <c r="G600" s="217"/>
      <c r="H600" s="220">
        <v>733.88800000000003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127</v>
      </c>
      <c r="AU600" s="226" t="s">
        <v>123</v>
      </c>
      <c r="AV600" s="15" t="s">
        <v>122</v>
      </c>
      <c r="AW600" s="15" t="s">
        <v>34</v>
      </c>
      <c r="AX600" s="15" t="s">
        <v>80</v>
      </c>
      <c r="AY600" s="226" t="s">
        <v>114</v>
      </c>
    </row>
    <row r="601" spans="1:65" s="2" customFormat="1" ht="16.5" customHeight="1">
      <c r="A601" s="37"/>
      <c r="B601" s="38"/>
      <c r="C601" s="244" t="s">
        <v>579</v>
      </c>
      <c r="D601" s="244" t="s">
        <v>434</v>
      </c>
      <c r="E601" s="245" t="s">
        <v>580</v>
      </c>
      <c r="F601" s="246" t="s">
        <v>581</v>
      </c>
      <c r="G601" s="247" t="s">
        <v>157</v>
      </c>
      <c r="H601" s="248">
        <v>807.27700000000004</v>
      </c>
      <c r="I601" s="249"/>
      <c r="J601" s="250">
        <f>ROUND(I601*H601,2)</f>
        <v>0</v>
      </c>
      <c r="K601" s="246" t="s">
        <v>121</v>
      </c>
      <c r="L601" s="251"/>
      <c r="M601" s="252" t="s">
        <v>19</v>
      </c>
      <c r="N601" s="253" t="s">
        <v>44</v>
      </c>
      <c r="O601" s="67"/>
      <c r="P601" s="185">
        <f>O601*H601</f>
        <v>0</v>
      </c>
      <c r="Q601" s="185">
        <v>2.64E-3</v>
      </c>
      <c r="R601" s="185">
        <f>Q601*H601</f>
        <v>2.13121128</v>
      </c>
      <c r="S601" s="185">
        <v>0</v>
      </c>
      <c r="T601" s="186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7" t="s">
        <v>437</v>
      </c>
      <c r="AT601" s="187" t="s">
        <v>434</v>
      </c>
      <c r="AU601" s="187" t="s">
        <v>123</v>
      </c>
      <c r="AY601" s="20" t="s">
        <v>114</v>
      </c>
      <c r="BE601" s="188">
        <f>IF(N601="základní",J601,0)</f>
        <v>0</v>
      </c>
      <c r="BF601" s="188">
        <f>IF(N601="snížená",J601,0)</f>
        <v>0</v>
      </c>
      <c r="BG601" s="188">
        <f>IF(N601="zákl. přenesená",J601,0)</f>
        <v>0</v>
      </c>
      <c r="BH601" s="188">
        <f>IF(N601="sníž. přenesená",J601,0)</f>
        <v>0</v>
      </c>
      <c r="BI601" s="188">
        <f>IF(N601="nulová",J601,0)</f>
        <v>0</v>
      </c>
      <c r="BJ601" s="20" t="s">
        <v>123</v>
      </c>
      <c r="BK601" s="188">
        <f>ROUND(I601*H601,2)</f>
        <v>0</v>
      </c>
      <c r="BL601" s="20" t="s">
        <v>236</v>
      </c>
      <c r="BM601" s="187" t="s">
        <v>582</v>
      </c>
    </row>
    <row r="602" spans="1:65" s="13" customFormat="1" ht="11.25">
      <c r="B602" s="194"/>
      <c r="C602" s="195"/>
      <c r="D602" s="196" t="s">
        <v>127</v>
      </c>
      <c r="E602" s="197" t="s">
        <v>19</v>
      </c>
      <c r="F602" s="198" t="s">
        <v>217</v>
      </c>
      <c r="G602" s="195"/>
      <c r="H602" s="197" t="s">
        <v>19</v>
      </c>
      <c r="I602" s="199"/>
      <c r="J602" s="195"/>
      <c r="K602" s="195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127</v>
      </c>
      <c r="AU602" s="204" t="s">
        <v>123</v>
      </c>
      <c r="AV602" s="13" t="s">
        <v>80</v>
      </c>
      <c r="AW602" s="13" t="s">
        <v>34</v>
      </c>
      <c r="AX602" s="13" t="s">
        <v>72</v>
      </c>
      <c r="AY602" s="204" t="s">
        <v>114</v>
      </c>
    </row>
    <row r="603" spans="1:65" s="13" customFormat="1" ht="11.25">
      <c r="B603" s="194"/>
      <c r="C603" s="195"/>
      <c r="D603" s="196" t="s">
        <v>127</v>
      </c>
      <c r="E603" s="197" t="s">
        <v>19</v>
      </c>
      <c r="F603" s="198" t="s">
        <v>218</v>
      </c>
      <c r="G603" s="195"/>
      <c r="H603" s="197" t="s">
        <v>19</v>
      </c>
      <c r="I603" s="199"/>
      <c r="J603" s="195"/>
      <c r="K603" s="195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127</v>
      </c>
      <c r="AU603" s="204" t="s">
        <v>123</v>
      </c>
      <c r="AV603" s="13" t="s">
        <v>80</v>
      </c>
      <c r="AW603" s="13" t="s">
        <v>34</v>
      </c>
      <c r="AX603" s="13" t="s">
        <v>72</v>
      </c>
      <c r="AY603" s="204" t="s">
        <v>114</v>
      </c>
    </row>
    <row r="604" spans="1:65" s="14" customFormat="1" ht="11.25">
      <c r="B604" s="205"/>
      <c r="C604" s="206"/>
      <c r="D604" s="196" t="s">
        <v>127</v>
      </c>
      <c r="E604" s="207" t="s">
        <v>19</v>
      </c>
      <c r="F604" s="208" t="s">
        <v>576</v>
      </c>
      <c r="G604" s="206"/>
      <c r="H604" s="209">
        <v>90.4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127</v>
      </c>
      <c r="AU604" s="215" t="s">
        <v>123</v>
      </c>
      <c r="AV604" s="14" t="s">
        <v>123</v>
      </c>
      <c r="AW604" s="14" t="s">
        <v>34</v>
      </c>
      <c r="AX604" s="14" t="s">
        <v>72</v>
      </c>
      <c r="AY604" s="215" t="s">
        <v>114</v>
      </c>
    </row>
    <row r="605" spans="1:65" s="14" customFormat="1" ht="11.25">
      <c r="B605" s="205"/>
      <c r="C605" s="206"/>
      <c r="D605" s="196" t="s">
        <v>127</v>
      </c>
      <c r="E605" s="207" t="s">
        <v>19</v>
      </c>
      <c r="F605" s="208" t="s">
        <v>577</v>
      </c>
      <c r="G605" s="206"/>
      <c r="H605" s="209">
        <v>176.16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127</v>
      </c>
      <c r="AU605" s="215" t="s">
        <v>123</v>
      </c>
      <c r="AV605" s="14" t="s">
        <v>123</v>
      </c>
      <c r="AW605" s="14" t="s">
        <v>34</v>
      </c>
      <c r="AX605" s="14" t="s">
        <v>72</v>
      </c>
      <c r="AY605" s="215" t="s">
        <v>114</v>
      </c>
    </row>
    <row r="606" spans="1:65" s="14" customFormat="1" ht="22.5">
      <c r="B606" s="205"/>
      <c r="C606" s="206"/>
      <c r="D606" s="196" t="s">
        <v>127</v>
      </c>
      <c r="E606" s="207" t="s">
        <v>19</v>
      </c>
      <c r="F606" s="208" t="s">
        <v>578</v>
      </c>
      <c r="G606" s="206"/>
      <c r="H606" s="209">
        <v>437.88799999999998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127</v>
      </c>
      <c r="AU606" s="215" t="s">
        <v>123</v>
      </c>
      <c r="AV606" s="14" t="s">
        <v>123</v>
      </c>
      <c r="AW606" s="14" t="s">
        <v>34</v>
      </c>
      <c r="AX606" s="14" t="s">
        <v>72</v>
      </c>
      <c r="AY606" s="215" t="s">
        <v>114</v>
      </c>
    </row>
    <row r="607" spans="1:65" s="14" customFormat="1" ht="11.25">
      <c r="B607" s="205"/>
      <c r="C607" s="206"/>
      <c r="D607" s="196" t="s">
        <v>127</v>
      </c>
      <c r="E607" s="207" t="s">
        <v>19</v>
      </c>
      <c r="F607" s="208" t="s">
        <v>211</v>
      </c>
      <c r="G607" s="206"/>
      <c r="H607" s="209">
        <v>29.44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127</v>
      </c>
      <c r="AU607" s="215" t="s">
        <v>123</v>
      </c>
      <c r="AV607" s="14" t="s">
        <v>123</v>
      </c>
      <c r="AW607" s="14" t="s">
        <v>34</v>
      </c>
      <c r="AX607" s="14" t="s">
        <v>72</v>
      </c>
      <c r="AY607" s="215" t="s">
        <v>114</v>
      </c>
    </row>
    <row r="608" spans="1:65" s="15" customFormat="1" ht="11.25">
      <c r="B608" s="216"/>
      <c r="C608" s="217"/>
      <c r="D608" s="196" t="s">
        <v>127</v>
      </c>
      <c r="E608" s="218" t="s">
        <v>19</v>
      </c>
      <c r="F608" s="219" t="s">
        <v>133</v>
      </c>
      <c r="G608" s="217"/>
      <c r="H608" s="220">
        <v>733.88800000000003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127</v>
      </c>
      <c r="AU608" s="226" t="s">
        <v>123</v>
      </c>
      <c r="AV608" s="15" t="s">
        <v>122</v>
      </c>
      <c r="AW608" s="15" t="s">
        <v>34</v>
      </c>
      <c r="AX608" s="15" t="s">
        <v>80</v>
      </c>
      <c r="AY608" s="226" t="s">
        <v>114</v>
      </c>
    </row>
    <row r="609" spans="1:65" s="14" customFormat="1" ht="11.25">
      <c r="B609" s="205"/>
      <c r="C609" s="206"/>
      <c r="D609" s="196" t="s">
        <v>127</v>
      </c>
      <c r="E609" s="206"/>
      <c r="F609" s="208" t="s">
        <v>583</v>
      </c>
      <c r="G609" s="206"/>
      <c r="H609" s="209">
        <v>807.27700000000004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127</v>
      </c>
      <c r="AU609" s="215" t="s">
        <v>123</v>
      </c>
      <c r="AV609" s="14" t="s">
        <v>123</v>
      </c>
      <c r="AW609" s="14" t="s">
        <v>4</v>
      </c>
      <c r="AX609" s="14" t="s">
        <v>80</v>
      </c>
      <c r="AY609" s="215" t="s">
        <v>114</v>
      </c>
    </row>
    <row r="610" spans="1:65" s="2" customFormat="1" ht="24.2" customHeight="1">
      <c r="A610" s="37"/>
      <c r="B610" s="38"/>
      <c r="C610" s="176" t="s">
        <v>584</v>
      </c>
      <c r="D610" s="176" t="s">
        <v>117</v>
      </c>
      <c r="E610" s="177" t="s">
        <v>585</v>
      </c>
      <c r="F610" s="178" t="s">
        <v>586</v>
      </c>
      <c r="G610" s="179" t="s">
        <v>120</v>
      </c>
      <c r="H610" s="180">
        <v>530.49599999999998</v>
      </c>
      <c r="I610" s="181"/>
      <c r="J610" s="182">
        <f>ROUND(I610*H610,2)</f>
        <v>0</v>
      </c>
      <c r="K610" s="178" t="s">
        <v>121</v>
      </c>
      <c r="L610" s="42"/>
      <c r="M610" s="183" t="s">
        <v>19</v>
      </c>
      <c r="N610" s="184" t="s">
        <v>44</v>
      </c>
      <c r="O610" s="67"/>
      <c r="P610" s="185">
        <f>O610*H610</f>
        <v>0</v>
      </c>
      <c r="Q610" s="185">
        <v>5.3800000000000002E-3</v>
      </c>
      <c r="R610" s="185">
        <f>Q610*H610</f>
        <v>2.85406848</v>
      </c>
      <c r="S610" s="185">
        <v>0</v>
      </c>
      <c r="T610" s="186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87" t="s">
        <v>236</v>
      </c>
      <c r="AT610" s="187" t="s">
        <v>117</v>
      </c>
      <c r="AU610" s="187" t="s">
        <v>123</v>
      </c>
      <c r="AY610" s="20" t="s">
        <v>114</v>
      </c>
      <c r="BE610" s="188">
        <f>IF(N610="základní",J610,0)</f>
        <v>0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20" t="s">
        <v>123</v>
      </c>
      <c r="BK610" s="188">
        <f>ROUND(I610*H610,2)</f>
        <v>0</v>
      </c>
      <c r="BL610" s="20" t="s">
        <v>236</v>
      </c>
      <c r="BM610" s="187" t="s">
        <v>587</v>
      </c>
    </row>
    <row r="611" spans="1:65" s="2" customFormat="1" ht="11.25">
      <c r="A611" s="37"/>
      <c r="B611" s="38"/>
      <c r="C611" s="39"/>
      <c r="D611" s="189" t="s">
        <v>125</v>
      </c>
      <c r="E611" s="39"/>
      <c r="F611" s="190" t="s">
        <v>588</v>
      </c>
      <c r="G611" s="39"/>
      <c r="H611" s="39"/>
      <c r="I611" s="191"/>
      <c r="J611" s="39"/>
      <c r="K611" s="39"/>
      <c r="L611" s="42"/>
      <c r="M611" s="192"/>
      <c r="N611" s="193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125</v>
      </c>
      <c r="AU611" s="20" t="s">
        <v>123</v>
      </c>
    </row>
    <row r="612" spans="1:65" s="13" customFormat="1" ht="11.25">
      <c r="B612" s="194"/>
      <c r="C612" s="195"/>
      <c r="D612" s="196" t="s">
        <v>127</v>
      </c>
      <c r="E612" s="197" t="s">
        <v>19</v>
      </c>
      <c r="F612" s="198" t="s">
        <v>217</v>
      </c>
      <c r="G612" s="195"/>
      <c r="H612" s="197" t="s">
        <v>19</v>
      </c>
      <c r="I612" s="199"/>
      <c r="J612" s="195"/>
      <c r="K612" s="195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127</v>
      </c>
      <c r="AU612" s="204" t="s">
        <v>123</v>
      </c>
      <c r="AV612" s="13" t="s">
        <v>80</v>
      </c>
      <c r="AW612" s="13" t="s">
        <v>34</v>
      </c>
      <c r="AX612" s="13" t="s">
        <v>72</v>
      </c>
      <c r="AY612" s="204" t="s">
        <v>114</v>
      </c>
    </row>
    <row r="613" spans="1:65" s="13" customFormat="1" ht="11.25">
      <c r="B613" s="194"/>
      <c r="C613" s="195"/>
      <c r="D613" s="196" t="s">
        <v>127</v>
      </c>
      <c r="E613" s="197" t="s">
        <v>19</v>
      </c>
      <c r="F613" s="198" t="s">
        <v>218</v>
      </c>
      <c r="G613" s="195"/>
      <c r="H613" s="197" t="s">
        <v>19</v>
      </c>
      <c r="I613" s="199"/>
      <c r="J613" s="195"/>
      <c r="K613" s="195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127</v>
      </c>
      <c r="AU613" s="204" t="s">
        <v>123</v>
      </c>
      <c r="AV613" s="13" t="s">
        <v>80</v>
      </c>
      <c r="AW613" s="13" t="s">
        <v>34</v>
      </c>
      <c r="AX613" s="13" t="s">
        <v>72</v>
      </c>
      <c r="AY613" s="204" t="s">
        <v>114</v>
      </c>
    </row>
    <row r="614" spans="1:65" s="14" customFormat="1" ht="11.25">
      <c r="B614" s="205"/>
      <c r="C614" s="206"/>
      <c r="D614" s="196" t="s">
        <v>127</v>
      </c>
      <c r="E614" s="207" t="s">
        <v>19</v>
      </c>
      <c r="F614" s="208" t="s">
        <v>182</v>
      </c>
      <c r="G614" s="206"/>
      <c r="H614" s="209">
        <v>66.239999999999995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127</v>
      </c>
      <c r="AU614" s="215" t="s">
        <v>123</v>
      </c>
      <c r="AV614" s="14" t="s">
        <v>123</v>
      </c>
      <c r="AW614" s="14" t="s">
        <v>34</v>
      </c>
      <c r="AX614" s="14" t="s">
        <v>72</v>
      </c>
      <c r="AY614" s="215" t="s">
        <v>114</v>
      </c>
    </row>
    <row r="615" spans="1:65" s="14" customFormat="1" ht="11.25">
      <c r="B615" s="205"/>
      <c r="C615" s="206"/>
      <c r="D615" s="196" t="s">
        <v>127</v>
      </c>
      <c r="E615" s="207" t="s">
        <v>19</v>
      </c>
      <c r="F615" s="208" t="s">
        <v>183</v>
      </c>
      <c r="G615" s="206"/>
      <c r="H615" s="209">
        <v>132.47999999999999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127</v>
      </c>
      <c r="AU615" s="215" t="s">
        <v>123</v>
      </c>
      <c r="AV615" s="14" t="s">
        <v>123</v>
      </c>
      <c r="AW615" s="14" t="s">
        <v>34</v>
      </c>
      <c r="AX615" s="14" t="s">
        <v>72</v>
      </c>
      <c r="AY615" s="215" t="s">
        <v>114</v>
      </c>
    </row>
    <row r="616" spans="1:65" s="14" customFormat="1" ht="11.25">
      <c r="B616" s="205"/>
      <c r="C616" s="206"/>
      <c r="D616" s="196" t="s">
        <v>127</v>
      </c>
      <c r="E616" s="207" t="s">
        <v>19</v>
      </c>
      <c r="F616" s="208" t="s">
        <v>184</v>
      </c>
      <c r="G616" s="206"/>
      <c r="H616" s="209">
        <v>133.05600000000001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127</v>
      </c>
      <c r="AU616" s="215" t="s">
        <v>123</v>
      </c>
      <c r="AV616" s="14" t="s">
        <v>123</v>
      </c>
      <c r="AW616" s="14" t="s">
        <v>34</v>
      </c>
      <c r="AX616" s="14" t="s">
        <v>72</v>
      </c>
      <c r="AY616" s="215" t="s">
        <v>114</v>
      </c>
    </row>
    <row r="617" spans="1:65" s="14" customFormat="1" ht="11.25">
      <c r="B617" s="205"/>
      <c r="C617" s="206"/>
      <c r="D617" s="196" t="s">
        <v>127</v>
      </c>
      <c r="E617" s="207" t="s">
        <v>19</v>
      </c>
      <c r="F617" s="208" t="s">
        <v>555</v>
      </c>
      <c r="G617" s="206"/>
      <c r="H617" s="209">
        <v>198.72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127</v>
      </c>
      <c r="AU617" s="215" t="s">
        <v>123</v>
      </c>
      <c r="AV617" s="14" t="s">
        <v>123</v>
      </c>
      <c r="AW617" s="14" t="s">
        <v>34</v>
      </c>
      <c r="AX617" s="14" t="s">
        <v>72</v>
      </c>
      <c r="AY617" s="215" t="s">
        <v>114</v>
      </c>
    </row>
    <row r="618" spans="1:65" s="15" customFormat="1" ht="11.25">
      <c r="B618" s="216"/>
      <c r="C618" s="217"/>
      <c r="D618" s="196" t="s">
        <v>127</v>
      </c>
      <c r="E618" s="218" t="s">
        <v>19</v>
      </c>
      <c r="F618" s="219" t="s">
        <v>133</v>
      </c>
      <c r="G618" s="217"/>
      <c r="H618" s="220">
        <v>530.49599999999998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127</v>
      </c>
      <c r="AU618" s="226" t="s">
        <v>123</v>
      </c>
      <c r="AV618" s="15" t="s">
        <v>122</v>
      </c>
      <c r="AW618" s="15" t="s">
        <v>34</v>
      </c>
      <c r="AX618" s="15" t="s">
        <v>80</v>
      </c>
      <c r="AY618" s="226" t="s">
        <v>114</v>
      </c>
    </row>
    <row r="619" spans="1:65" s="2" customFormat="1" ht="21.75" customHeight="1">
      <c r="A619" s="37"/>
      <c r="B619" s="38"/>
      <c r="C619" s="244" t="s">
        <v>589</v>
      </c>
      <c r="D619" s="244" t="s">
        <v>434</v>
      </c>
      <c r="E619" s="245" t="s">
        <v>590</v>
      </c>
      <c r="F619" s="246" t="s">
        <v>591</v>
      </c>
      <c r="G619" s="247" t="s">
        <v>120</v>
      </c>
      <c r="H619" s="248">
        <v>583.54600000000005</v>
      </c>
      <c r="I619" s="249"/>
      <c r="J619" s="250">
        <f>ROUND(I619*H619,2)</f>
        <v>0</v>
      </c>
      <c r="K619" s="246" t="s">
        <v>121</v>
      </c>
      <c r="L619" s="251"/>
      <c r="M619" s="252" t="s">
        <v>19</v>
      </c>
      <c r="N619" s="253" t="s">
        <v>44</v>
      </c>
      <c r="O619" s="67"/>
      <c r="P619" s="185">
        <f>O619*H619</f>
        <v>0</v>
      </c>
      <c r="Q619" s="185">
        <v>2.1999999999999999E-2</v>
      </c>
      <c r="R619" s="185">
        <f>Q619*H619</f>
        <v>12.838012000000001</v>
      </c>
      <c r="S619" s="185">
        <v>0</v>
      </c>
      <c r="T619" s="186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87" t="s">
        <v>437</v>
      </c>
      <c r="AT619" s="187" t="s">
        <v>434</v>
      </c>
      <c r="AU619" s="187" t="s">
        <v>123</v>
      </c>
      <c r="AY619" s="20" t="s">
        <v>114</v>
      </c>
      <c r="BE619" s="188">
        <f>IF(N619="základní",J619,0)</f>
        <v>0</v>
      </c>
      <c r="BF619" s="188">
        <f>IF(N619="snížená",J619,0)</f>
        <v>0</v>
      </c>
      <c r="BG619" s="188">
        <f>IF(N619="zákl. přenesená",J619,0)</f>
        <v>0</v>
      </c>
      <c r="BH619" s="188">
        <f>IF(N619="sníž. přenesená",J619,0)</f>
        <v>0</v>
      </c>
      <c r="BI619" s="188">
        <f>IF(N619="nulová",J619,0)</f>
        <v>0</v>
      </c>
      <c r="BJ619" s="20" t="s">
        <v>123</v>
      </c>
      <c r="BK619" s="188">
        <f>ROUND(I619*H619,2)</f>
        <v>0</v>
      </c>
      <c r="BL619" s="20" t="s">
        <v>236</v>
      </c>
      <c r="BM619" s="187" t="s">
        <v>592</v>
      </c>
    </row>
    <row r="620" spans="1:65" s="13" customFormat="1" ht="11.25">
      <c r="B620" s="194"/>
      <c r="C620" s="195"/>
      <c r="D620" s="196" t="s">
        <v>127</v>
      </c>
      <c r="E620" s="197" t="s">
        <v>19</v>
      </c>
      <c r="F620" s="198" t="s">
        <v>217</v>
      </c>
      <c r="G620" s="195"/>
      <c r="H620" s="197" t="s">
        <v>19</v>
      </c>
      <c r="I620" s="199"/>
      <c r="J620" s="195"/>
      <c r="K620" s="195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127</v>
      </c>
      <c r="AU620" s="204" t="s">
        <v>123</v>
      </c>
      <c r="AV620" s="13" t="s">
        <v>80</v>
      </c>
      <c r="AW620" s="13" t="s">
        <v>34</v>
      </c>
      <c r="AX620" s="13" t="s">
        <v>72</v>
      </c>
      <c r="AY620" s="204" t="s">
        <v>114</v>
      </c>
    </row>
    <row r="621" spans="1:65" s="13" customFormat="1" ht="11.25">
      <c r="B621" s="194"/>
      <c r="C621" s="195"/>
      <c r="D621" s="196" t="s">
        <v>127</v>
      </c>
      <c r="E621" s="197" t="s">
        <v>19</v>
      </c>
      <c r="F621" s="198" t="s">
        <v>218</v>
      </c>
      <c r="G621" s="195"/>
      <c r="H621" s="197" t="s">
        <v>19</v>
      </c>
      <c r="I621" s="199"/>
      <c r="J621" s="195"/>
      <c r="K621" s="195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127</v>
      </c>
      <c r="AU621" s="204" t="s">
        <v>123</v>
      </c>
      <c r="AV621" s="13" t="s">
        <v>80</v>
      </c>
      <c r="AW621" s="13" t="s">
        <v>34</v>
      </c>
      <c r="AX621" s="13" t="s">
        <v>72</v>
      </c>
      <c r="AY621" s="204" t="s">
        <v>114</v>
      </c>
    </row>
    <row r="622" spans="1:65" s="14" customFormat="1" ht="11.25">
      <c r="B622" s="205"/>
      <c r="C622" s="206"/>
      <c r="D622" s="196" t="s">
        <v>127</v>
      </c>
      <c r="E622" s="207" t="s">
        <v>19</v>
      </c>
      <c r="F622" s="208" t="s">
        <v>182</v>
      </c>
      <c r="G622" s="206"/>
      <c r="H622" s="209">
        <v>66.239999999999995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127</v>
      </c>
      <c r="AU622" s="215" t="s">
        <v>123</v>
      </c>
      <c r="AV622" s="14" t="s">
        <v>123</v>
      </c>
      <c r="AW622" s="14" t="s">
        <v>34</v>
      </c>
      <c r="AX622" s="14" t="s">
        <v>72</v>
      </c>
      <c r="AY622" s="215" t="s">
        <v>114</v>
      </c>
    </row>
    <row r="623" spans="1:65" s="14" customFormat="1" ht="11.25">
      <c r="B623" s="205"/>
      <c r="C623" s="206"/>
      <c r="D623" s="196" t="s">
        <v>127</v>
      </c>
      <c r="E623" s="207" t="s">
        <v>19</v>
      </c>
      <c r="F623" s="208" t="s">
        <v>183</v>
      </c>
      <c r="G623" s="206"/>
      <c r="H623" s="209">
        <v>132.47999999999999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127</v>
      </c>
      <c r="AU623" s="215" t="s">
        <v>123</v>
      </c>
      <c r="AV623" s="14" t="s">
        <v>123</v>
      </c>
      <c r="AW623" s="14" t="s">
        <v>34</v>
      </c>
      <c r="AX623" s="14" t="s">
        <v>72</v>
      </c>
      <c r="AY623" s="215" t="s">
        <v>114</v>
      </c>
    </row>
    <row r="624" spans="1:65" s="14" customFormat="1" ht="11.25">
      <c r="B624" s="205"/>
      <c r="C624" s="206"/>
      <c r="D624" s="196" t="s">
        <v>127</v>
      </c>
      <c r="E624" s="207" t="s">
        <v>19</v>
      </c>
      <c r="F624" s="208" t="s">
        <v>184</v>
      </c>
      <c r="G624" s="206"/>
      <c r="H624" s="209">
        <v>133.05600000000001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127</v>
      </c>
      <c r="AU624" s="215" t="s">
        <v>123</v>
      </c>
      <c r="AV624" s="14" t="s">
        <v>123</v>
      </c>
      <c r="AW624" s="14" t="s">
        <v>34</v>
      </c>
      <c r="AX624" s="14" t="s">
        <v>72</v>
      </c>
      <c r="AY624" s="215" t="s">
        <v>114</v>
      </c>
    </row>
    <row r="625" spans="1:65" s="14" customFormat="1" ht="11.25">
      <c r="B625" s="205"/>
      <c r="C625" s="206"/>
      <c r="D625" s="196" t="s">
        <v>127</v>
      </c>
      <c r="E625" s="207" t="s">
        <v>19</v>
      </c>
      <c r="F625" s="208" t="s">
        <v>555</v>
      </c>
      <c r="G625" s="206"/>
      <c r="H625" s="209">
        <v>198.72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127</v>
      </c>
      <c r="AU625" s="215" t="s">
        <v>123</v>
      </c>
      <c r="AV625" s="14" t="s">
        <v>123</v>
      </c>
      <c r="AW625" s="14" t="s">
        <v>34</v>
      </c>
      <c r="AX625" s="14" t="s">
        <v>72</v>
      </c>
      <c r="AY625" s="215" t="s">
        <v>114</v>
      </c>
    </row>
    <row r="626" spans="1:65" s="15" customFormat="1" ht="11.25">
      <c r="B626" s="216"/>
      <c r="C626" s="217"/>
      <c r="D626" s="196" t="s">
        <v>127</v>
      </c>
      <c r="E626" s="218" t="s">
        <v>19</v>
      </c>
      <c r="F626" s="219" t="s">
        <v>133</v>
      </c>
      <c r="G626" s="217"/>
      <c r="H626" s="220">
        <v>530.49599999999998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127</v>
      </c>
      <c r="AU626" s="226" t="s">
        <v>123</v>
      </c>
      <c r="AV626" s="15" t="s">
        <v>122</v>
      </c>
      <c r="AW626" s="15" t="s">
        <v>34</v>
      </c>
      <c r="AX626" s="15" t="s">
        <v>80</v>
      </c>
      <c r="AY626" s="226" t="s">
        <v>114</v>
      </c>
    </row>
    <row r="627" spans="1:65" s="14" customFormat="1" ht="11.25">
      <c r="B627" s="205"/>
      <c r="C627" s="206"/>
      <c r="D627" s="196" t="s">
        <v>127</v>
      </c>
      <c r="E627" s="206"/>
      <c r="F627" s="208" t="s">
        <v>593</v>
      </c>
      <c r="G627" s="206"/>
      <c r="H627" s="209">
        <v>583.54600000000005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127</v>
      </c>
      <c r="AU627" s="215" t="s">
        <v>123</v>
      </c>
      <c r="AV627" s="14" t="s">
        <v>123</v>
      </c>
      <c r="AW627" s="14" t="s">
        <v>4</v>
      </c>
      <c r="AX627" s="14" t="s">
        <v>80</v>
      </c>
      <c r="AY627" s="215" t="s">
        <v>114</v>
      </c>
    </row>
    <row r="628" spans="1:65" s="2" customFormat="1" ht="24.2" customHeight="1">
      <c r="A628" s="37"/>
      <c r="B628" s="38"/>
      <c r="C628" s="176" t="s">
        <v>594</v>
      </c>
      <c r="D628" s="176" t="s">
        <v>117</v>
      </c>
      <c r="E628" s="177" t="s">
        <v>595</v>
      </c>
      <c r="F628" s="178" t="s">
        <v>596</v>
      </c>
      <c r="G628" s="179" t="s">
        <v>120</v>
      </c>
      <c r="H628" s="180">
        <v>530.49599999999998</v>
      </c>
      <c r="I628" s="181"/>
      <c r="J628" s="182">
        <f>ROUND(I628*H628,2)</f>
        <v>0</v>
      </c>
      <c r="K628" s="178" t="s">
        <v>121</v>
      </c>
      <c r="L628" s="42"/>
      <c r="M628" s="183" t="s">
        <v>19</v>
      </c>
      <c r="N628" s="184" t="s">
        <v>44</v>
      </c>
      <c r="O628" s="67"/>
      <c r="P628" s="185">
        <f>O628*H628</f>
        <v>0</v>
      </c>
      <c r="Q628" s="185">
        <v>0</v>
      </c>
      <c r="R628" s="185">
        <f>Q628*H628</f>
        <v>0</v>
      </c>
      <c r="S628" s="185">
        <v>0</v>
      </c>
      <c r="T628" s="186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87" t="s">
        <v>236</v>
      </c>
      <c r="AT628" s="187" t="s">
        <v>117</v>
      </c>
      <c r="AU628" s="187" t="s">
        <v>123</v>
      </c>
      <c r="AY628" s="20" t="s">
        <v>114</v>
      </c>
      <c r="BE628" s="188">
        <f>IF(N628="základní",J628,0)</f>
        <v>0</v>
      </c>
      <c r="BF628" s="188">
        <f>IF(N628="snížená",J628,0)</f>
        <v>0</v>
      </c>
      <c r="BG628" s="188">
        <f>IF(N628="zákl. přenesená",J628,0)</f>
        <v>0</v>
      </c>
      <c r="BH628" s="188">
        <f>IF(N628="sníž. přenesená",J628,0)</f>
        <v>0</v>
      </c>
      <c r="BI628" s="188">
        <f>IF(N628="nulová",J628,0)</f>
        <v>0</v>
      </c>
      <c r="BJ628" s="20" t="s">
        <v>123</v>
      </c>
      <c r="BK628" s="188">
        <f>ROUND(I628*H628,2)</f>
        <v>0</v>
      </c>
      <c r="BL628" s="20" t="s">
        <v>236</v>
      </c>
      <c r="BM628" s="187" t="s">
        <v>597</v>
      </c>
    </row>
    <row r="629" spans="1:65" s="2" customFormat="1" ht="11.25">
      <c r="A629" s="37"/>
      <c r="B629" s="38"/>
      <c r="C629" s="39"/>
      <c r="D629" s="189" t="s">
        <v>125</v>
      </c>
      <c r="E629" s="39"/>
      <c r="F629" s="190" t="s">
        <v>598</v>
      </c>
      <c r="G629" s="39"/>
      <c r="H629" s="39"/>
      <c r="I629" s="191"/>
      <c r="J629" s="39"/>
      <c r="K629" s="39"/>
      <c r="L629" s="42"/>
      <c r="M629" s="192"/>
      <c r="N629" s="193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125</v>
      </c>
      <c r="AU629" s="20" t="s">
        <v>123</v>
      </c>
    </row>
    <row r="630" spans="1:65" s="13" customFormat="1" ht="11.25">
      <c r="B630" s="194"/>
      <c r="C630" s="195"/>
      <c r="D630" s="196" t="s">
        <v>127</v>
      </c>
      <c r="E630" s="197" t="s">
        <v>19</v>
      </c>
      <c r="F630" s="198" t="s">
        <v>217</v>
      </c>
      <c r="G630" s="195"/>
      <c r="H630" s="197" t="s">
        <v>19</v>
      </c>
      <c r="I630" s="199"/>
      <c r="J630" s="195"/>
      <c r="K630" s="195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127</v>
      </c>
      <c r="AU630" s="204" t="s">
        <v>123</v>
      </c>
      <c r="AV630" s="13" t="s">
        <v>80</v>
      </c>
      <c r="AW630" s="13" t="s">
        <v>34</v>
      </c>
      <c r="AX630" s="13" t="s">
        <v>72</v>
      </c>
      <c r="AY630" s="204" t="s">
        <v>114</v>
      </c>
    </row>
    <row r="631" spans="1:65" s="13" customFormat="1" ht="11.25">
      <c r="B631" s="194"/>
      <c r="C631" s="195"/>
      <c r="D631" s="196" t="s">
        <v>127</v>
      </c>
      <c r="E631" s="197" t="s">
        <v>19</v>
      </c>
      <c r="F631" s="198" t="s">
        <v>218</v>
      </c>
      <c r="G631" s="195"/>
      <c r="H631" s="197" t="s">
        <v>19</v>
      </c>
      <c r="I631" s="199"/>
      <c r="J631" s="195"/>
      <c r="K631" s="195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127</v>
      </c>
      <c r="AU631" s="204" t="s">
        <v>123</v>
      </c>
      <c r="AV631" s="13" t="s">
        <v>80</v>
      </c>
      <c r="AW631" s="13" t="s">
        <v>34</v>
      </c>
      <c r="AX631" s="13" t="s">
        <v>72</v>
      </c>
      <c r="AY631" s="204" t="s">
        <v>114</v>
      </c>
    </row>
    <row r="632" spans="1:65" s="14" customFormat="1" ht="11.25">
      <c r="B632" s="205"/>
      <c r="C632" s="206"/>
      <c r="D632" s="196" t="s">
        <v>127</v>
      </c>
      <c r="E632" s="207" t="s">
        <v>19</v>
      </c>
      <c r="F632" s="208" t="s">
        <v>182</v>
      </c>
      <c r="G632" s="206"/>
      <c r="H632" s="209">
        <v>66.239999999999995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127</v>
      </c>
      <c r="AU632" s="215" t="s">
        <v>123</v>
      </c>
      <c r="AV632" s="14" t="s">
        <v>123</v>
      </c>
      <c r="AW632" s="14" t="s">
        <v>34</v>
      </c>
      <c r="AX632" s="14" t="s">
        <v>72</v>
      </c>
      <c r="AY632" s="215" t="s">
        <v>114</v>
      </c>
    </row>
    <row r="633" spans="1:65" s="14" customFormat="1" ht="11.25">
      <c r="B633" s="205"/>
      <c r="C633" s="206"/>
      <c r="D633" s="196" t="s">
        <v>127</v>
      </c>
      <c r="E633" s="207" t="s">
        <v>19</v>
      </c>
      <c r="F633" s="208" t="s">
        <v>183</v>
      </c>
      <c r="G633" s="206"/>
      <c r="H633" s="209">
        <v>132.47999999999999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127</v>
      </c>
      <c r="AU633" s="215" t="s">
        <v>123</v>
      </c>
      <c r="AV633" s="14" t="s">
        <v>123</v>
      </c>
      <c r="AW633" s="14" t="s">
        <v>34</v>
      </c>
      <c r="AX633" s="14" t="s">
        <v>72</v>
      </c>
      <c r="AY633" s="215" t="s">
        <v>114</v>
      </c>
    </row>
    <row r="634" spans="1:65" s="14" customFormat="1" ht="11.25">
      <c r="B634" s="205"/>
      <c r="C634" s="206"/>
      <c r="D634" s="196" t="s">
        <v>127</v>
      </c>
      <c r="E634" s="207" t="s">
        <v>19</v>
      </c>
      <c r="F634" s="208" t="s">
        <v>184</v>
      </c>
      <c r="G634" s="206"/>
      <c r="H634" s="209">
        <v>133.05600000000001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127</v>
      </c>
      <c r="AU634" s="215" t="s">
        <v>123</v>
      </c>
      <c r="AV634" s="14" t="s">
        <v>123</v>
      </c>
      <c r="AW634" s="14" t="s">
        <v>34</v>
      </c>
      <c r="AX634" s="14" t="s">
        <v>72</v>
      </c>
      <c r="AY634" s="215" t="s">
        <v>114</v>
      </c>
    </row>
    <row r="635" spans="1:65" s="14" customFormat="1" ht="11.25">
      <c r="B635" s="205"/>
      <c r="C635" s="206"/>
      <c r="D635" s="196" t="s">
        <v>127</v>
      </c>
      <c r="E635" s="207" t="s">
        <v>19</v>
      </c>
      <c r="F635" s="208" t="s">
        <v>555</v>
      </c>
      <c r="G635" s="206"/>
      <c r="H635" s="209">
        <v>198.72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127</v>
      </c>
      <c r="AU635" s="215" t="s">
        <v>123</v>
      </c>
      <c r="AV635" s="14" t="s">
        <v>123</v>
      </c>
      <c r="AW635" s="14" t="s">
        <v>34</v>
      </c>
      <c r="AX635" s="14" t="s">
        <v>72</v>
      </c>
      <c r="AY635" s="215" t="s">
        <v>114</v>
      </c>
    </row>
    <row r="636" spans="1:65" s="15" customFormat="1" ht="11.25">
      <c r="B636" s="216"/>
      <c r="C636" s="217"/>
      <c r="D636" s="196" t="s">
        <v>127</v>
      </c>
      <c r="E636" s="218" t="s">
        <v>19</v>
      </c>
      <c r="F636" s="219" t="s">
        <v>133</v>
      </c>
      <c r="G636" s="217"/>
      <c r="H636" s="220">
        <v>530.49599999999998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127</v>
      </c>
      <c r="AU636" s="226" t="s">
        <v>123</v>
      </c>
      <c r="AV636" s="15" t="s">
        <v>122</v>
      </c>
      <c r="AW636" s="15" t="s">
        <v>34</v>
      </c>
      <c r="AX636" s="15" t="s">
        <v>80</v>
      </c>
      <c r="AY636" s="226" t="s">
        <v>114</v>
      </c>
    </row>
    <row r="637" spans="1:65" s="2" customFormat="1" ht="16.5" customHeight="1">
      <c r="A637" s="37"/>
      <c r="B637" s="38"/>
      <c r="C637" s="176" t="s">
        <v>599</v>
      </c>
      <c r="D637" s="176" t="s">
        <v>117</v>
      </c>
      <c r="E637" s="177" t="s">
        <v>600</v>
      </c>
      <c r="F637" s="178" t="s">
        <v>601</v>
      </c>
      <c r="G637" s="179" t="s">
        <v>157</v>
      </c>
      <c r="H637" s="180">
        <v>733.88800000000003</v>
      </c>
      <c r="I637" s="181"/>
      <c r="J637" s="182">
        <f>ROUND(I637*H637,2)</f>
        <v>0</v>
      </c>
      <c r="K637" s="178" t="s">
        <v>121</v>
      </c>
      <c r="L637" s="42"/>
      <c r="M637" s="183" t="s">
        <v>19</v>
      </c>
      <c r="N637" s="184" t="s">
        <v>44</v>
      </c>
      <c r="O637" s="67"/>
      <c r="P637" s="185">
        <f>O637*H637</f>
        <v>0</v>
      </c>
      <c r="Q637" s="185">
        <v>3.0000000000000001E-5</v>
      </c>
      <c r="R637" s="185">
        <f>Q637*H637</f>
        <v>2.2016640000000001E-2</v>
      </c>
      <c r="S637" s="185">
        <v>0</v>
      </c>
      <c r="T637" s="186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87" t="s">
        <v>236</v>
      </c>
      <c r="AT637" s="187" t="s">
        <v>117</v>
      </c>
      <c r="AU637" s="187" t="s">
        <v>123</v>
      </c>
      <c r="AY637" s="20" t="s">
        <v>114</v>
      </c>
      <c r="BE637" s="188">
        <f>IF(N637="základní",J637,0)</f>
        <v>0</v>
      </c>
      <c r="BF637" s="188">
        <f>IF(N637="snížená",J637,0)</f>
        <v>0</v>
      </c>
      <c r="BG637" s="188">
        <f>IF(N637="zákl. přenesená",J637,0)</f>
        <v>0</v>
      </c>
      <c r="BH637" s="188">
        <f>IF(N637="sníž. přenesená",J637,0)</f>
        <v>0</v>
      </c>
      <c r="BI637" s="188">
        <f>IF(N637="nulová",J637,0)</f>
        <v>0</v>
      </c>
      <c r="BJ637" s="20" t="s">
        <v>123</v>
      </c>
      <c r="BK637" s="188">
        <f>ROUND(I637*H637,2)</f>
        <v>0</v>
      </c>
      <c r="BL637" s="20" t="s">
        <v>236</v>
      </c>
      <c r="BM637" s="187" t="s">
        <v>602</v>
      </c>
    </row>
    <row r="638" spans="1:65" s="2" customFormat="1" ht="11.25">
      <c r="A638" s="37"/>
      <c r="B638" s="38"/>
      <c r="C638" s="39"/>
      <c r="D638" s="189" t="s">
        <v>125</v>
      </c>
      <c r="E638" s="39"/>
      <c r="F638" s="190" t="s">
        <v>603</v>
      </c>
      <c r="G638" s="39"/>
      <c r="H638" s="39"/>
      <c r="I638" s="191"/>
      <c r="J638" s="39"/>
      <c r="K638" s="39"/>
      <c r="L638" s="42"/>
      <c r="M638" s="192"/>
      <c r="N638" s="193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125</v>
      </c>
      <c r="AU638" s="20" t="s">
        <v>123</v>
      </c>
    </row>
    <row r="639" spans="1:65" s="13" customFormat="1" ht="11.25">
      <c r="B639" s="194"/>
      <c r="C639" s="195"/>
      <c r="D639" s="196" t="s">
        <v>127</v>
      </c>
      <c r="E639" s="197" t="s">
        <v>19</v>
      </c>
      <c r="F639" s="198" t="s">
        <v>217</v>
      </c>
      <c r="G639" s="195"/>
      <c r="H639" s="197" t="s">
        <v>19</v>
      </c>
      <c r="I639" s="199"/>
      <c r="J639" s="195"/>
      <c r="K639" s="195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127</v>
      </c>
      <c r="AU639" s="204" t="s">
        <v>123</v>
      </c>
      <c r="AV639" s="13" t="s">
        <v>80</v>
      </c>
      <c r="AW639" s="13" t="s">
        <v>34</v>
      </c>
      <c r="AX639" s="13" t="s">
        <v>72</v>
      </c>
      <c r="AY639" s="204" t="s">
        <v>114</v>
      </c>
    </row>
    <row r="640" spans="1:65" s="13" customFormat="1" ht="11.25">
      <c r="B640" s="194"/>
      <c r="C640" s="195"/>
      <c r="D640" s="196" t="s">
        <v>127</v>
      </c>
      <c r="E640" s="197" t="s">
        <v>19</v>
      </c>
      <c r="F640" s="198" t="s">
        <v>218</v>
      </c>
      <c r="G640" s="195"/>
      <c r="H640" s="197" t="s">
        <v>19</v>
      </c>
      <c r="I640" s="199"/>
      <c r="J640" s="195"/>
      <c r="K640" s="195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127</v>
      </c>
      <c r="AU640" s="204" t="s">
        <v>123</v>
      </c>
      <c r="AV640" s="13" t="s">
        <v>80</v>
      </c>
      <c r="AW640" s="13" t="s">
        <v>34</v>
      </c>
      <c r="AX640" s="13" t="s">
        <v>72</v>
      </c>
      <c r="AY640" s="204" t="s">
        <v>114</v>
      </c>
    </row>
    <row r="641" spans="1:65" s="14" customFormat="1" ht="11.25">
      <c r="B641" s="205"/>
      <c r="C641" s="206"/>
      <c r="D641" s="196" t="s">
        <v>127</v>
      </c>
      <c r="E641" s="207" t="s">
        <v>19</v>
      </c>
      <c r="F641" s="208" t="s">
        <v>576</v>
      </c>
      <c r="G641" s="206"/>
      <c r="H641" s="209">
        <v>90.4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127</v>
      </c>
      <c r="AU641" s="215" t="s">
        <v>123</v>
      </c>
      <c r="AV641" s="14" t="s">
        <v>123</v>
      </c>
      <c r="AW641" s="14" t="s">
        <v>34</v>
      </c>
      <c r="AX641" s="14" t="s">
        <v>72</v>
      </c>
      <c r="AY641" s="215" t="s">
        <v>114</v>
      </c>
    </row>
    <row r="642" spans="1:65" s="14" customFormat="1" ht="11.25">
      <c r="B642" s="205"/>
      <c r="C642" s="206"/>
      <c r="D642" s="196" t="s">
        <v>127</v>
      </c>
      <c r="E642" s="207" t="s">
        <v>19</v>
      </c>
      <c r="F642" s="208" t="s">
        <v>577</v>
      </c>
      <c r="G642" s="206"/>
      <c r="H642" s="209">
        <v>176.16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127</v>
      </c>
      <c r="AU642" s="215" t="s">
        <v>123</v>
      </c>
      <c r="AV642" s="14" t="s">
        <v>123</v>
      </c>
      <c r="AW642" s="14" t="s">
        <v>34</v>
      </c>
      <c r="AX642" s="14" t="s">
        <v>72</v>
      </c>
      <c r="AY642" s="215" t="s">
        <v>114</v>
      </c>
    </row>
    <row r="643" spans="1:65" s="14" customFormat="1" ht="22.5">
      <c r="B643" s="205"/>
      <c r="C643" s="206"/>
      <c r="D643" s="196" t="s">
        <v>127</v>
      </c>
      <c r="E643" s="207" t="s">
        <v>19</v>
      </c>
      <c r="F643" s="208" t="s">
        <v>578</v>
      </c>
      <c r="G643" s="206"/>
      <c r="H643" s="209">
        <v>437.88799999999998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127</v>
      </c>
      <c r="AU643" s="215" t="s">
        <v>123</v>
      </c>
      <c r="AV643" s="14" t="s">
        <v>123</v>
      </c>
      <c r="AW643" s="14" t="s">
        <v>34</v>
      </c>
      <c r="AX643" s="14" t="s">
        <v>72</v>
      </c>
      <c r="AY643" s="215" t="s">
        <v>114</v>
      </c>
    </row>
    <row r="644" spans="1:65" s="14" customFormat="1" ht="11.25">
      <c r="B644" s="205"/>
      <c r="C644" s="206"/>
      <c r="D644" s="196" t="s">
        <v>127</v>
      </c>
      <c r="E644" s="207" t="s">
        <v>19</v>
      </c>
      <c r="F644" s="208" t="s">
        <v>211</v>
      </c>
      <c r="G644" s="206"/>
      <c r="H644" s="209">
        <v>29.44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127</v>
      </c>
      <c r="AU644" s="215" t="s">
        <v>123</v>
      </c>
      <c r="AV644" s="14" t="s">
        <v>123</v>
      </c>
      <c r="AW644" s="14" t="s">
        <v>34</v>
      </c>
      <c r="AX644" s="14" t="s">
        <v>72</v>
      </c>
      <c r="AY644" s="215" t="s">
        <v>114</v>
      </c>
    </row>
    <row r="645" spans="1:65" s="15" customFormat="1" ht="11.25">
      <c r="B645" s="216"/>
      <c r="C645" s="217"/>
      <c r="D645" s="196" t="s">
        <v>127</v>
      </c>
      <c r="E645" s="218" t="s">
        <v>19</v>
      </c>
      <c r="F645" s="219" t="s">
        <v>133</v>
      </c>
      <c r="G645" s="217"/>
      <c r="H645" s="220">
        <v>733.88800000000003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127</v>
      </c>
      <c r="AU645" s="226" t="s">
        <v>123</v>
      </c>
      <c r="AV645" s="15" t="s">
        <v>122</v>
      </c>
      <c r="AW645" s="15" t="s">
        <v>34</v>
      </c>
      <c r="AX645" s="15" t="s">
        <v>80</v>
      </c>
      <c r="AY645" s="226" t="s">
        <v>114</v>
      </c>
    </row>
    <row r="646" spans="1:65" s="2" customFormat="1" ht="16.5" customHeight="1">
      <c r="A646" s="37"/>
      <c r="B646" s="38"/>
      <c r="C646" s="176" t="s">
        <v>604</v>
      </c>
      <c r="D646" s="176" t="s">
        <v>117</v>
      </c>
      <c r="E646" s="177" t="s">
        <v>605</v>
      </c>
      <c r="F646" s="178" t="s">
        <v>606</v>
      </c>
      <c r="G646" s="179" t="s">
        <v>120</v>
      </c>
      <c r="H646" s="180">
        <v>530.49599999999998</v>
      </c>
      <c r="I646" s="181"/>
      <c r="J646" s="182">
        <f>ROUND(I646*H646,2)</f>
        <v>0</v>
      </c>
      <c r="K646" s="178" t="s">
        <v>121</v>
      </c>
      <c r="L646" s="42"/>
      <c r="M646" s="183" t="s">
        <v>19</v>
      </c>
      <c r="N646" s="184" t="s">
        <v>44</v>
      </c>
      <c r="O646" s="67"/>
      <c r="P646" s="185">
        <f>O646*H646</f>
        <v>0</v>
      </c>
      <c r="Q646" s="185">
        <v>4.0000000000000001E-3</v>
      </c>
      <c r="R646" s="185">
        <f>Q646*H646</f>
        <v>2.1219839999999999</v>
      </c>
      <c r="S646" s="185">
        <v>0</v>
      </c>
      <c r="T646" s="186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7" t="s">
        <v>236</v>
      </c>
      <c r="AT646" s="187" t="s">
        <v>117</v>
      </c>
      <c r="AU646" s="187" t="s">
        <v>123</v>
      </c>
      <c r="AY646" s="20" t="s">
        <v>114</v>
      </c>
      <c r="BE646" s="188">
        <f>IF(N646="základní",J646,0)</f>
        <v>0</v>
      </c>
      <c r="BF646" s="188">
        <f>IF(N646="snížená",J646,0)</f>
        <v>0</v>
      </c>
      <c r="BG646" s="188">
        <f>IF(N646="zákl. přenesená",J646,0)</f>
        <v>0</v>
      </c>
      <c r="BH646" s="188">
        <f>IF(N646="sníž. přenesená",J646,0)</f>
        <v>0</v>
      </c>
      <c r="BI646" s="188">
        <f>IF(N646="nulová",J646,0)</f>
        <v>0</v>
      </c>
      <c r="BJ646" s="20" t="s">
        <v>123</v>
      </c>
      <c r="BK646" s="188">
        <f>ROUND(I646*H646,2)</f>
        <v>0</v>
      </c>
      <c r="BL646" s="20" t="s">
        <v>236</v>
      </c>
      <c r="BM646" s="187" t="s">
        <v>607</v>
      </c>
    </row>
    <row r="647" spans="1:65" s="2" customFormat="1" ht="11.25">
      <c r="A647" s="37"/>
      <c r="B647" s="38"/>
      <c r="C647" s="39"/>
      <c r="D647" s="189" t="s">
        <v>125</v>
      </c>
      <c r="E647" s="39"/>
      <c r="F647" s="190" t="s">
        <v>608</v>
      </c>
      <c r="G647" s="39"/>
      <c r="H647" s="39"/>
      <c r="I647" s="191"/>
      <c r="J647" s="39"/>
      <c r="K647" s="39"/>
      <c r="L647" s="42"/>
      <c r="M647" s="192"/>
      <c r="N647" s="193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125</v>
      </c>
      <c r="AU647" s="20" t="s">
        <v>123</v>
      </c>
    </row>
    <row r="648" spans="1:65" s="13" customFormat="1" ht="11.25">
      <c r="B648" s="194"/>
      <c r="C648" s="195"/>
      <c r="D648" s="196" t="s">
        <v>127</v>
      </c>
      <c r="E648" s="197" t="s">
        <v>19</v>
      </c>
      <c r="F648" s="198" t="s">
        <v>217</v>
      </c>
      <c r="G648" s="195"/>
      <c r="H648" s="197" t="s">
        <v>19</v>
      </c>
      <c r="I648" s="199"/>
      <c r="J648" s="195"/>
      <c r="K648" s="195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127</v>
      </c>
      <c r="AU648" s="204" t="s">
        <v>123</v>
      </c>
      <c r="AV648" s="13" t="s">
        <v>80</v>
      </c>
      <c r="AW648" s="13" t="s">
        <v>34</v>
      </c>
      <c r="AX648" s="13" t="s">
        <v>72</v>
      </c>
      <c r="AY648" s="204" t="s">
        <v>114</v>
      </c>
    </row>
    <row r="649" spans="1:65" s="13" customFormat="1" ht="11.25">
      <c r="B649" s="194"/>
      <c r="C649" s="195"/>
      <c r="D649" s="196" t="s">
        <v>127</v>
      </c>
      <c r="E649" s="197" t="s">
        <v>19</v>
      </c>
      <c r="F649" s="198" t="s">
        <v>218</v>
      </c>
      <c r="G649" s="195"/>
      <c r="H649" s="197" t="s">
        <v>19</v>
      </c>
      <c r="I649" s="199"/>
      <c r="J649" s="195"/>
      <c r="K649" s="195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127</v>
      </c>
      <c r="AU649" s="204" t="s">
        <v>123</v>
      </c>
      <c r="AV649" s="13" t="s">
        <v>80</v>
      </c>
      <c r="AW649" s="13" t="s">
        <v>34</v>
      </c>
      <c r="AX649" s="13" t="s">
        <v>72</v>
      </c>
      <c r="AY649" s="204" t="s">
        <v>114</v>
      </c>
    </row>
    <row r="650" spans="1:65" s="14" customFormat="1" ht="11.25">
      <c r="B650" s="205"/>
      <c r="C650" s="206"/>
      <c r="D650" s="196" t="s">
        <v>127</v>
      </c>
      <c r="E650" s="207" t="s">
        <v>19</v>
      </c>
      <c r="F650" s="208" t="s">
        <v>182</v>
      </c>
      <c r="G650" s="206"/>
      <c r="H650" s="209">
        <v>66.239999999999995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127</v>
      </c>
      <c r="AU650" s="215" t="s">
        <v>123</v>
      </c>
      <c r="AV650" s="14" t="s">
        <v>123</v>
      </c>
      <c r="AW650" s="14" t="s">
        <v>34</v>
      </c>
      <c r="AX650" s="14" t="s">
        <v>72</v>
      </c>
      <c r="AY650" s="215" t="s">
        <v>114</v>
      </c>
    </row>
    <row r="651" spans="1:65" s="14" customFormat="1" ht="11.25">
      <c r="B651" s="205"/>
      <c r="C651" s="206"/>
      <c r="D651" s="196" t="s">
        <v>127</v>
      </c>
      <c r="E651" s="207" t="s">
        <v>19</v>
      </c>
      <c r="F651" s="208" t="s">
        <v>183</v>
      </c>
      <c r="G651" s="206"/>
      <c r="H651" s="209">
        <v>132.47999999999999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127</v>
      </c>
      <c r="AU651" s="215" t="s">
        <v>123</v>
      </c>
      <c r="AV651" s="14" t="s">
        <v>123</v>
      </c>
      <c r="AW651" s="14" t="s">
        <v>34</v>
      </c>
      <c r="AX651" s="14" t="s">
        <v>72</v>
      </c>
      <c r="AY651" s="215" t="s">
        <v>114</v>
      </c>
    </row>
    <row r="652" spans="1:65" s="14" customFormat="1" ht="11.25">
      <c r="B652" s="205"/>
      <c r="C652" s="206"/>
      <c r="D652" s="196" t="s">
        <v>127</v>
      </c>
      <c r="E652" s="207" t="s">
        <v>19</v>
      </c>
      <c r="F652" s="208" t="s">
        <v>184</v>
      </c>
      <c r="G652" s="206"/>
      <c r="H652" s="209">
        <v>133.05600000000001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127</v>
      </c>
      <c r="AU652" s="215" t="s">
        <v>123</v>
      </c>
      <c r="AV652" s="14" t="s">
        <v>123</v>
      </c>
      <c r="AW652" s="14" t="s">
        <v>34</v>
      </c>
      <c r="AX652" s="14" t="s">
        <v>72</v>
      </c>
      <c r="AY652" s="215" t="s">
        <v>114</v>
      </c>
    </row>
    <row r="653" spans="1:65" s="14" customFormat="1" ht="11.25">
      <c r="B653" s="205"/>
      <c r="C653" s="206"/>
      <c r="D653" s="196" t="s">
        <v>127</v>
      </c>
      <c r="E653" s="207" t="s">
        <v>19</v>
      </c>
      <c r="F653" s="208" t="s">
        <v>555</v>
      </c>
      <c r="G653" s="206"/>
      <c r="H653" s="209">
        <v>198.72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127</v>
      </c>
      <c r="AU653" s="215" t="s">
        <v>123</v>
      </c>
      <c r="AV653" s="14" t="s">
        <v>123</v>
      </c>
      <c r="AW653" s="14" t="s">
        <v>34</v>
      </c>
      <c r="AX653" s="14" t="s">
        <v>72</v>
      </c>
      <c r="AY653" s="215" t="s">
        <v>114</v>
      </c>
    </row>
    <row r="654" spans="1:65" s="15" customFormat="1" ht="11.25">
      <c r="B654" s="216"/>
      <c r="C654" s="217"/>
      <c r="D654" s="196" t="s">
        <v>127</v>
      </c>
      <c r="E654" s="218" t="s">
        <v>19</v>
      </c>
      <c r="F654" s="219" t="s">
        <v>133</v>
      </c>
      <c r="G654" s="217"/>
      <c r="H654" s="220">
        <v>530.49599999999998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127</v>
      </c>
      <c r="AU654" s="226" t="s">
        <v>123</v>
      </c>
      <c r="AV654" s="15" t="s">
        <v>122</v>
      </c>
      <c r="AW654" s="15" t="s">
        <v>34</v>
      </c>
      <c r="AX654" s="15" t="s">
        <v>80</v>
      </c>
      <c r="AY654" s="226" t="s">
        <v>114</v>
      </c>
    </row>
    <row r="655" spans="1:65" s="2" customFormat="1" ht="16.5" customHeight="1">
      <c r="A655" s="37"/>
      <c r="B655" s="38"/>
      <c r="C655" s="244" t="s">
        <v>609</v>
      </c>
      <c r="D655" s="244" t="s">
        <v>434</v>
      </c>
      <c r="E655" s="245" t="s">
        <v>610</v>
      </c>
      <c r="F655" s="246" t="s">
        <v>611</v>
      </c>
      <c r="G655" s="247" t="s">
        <v>120</v>
      </c>
      <c r="H655" s="248">
        <v>557.02099999999996</v>
      </c>
      <c r="I655" s="249"/>
      <c r="J655" s="250">
        <f>ROUND(I655*H655,2)</f>
        <v>0</v>
      </c>
      <c r="K655" s="246" t="s">
        <v>121</v>
      </c>
      <c r="L655" s="251"/>
      <c r="M655" s="252" t="s">
        <v>19</v>
      </c>
      <c r="N655" s="253" t="s">
        <v>44</v>
      </c>
      <c r="O655" s="67"/>
      <c r="P655" s="185">
        <f>O655*H655</f>
        <v>0</v>
      </c>
      <c r="Q655" s="185">
        <v>5.9999999999999995E-4</v>
      </c>
      <c r="R655" s="185">
        <f>Q655*H655</f>
        <v>0.33421259999999997</v>
      </c>
      <c r="S655" s="185">
        <v>0</v>
      </c>
      <c r="T655" s="186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87" t="s">
        <v>437</v>
      </c>
      <c r="AT655" s="187" t="s">
        <v>434</v>
      </c>
      <c r="AU655" s="187" t="s">
        <v>123</v>
      </c>
      <c r="AY655" s="20" t="s">
        <v>114</v>
      </c>
      <c r="BE655" s="188">
        <f>IF(N655="základní",J655,0)</f>
        <v>0</v>
      </c>
      <c r="BF655" s="188">
        <f>IF(N655="snížená",J655,0)</f>
        <v>0</v>
      </c>
      <c r="BG655" s="188">
        <f>IF(N655="zákl. přenesená",J655,0)</f>
        <v>0</v>
      </c>
      <c r="BH655" s="188">
        <f>IF(N655="sníž. přenesená",J655,0)</f>
        <v>0</v>
      </c>
      <c r="BI655" s="188">
        <f>IF(N655="nulová",J655,0)</f>
        <v>0</v>
      </c>
      <c r="BJ655" s="20" t="s">
        <v>123</v>
      </c>
      <c r="BK655" s="188">
        <f>ROUND(I655*H655,2)</f>
        <v>0</v>
      </c>
      <c r="BL655" s="20" t="s">
        <v>236</v>
      </c>
      <c r="BM655" s="187" t="s">
        <v>612</v>
      </c>
    </row>
    <row r="656" spans="1:65" s="13" customFormat="1" ht="11.25">
      <c r="B656" s="194"/>
      <c r="C656" s="195"/>
      <c r="D656" s="196" t="s">
        <v>127</v>
      </c>
      <c r="E656" s="197" t="s">
        <v>19</v>
      </c>
      <c r="F656" s="198" t="s">
        <v>217</v>
      </c>
      <c r="G656" s="195"/>
      <c r="H656" s="197" t="s">
        <v>19</v>
      </c>
      <c r="I656" s="199"/>
      <c r="J656" s="195"/>
      <c r="K656" s="195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127</v>
      </c>
      <c r="AU656" s="204" t="s">
        <v>123</v>
      </c>
      <c r="AV656" s="13" t="s">
        <v>80</v>
      </c>
      <c r="AW656" s="13" t="s">
        <v>34</v>
      </c>
      <c r="AX656" s="13" t="s">
        <v>72</v>
      </c>
      <c r="AY656" s="204" t="s">
        <v>114</v>
      </c>
    </row>
    <row r="657" spans="1:65" s="13" customFormat="1" ht="11.25">
      <c r="B657" s="194"/>
      <c r="C657" s="195"/>
      <c r="D657" s="196" t="s">
        <v>127</v>
      </c>
      <c r="E657" s="197" t="s">
        <v>19</v>
      </c>
      <c r="F657" s="198" t="s">
        <v>218</v>
      </c>
      <c r="G657" s="195"/>
      <c r="H657" s="197" t="s">
        <v>19</v>
      </c>
      <c r="I657" s="199"/>
      <c r="J657" s="195"/>
      <c r="K657" s="195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127</v>
      </c>
      <c r="AU657" s="204" t="s">
        <v>123</v>
      </c>
      <c r="AV657" s="13" t="s">
        <v>80</v>
      </c>
      <c r="AW657" s="13" t="s">
        <v>34</v>
      </c>
      <c r="AX657" s="13" t="s">
        <v>72</v>
      </c>
      <c r="AY657" s="204" t="s">
        <v>114</v>
      </c>
    </row>
    <row r="658" spans="1:65" s="14" customFormat="1" ht="11.25">
      <c r="B658" s="205"/>
      <c r="C658" s="206"/>
      <c r="D658" s="196" t="s">
        <v>127</v>
      </c>
      <c r="E658" s="207" t="s">
        <v>19</v>
      </c>
      <c r="F658" s="208" t="s">
        <v>182</v>
      </c>
      <c r="G658" s="206"/>
      <c r="H658" s="209">
        <v>66.239999999999995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127</v>
      </c>
      <c r="AU658" s="215" t="s">
        <v>123</v>
      </c>
      <c r="AV658" s="14" t="s">
        <v>123</v>
      </c>
      <c r="AW658" s="14" t="s">
        <v>34</v>
      </c>
      <c r="AX658" s="14" t="s">
        <v>72</v>
      </c>
      <c r="AY658" s="215" t="s">
        <v>114</v>
      </c>
    </row>
    <row r="659" spans="1:65" s="14" customFormat="1" ht="11.25">
      <c r="B659" s="205"/>
      <c r="C659" s="206"/>
      <c r="D659" s="196" t="s">
        <v>127</v>
      </c>
      <c r="E659" s="207" t="s">
        <v>19</v>
      </c>
      <c r="F659" s="208" t="s">
        <v>183</v>
      </c>
      <c r="G659" s="206"/>
      <c r="H659" s="209">
        <v>132.47999999999999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127</v>
      </c>
      <c r="AU659" s="215" t="s">
        <v>123</v>
      </c>
      <c r="AV659" s="14" t="s">
        <v>123</v>
      </c>
      <c r="AW659" s="14" t="s">
        <v>34</v>
      </c>
      <c r="AX659" s="14" t="s">
        <v>72</v>
      </c>
      <c r="AY659" s="215" t="s">
        <v>114</v>
      </c>
    </row>
    <row r="660" spans="1:65" s="14" customFormat="1" ht="11.25">
      <c r="B660" s="205"/>
      <c r="C660" s="206"/>
      <c r="D660" s="196" t="s">
        <v>127</v>
      </c>
      <c r="E660" s="207" t="s">
        <v>19</v>
      </c>
      <c r="F660" s="208" t="s">
        <v>184</v>
      </c>
      <c r="G660" s="206"/>
      <c r="H660" s="209">
        <v>133.05600000000001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127</v>
      </c>
      <c r="AU660" s="215" t="s">
        <v>123</v>
      </c>
      <c r="AV660" s="14" t="s">
        <v>123</v>
      </c>
      <c r="AW660" s="14" t="s">
        <v>34</v>
      </c>
      <c r="AX660" s="14" t="s">
        <v>72</v>
      </c>
      <c r="AY660" s="215" t="s">
        <v>114</v>
      </c>
    </row>
    <row r="661" spans="1:65" s="14" customFormat="1" ht="11.25">
      <c r="B661" s="205"/>
      <c r="C661" s="206"/>
      <c r="D661" s="196" t="s">
        <v>127</v>
      </c>
      <c r="E661" s="207" t="s">
        <v>19</v>
      </c>
      <c r="F661" s="208" t="s">
        <v>555</v>
      </c>
      <c r="G661" s="206"/>
      <c r="H661" s="209">
        <v>198.72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127</v>
      </c>
      <c r="AU661" s="215" t="s">
        <v>123</v>
      </c>
      <c r="AV661" s="14" t="s">
        <v>123</v>
      </c>
      <c r="AW661" s="14" t="s">
        <v>34</v>
      </c>
      <c r="AX661" s="14" t="s">
        <v>72</v>
      </c>
      <c r="AY661" s="215" t="s">
        <v>114</v>
      </c>
    </row>
    <row r="662" spans="1:65" s="15" customFormat="1" ht="11.25">
      <c r="B662" s="216"/>
      <c r="C662" s="217"/>
      <c r="D662" s="196" t="s">
        <v>127</v>
      </c>
      <c r="E662" s="218" t="s">
        <v>19</v>
      </c>
      <c r="F662" s="219" t="s">
        <v>133</v>
      </c>
      <c r="G662" s="217"/>
      <c r="H662" s="220">
        <v>530.49599999999998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127</v>
      </c>
      <c r="AU662" s="226" t="s">
        <v>123</v>
      </c>
      <c r="AV662" s="15" t="s">
        <v>122</v>
      </c>
      <c r="AW662" s="15" t="s">
        <v>34</v>
      </c>
      <c r="AX662" s="15" t="s">
        <v>80</v>
      </c>
      <c r="AY662" s="226" t="s">
        <v>114</v>
      </c>
    </row>
    <row r="663" spans="1:65" s="14" customFormat="1" ht="11.25">
      <c r="B663" s="205"/>
      <c r="C663" s="206"/>
      <c r="D663" s="196" t="s">
        <v>127</v>
      </c>
      <c r="E663" s="206"/>
      <c r="F663" s="208" t="s">
        <v>613</v>
      </c>
      <c r="G663" s="206"/>
      <c r="H663" s="209">
        <v>557.02099999999996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127</v>
      </c>
      <c r="AU663" s="215" t="s">
        <v>123</v>
      </c>
      <c r="AV663" s="14" t="s">
        <v>123</v>
      </c>
      <c r="AW663" s="14" t="s">
        <v>4</v>
      </c>
      <c r="AX663" s="14" t="s">
        <v>80</v>
      </c>
      <c r="AY663" s="215" t="s">
        <v>114</v>
      </c>
    </row>
    <row r="664" spans="1:65" s="2" customFormat="1" ht="24.2" customHeight="1">
      <c r="A664" s="37"/>
      <c r="B664" s="38"/>
      <c r="C664" s="176" t="s">
        <v>614</v>
      </c>
      <c r="D664" s="176" t="s">
        <v>117</v>
      </c>
      <c r="E664" s="177" t="s">
        <v>615</v>
      </c>
      <c r="F664" s="178" t="s">
        <v>616</v>
      </c>
      <c r="G664" s="179" t="s">
        <v>239</v>
      </c>
      <c r="H664" s="180">
        <v>21.495000000000001</v>
      </c>
      <c r="I664" s="181"/>
      <c r="J664" s="182">
        <f>ROUND(I664*H664,2)</f>
        <v>0</v>
      </c>
      <c r="K664" s="178" t="s">
        <v>121</v>
      </c>
      <c r="L664" s="42"/>
      <c r="M664" s="183" t="s">
        <v>19</v>
      </c>
      <c r="N664" s="184" t="s">
        <v>44</v>
      </c>
      <c r="O664" s="67"/>
      <c r="P664" s="185">
        <f>O664*H664</f>
        <v>0</v>
      </c>
      <c r="Q664" s="185">
        <v>0</v>
      </c>
      <c r="R664" s="185">
        <f>Q664*H664</f>
        <v>0</v>
      </c>
      <c r="S664" s="185">
        <v>0</v>
      </c>
      <c r="T664" s="186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87" t="s">
        <v>236</v>
      </c>
      <c r="AT664" s="187" t="s">
        <v>117</v>
      </c>
      <c r="AU664" s="187" t="s">
        <v>123</v>
      </c>
      <c r="AY664" s="20" t="s">
        <v>114</v>
      </c>
      <c r="BE664" s="188">
        <f>IF(N664="základní",J664,0)</f>
        <v>0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20" t="s">
        <v>123</v>
      </c>
      <c r="BK664" s="188">
        <f>ROUND(I664*H664,2)</f>
        <v>0</v>
      </c>
      <c r="BL664" s="20" t="s">
        <v>236</v>
      </c>
      <c r="BM664" s="187" t="s">
        <v>617</v>
      </c>
    </row>
    <row r="665" spans="1:65" s="2" customFormat="1" ht="11.25">
      <c r="A665" s="37"/>
      <c r="B665" s="38"/>
      <c r="C665" s="39"/>
      <c r="D665" s="189" t="s">
        <v>125</v>
      </c>
      <c r="E665" s="39"/>
      <c r="F665" s="190" t="s">
        <v>618</v>
      </c>
      <c r="G665" s="39"/>
      <c r="H665" s="39"/>
      <c r="I665" s="191"/>
      <c r="J665" s="39"/>
      <c r="K665" s="39"/>
      <c r="L665" s="42"/>
      <c r="M665" s="192"/>
      <c r="N665" s="193"/>
      <c r="O665" s="67"/>
      <c r="P665" s="67"/>
      <c r="Q665" s="67"/>
      <c r="R665" s="67"/>
      <c r="S665" s="67"/>
      <c r="T665" s="68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20" t="s">
        <v>125</v>
      </c>
      <c r="AU665" s="20" t="s">
        <v>123</v>
      </c>
    </row>
    <row r="666" spans="1:65" s="12" customFormat="1" ht="22.9" customHeight="1">
      <c r="B666" s="160"/>
      <c r="C666" s="161"/>
      <c r="D666" s="162" t="s">
        <v>71</v>
      </c>
      <c r="E666" s="174" t="s">
        <v>619</v>
      </c>
      <c r="F666" s="174" t="s">
        <v>620</v>
      </c>
      <c r="G666" s="161"/>
      <c r="H666" s="161"/>
      <c r="I666" s="164"/>
      <c r="J666" s="175">
        <f>BK666</f>
        <v>0</v>
      </c>
      <c r="K666" s="161"/>
      <c r="L666" s="166"/>
      <c r="M666" s="167"/>
      <c r="N666" s="168"/>
      <c r="O666" s="168"/>
      <c r="P666" s="169">
        <f>SUM(P667:P1122)</f>
        <v>0</v>
      </c>
      <c r="Q666" s="168"/>
      <c r="R666" s="169">
        <f>SUM(R667:R1122)</f>
        <v>0.92852240000000008</v>
      </c>
      <c r="S666" s="168"/>
      <c r="T666" s="170">
        <f>SUM(T667:T1122)</f>
        <v>0</v>
      </c>
      <c r="AR666" s="171" t="s">
        <v>123</v>
      </c>
      <c r="AT666" s="172" t="s">
        <v>71</v>
      </c>
      <c r="AU666" s="172" t="s">
        <v>80</v>
      </c>
      <c r="AY666" s="171" t="s">
        <v>114</v>
      </c>
      <c r="BK666" s="173">
        <f>SUM(BK667:BK1122)</f>
        <v>0</v>
      </c>
    </row>
    <row r="667" spans="1:65" s="2" customFormat="1" ht="24.2" customHeight="1">
      <c r="A667" s="37"/>
      <c r="B667" s="38"/>
      <c r="C667" s="176" t="s">
        <v>621</v>
      </c>
      <c r="D667" s="176" t="s">
        <v>117</v>
      </c>
      <c r="E667" s="177" t="s">
        <v>622</v>
      </c>
      <c r="F667" s="178" t="s">
        <v>623</v>
      </c>
      <c r="G667" s="179" t="s">
        <v>120</v>
      </c>
      <c r="H667" s="180">
        <v>2509.52</v>
      </c>
      <c r="I667" s="181"/>
      <c r="J667" s="182">
        <f>ROUND(I667*H667,2)</f>
        <v>0</v>
      </c>
      <c r="K667" s="178" t="s">
        <v>121</v>
      </c>
      <c r="L667" s="42"/>
      <c r="M667" s="183" t="s">
        <v>19</v>
      </c>
      <c r="N667" s="184" t="s">
        <v>44</v>
      </c>
      <c r="O667" s="67"/>
      <c r="P667" s="185">
        <f>O667*H667</f>
        <v>0</v>
      </c>
      <c r="Q667" s="185">
        <v>8.0000000000000007E-5</v>
      </c>
      <c r="R667" s="185">
        <f>Q667*H667</f>
        <v>0.20076160000000001</v>
      </c>
      <c r="S667" s="185">
        <v>0</v>
      </c>
      <c r="T667" s="186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87" t="s">
        <v>236</v>
      </c>
      <c r="AT667" s="187" t="s">
        <v>117</v>
      </c>
      <c r="AU667" s="187" t="s">
        <v>123</v>
      </c>
      <c r="AY667" s="20" t="s">
        <v>114</v>
      </c>
      <c r="BE667" s="188">
        <f>IF(N667="základní",J667,0)</f>
        <v>0</v>
      </c>
      <c r="BF667" s="188">
        <f>IF(N667="snížená",J667,0)</f>
        <v>0</v>
      </c>
      <c r="BG667" s="188">
        <f>IF(N667="zákl. přenesená",J667,0)</f>
        <v>0</v>
      </c>
      <c r="BH667" s="188">
        <f>IF(N667="sníž. přenesená",J667,0)</f>
        <v>0</v>
      </c>
      <c r="BI667" s="188">
        <f>IF(N667="nulová",J667,0)</f>
        <v>0</v>
      </c>
      <c r="BJ667" s="20" t="s">
        <v>123</v>
      </c>
      <c r="BK667" s="188">
        <f>ROUND(I667*H667,2)</f>
        <v>0</v>
      </c>
      <c r="BL667" s="20" t="s">
        <v>236</v>
      </c>
      <c r="BM667" s="187" t="s">
        <v>624</v>
      </c>
    </row>
    <row r="668" spans="1:65" s="2" customFormat="1" ht="11.25">
      <c r="A668" s="37"/>
      <c r="B668" s="38"/>
      <c r="C668" s="39"/>
      <c r="D668" s="189" t="s">
        <v>125</v>
      </c>
      <c r="E668" s="39"/>
      <c r="F668" s="190" t="s">
        <v>625</v>
      </c>
      <c r="G668" s="39"/>
      <c r="H668" s="39"/>
      <c r="I668" s="191"/>
      <c r="J668" s="39"/>
      <c r="K668" s="39"/>
      <c r="L668" s="42"/>
      <c r="M668" s="192"/>
      <c r="N668" s="193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125</v>
      </c>
      <c r="AU668" s="20" t="s">
        <v>123</v>
      </c>
    </row>
    <row r="669" spans="1:65" s="13" customFormat="1" ht="11.25">
      <c r="B669" s="194"/>
      <c r="C669" s="195"/>
      <c r="D669" s="196" t="s">
        <v>127</v>
      </c>
      <c r="E669" s="197" t="s">
        <v>19</v>
      </c>
      <c r="F669" s="198" t="s">
        <v>363</v>
      </c>
      <c r="G669" s="195"/>
      <c r="H669" s="197" t="s">
        <v>19</v>
      </c>
      <c r="I669" s="199"/>
      <c r="J669" s="195"/>
      <c r="K669" s="195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127</v>
      </c>
      <c r="AU669" s="204" t="s">
        <v>123</v>
      </c>
      <c r="AV669" s="13" t="s">
        <v>80</v>
      </c>
      <c r="AW669" s="13" t="s">
        <v>34</v>
      </c>
      <c r="AX669" s="13" t="s">
        <v>72</v>
      </c>
      <c r="AY669" s="204" t="s">
        <v>114</v>
      </c>
    </row>
    <row r="670" spans="1:65" s="13" customFormat="1" ht="11.25">
      <c r="B670" s="194"/>
      <c r="C670" s="195"/>
      <c r="D670" s="196" t="s">
        <v>127</v>
      </c>
      <c r="E670" s="197" t="s">
        <v>19</v>
      </c>
      <c r="F670" s="198" t="s">
        <v>626</v>
      </c>
      <c r="G670" s="195"/>
      <c r="H670" s="197" t="s">
        <v>19</v>
      </c>
      <c r="I670" s="199"/>
      <c r="J670" s="195"/>
      <c r="K670" s="195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127</v>
      </c>
      <c r="AU670" s="204" t="s">
        <v>123</v>
      </c>
      <c r="AV670" s="13" t="s">
        <v>80</v>
      </c>
      <c r="AW670" s="13" t="s">
        <v>34</v>
      </c>
      <c r="AX670" s="13" t="s">
        <v>72</v>
      </c>
      <c r="AY670" s="204" t="s">
        <v>114</v>
      </c>
    </row>
    <row r="671" spans="1:65" s="13" customFormat="1" ht="11.25">
      <c r="B671" s="194"/>
      <c r="C671" s="195"/>
      <c r="D671" s="196" t="s">
        <v>127</v>
      </c>
      <c r="E671" s="197" t="s">
        <v>19</v>
      </c>
      <c r="F671" s="198" t="s">
        <v>364</v>
      </c>
      <c r="G671" s="195"/>
      <c r="H671" s="197" t="s">
        <v>19</v>
      </c>
      <c r="I671" s="199"/>
      <c r="J671" s="195"/>
      <c r="K671" s="195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127</v>
      </c>
      <c r="AU671" s="204" t="s">
        <v>123</v>
      </c>
      <c r="AV671" s="13" t="s">
        <v>80</v>
      </c>
      <c r="AW671" s="13" t="s">
        <v>34</v>
      </c>
      <c r="AX671" s="13" t="s">
        <v>72</v>
      </c>
      <c r="AY671" s="204" t="s">
        <v>114</v>
      </c>
    </row>
    <row r="672" spans="1:65" s="14" customFormat="1" ht="11.25">
      <c r="B672" s="205"/>
      <c r="C672" s="206"/>
      <c r="D672" s="196" t="s">
        <v>127</v>
      </c>
      <c r="E672" s="207" t="s">
        <v>19</v>
      </c>
      <c r="F672" s="208" t="s">
        <v>627</v>
      </c>
      <c r="G672" s="206"/>
      <c r="H672" s="209">
        <v>8.7490000000000006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127</v>
      </c>
      <c r="AU672" s="215" t="s">
        <v>123</v>
      </c>
      <c r="AV672" s="14" t="s">
        <v>123</v>
      </c>
      <c r="AW672" s="14" t="s">
        <v>34</v>
      </c>
      <c r="AX672" s="14" t="s">
        <v>72</v>
      </c>
      <c r="AY672" s="215" t="s">
        <v>114</v>
      </c>
    </row>
    <row r="673" spans="2:51" s="14" customFormat="1" ht="11.25">
      <c r="B673" s="205"/>
      <c r="C673" s="206"/>
      <c r="D673" s="196" t="s">
        <v>127</v>
      </c>
      <c r="E673" s="207" t="s">
        <v>19</v>
      </c>
      <c r="F673" s="208" t="s">
        <v>628</v>
      </c>
      <c r="G673" s="206"/>
      <c r="H673" s="209">
        <v>5.4720000000000004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127</v>
      </c>
      <c r="AU673" s="215" t="s">
        <v>123</v>
      </c>
      <c r="AV673" s="14" t="s">
        <v>123</v>
      </c>
      <c r="AW673" s="14" t="s">
        <v>34</v>
      </c>
      <c r="AX673" s="14" t="s">
        <v>72</v>
      </c>
      <c r="AY673" s="215" t="s">
        <v>114</v>
      </c>
    </row>
    <row r="674" spans="2:51" s="13" customFormat="1" ht="11.25">
      <c r="B674" s="194"/>
      <c r="C674" s="195"/>
      <c r="D674" s="196" t="s">
        <v>127</v>
      </c>
      <c r="E674" s="197" t="s">
        <v>19</v>
      </c>
      <c r="F674" s="198" t="s">
        <v>451</v>
      </c>
      <c r="G674" s="195"/>
      <c r="H674" s="197" t="s">
        <v>19</v>
      </c>
      <c r="I674" s="199"/>
      <c r="J674" s="195"/>
      <c r="K674" s="195"/>
      <c r="L674" s="200"/>
      <c r="M674" s="201"/>
      <c r="N674" s="202"/>
      <c r="O674" s="202"/>
      <c r="P674" s="202"/>
      <c r="Q674" s="202"/>
      <c r="R674" s="202"/>
      <c r="S674" s="202"/>
      <c r="T674" s="203"/>
      <c r="AT674" s="204" t="s">
        <v>127</v>
      </c>
      <c r="AU674" s="204" t="s">
        <v>123</v>
      </c>
      <c r="AV674" s="13" t="s">
        <v>80</v>
      </c>
      <c r="AW674" s="13" t="s">
        <v>34</v>
      </c>
      <c r="AX674" s="13" t="s">
        <v>72</v>
      </c>
      <c r="AY674" s="204" t="s">
        <v>114</v>
      </c>
    </row>
    <row r="675" spans="2:51" s="14" customFormat="1" ht="11.25">
      <c r="B675" s="205"/>
      <c r="C675" s="206"/>
      <c r="D675" s="196" t="s">
        <v>127</v>
      </c>
      <c r="E675" s="207" t="s">
        <v>19</v>
      </c>
      <c r="F675" s="208" t="s">
        <v>627</v>
      </c>
      <c r="G675" s="206"/>
      <c r="H675" s="209">
        <v>8.7490000000000006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127</v>
      </c>
      <c r="AU675" s="215" t="s">
        <v>123</v>
      </c>
      <c r="AV675" s="14" t="s">
        <v>123</v>
      </c>
      <c r="AW675" s="14" t="s">
        <v>34</v>
      </c>
      <c r="AX675" s="14" t="s">
        <v>72</v>
      </c>
      <c r="AY675" s="215" t="s">
        <v>114</v>
      </c>
    </row>
    <row r="676" spans="2:51" s="14" customFormat="1" ht="11.25">
      <c r="B676" s="205"/>
      <c r="C676" s="206"/>
      <c r="D676" s="196" t="s">
        <v>127</v>
      </c>
      <c r="E676" s="207" t="s">
        <v>19</v>
      </c>
      <c r="F676" s="208" t="s">
        <v>628</v>
      </c>
      <c r="G676" s="206"/>
      <c r="H676" s="209">
        <v>5.4720000000000004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127</v>
      </c>
      <c r="AU676" s="215" t="s">
        <v>123</v>
      </c>
      <c r="AV676" s="14" t="s">
        <v>123</v>
      </c>
      <c r="AW676" s="14" t="s">
        <v>34</v>
      </c>
      <c r="AX676" s="14" t="s">
        <v>72</v>
      </c>
      <c r="AY676" s="215" t="s">
        <v>114</v>
      </c>
    </row>
    <row r="677" spans="2:51" s="13" customFormat="1" ht="11.25">
      <c r="B677" s="194"/>
      <c r="C677" s="195"/>
      <c r="D677" s="196" t="s">
        <v>127</v>
      </c>
      <c r="E677" s="197" t="s">
        <v>19</v>
      </c>
      <c r="F677" s="198" t="s">
        <v>453</v>
      </c>
      <c r="G677" s="195"/>
      <c r="H677" s="197" t="s">
        <v>19</v>
      </c>
      <c r="I677" s="199"/>
      <c r="J677" s="195"/>
      <c r="K677" s="195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127</v>
      </c>
      <c r="AU677" s="204" t="s">
        <v>123</v>
      </c>
      <c r="AV677" s="13" t="s">
        <v>80</v>
      </c>
      <c r="AW677" s="13" t="s">
        <v>34</v>
      </c>
      <c r="AX677" s="13" t="s">
        <v>72</v>
      </c>
      <c r="AY677" s="204" t="s">
        <v>114</v>
      </c>
    </row>
    <row r="678" spans="2:51" s="14" customFormat="1" ht="11.25">
      <c r="B678" s="205"/>
      <c r="C678" s="206"/>
      <c r="D678" s="196" t="s">
        <v>127</v>
      </c>
      <c r="E678" s="207" t="s">
        <v>19</v>
      </c>
      <c r="F678" s="208" t="s">
        <v>627</v>
      </c>
      <c r="G678" s="206"/>
      <c r="H678" s="209">
        <v>8.7490000000000006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127</v>
      </c>
      <c r="AU678" s="215" t="s">
        <v>123</v>
      </c>
      <c r="AV678" s="14" t="s">
        <v>123</v>
      </c>
      <c r="AW678" s="14" t="s">
        <v>34</v>
      </c>
      <c r="AX678" s="14" t="s">
        <v>72</v>
      </c>
      <c r="AY678" s="215" t="s">
        <v>114</v>
      </c>
    </row>
    <row r="679" spans="2:51" s="14" customFormat="1" ht="11.25">
      <c r="B679" s="205"/>
      <c r="C679" s="206"/>
      <c r="D679" s="196" t="s">
        <v>127</v>
      </c>
      <c r="E679" s="207" t="s">
        <v>19</v>
      </c>
      <c r="F679" s="208" t="s">
        <v>628</v>
      </c>
      <c r="G679" s="206"/>
      <c r="H679" s="209">
        <v>5.4720000000000004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127</v>
      </c>
      <c r="AU679" s="215" t="s">
        <v>123</v>
      </c>
      <c r="AV679" s="14" t="s">
        <v>123</v>
      </c>
      <c r="AW679" s="14" t="s">
        <v>34</v>
      </c>
      <c r="AX679" s="14" t="s">
        <v>72</v>
      </c>
      <c r="AY679" s="215" t="s">
        <v>114</v>
      </c>
    </row>
    <row r="680" spans="2:51" s="13" customFormat="1" ht="11.25">
      <c r="B680" s="194"/>
      <c r="C680" s="195"/>
      <c r="D680" s="196" t="s">
        <v>127</v>
      </c>
      <c r="E680" s="197" t="s">
        <v>19</v>
      </c>
      <c r="F680" s="198" t="s">
        <v>454</v>
      </c>
      <c r="G680" s="195"/>
      <c r="H680" s="197" t="s">
        <v>19</v>
      </c>
      <c r="I680" s="199"/>
      <c r="J680" s="195"/>
      <c r="K680" s="195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127</v>
      </c>
      <c r="AU680" s="204" t="s">
        <v>123</v>
      </c>
      <c r="AV680" s="13" t="s">
        <v>80</v>
      </c>
      <c r="AW680" s="13" t="s">
        <v>34</v>
      </c>
      <c r="AX680" s="13" t="s">
        <v>72</v>
      </c>
      <c r="AY680" s="204" t="s">
        <v>114</v>
      </c>
    </row>
    <row r="681" spans="2:51" s="14" customFormat="1" ht="11.25">
      <c r="B681" s="205"/>
      <c r="C681" s="206"/>
      <c r="D681" s="196" t="s">
        <v>127</v>
      </c>
      <c r="E681" s="207" t="s">
        <v>19</v>
      </c>
      <c r="F681" s="208" t="s">
        <v>627</v>
      </c>
      <c r="G681" s="206"/>
      <c r="H681" s="209">
        <v>8.7490000000000006</v>
      </c>
      <c r="I681" s="210"/>
      <c r="J681" s="206"/>
      <c r="K681" s="206"/>
      <c r="L681" s="211"/>
      <c r="M681" s="212"/>
      <c r="N681" s="213"/>
      <c r="O681" s="213"/>
      <c r="P681" s="213"/>
      <c r="Q681" s="213"/>
      <c r="R681" s="213"/>
      <c r="S681" s="213"/>
      <c r="T681" s="214"/>
      <c r="AT681" s="215" t="s">
        <v>127</v>
      </c>
      <c r="AU681" s="215" t="s">
        <v>123</v>
      </c>
      <c r="AV681" s="14" t="s">
        <v>123</v>
      </c>
      <c r="AW681" s="14" t="s">
        <v>34</v>
      </c>
      <c r="AX681" s="14" t="s">
        <v>72</v>
      </c>
      <c r="AY681" s="215" t="s">
        <v>114</v>
      </c>
    </row>
    <row r="682" spans="2:51" s="14" customFormat="1" ht="11.25">
      <c r="B682" s="205"/>
      <c r="C682" s="206"/>
      <c r="D682" s="196" t="s">
        <v>127</v>
      </c>
      <c r="E682" s="207" t="s">
        <v>19</v>
      </c>
      <c r="F682" s="208" t="s">
        <v>628</v>
      </c>
      <c r="G682" s="206"/>
      <c r="H682" s="209">
        <v>5.4720000000000004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127</v>
      </c>
      <c r="AU682" s="215" t="s">
        <v>123</v>
      </c>
      <c r="AV682" s="14" t="s">
        <v>123</v>
      </c>
      <c r="AW682" s="14" t="s">
        <v>34</v>
      </c>
      <c r="AX682" s="14" t="s">
        <v>72</v>
      </c>
      <c r="AY682" s="215" t="s">
        <v>114</v>
      </c>
    </row>
    <row r="683" spans="2:51" s="13" customFormat="1" ht="11.25">
      <c r="B683" s="194"/>
      <c r="C683" s="195"/>
      <c r="D683" s="196" t="s">
        <v>127</v>
      </c>
      <c r="E683" s="197" t="s">
        <v>19</v>
      </c>
      <c r="F683" s="198" t="s">
        <v>456</v>
      </c>
      <c r="G683" s="195"/>
      <c r="H683" s="197" t="s">
        <v>19</v>
      </c>
      <c r="I683" s="199"/>
      <c r="J683" s="195"/>
      <c r="K683" s="195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127</v>
      </c>
      <c r="AU683" s="204" t="s">
        <v>123</v>
      </c>
      <c r="AV683" s="13" t="s">
        <v>80</v>
      </c>
      <c r="AW683" s="13" t="s">
        <v>34</v>
      </c>
      <c r="AX683" s="13" t="s">
        <v>72</v>
      </c>
      <c r="AY683" s="204" t="s">
        <v>114</v>
      </c>
    </row>
    <row r="684" spans="2:51" s="14" customFormat="1" ht="11.25">
      <c r="B684" s="205"/>
      <c r="C684" s="206"/>
      <c r="D684" s="196" t="s">
        <v>127</v>
      </c>
      <c r="E684" s="207" t="s">
        <v>19</v>
      </c>
      <c r="F684" s="208" t="s">
        <v>627</v>
      </c>
      <c r="G684" s="206"/>
      <c r="H684" s="209">
        <v>8.7490000000000006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127</v>
      </c>
      <c r="AU684" s="215" t="s">
        <v>123</v>
      </c>
      <c r="AV684" s="14" t="s">
        <v>123</v>
      </c>
      <c r="AW684" s="14" t="s">
        <v>34</v>
      </c>
      <c r="AX684" s="14" t="s">
        <v>72</v>
      </c>
      <c r="AY684" s="215" t="s">
        <v>114</v>
      </c>
    </row>
    <row r="685" spans="2:51" s="14" customFormat="1" ht="11.25">
      <c r="B685" s="205"/>
      <c r="C685" s="206"/>
      <c r="D685" s="196" t="s">
        <v>127</v>
      </c>
      <c r="E685" s="207" t="s">
        <v>19</v>
      </c>
      <c r="F685" s="208" t="s">
        <v>628</v>
      </c>
      <c r="G685" s="206"/>
      <c r="H685" s="209">
        <v>5.4720000000000004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127</v>
      </c>
      <c r="AU685" s="215" t="s">
        <v>123</v>
      </c>
      <c r="AV685" s="14" t="s">
        <v>123</v>
      </c>
      <c r="AW685" s="14" t="s">
        <v>34</v>
      </c>
      <c r="AX685" s="14" t="s">
        <v>72</v>
      </c>
      <c r="AY685" s="215" t="s">
        <v>114</v>
      </c>
    </row>
    <row r="686" spans="2:51" s="13" customFormat="1" ht="11.25">
      <c r="B686" s="194"/>
      <c r="C686" s="195"/>
      <c r="D686" s="196" t="s">
        <v>127</v>
      </c>
      <c r="E686" s="197" t="s">
        <v>19</v>
      </c>
      <c r="F686" s="198" t="s">
        <v>457</v>
      </c>
      <c r="G686" s="195"/>
      <c r="H686" s="197" t="s">
        <v>19</v>
      </c>
      <c r="I686" s="199"/>
      <c r="J686" s="195"/>
      <c r="K686" s="195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127</v>
      </c>
      <c r="AU686" s="204" t="s">
        <v>123</v>
      </c>
      <c r="AV686" s="13" t="s">
        <v>80</v>
      </c>
      <c r="AW686" s="13" t="s">
        <v>34</v>
      </c>
      <c r="AX686" s="13" t="s">
        <v>72</v>
      </c>
      <c r="AY686" s="204" t="s">
        <v>114</v>
      </c>
    </row>
    <row r="687" spans="2:51" s="14" customFormat="1" ht="11.25">
      <c r="B687" s="205"/>
      <c r="C687" s="206"/>
      <c r="D687" s="196" t="s">
        <v>127</v>
      </c>
      <c r="E687" s="207" t="s">
        <v>19</v>
      </c>
      <c r="F687" s="208" t="s">
        <v>629</v>
      </c>
      <c r="G687" s="206"/>
      <c r="H687" s="209">
        <v>26.247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127</v>
      </c>
      <c r="AU687" s="215" t="s">
        <v>123</v>
      </c>
      <c r="AV687" s="14" t="s">
        <v>123</v>
      </c>
      <c r="AW687" s="14" t="s">
        <v>34</v>
      </c>
      <c r="AX687" s="14" t="s">
        <v>72</v>
      </c>
      <c r="AY687" s="215" t="s">
        <v>114</v>
      </c>
    </row>
    <row r="688" spans="2:51" s="14" customFormat="1" ht="11.25">
      <c r="B688" s="205"/>
      <c r="C688" s="206"/>
      <c r="D688" s="196" t="s">
        <v>127</v>
      </c>
      <c r="E688" s="207" t="s">
        <v>19</v>
      </c>
      <c r="F688" s="208" t="s">
        <v>630</v>
      </c>
      <c r="G688" s="206"/>
      <c r="H688" s="209">
        <v>73.543999999999997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127</v>
      </c>
      <c r="AU688" s="215" t="s">
        <v>123</v>
      </c>
      <c r="AV688" s="14" t="s">
        <v>123</v>
      </c>
      <c r="AW688" s="14" t="s">
        <v>34</v>
      </c>
      <c r="AX688" s="14" t="s">
        <v>72</v>
      </c>
      <c r="AY688" s="215" t="s">
        <v>114</v>
      </c>
    </row>
    <row r="689" spans="2:51" s="16" customFormat="1" ht="11.25">
      <c r="B689" s="233"/>
      <c r="C689" s="234"/>
      <c r="D689" s="196" t="s">
        <v>127</v>
      </c>
      <c r="E689" s="235" t="s">
        <v>19</v>
      </c>
      <c r="F689" s="236" t="s">
        <v>369</v>
      </c>
      <c r="G689" s="234"/>
      <c r="H689" s="237">
        <v>170.89600000000002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AT689" s="243" t="s">
        <v>127</v>
      </c>
      <c r="AU689" s="243" t="s">
        <v>123</v>
      </c>
      <c r="AV689" s="16" t="s">
        <v>139</v>
      </c>
      <c r="AW689" s="16" t="s">
        <v>34</v>
      </c>
      <c r="AX689" s="16" t="s">
        <v>72</v>
      </c>
      <c r="AY689" s="243" t="s">
        <v>114</v>
      </c>
    </row>
    <row r="690" spans="2:51" s="13" customFormat="1" ht="11.25">
      <c r="B690" s="194"/>
      <c r="C690" s="195"/>
      <c r="D690" s="196" t="s">
        <v>127</v>
      </c>
      <c r="E690" s="197" t="s">
        <v>19</v>
      </c>
      <c r="F690" s="198" t="s">
        <v>363</v>
      </c>
      <c r="G690" s="195"/>
      <c r="H690" s="197" t="s">
        <v>19</v>
      </c>
      <c r="I690" s="199"/>
      <c r="J690" s="195"/>
      <c r="K690" s="195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127</v>
      </c>
      <c r="AU690" s="204" t="s">
        <v>123</v>
      </c>
      <c r="AV690" s="13" t="s">
        <v>80</v>
      </c>
      <c r="AW690" s="13" t="s">
        <v>34</v>
      </c>
      <c r="AX690" s="13" t="s">
        <v>72</v>
      </c>
      <c r="AY690" s="204" t="s">
        <v>114</v>
      </c>
    </row>
    <row r="691" spans="2:51" s="13" customFormat="1" ht="11.25">
      <c r="B691" s="194"/>
      <c r="C691" s="195"/>
      <c r="D691" s="196" t="s">
        <v>127</v>
      </c>
      <c r="E691" s="197" t="s">
        <v>19</v>
      </c>
      <c r="F691" s="198" t="s">
        <v>631</v>
      </c>
      <c r="G691" s="195"/>
      <c r="H691" s="197" t="s">
        <v>19</v>
      </c>
      <c r="I691" s="199"/>
      <c r="J691" s="195"/>
      <c r="K691" s="195"/>
      <c r="L691" s="200"/>
      <c r="M691" s="201"/>
      <c r="N691" s="202"/>
      <c r="O691" s="202"/>
      <c r="P691" s="202"/>
      <c r="Q691" s="202"/>
      <c r="R691" s="202"/>
      <c r="S691" s="202"/>
      <c r="T691" s="203"/>
      <c r="AT691" s="204" t="s">
        <v>127</v>
      </c>
      <c r="AU691" s="204" t="s">
        <v>123</v>
      </c>
      <c r="AV691" s="13" t="s">
        <v>80</v>
      </c>
      <c r="AW691" s="13" t="s">
        <v>34</v>
      </c>
      <c r="AX691" s="13" t="s">
        <v>72</v>
      </c>
      <c r="AY691" s="204" t="s">
        <v>114</v>
      </c>
    </row>
    <row r="692" spans="2:51" s="14" customFormat="1" ht="11.25">
      <c r="B692" s="205"/>
      <c r="C692" s="206"/>
      <c r="D692" s="196" t="s">
        <v>127</v>
      </c>
      <c r="E692" s="207" t="s">
        <v>19</v>
      </c>
      <c r="F692" s="208" t="s">
        <v>632</v>
      </c>
      <c r="G692" s="206"/>
      <c r="H692" s="209">
        <v>25.391999999999999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127</v>
      </c>
      <c r="AU692" s="215" t="s">
        <v>123</v>
      </c>
      <c r="AV692" s="14" t="s">
        <v>123</v>
      </c>
      <c r="AW692" s="14" t="s">
        <v>34</v>
      </c>
      <c r="AX692" s="14" t="s">
        <v>72</v>
      </c>
      <c r="AY692" s="215" t="s">
        <v>114</v>
      </c>
    </row>
    <row r="693" spans="2:51" s="13" customFormat="1" ht="11.25">
      <c r="B693" s="194"/>
      <c r="C693" s="195"/>
      <c r="D693" s="196" t="s">
        <v>127</v>
      </c>
      <c r="E693" s="197" t="s">
        <v>19</v>
      </c>
      <c r="F693" s="198" t="s">
        <v>451</v>
      </c>
      <c r="G693" s="195"/>
      <c r="H693" s="197" t="s">
        <v>19</v>
      </c>
      <c r="I693" s="199"/>
      <c r="J693" s="195"/>
      <c r="K693" s="195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127</v>
      </c>
      <c r="AU693" s="204" t="s">
        <v>123</v>
      </c>
      <c r="AV693" s="13" t="s">
        <v>80</v>
      </c>
      <c r="AW693" s="13" t="s">
        <v>34</v>
      </c>
      <c r="AX693" s="13" t="s">
        <v>72</v>
      </c>
      <c r="AY693" s="204" t="s">
        <v>114</v>
      </c>
    </row>
    <row r="694" spans="2:51" s="14" customFormat="1" ht="11.25">
      <c r="B694" s="205"/>
      <c r="C694" s="206"/>
      <c r="D694" s="196" t="s">
        <v>127</v>
      </c>
      <c r="E694" s="207" t="s">
        <v>19</v>
      </c>
      <c r="F694" s="208" t="s">
        <v>633</v>
      </c>
      <c r="G694" s="206"/>
      <c r="H694" s="209">
        <v>25.76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127</v>
      </c>
      <c r="AU694" s="215" t="s">
        <v>123</v>
      </c>
      <c r="AV694" s="14" t="s">
        <v>123</v>
      </c>
      <c r="AW694" s="14" t="s">
        <v>34</v>
      </c>
      <c r="AX694" s="14" t="s">
        <v>72</v>
      </c>
      <c r="AY694" s="215" t="s">
        <v>114</v>
      </c>
    </row>
    <row r="695" spans="2:51" s="13" customFormat="1" ht="11.25">
      <c r="B695" s="194"/>
      <c r="C695" s="195"/>
      <c r="D695" s="196" t="s">
        <v>127</v>
      </c>
      <c r="E695" s="197" t="s">
        <v>19</v>
      </c>
      <c r="F695" s="198" t="s">
        <v>453</v>
      </c>
      <c r="G695" s="195"/>
      <c r="H695" s="197" t="s">
        <v>19</v>
      </c>
      <c r="I695" s="199"/>
      <c r="J695" s="195"/>
      <c r="K695" s="195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127</v>
      </c>
      <c r="AU695" s="204" t="s">
        <v>123</v>
      </c>
      <c r="AV695" s="13" t="s">
        <v>80</v>
      </c>
      <c r="AW695" s="13" t="s">
        <v>34</v>
      </c>
      <c r="AX695" s="13" t="s">
        <v>72</v>
      </c>
      <c r="AY695" s="204" t="s">
        <v>114</v>
      </c>
    </row>
    <row r="696" spans="2:51" s="14" customFormat="1" ht="11.25">
      <c r="B696" s="205"/>
      <c r="C696" s="206"/>
      <c r="D696" s="196" t="s">
        <v>127</v>
      </c>
      <c r="E696" s="207" t="s">
        <v>19</v>
      </c>
      <c r="F696" s="208" t="s">
        <v>633</v>
      </c>
      <c r="G696" s="206"/>
      <c r="H696" s="209">
        <v>25.76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127</v>
      </c>
      <c r="AU696" s="215" t="s">
        <v>123</v>
      </c>
      <c r="AV696" s="14" t="s">
        <v>123</v>
      </c>
      <c r="AW696" s="14" t="s">
        <v>34</v>
      </c>
      <c r="AX696" s="14" t="s">
        <v>72</v>
      </c>
      <c r="AY696" s="215" t="s">
        <v>114</v>
      </c>
    </row>
    <row r="697" spans="2:51" s="13" customFormat="1" ht="11.25">
      <c r="B697" s="194"/>
      <c r="C697" s="195"/>
      <c r="D697" s="196" t="s">
        <v>127</v>
      </c>
      <c r="E697" s="197" t="s">
        <v>19</v>
      </c>
      <c r="F697" s="198" t="s">
        <v>454</v>
      </c>
      <c r="G697" s="195"/>
      <c r="H697" s="197" t="s">
        <v>19</v>
      </c>
      <c r="I697" s="199"/>
      <c r="J697" s="195"/>
      <c r="K697" s="195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127</v>
      </c>
      <c r="AU697" s="204" t="s">
        <v>123</v>
      </c>
      <c r="AV697" s="13" t="s">
        <v>80</v>
      </c>
      <c r="AW697" s="13" t="s">
        <v>34</v>
      </c>
      <c r="AX697" s="13" t="s">
        <v>72</v>
      </c>
      <c r="AY697" s="204" t="s">
        <v>114</v>
      </c>
    </row>
    <row r="698" spans="2:51" s="14" customFormat="1" ht="11.25">
      <c r="B698" s="205"/>
      <c r="C698" s="206"/>
      <c r="D698" s="196" t="s">
        <v>127</v>
      </c>
      <c r="E698" s="207" t="s">
        <v>19</v>
      </c>
      <c r="F698" s="208" t="s">
        <v>634</v>
      </c>
      <c r="G698" s="206"/>
      <c r="H698" s="209">
        <v>25.87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127</v>
      </c>
      <c r="AU698" s="215" t="s">
        <v>123</v>
      </c>
      <c r="AV698" s="14" t="s">
        <v>123</v>
      </c>
      <c r="AW698" s="14" t="s">
        <v>34</v>
      </c>
      <c r="AX698" s="14" t="s">
        <v>72</v>
      </c>
      <c r="AY698" s="215" t="s">
        <v>114</v>
      </c>
    </row>
    <row r="699" spans="2:51" s="13" customFormat="1" ht="11.25">
      <c r="B699" s="194"/>
      <c r="C699" s="195"/>
      <c r="D699" s="196" t="s">
        <v>127</v>
      </c>
      <c r="E699" s="197" t="s">
        <v>19</v>
      </c>
      <c r="F699" s="198" t="s">
        <v>456</v>
      </c>
      <c r="G699" s="195"/>
      <c r="H699" s="197" t="s">
        <v>19</v>
      </c>
      <c r="I699" s="199"/>
      <c r="J699" s="195"/>
      <c r="K699" s="195"/>
      <c r="L699" s="200"/>
      <c r="M699" s="201"/>
      <c r="N699" s="202"/>
      <c r="O699" s="202"/>
      <c r="P699" s="202"/>
      <c r="Q699" s="202"/>
      <c r="R699" s="202"/>
      <c r="S699" s="202"/>
      <c r="T699" s="203"/>
      <c r="AT699" s="204" t="s">
        <v>127</v>
      </c>
      <c r="AU699" s="204" t="s">
        <v>123</v>
      </c>
      <c r="AV699" s="13" t="s">
        <v>80</v>
      </c>
      <c r="AW699" s="13" t="s">
        <v>34</v>
      </c>
      <c r="AX699" s="13" t="s">
        <v>72</v>
      </c>
      <c r="AY699" s="204" t="s">
        <v>114</v>
      </c>
    </row>
    <row r="700" spans="2:51" s="14" customFormat="1" ht="11.25">
      <c r="B700" s="205"/>
      <c r="C700" s="206"/>
      <c r="D700" s="196" t="s">
        <v>127</v>
      </c>
      <c r="E700" s="207" t="s">
        <v>19</v>
      </c>
      <c r="F700" s="208" t="s">
        <v>634</v>
      </c>
      <c r="G700" s="206"/>
      <c r="H700" s="209">
        <v>25.87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127</v>
      </c>
      <c r="AU700" s="215" t="s">
        <v>123</v>
      </c>
      <c r="AV700" s="14" t="s">
        <v>123</v>
      </c>
      <c r="AW700" s="14" t="s">
        <v>34</v>
      </c>
      <c r="AX700" s="14" t="s">
        <v>72</v>
      </c>
      <c r="AY700" s="215" t="s">
        <v>114</v>
      </c>
    </row>
    <row r="701" spans="2:51" s="13" customFormat="1" ht="11.25">
      <c r="B701" s="194"/>
      <c r="C701" s="195"/>
      <c r="D701" s="196" t="s">
        <v>127</v>
      </c>
      <c r="E701" s="197" t="s">
        <v>19</v>
      </c>
      <c r="F701" s="198" t="s">
        <v>457</v>
      </c>
      <c r="G701" s="195"/>
      <c r="H701" s="197" t="s">
        <v>19</v>
      </c>
      <c r="I701" s="199"/>
      <c r="J701" s="195"/>
      <c r="K701" s="195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127</v>
      </c>
      <c r="AU701" s="204" t="s">
        <v>123</v>
      </c>
      <c r="AV701" s="13" t="s">
        <v>80</v>
      </c>
      <c r="AW701" s="13" t="s">
        <v>34</v>
      </c>
      <c r="AX701" s="13" t="s">
        <v>72</v>
      </c>
      <c r="AY701" s="204" t="s">
        <v>114</v>
      </c>
    </row>
    <row r="702" spans="2:51" s="14" customFormat="1" ht="11.25">
      <c r="B702" s="205"/>
      <c r="C702" s="206"/>
      <c r="D702" s="196" t="s">
        <v>127</v>
      </c>
      <c r="E702" s="207" t="s">
        <v>19</v>
      </c>
      <c r="F702" s="208" t="s">
        <v>635</v>
      </c>
      <c r="G702" s="206"/>
      <c r="H702" s="209">
        <v>78.605000000000004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127</v>
      </c>
      <c r="AU702" s="215" t="s">
        <v>123</v>
      </c>
      <c r="AV702" s="14" t="s">
        <v>123</v>
      </c>
      <c r="AW702" s="14" t="s">
        <v>34</v>
      </c>
      <c r="AX702" s="14" t="s">
        <v>72</v>
      </c>
      <c r="AY702" s="215" t="s">
        <v>114</v>
      </c>
    </row>
    <row r="703" spans="2:51" s="16" customFormat="1" ht="11.25">
      <c r="B703" s="233"/>
      <c r="C703" s="234"/>
      <c r="D703" s="196" t="s">
        <v>127</v>
      </c>
      <c r="E703" s="235" t="s">
        <v>19</v>
      </c>
      <c r="F703" s="236" t="s">
        <v>369</v>
      </c>
      <c r="G703" s="234"/>
      <c r="H703" s="237">
        <v>207.25700000000001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AT703" s="243" t="s">
        <v>127</v>
      </c>
      <c r="AU703" s="243" t="s">
        <v>123</v>
      </c>
      <c r="AV703" s="16" t="s">
        <v>139</v>
      </c>
      <c r="AW703" s="16" t="s">
        <v>34</v>
      </c>
      <c r="AX703" s="16" t="s">
        <v>72</v>
      </c>
      <c r="AY703" s="243" t="s">
        <v>114</v>
      </c>
    </row>
    <row r="704" spans="2:51" s="13" customFormat="1" ht="11.25">
      <c r="B704" s="194"/>
      <c r="C704" s="195"/>
      <c r="D704" s="196" t="s">
        <v>127</v>
      </c>
      <c r="E704" s="197" t="s">
        <v>19</v>
      </c>
      <c r="F704" s="198" t="s">
        <v>363</v>
      </c>
      <c r="G704" s="195"/>
      <c r="H704" s="197" t="s">
        <v>19</v>
      </c>
      <c r="I704" s="199"/>
      <c r="J704" s="195"/>
      <c r="K704" s="195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127</v>
      </c>
      <c r="AU704" s="204" t="s">
        <v>123</v>
      </c>
      <c r="AV704" s="13" t="s">
        <v>80</v>
      </c>
      <c r="AW704" s="13" t="s">
        <v>34</v>
      </c>
      <c r="AX704" s="13" t="s">
        <v>72</v>
      </c>
      <c r="AY704" s="204" t="s">
        <v>114</v>
      </c>
    </row>
    <row r="705" spans="2:51" s="13" customFormat="1" ht="11.25">
      <c r="B705" s="194"/>
      <c r="C705" s="195"/>
      <c r="D705" s="196" t="s">
        <v>127</v>
      </c>
      <c r="E705" s="197" t="s">
        <v>19</v>
      </c>
      <c r="F705" s="198" t="s">
        <v>364</v>
      </c>
      <c r="G705" s="195"/>
      <c r="H705" s="197" t="s">
        <v>19</v>
      </c>
      <c r="I705" s="199"/>
      <c r="J705" s="195"/>
      <c r="K705" s="195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127</v>
      </c>
      <c r="AU705" s="204" t="s">
        <v>123</v>
      </c>
      <c r="AV705" s="13" t="s">
        <v>80</v>
      </c>
      <c r="AW705" s="13" t="s">
        <v>34</v>
      </c>
      <c r="AX705" s="13" t="s">
        <v>72</v>
      </c>
      <c r="AY705" s="204" t="s">
        <v>114</v>
      </c>
    </row>
    <row r="706" spans="2:51" s="13" customFormat="1" ht="11.25">
      <c r="B706" s="194"/>
      <c r="C706" s="195"/>
      <c r="D706" s="196" t="s">
        <v>127</v>
      </c>
      <c r="E706" s="197" t="s">
        <v>19</v>
      </c>
      <c r="F706" s="198" t="s">
        <v>636</v>
      </c>
      <c r="G706" s="195"/>
      <c r="H706" s="197" t="s">
        <v>19</v>
      </c>
      <c r="I706" s="199"/>
      <c r="J706" s="195"/>
      <c r="K706" s="195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127</v>
      </c>
      <c r="AU706" s="204" t="s">
        <v>123</v>
      </c>
      <c r="AV706" s="13" t="s">
        <v>80</v>
      </c>
      <c r="AW706" s="13" t="s">
        <v>34</v>
      </c>
      <c r="AX706" s="13" t="s">
        <v>72</v>
      </c>
      <c r="AY706" s="204" t="s">
        <v>114</v>
      </c>
    </row>
    <row r="707" spans="2:51" s="14" customFormat="1" ht="11.25">
      <c r="B707" s="205"/>
      <c r="C707" s="206"/>
      <c r="D707" s="196" t="s">
        <v>127</v>
      </c>
      <c r="E707" s="207" t="s">
        <v>19</v>
      </c>
      <c r="F707" s="208" t="s">
        <v>637</v>
      </c>
      <c r="G707" s="206"/>
      <c r="H707" s="209">
        <v>1.216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127</v>
      </c>
      <c r="AU707" s="215" t="s">
        <v>123</v>
      </c>
      <c r="AV707" s="14" t="s">
        <v>123</v>
      </c>
      <c r="AW707" s="14" t="s">
        <v>34</v>
      </c>
      <c r="AX707" s="14" t="s">
        <v>72</v>
      </c>
      <c r="AY707" s="215" t="s">
        <v>114</v>
      </c>
    </row>
    <row r="708" spans="2:51" s="16" customFormat="1" ht="11.25">
      <c r="B708" s="233"/>
      <c r="C708" s="234"/>
      <c r="D708" s="196" t="s">
        <v>127</v>
      </c>
      <c r="E708" s="235" t="s">
        <v>19</v>
      </c>
      <c r="F708" s="236" t="s">
        <v>369</v>
      </c>
      <c r="G708" s="234"/>
      <c r="H708" s="237">
        <v>1.216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AT708" s="243" t="s">
        <v>127</v>
      </c>
      <c r="AU708" s="243" t="s">
        <v>123</v>
      </c>
      <c r="AV708" s="16" t="s">
        <v>139</v>
      </c>
      <c r="AW708" s="16" t="s">
        <v>34</v>
      </c>
      <c r="AX708" s="16" t="s">
        <v>72</v>
      </c>
      <c r="AY708" s="243" t="s">
        <v>114</v>
      </c>
    </row>
    <row r="709" spans="2:51" s="13" customFormat="1" ht="11.25">
      <c r="B709" s="194"/>
      <c r="C709" s="195"/>
      <c r="D709" s="196" t="s">
        <v>127</v>
      </c>
      <c r="E709" s="197" t="s">
        <v>19</v>
      </c>
      <c r="F709" s="198" t="s">
        <v>370</v>
      </c>
      <c r="G709" s="195"/>
      <c r="H709" s="197" t="s">
        <v>19</v>
      </c>
      <c r="I709" s="199"/>
      <c r="J709" s="195"/>
      <c r="K709" s="195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127</v>
      </c>
      <c r="AU709" s="204" t="s">
        <v>123</v>
      </c>
      <c r="AV709" s="13" t="s">
        <v>80</v>
      </c>
      <c r="AW709" s="13" t="s">
        <v>34</v>
      </c>
      <c r="AX709" s="13" t="s">
        <v>72</v>
      </c>
      <c r="AY709" s="204" t="s">
        <v>114</v>
      </c>
    </row>
    <row r="710" spans="2:51" s="13" customFormat="1" ht="11.25">
      <c r="B710" s="194"/>
      <c r="C710" s="195"/>
      <c r="D710" s="196" t="s">
        <v>127</v>
      </c>
      <c r="E710" s="197" t="s">
        <v>19</v>
      </c>
      <c r="F710" s="198" t="s">
        <v>367</v>
      </c>
      <c r="G710" s="195"/>
      <c r="H710" s="197" t="s">
        <v>19</v>
      </c>
      <c r="I710" s="199"/>
      <c r="J710" s="195"/>
      <c r="K710" s="195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127</v>
      </c>
      <c r="AU710" s="204" t="s">
        <v>123</v>
      </c>
      <c r="AV710" s="13" t="s">
        <v>80</v>
      </c>
      <c r="AW710" s="13" t="s">
        <v>34</v>
      </c>
      <c r="AX710" s="13" t="s">
        <v>72</v>
      </c>
      <c r="AY710" s="204" t="s">
        <v>114</v>
      </c>
    </row>
    <row r="711" spans="2:51" s="14" customFormat="1" ht="11.25">
      <c r="B711" s="205"/>
      <c r="C711" s="206"/>
      <c r="D711" s="196" t="s">
        <v>127</v>
      </c>
      <c r="E711" s="207" t="s">
        <v>19</v>
      </c>
      <c r="F711" s="208" t="s">
        <v>637</v>
      </c>
      <c r="G711" s="206"/>
      <c r="H711" s="209">
        <v>1.216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127</v>
      </c>
      <c r="AU711" s="215" t="s">
        <v>123</v>
      </c>
      <c r="AV711" s="14" t="s">
        <v>123</v>
      </c>
      <c r="AW711" s="14" t="s">
        <v>34</v>
      </c>
      <c r="AX711" s="14" t="s">
        <v>72</v>
      </c>
      <c r="AY711" s="215" t="s">
        <v>114</v>
      </c>
    </row>
    <row r="712" spans="2:51" s="16" customFormat="1" ht="11.25">
      <c r="B712" s="233"/>
      <c r="C712" s="234"/>
      <c r="D712" s="196" t="s">
        <v>127</v>
      </c>
      <c r="E712" s="235" t="s">
        <v>19</v>
      </c>
      <c r="F712" s="236" t="s">
        <v>369</v>
      </c>
      <c r="G712" s="234"/>
      <c r="H712" s="237">
        <v>1.216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AT712" s="243" t="s">
        <v>127</v>
      </c>
      <c r="AU712" s="243" t="s">
        <v>123</v>
      </c>
      <c r="AV712" s="16" t="s">
        <v>139</v>
      </c>
      <c r="AW712" s="16" t="s">
        <v>34</v>
      </c>
      <c r="AX712" s="16" t="s">
        <v>72</v>
      </c>
      <c r="AY712" s="243" t="s">
        <v>114</v>
      </c>
    </row>
    <row r="713" spans="2:51" s="13" customFormat="1" ht="11.25">
      <c r="B713" s="194"/>
      <c r="C713" s="195"/>
      <c r="D713" s="196" t="s">
        <v>127</v>
      </c>
      <c r="E713" s="197" t="s">
        <v>19</v>
      </c>
      <c r="F713" s="198" t="s">
        <v>372</v>
      </c>
      <c r="G713" s="195"/>
      <c r="H713" s="197" t="s">
        <v>19</v>
      </c>
      <c r="I713" s="199"/>
      <c r="J713" s="195"/>
      <c r="K713" s="195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127</v>
      </c>
      <c r="AU713" s="204" t="s">
        <v>123</v>
      </c>
      <c r="AV713" s="13" t="s">
        <v>80</v>
      </c>
      <c r="AW713" s="13" t="s">
        <v>34</v>
      </c>
      <c r="AX713" s="13" t="s">
        <v>72</v>
      </c>
      <c r="AY713" s="204" t="s">
        <v>114</v>
      </c>
    </row>
    <row r="714" spans="2:51" s="13" customFormat="1" ht="11.25">
      <c r="B714" s="194"/>
      <c r="C714" s="195"/>
      <c r="D714" s="196" t="s">
        <v>127</v>
      </c>
      <c r="E714" s="197" t="s">
        <v>19</v>
      </c>
      <c r="F714" s="198" t="s">
        <v>367</v>
      </c>
      <c r="G714" s="195"/>
      <c r="H714" s="197" t="s">
        <v>19</v>
      </c>
      <c r="I714" s="199"/>
      <c r="J714" s="195"/>
      <c r="K714" s="195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127</v>
      </c>
      <c r="AU714" s="204" t="s">
        <v>123</v>
      </c>
      <c r="AV714" s="13" t="s">
        <v>80</v>
      </c>
      <c r="AW714" s="13" t="s">
        <v>34</v>
      </c>
      <c r="AX714" s="13" t="s">
        <v>72</v>
      </c>
      <c r="AY714" s="204" t="s">
        <v>114</v>
      </c>
    </row>
    <row r="715" spans="2:51" s="14" customFormat="1" ht="11.25">
      <c r="B715" s="205"/>
      <c r="C715" s="206"/>
      <c r="D715" s="196" t="s">
        <v>127</v>
      </c>
      <c r="E715" s="207" t="s">
        <v>19</v>
      </c>
      <c r="F715" s="208" t="s">
        <v>637</v>
      </c>
      <c r="G715" s="206"/>
      <c r="H715" s="209">
        <v>1.216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127</v>
      </c>
      <c r="AU715" s="215" t="s">
        <v>123</v>
      </c>
      <c r="AV715" s="14" t="s">
        <v>123</v>
      </c>
      <c r="AW715" s="14" t="s">
        <v>34</v>
      </c>
      <c r="AX715" s="14" t="s">
        <v>72</v>
      </c>
      <c r="AY715" s="215" t="s">
        <v>114</v>
      </c>
    </row>
    <row r="716" spans="2:51" s="16" customFormat="1" ht="11.25">
      <c r="B716" s="233"/>
      <c r="C716" s="234"/>
      <c r="D716" s="196" t="s">
        <v>127</v>
      </c>
      <c r="E716" s="235" t="s">
        <v>19</v>
      </c>
      <c r="F716" s="236" t="s">
        <v>369</v>
      </c>
      <c r="G716" s="234"/>
      <c r="H716" s="237">
        <v>1.216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AT716" s="243" t="s">
        <v>127</v>
      </c>
      <c r="AU716" s="243" t="s">
        <v>123</v>
      </c>
      <c r="AV716" s="16" t="s">
        <v>139</v>
      </c>
      <c r="AW716" s="16" t="s">
        <v>34</v>
      </c>
      <c r="AX716" s="16" t="s">
        <v>72</v>
      </c>
      <c r="AY716" s="243" t="s">
        <v>114</v>
      </c>
    </row>
    <row r="717" spans="2:51" s="13" customFormat="1" ht="11.25">
      <c r="B717" s="194"/>
      <c r="C717" s="195"/>
      <c r="D717" s="196" t="s">
        <v>127</v>
      </c>
      <c r="E717" s="197" t="s">
        <v>19</v>
      </c>
      <c r="F717" s="198" t="s">
        <v>363</v>
      </c>
      <c r="G717" s="195"/>
      <c r="H717" s="197" t="s">
        <v>19</v>
      </c>
      <c r="I717" s="199"/>
      <c r="J717" s="195"/>
      <c r="K717" s="195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127</v>
      </c>
      <c r="AU717" s="204" t="s">
        <v>123</v>
      </c>
      <c r="AV717" s="13" t="s">
        <v>80</v>
      </c>
      <c r="AW717" s="13" t="s">
        <v>34</v>
      </c>
      <c r="AX717" s="13" t="s">
        <v>72</v>
      </c>
      <c r="AY717" s="204" t="s">
        <v>114</v>
      </c>
    </row>
    <row r="718" spans="2:51" s="13" customFormat="1" ht="11.25">
      <c r="B718" s="194"/>
      <c r="C718" s="195"/>
      <c r="D718" s="196" t="s">
        <v>127</v>
      </c>
      <c r="E718" s="197" t="s">
        <v>19</v>
      </c>
      <c r="F718" s="198" t="s">
        <v>486</v>
      </c>
      <c r="G718" s="195"/>
      <c r="H718" s="197" t="s">
        <v>19</v>
      </c>
      <c r="I718" s="199"/>
      <c r="J718" s="195"/>
      <c r="K718" s="195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127</v>
      </c>
      <c r="AU718" s="204" t="s">
        <v>123</v>
      </c>
      <c r="AV718" s="13" t="s">
        <v>80</v>
      </c>
      <c r="AW718" s="13" t="s">
        <v>34</v>
      </c>
      <c r="AX718" s="13" t="s">
        <v>72</v>
      </c>
      <c r="AY718" s="204" t="s">
        <v>114</v>
      </c>
    </row>
    <row r="719" spans="2:51" s="13" customFormat="1" ht="11.25">
      <c r="B719" s="194"/>
      <c r="C719" s="195"/>
      <c r="D719" s="196" t="s">
        <v>127</v>
      </c>
      <c r="E719" s="197" t="s">
        <v>19</v>
      </c>
      <c r="F719" s="198" t="s">
        <v>364</v>
      </c>
      <c r="G719" s="195"/>
      <c r="H719" s="197" t="s">
        <v>19</v>
      </c>
      <c r="I719" s="199"/>
      <c r="J719" s="195"/>
      <c r="K719" s="195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127</v>
      </c>
      <c r="AU719" s="204" t="s">
        <v>123</v>
      </c>
      <c r="AV719" s="13" t="s">
        <v>80</v>
      </c>
      <c r="AW719" s="13" t="s">
        <v>34</v>
      </c>
      <c r="AX719" s="13" t="s">
        <v>72</v>
      </c>
      <c r="AY719" s="204" t="s">
        <v>114</v>
      </c>
    </row>
    <row r="720" spans="2:51" s="14" customFormat="1" ht="11.25">
      <c r="B720" s="205"/>
      <c r="C720" s="206"/>
      <c r="D720" s="196" t="s">
        <v>127</v>
      </c>
      <c r="E720" s="207" t="s">
        <v>19</v>
      </c>
      <c r="F720" s="208" t="s">
        <v>638</v>
      </c>
      <c r="G720" s="206"/>
      <c r="H720" s="209">
        <v>8.5990000000000002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127</v>
      </c>
      <c r="AU720" s="215" t="s">
        <v>123</v>
      </c>
      <c r="AV720" s="14" t="s">
        <v>123</v>
      </c>
      <c r="AW720" s="14" t="s">
        <v>34</v>
      </c>
      <c r="AX720" s="14" t="s">
        <v>72</v>
      </c>
      <c r="AY720" s="215" t="s">
        <v>114</v>
      </c>
    </row>
    <row r="721" spans="2:51" s="13" customFormat="1" ht="11.25">
      <c r="B721" s="194"/>
      <c r="C721" s="195"/>
      <c r="D721" s="196" t="s">
        <v>127</v>
      </c>
      <c r="E721" s="197" t="s">
        <v>19</v>
      </c>
      <c r="F721" s="198" t="s">
        <v>451</v>
      </c>
      <c r="G721" s="195"/>
      <c r="H721" s="197" t="s">
        <v>19</v>
      </c>
      <c r="I721" s="199"/>
      <c r="J721" s="195"/>
      <c r="K721" s="195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127</v>
      </c>
      <c r="AU721" s="204" t="s">
        <v>123</v>
      </c>
      <c r="AV721" s="13" t="s">
        <v>80</v>
      </c>
      <c r="AW721" s="13" t="s">
        <v>34</v>
      </c>
      <c r="AX721" s="13" t="s">
        <v>72</v>
      </c>
      <c r="AY721" s="204" t="s">
        <v>114</v>
      </c>
    </row>
    <row r="722" spans="2:51" s="14" customFormat="1" ht="11.25">
      <c r="B722" s="205"/>
      <c r="C722" s="206"/>
      <c r="D722" s="196" t="s">
        <v>127</v>
      </c>
      <c r="E722" s="207" t="s">
        <v>19</v>
      </c>
      <c r="F722" s="208" t="s">
        <v>639</v>
      </c>
      <c r="G722" s="206"/>
      <c r="H722" s="209">
        <v>9.5540000000000003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127</v>
      </c>
      <c r="AU722" s="215" t="s">
        <v>123</v>
      </c>
      <c r="AV722" s="14" t="s">
        <v>123</v>
      </c>
      <c r="AW722" s="14" t="s">
        <v>34</v>
      </c>
      <c r="AX722" s="14" t="s">
        <v>72</v>
      </c>
      <c r="AY722" s="215" t="s">
        <v>114</v>
      </c>
    </row>
    <row r="723" spans="2:51" s="13" customFormat="1" ht="11.25">
      <c r="B723" s="194"/>
      <c r="C723" s="195"/>
      <c r="D723" s="196" t="s">
        <v>127</v>
      </c>
      <c r="E723" s="197" t="s">
        <v>19</v>
      </c>
      <c r="F723" s="198" t="s">
        <v>453</v>
      </c>
      <c r="G723" s="195"/>
      <c r="H723" s="197" t="s">
        <v>19</v>
      </c>
      <c r="I723" s="199"/>
      <c r="J723" s="195"/>
      <c r="K723" s="195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127</v>
      </c>
      <c r="AU723" s="204" t="s">
        <v>123</v>
      </c>
      <c r="AV723" s="13" t="s">
        <v>80</v>
      </c>
      <c r="AW723" s="13" t="s">
        <v>34</v>
      </c>
      <c r="AX723" s="13" t="s">
        <v>72</v>
      </c>
      <c r="AY723" s="204" t="s">
        <v>114</v>
      </c>
    </row>
    <row r="724" spans="2:51" s="14" customFormat="1" ht="11.25">
      <c r="B724" s="205"/>
      <c r="C724" s="206"/>
      <c r="D724" s="196" t="s">
        <v>127</v>
      </c>
      <c r="E724" s="207" t="s">
        <v>19</v>
      </c>
      <c r="F724" s="208" t="s">
        <v>639</v>
      </c>
      <c r="G724" s="206"/>
      <c r="H724" s="209">
        <v>9.5540000000000003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127</v>
      </c>
      <c r="AU724" s="215" t="s">
        <v>123</v>
      </c>
      <c r="AV724" s="14" t="s">
        <v>123</v>
      </c>
      <c r="AW724" s="14" t="s">
        <v>34</v>
      </c>
      <c r="AX724" s="14" t="s">
        <v>72</v>
      </c>
      <c r="AY724" s="215" t="s">
        <v>114</v>
      </c>
    </row>
    <row r="725" spans="2:51" s="13" customFormat="1" ht="11.25">
      <c r="B725" s="194"/>
      <c r="C725" s="195"/>
      <c r="D725" s="196" t="s">
        <v>127</v>
      </c>
      <c r="E725" s="197" t="s">
        <v>19</v>
      </c>
      <c r="F725" s="198" t="s">
        <v>454</v>
      </c>
      <c r="G725" s="195"/>
      <c r="H725" s="197" t="s">
        <v>19</v>
      </c>
      <c r="I725" s="199"/>
      <c r="J725" s="195"/>
      <c r="K725" s="195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127</v>
      </c>
      <c r="AU725" s="204" t="s">
        <v>123</v>
      </c>
      <c r="AV725" s="13" t="s">
        <v>80</v>
      </c>
      <c r="AW725" s="13" t="s">
        <v>34</v>
      </c>
      <c r="AX725" s="13" t="s">
        <v>72</v>
      </c>
      <c r="AY725" s="204" t="s">
        <v>114</v>
      </c>
    </row>
    <row r="726" spans="2:51" s="14" customFormat="1" ht="11.25">
      <c r="B726" s="205"/>
      <c r="C726" s="206"/>
      <c r="D726" s="196" t="s">
        <v>127</v>
      </c>
      <c r="E726" s="207" t="s">
        <v>19</v>
      </c>
      <c r="F726" s="208" t="s">
        <v>639</v>
      </c>
      <c r="G726" s="206"/>
      <c r="H726" s="209">
        <v>9.5540000000000003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127</v>
      </c>
      <c r="AU726" s="215" t="s">
        <v>123</v>
      </c>
      <c r="AV726" s="14" t="s">
        <v>123</v>
      </c>
      <c r="AW726" s="14" t="s">
        <v>34</v>
      </c>
      <c r="AX726" s="14" t="s">
        <v>72</v>
      </c>
      <c r="AY726" s="215" t="s">
        <v>114</v>
      </c>
    </row>
    <row r="727" spans="2:51" s="13" customFormat="1" ht="11.25">
      <c r="B727" s="194"/>
      <c r="C727" s="195"/>
      <c r="D727" s="196" t="s">
        <v>127</v>
      </c>
      <c r="E727" s="197" t="s">
        <v>19</v>
      </c>
      <c r="F727" s="198" t="s">
        <v>456</v>
      </c>
      <c r="G727" s="195"/>
      <c r="H727" s="197" t="s">
        <v>19</v>
      </c>
      <c r="I727" s="199"/>
      <c r="J727" s="195"/>
      <c r="K727" s="195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127</v>
      </c>
      <c r="AU727" s="204" t="s">
        <v>123</v>
      </c>
      <c r="AV727" s="13" t="s">
        <v>80</v>
      </c>
      <c r="AW727" s="13" t="s">
        <v>34</v>
      </c>
      <c r="AX727" s="13" t="s">
        <v>72</v>
      </c>
      <c r="AY727" s="204" t="s">
        <v>114</v>
      </c>
    </row>
    <row r="728" spans="2:51" s="14" customFormat="1" ht="11.25">
      <c r="B728" s="205"/>
      <c r="C728" s="206"/>
      <c r="D728" s="196" t="s">
        <v>127</v>
      </c>
      <c r="E728" s="207" t="s">
        <v>19</v>
      </c>
      <c r="F728" s="208" t="s">
        <v>639</v>
      </c>
      <c r="G728" s="206"/>
      <c r="H728" s="209">
        <v>9.5540000000000003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127</v>
      </c>
      <c r="AU728" s="215" t="s">
        <v>123</v>
      </c>
      <c r="AV728" s="14" t="s">
        <v>123</v>
      </c>
      <c r="AW728" s="14" t="s">
        <v>34</v>
      </c>
      <c r="AX728" s="14" t="s">
        <v>72</v>
      </c>
      <c r="AY728" s="215" t="s">
        <v>114</v>
      </c>
    </row>
    <row r="729" spans="2:51" s="13" customFormat="1" ht="11.25">
      <c r="B729" s="194"/>
      <c r="C729" s="195"/>
      <c r="D729" s="196" t="s">
        <v>127</v>
      </c>
      <c r="E729" s="197" t="s">
        <v>19</v>
      </c>
      <c r="F729" s="198" t="s">
        <v>457</v>
      </c>
      <c r="G729" s="195"/>
      <c r="H729" s="197" t="s">
        <v>19</v>
      </c>
      <c r="I729" s="199"/>
      <c r="J729" s="195"/>
      <c r="K729" s="195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127</v>
      </c>
      <c r="AU729" s="204" t="s">
        <v>123</v>
      </c>
      <c r="AV729" s="13" t="s">
        <v>80</v>
      </c>
      <c r="AW729" s="13" t="s">
        <v>34</v>
      </c>
      <c r="AX729" s="13" t="s">
        <v>72</v>
      </c>
      <c r="AY729" s="204" t="s">
        <v>114</v>
      </c>
    </row>
    <row r="730" spans="2:51" s="14" customFormat="1" ht="11.25">
      <c r="B730" s="205"/>
      <c r="C730" s="206"/>
      <c r="D730" s="196" t="s">
        <v>127</v>
      </c>
      <c r="E730" s="207" t="s">
        <v>19</v>
      </c>
      <c r="F730" s="208" t="s">
        <v>640</v>
      </c>
      <c r="G730" s="206"/>
      <c r="H730" s="209">
        <v>28.663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127</v>
      </c>
      <c r="AU730" s="215" t="s">
        <v>123</v>
      </c>
      <c r="AV730" s="14" t="s">
        <v>123</v>
      </c>
      <c r="AW730" s="14" t="s">
        <v>34</v>
      </c>
      <c r="AX730" s="14" t="s">
        <v>72</v>
      </c>
      <c r="AY730" s="215" t="s">
        <v>114</v>
      </c>
    </row>
    <row r="731" spans="2:51" s="16" customFormat="1" ht="11.25">
      <c r="B731" s="233"/>
      <c r="C731" s="234"/>
      <c r="D731" s="196" t="s">
        <v>127</v>
      </c>
      <c r="E731" s="235" t="s">
        <v>19</v>
      </c>
      <c r="F731" s="236" t="s">
        <v>369</v>
      </c>
      <c r="G731" s="234"/>
      <c r="H731" s="237">
        <v>75.478000000000009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AT731" s="243" t="s">
        <v>127</v>
      </c>
      <c r="AU731" s="243" t="s">
        <v>123</v>
      </c>
      <c r="AV731" s="16" t="s">
        <v>139</v>
      </c>
      <c r="AW731" s="16" t="s">
        <v>34</v>
      </c>
      <c r="AX731" s="16" t="s">
        <v>72</v>
      </c>
      <c r="AY731" s="243" t="s">
        <v>114</v>
      </c>
    </row>
    <row r="732" spans="2:51" s="13" customFormat="1" ht="11.25">
      <c r="B732" s="194"/>
      <c r="C732" s="195"/>
      <c r="D732" s="196" t="s">
        <v>127</v>
      </c>
      <c r="E732" s="197" t="s">
        <v>19</v>
      </c>
      <c r="F732" s="198" t="s">
        <v>363</v>
      </c>
      <c r="G732" s="195"/>
      <c r="H732" s="197" t="s">
        <v>19</v>
      </c>
      <c r="I732" s="199"/>
      <c r="J732" s="195"/>
      <c r="K732" s="195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127</v>
      </c>
      <c r="AU732" s="204" t="s">
        <v>123</v>
      </c>
      <c r="AV732" s="13" t="s">
        <v>80</v>
      </c>
      <c r="AW732" s="13" t="s">
        <v>34</v>
      </c>
      <c r="AX732" s="13" t="s">
        <v>72</v>
      </c>
      <c r="AY732" s="204" t="s">
        <v>114</v>
      </c>
    </row>
    <row r="733" spans="2:51" s="13" customFormat="1" ht="11.25">
      <c r="B733" s="194"/>
      <c r="C733" s="195"/>
      <c r="D733" s="196" t="s">
        <v>127</v>
      </c>
      <c r="E733" s="197" t="s">
        <v>19</v>
      </c>
      <c r="F733" s="198" t="s">
        <v>495</v>
      </c>
      <c r="G733" s="195"/>
      <c r="H733" s="197" t="s">
        <v>19</v>
      </c>
      <c r="I733" s="199"/>
      <c r="J733" s="195"/>
      <c r="K733" s="195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127</v>
      </c>
      <c r="AU733" s="204" t="s">
        <v>123</v>
      </c>
      <c r="AV733" s="13" t="s">
        <v>80</v>
      </c>
      <c r="AW733" s="13" t="s">
        <v>34</v>
      </c>
      <c r="AX733" s="13" t="s">
        <v>72</v>
      </c>
      <c r="AY733" s="204" t="s">
        <v>114</v>
      </c>
    </row>
    <row r="734" spans="2:51" s="13" customFormat="1" ht="11.25">
      <c r="B734" s="194"/>
      <c r="C734" s="195"/>
      <c r="D734" s="196" t="s">
        <v>127</v>
      </c>
      <c r="E734" s="197" t="s">
        <v>19</v>
      </c>
      <c r="F734" s="198" t="s">
        <v>364</v>
      </c>
      <c r="G734" s="195"/>
      <c r="H734" s="197" t="s">
        <v>19</v>
      </c>
      <c r="I734" s="199"/>
      <c r="J734" s="195"/>
      <c r="K734" s="195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127</v>
      </c>
      <c r="AU734" s="204" t="s">
        <v>123</v>
      </c>
      <c r="AV734" s="13" t="s">
        <v>80</v>
      </c>
      <c r="AW734" s="13" t="s">
        <v>34</v>
      </c>
      <c r="AX734" s="13" t="s">
        <v>72</v>
      </c>
      <c r="AY734" s="204" t="s">
        <v>114</v>
      </c>
    </row>
    <row r="735" spans="2:51" s="13" customFormat="1" ht="11.25">
      <c r="B735" s="194"/>
      <c r="C735" s="195"/>
      <c r="D735" s="196" t="s">
        <v>127</v>
      </c>
      <c r="E735" s="197" t="s">
        <v>19</v>
      </c>
      <c r="F735" s="198" t="s">
        <v>365</v>
      </c>
      <c r="G735" s="195"/>
      <c r="H735" s="197" t="s">
        <v>19</v>
      </c>
      <c r="I735" s="199"/>
      <c r="J735" s="195"/>
      <c r="K735" s="195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127</v>
      </c>
      <c r="AU735" s="204" t="s">
        <v>123</v>
      </c>
      <c r="AV735" s="13" t="s">
        <v>80</v>
      </c>
      <c r="AW735" s="13" t="s">
        <v>34</v>
      </c>
      <c r="AX735" s="13" t="s">
        <v>72</v>
      </c>
      <c r="AY735" s="204" t="s">
        <v>114</v>
      </c>
    </row>
    <row r="736" spans="2:51" s="14" customFormat="1" ht="11.25">
      <c r="B736" s="205"/>
      <c r="C736" s="206"/>
      <c r="D736" s="196" t="s">
        <v>127</v>
      </c>
      <c r="E736" s="207" t="s">
        <v>19</v>
      </c>
      <c r="F736" s="208" t="s">
        <v>641</v>
      </c>
      <c r="G736" s="206"/>
      <c r="H736" s="209">
        <v>1.27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127</v>
      </c>
      <c r="AU736" s="215" t="s">
        <v>123</v>
      </c>
      <c r="AV736" s="14" t="s">
        <v>123</v>
      </c>
      <c r="AW736" s="14" t="s">
        <v>34</v>
      </c>
      <c r="AX736" s="14" t="s">
        <v>72</v>
      </c>
      <c r="AY736" s="215" t="s">
        <v>114</v>
      </c>
    </row>
    <row r="737" spans="2:51" s="13" customFormat="1" ht="11.25">
      <c r="B737" s="194"/>
      <c r="C737" s="195"/>
      <c r="D737" s="196" t="s">
        <v>127</v>
      </c>
      <c r="E737" s="197" t="s">
        <v>19</v>
      </c>
      <c r="F737" s="198" t="s">
        <v>367</v>
      </c>
      <c r="G737" s="195"/>
      <c r="H737" s="197" t="s">
        <v>19</v>
      </c>
      <c r="I737" s="199"/>
      <c r="J737" s="195"/>
      <c r="K737" s="195"/>
      <c r="L737" s="200"/>
      <c r="M737" s="201"/>
      <c r="N737" s="202"/>
      <c r="O737" s="202"/>
      <c r="P737" s="202"/>
      <c r="Q737" s="202"/>
      <c r="R737" s="202"/>
      <c r="S737" s="202"/>
      <c r="T737" s="203"/>
      <c r="AT737" s="204" t="s">
        <v>127</v>
      </c>
      <c r="AU737" s="204" t="s">
        <v>123</v>
      </c>
      <c r="AV737" s="13" t="s">
        <v>80</v>
      </c>
      <c r="AW737" s="13" t="s">
        <v>34</v>
      </c>
      <c r="AX737" s="13" t="s">
        <v>72</v>
      </c>
      <c r="AY737" s="204" t="s">
        <v>114</v>
      </c>
    </row>
    <row r="738" spans="2:51" s="14" customFormat="1" ht="11.25">
      <c r="B738" s="205"/>
      <c r="C738" s="206"/>
      <c r="D738" s="196" t="s">
        <v>127</v>
      </c>
      <c r="E738" s="207" t="s">
        <v>19</v>
      </c>
      <c r="F738" s="208" t="s">
        <v>642</v>
      </c>
      <c r="G738" s="206"/>
      <c r="H738" s="209">
        <v>1.6259999999999999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127</v>
      </c>
      <c r="AU738" s="215" t="s">
        <v>123</v>
      </c>
      <c r="AV738" s="14" t="s">
        <v>123</v>
      </c>
      <c r="AW738" s="14" t="s">
        <v>34</v>
      </c>
      <c r="AX738" s="14" t="s">
        <v>72</v>
      </c>
      <c r="AY738" s="215" t="s">
        <v>114</v>
      </c>
    </row>
    <row r="739" spans="2:51" s="16" customFormat="1" ht="11.25">
      <c r="B739" s="233"/>
      <c r="C739" s="234"/>
      <c r="D739" s="196" t="s">
        <v>127</v>
      </c>
      <c r="E739" s="235" t="s">
        <v>19</v>
      </c>
      <c r="F739" s="236" t="s">
        <v>369</v>
      </c>
      <c r="G739" s="234"/>
      <c r="H739" s="237">
        <v>2.8959999999999999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AT739" s="243" t="s">
        <v>127</v>
      </c>
      <c r="AU739" s="243" t="s">
        <v>123</v>
      </c>
      <c r="AV739" s="16" t="s">
        <v>139</v>
      </c>
      <c r="AW739" s="16" t="s">
        <v>34</v>
      </c>
      <c r="AX739" s="16" t="s">
        <v>72</v>
      </c>
      <c r="AY739" s="243" t="s">
        <v>114</v>
      </c>
    </row>
    <row r="740" spans="2:51" s="13" customFormat="1" ht="11.25">
      <c r="B740" s="194"/>
      <c r="C740" s="195"/>
      <c r="D740" s="196" t="s">
        <v>127</v>
      </c>
      <c r="E740" s="197" t="s">
        <v>19</v>
      </c>
      <c r="F740" s="198" t="s">
        <v>370</v>
      </c>
      <c r="G740" s="195"/>
      <c r="H740" s="197" t="s">
        <v>19</v>
      </c>
      <c r="I740" s="199"/>
      <c r="J740" s="195"/>
      <c r="K740" s="195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127</v>
      </c>
      <c r="AU740" s="204" t="s">
        <v>123</v>
      </c>
      <c r="AV740" s="13" t="s">
        <v>80</v>
      </c>
      <c r="AW740" s="13" t="s">
        <v>34</v>
      </c>
      <c r="AX740" s="13" t="s">
        <v>72</v>
      </c>
      <c r="AY740" s="204" t="s">
        <v>114</v>
      </c>
    </row>
    <row r="741" spans="2:51" s="13" customFormat="1" ht="11.25">
      <c r="B741" s="194"/>
      <c r="C741" s="195"/>
      <c r="D741" s="196" t="s">
        <v>127</v>
      </c>
      <c r="E741" s="197" t="s">
        <v>19</v>
      </c>
      <c r="F741" s="198" t="s">
        <v>365</v>
      </c>
      <c r="G741" s="195"/>
      <c r="H741" s="197" t="s">
        <v>19</v>
      </c>
      <c r="I741" s="199"/>
      <c r="J741" s="195"/>
      <c r="K741" s="195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127</v>
      </c>
      <c r="AU741" s="204" t="s">
        <v>123</v>
      </c>
      <c r="AV741" s="13" t="s">
        <v>80</v>
      </c>
      <c r="AW741" s="13" t="s">
        <v>34</v>
      </c>
      <c r="AX741" s="13" t="s">
        <v>72</v>
      </c>
      <c r="AY741" s="204" t="s">
        <v>114</v>
      </c>
    </row>
    <row r="742" spans="2:51" s="14" customFormat="1" ht="11.25">
      <c r="B742" s="205"/>
      <c r="C742" s="206"/>
      <c r="D742" s="196" t="s">
        <v>127</v>
      </c>
      <c r="E742" s="207" t="s">
        <v>19</v>
      </c>
      <c r="F742" s="208" t="s">
        <v>643</v>
      </c>
      <c r="G742" s="206"/>
      <c r="H742" s="209">
        <v>2.5409999999999999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127</v>
      </c>
      <c r="AU742" s="215" t="s">
        <v>123</v>
      </c>
      <c r="AV742" s="14" t="s">
        <v>123</v>
      </c>
      <c r="AW742" s="14" t="s">
        <v>34</v>
      </c>
      <c r="AX742" s="14" t="s">
        <v>72</v>
      </c>
      <c r="AY742" s="215" t="s">
        <v>114</v>
      </c>
    </row>
    <row r="743" spans="2:51" s="13" customFormat="1" ht="11.25">
      <c r="B743" s="194"/>
      <c r="C743" s="195"/>
      <c r="D743" s="196" t="s">
        <v>127</v>
      </c>
      <c r="E743" s="197" t="s">
        <v>19</v>
      </c>
      <c r="F743" s="198" t="s">
        <v>367</v>
      </c>
      <c r="G743" s="195"/>
      <c r="H743" s="197" t="s">
        <v>19</v>
      </c>
      <c r="I743" s="199"/>
      <c r="J743" s="195"/>
      <c r="K743" s="195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127</v>
      </c>
      <c r="AU743" s="204" t="s">
        <v>123</v>
      </c>
      <c r="AV743" s="13" t="s">
        <v>80</v>
      </c>
      <c r="AW743" s="13" t="s">
        <v>34</v>
      </c>
      <c r="AX743" s="13" t="s">
        <v>72</v>
      </c>
      <c r="AY743" s="204" t="s">
        <v>114</v>
      </c>
    </row>
    <row r="744" spans="2:51" s="14" customFormat="1" ht="11.25">
      <c r="B744" s="205"/>
      <c r="C744" s="206"/>
      <c r="D744" s="196" t="s">
        <v>127</v>
      </c>
      <c r="E744" s="207" t="s">
        <v>19</v>
      </c>
      <c r="F744" s="208" t="s">
        <v>642</v>
      </c>
      <c r="G744" s="206"/>
      <c r="H744" s="209">
        <v>1.6259999999999999</v>
      </c>
      <c r="I744" s="210"/>
      <c r="J744" s="206"/>
      <c r="K744" s="206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127</v>
      </c>
      <c r="AU744" s="215" t="s">
        <v>123</v>
      </c>
      <c r="AV744" s="14" t="s">
        <v>123</v>
      </c>
      <c r="AW744" s="14" t="s">
        <v>34</v>
      </c>
      <c r="AX744" s="14" t="s">
        <v>72</v>
      </c>
      <c r="AY744" s="215" t="s">
        <v>114</v>
      </c>
    </row>
    <row r="745" spans="2:51" s="16" customFormat="1" ht="11.25">
      <c r="B745" s="233"/>
      <c r="C745" s="234"/>
      <c r="D745" s="196" t="s">
        <v>127</v>
      </c>
      <c r="E745" s="235" t="s">
        <v>19</v>
      </c>
      <c r="F745" s="236" t="s">
        <v>369</v>
      </c>
      <c r="G745" s="234"/>
      <c r="H745" s="237">
        <v>4.1669999999999998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AT745" s="243" t="s">
        <v>127</v>
      </c>
      <c r="AU745" s="243" t="s">
        <v>123</v>
      </c>
      <c r="AV745" s="16" t="s">
        <v>139</v>
      </c>
      <c r="AW745" s="16" t="s">
        <v>34</v>
      </c>
      <c r="AX745" s="16" t="s">
        <v>72</v>
      </c>
      <c r="AY745" s="243" t="s">
        <v>114</v>
      </c>
    </row>
    <row r="746" spans="2:51" s="13" customFormat="1" ht="11.25">
      <c r="B746" s="194"/>
      <c r="C746" s="195"/>
      <c r="D746" s="196" t="s">
        <v>127</v>
      </c>
      <c r="E746" s="197" t="s">
        <v>19</v>
      </c>
      <c r="F746" s="198" t="s">
        <v>372</v>
      </c>
      <c r="G746" s="195"/>
      <c r="H746" s="197" t="s">
        <v>19</v>
      </c>
      <c r="I746" s="199"/>
      <c r="J746" s="195"/>
      <c r="K746" s="195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127</v>
      </c>
      <c r="AU746" s="204" t="s">
        <v>123</v>
      </c>
      <c r="AV746" s="13" t="s">
        <v>80</v>
      </c>
      <c r="AW746" s="13" t="s">
        <v>34</v>
      </c>
      <c r="AX746" s="13" t="s">
        <v>72</v>
      </c>
      <c r="AY746" s="204" t="s">
        <v>114</v>
      </c>
    </row>
    <row r="747" spans="2:51" s="13" customFormat="1" ht="11.25">
      <c r="B747" s="194"/>
      <c r="C747" s="195"/>
      <c r="D747" s="196" t="s">
        <v>127</v>
      </c>
      <c r="E747" s="197" t="s">
        <v>19</v>
      </c>
      <c r="F747" s="198" t="s">
        <v>365</v>
      </c>
      <c r="G747" s="195"/>
      <c r="H747" s="197" t="s">
        <v>19</v>
      </c>
      <c r="I747" s="199"/>
      <c r="J747" s="195"/>
      <c r="K747" s="195"/>
      <c r="L747" s="200"/>
      <c r="M747" s="201"/>
      <c r="N747" s="202"/>
      <c r="O747" s="202"/>
      <c r="P747" s="202"/>
      <c r="Q747" s="202"/>
      <c r="R747" s="202"/>
      <c r="S747" s="202"/>
      <c r="T747" s="203"/>
      <c r="AT747" s="204" t="s">
        <v>127</v>
      </c>
      <c r="AU747" s="204" t="s">
        <v>123</v>
      </c>
      <c r="AV747" s="13" t="s">
        <v>80</v>
      </c>
      <c r="AW747" s="13" t="s">
        <v>34</v>
      </c>
      <c r="AX747" s="13" t="s">
        <v>72</v>
      </c>
      <c r="AY747" s="204" t="s">
        <v>114</v>
      </c>
    </row>
    <row r="748" spans="2:51" s="14" customFormat="1" ht="11.25">
      <c r="B748" s="205"/>
      <c r="C748" s="206"/>
      <c r="D748" s="196" t="s">
        <v>127</v>
      </c>
      <c r="E748" s="207" t="s">
        <v>19</v>
      </c>
      <c r="F748" s="208" t="s">
        <v>644</v>
      </c>
      <c r="G748" s="206"/>
      <c r="H748" s="209">
        <v>6.3520000000000003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127</v>
      </c>
      <c r="AU748" s="215" t="s">
        <v>123</v>
      </c>
      <c r="AV748" s="14" t="s">
        <v>123</v>
      </c>
      <c r="AW748" s="14" t="s">
        <v>34</v>
      </c>
      <c r="AX748" s="14" t="s">
        <v>72</v>
      </c>
      <c r="AY748" s="215" t="s">
        <v>114</v>
      </c>
    </row>
    <row r="749" spans="2:51" s="13" customFormat="1" ht="11.25">
      <c r="B749" s="194"/>
      <c r="C749" s="195"/>
      <c r="D749" s="196" t="s">
        <v>127</v>
      </c>
      <c r="E749" s="197" t="s">
        <v>19</v>
      </c>
      <c r="F749" s="198" t="s">
        <v>367</v>
      </c>
      <c r="G749" s="195"/>
      <c r="H749" s="197" t="s">
        <v>19</v>
      </c>
      <c r="I749" s="199"/>
      <c r="J749" s="195"/>
      <c r="K749" s="195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127</v>
      </c>
      <c r="AU749" s="204" t="s">
        <v>123</v>
      </c>
      <c r="AV749" s="13" t="s">
        <v>80</v>
      </c>
      <c r="AW749" s="13" t="s">
        <v>34</v>
      </c>
      <c r="AX749" s="13" t="s">
        <v>72</v>
      </c>
      <c r="AY749" s="204" t="s">
        <v>114</v>
      </c>
    </row>
    <row r="750" spans="2:51" s="14" customFormat="1" ht="11.25">
      <c r="B750" s="205"/>
      <c r="C750" s="206"/>
      <c r="D750" s="196" t="s">
        <v>127</v>
      </c>
      <c r="E750" s="207" t="s">
        <v>19</v>
      </c>
      <c r="F750" s="208" t="s">
        <v>642</v>
      </c>
      <c r="G750" s="206"/>
      <c r="H750" s="209">
        <v>1.6259999999999999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127</v>
      </c>
      <c r="AU750" s="215" t="s">
        <v>123</v>
      </c>
      <c r="AV750" s="14" t="s">
        <v>123</v>
      </c>
      <c r="AW750" s="14" t="s">
        <v>34</v>
      </c>
      <c r="AX750" s="14" t="s">
        <v>72</v>
      </c>
      <c r="AY750" s="215" t="s">
        <v>114</v>
      </c>
    </row>
    <row r="751" spans="2:51" s="16" customFormat="1" ht="11.25">
      <c r="B751" s="233"/>
      <c r="C751" s="234"/>
      <c r="D751" s="196" t="s">
        <v>127</v>
      </c>
      <c r="E751" s="235" t="s">
        <v>19</v>
      </c>
      <c r="F751" s="236" t="s">
        <v>369</v>
      </c>
      <c r="G751" s="234"/>
      <c r="H751" s="237">
        <v>7.9779999999999998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AT751" s="243" t="s">
        <v>127</v>
      </c>
      <c r="AU751" s="243" t="s">
        <v>123</v>
      </c>
      <c r="AV751" s="16" t="s">
        <v>139</v>
      </c>
      <c r="AW751" s="16" t="s">
        <v>34</v>
      </c>
      <c r="AX751" s="16" t="s">
        <v>72</v>
      </c>
      <c r="AY751" s="243" t="s">
        <v>114</v>
      </c>
    </row>
    <row r="752" spans="2:51" s="13" customFormat="1" ht="11.25">
      <c r="B752" s="194"/>
      <c r="C752" s="195"/>
      <c r="D752" s="196" t="s">
        <v>127</v>
      </c>
      <c r="E752" s="197" t="s">
        <v>19</v>
      </c>
      <c r="F752" s="198" t="s">
        <v>363</v>
      </c>
      <c r="G752" s="195"/>
      <c r="H752" s="197" t="s">
        <v>19</v>
      </c>
      <c r="I752" s="199"/>
      <c r="J752" s="195"/>
      <c r="K752" s="195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127</v>
      </c>
      <c r="AU752" s="204" t="s">
        <v>123</v>
      </c>
      <c r="AV752" s="13" t="s">
        <v>80</v>
      </c>
      <c r="AW752" s="13" t="s">
        <v>34</v>
      </c>
      <c r="AX752" s="13" t="s">
        <v>72</v>
      </c>
      <c r="AY752" s="204" t="s">
        <v>114</v>
      </c>
    </row>
    <row r="753" spans="2:51" s="13" customFormat="1" ht="11.25">
      <c r="B753" s="194"/>
      <c r="C753" s="195"/>
      <c r="D753" s="196" t="s">
        <v>127</v>
      </c>
      <c r="E753" s="197" t="s">
        <v>19</v>
      </c>
      <c r="F753" s="198" t="s">
        <v>505</v>
      </c>
      <c r="G753" s="195"/>
      <c r="H753" s="197" t="s">
        <v>19</v>
      </c>
      <c r="I753" s="199"/>
      <c r="J753" s="195"/>
      <c r="K753" s="195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127</v>
      </c>
      <c r="AU753" s="204" t="s">
        <v>123</v>
      </c>
      <c r="AV753" s="13" t="s">
        <v>80</v>
      </c>
      <c r="AW753" s="13" t="s">
        <v>34</v>
      </c>
      <c r="AX753" s="13" t="s">
        <v>72</v>
      </c>
      <c r="AY753" s="204" t="s">
        <v>114</v>
      </c>
    </row>
    <row r="754" spans="2:51" s="13" customFormat="1" ht="11.25">
      <c r="B754" s="194"/>
      <c r="C754" s="195"/>
      <c r="D754" s="196" t="s">
        <v>127</v>
      </c>
      <c r="E754" s="197" t="s">
        <v>19</v>
      </c>
      <c r="F754" s="198" t="s">
        <v>364</v>
      </c>
      <c r="G754" s="195"/>
      <c r="H754" s="197" t="s">
        <v>19</v>
      </c>
      <c r="I754" s="199"/>
      <c r="J754" s="195"/>
      <c r="K754" s="195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127</v>
      </c>
      <c r="AU754" s="204" t="s">
        <v>123</v>
      </c>
      <c r="AV754" s="13" t="s">
        <v>80</v>
      </c>
      <c r="AW754" s="13" t="s">
        <v>34</v>
      </c>
      <c r="AX754" s="13" t="s">
        <v>72</v>
      </c>
      <c r="AY754" s="204" t="s">
        <v>114</v>
      </c>
    </row>
    <row r="755" spans="2:51" s="14" customFormat="1" ht="11.25">
      <c r="B755" s="205"/>
      <c r="C755" s="206"/>
      <c r="D755" s="196" t="s">
        <v>127</v>
      </c>
      <c r="E755" s="207" t="s">
        <v>19</v>
      </c>
      <c r="F755" s="208" t="s">
        <v>645</v>
      </c>
      <c r="G755" s="206"/>
      <c r="H755" s="209">
        <v>117.44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127</v>
      </c>
      <c r="AU755" s="215" t="s">
        <v>123</v>
      </c>
      <c r="AV755" s="14" t="s">
        <v>123</v>
      </c>
      <c r="AW755" s="14" t="s">
        <v>34</v>
      </c>
      <c r="AX755" s="14" t="s">
        <v>72</v>
      </c>
      <c r="AY755" s="215" t="s">
        <v>114</v>
      </c>
    </row>
    <row r="756" spans="2:51" s="14" customFormat="1" ht="11.25">
      <c r="B756" s="205"/>
      <c r="C756" s="206"/>
      <c r="D756" s="196" t="s">
        <v>127</v>
      </c>
      <c r="E756" s="207" t="s">
        <v>19</v>
      </c>
      <c r="F756" s="208" t="s">
        <v>645</v>
      </c>
      <c r="G756" s="206"/>
      <c r="H756" s="209">
        <v>117.44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127</v>
      </c>
      <c r="AU756" s="215" t="s">
        <v>123</v>
      </c>
      <c r="AV756" s="14" t="s">
        <v>123</v>
      </c>
      <c r="AW756" s="14" t="s">
        <v>34</v>
      </c>
      <c r="AX756" s="14" t="s">
        <v>72</v>
      </c>
      <c r="AY756" s="215" t="s">
        <v>114</v>
      </c>
    </row>
    <row r="757" spans="2:51" s="13" customFormat="1" ht="11.25">
      <c r="B757" s="194"/>
      <c r="C757" s="195"/>
      <c r="D757" s="196" t="s">
        <v>127</v>
      </c>
      <c r="E757" s="197" t="s">
        <v>19</v>
      </c>
      <c r="F757" s="198" t="s">
        <v>451</v>
      </c>
      <c r="G757" s="195"/>
      <c r="H757" s="197" t="s">
        <v>19</v>
      </c>
      <c r="I757" s="199"/>
      <c r="J757" s="195"/>
      <c r="K757" s="195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127</v>
      </c>
      <c r="AU757" s="204" t="s">
        <v>123</v>
      </c>
      <c r="AV757" s="13" t="s">
        <v>80</v>
      </c>
      <c r="AW757" s="13" t="s">
        <v>34</v>
      </c>
      <c r="AX757" s="13" t="s">
        <v>72</v>
      </c>
      <c r="AY757" s="204" t="s">
        <v>114</v>
      </c>
    </row>
    <row r="758" spans="2:51" s="14" customFormat="1" ht="11.25">
      <c r="B758" s="205"/>
      <c r="C758" s="206"/>
      <c r="D758" s="196" t="s">
        <v>127</v>
      </c>
      <c r="E758" s="207" t="s">
        <v>19</v>
      </c>
      <c r="F758" s="208" t="s">
        <v>645</v>
      </c>
      <c r="G758" s="206"/>
      <c r="H758" s="209">
        <v>117.44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127</v>
      </c>
      <c r="AU758" s="215" t="s">
        <v>123</v>
      </c>
      <c r="AV758" s="14" t="s">
        <v>123</v>
      </c>
      <c r="AW758" s="14" t="s">
        <v>34</v>
      </c>
      <c r="AX758" s="14" t="s">
        <v>72</v>
      </c>
      <c r="AY758" s="215" t="s">
        <v>114</v>
      </c>
    </row>
    <row r="759" spans="2:51" s="14" customFormat="1" ht="11.25">
      <c r="B759" s="205"/>
      <c r="C759" s="206"/>
      <c r="D759" s="196" t="s">
        <v>127</v>
      </c>
      <c r="E759" s="207" t="s">
        <v>19</v>
      </c>
      <c r="F759" s="208" t="s">
        <v>645</v>
      </c>
      <c r="G759" s="206"/>
      <c r="H759" s="209">
        <v>117.44</v>
      </c>
      <c r="I759" s="210"/>
      <c r="J759" s="206"/>
      <c r="K759" s="206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127</v>
      </c>
      <c r="AU759" s="215" t="s">
        <v>123</v>
      </c>
      <c r="AV759" s="14" t="s">
        <v>123</v>
      </c>
      <c r="AW759" s="14" t="s">
        <v>34</v>
      </c>
      <c r="AX759" s="14" t="s">
        <v>72</v>
      </c>
      <c r="AY759" s="215" t="s">
        <v>114</v>
      </c>
    </row>
    <row r="760" spans="2:51" s="13" customFormat="1" ht="11.25">
      <c r="B760" s="194"/>
      <c r="C760" s="195"/>
      <c r="D760" s="196" t="s">
        <v>127</v>
      </c>
      <c r="E760" s="197" t="s">
        <v>19</v>
      </c>
      <c r="F760" s="198" t="s">
        <v>453</v>
      </c>
      <c r="G760" s="195"/>
      <c r="H760" s="197" t="s">
        <v>19</v>
      </c>
      <c r="I760" s="199"/>
      <c r="J760" s="195"/>
      <c r="K760" s="195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127</v>
      </c>
      <c r="AU760" s="204" t="s">
        <v>123</v>
      </c>
      <c r="AV760" s="13" t="s">
        <v>80</v>
      </c>
      <c r="AW760" s="13" t="s">
        <v>34</v>
      </c>
      <c r="AX760" s="13" t="s">
        <v>72</v>
      </c>
      <c r="AY760" s="204" t="s">
        <v>114</v>
      </c>
    </row>
    <row r="761" spans="2:51" s="14" customFormat="1" ht="11.25">
      <c r="B761" s="205"/>
      <c r="C761" s="206"/>
      <c r="D761" s="196" t="s">
        <v>127</v>
      </c>
      <c r="E761" s="207" t="s">
        <v>19</v>
      </c>
      <c r="F761" s="208" t="s">
        <v>645</v>
      </c>
      <c r="G761" s="206"/>
      <c r="H761" s="209">
        <v>117.44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127</v>
      </c>
      <c r="AU761" s="215" t="s">
        <v>123</v>
      </c>
      <c r="AV761" s="14" t="s">
        <v>123</v>
      </c>
      <c r="AW761" s="14" t="s">
        <v>34</v>
      </c>
      <c r="AX761" s="14" t="s">
        <v>72</v>
      </c>
      <c r="AY761" s="215" t="s">
        <v>114</v>
      </c>
    </row>
    <row r="762" spans="2:51" s="14" customFormat="1" ht="11.25">
      <c r="B762" s="205"/>
      <c r="C762" s="206"/>
      <c r="D762" s="196" t="s">
        <v>127</v>
      </c>
      <c r="E762" s="207" t="s">
        <v>19</v>
      </c>
      <c r="F762" s="208" t="s">
        <v>645</v>
      </c>
      <c r="G762" s="206"/>
      <c r="H762" s="209">
        <v>117.44</v>
      </c>
      <c r="I762" s="210"/>
      <c r="J762" s="206"/>
      <c r="K762" s="206"/>
      <c r="L762" s="211"/>
      <c r="M762" s="212"/>
      <c r="N762" s="213"/>
      <c r="O762" s="213"/>
      <c r="P762" s="213"/>
      <c r="Q762" s="213"/>
      <c r="R762" s="213"/>
      <c r="S762" s="213"/>
      <c r="T762" s="214"/>
      <c r="AT762" s="215" t="s">
        <v>127</v>
      </c>
      <c r="AU762" s="215" t="s">
        <v>123</v>
      </c>
      <c r="AV762" s="14" t="s">
        <v>123</v>
      </c>
      <c r="AW762" s="14" t="s">
        <v>34</v>
      </c>
      <c r="AX762" s="14" t="s">
        <v>72</v>
      </c>
      <c r="AY762" s="215" t="s">
        <v>114</v>
      </c>
    </row>
    <row r="763" spans="2:51" s="13" customFormat="1" ht="11.25">
      <c r="B763" s="194"/>
      <c r="C763" s="195"/>
      <c r="D763" s="196" t="s">
        <v>127</v>
      </c>
      <c r="E763" s="197" t="s">
        <v>19</v>
      </c>
      <c r="F763" s="198" t="s">
        <v>454</v>
      </c>
      <c r="G763" s="195"/>
      <c r="H763" s="197" t="s">
        <v>19</v>
      </c>
      <c r="I763" s="199"/>
      <c r="J763" s="195"/>
      <c r="K763" s="195"/>
      <c r="L763" s="200"/>
      <c r="M763" s="201"/>
      <c r="N763" s="202"/>
      <c r="O763" s="202"/>
      <c r="P763" s="202"/>
      <c r="Q763" s="202"/>
      <c r="R763" s="202"/>
      <c r="S763" s="202"/>
      <c r="T763" s="203"/>
      <c r="AT763" s="204" t="s">
        <v>127</v>
      </c>
      <c r="AU763" s="204" t="s">
        <v>123</v>
      </c>
      <c r="AV763" s="13" t="s">
        <v>80</v>
      </c>
      <c r="AW763" s="13" t="s">
        <v>34</v>
      </c>
      <c r="AX763" s="13" t="s">
        <v>72</v>
      </c>
      <c r="AY763" s="204" t="s">
        <v>114</v>
      </c>
    </row>
    <row r="764" spans="2:51" s="14" customFormat="1" ht="11.25">
      <c r="B764" s="205"/>
      <c r="C764" s="206"/>
      <c r="D764" s="196" t="s">
        <v>127</v>
      </c>
      <c r="E764" s="207" t="s">
        <v>19</v>
      </c>
      <c r="F764" s="208" t="s">
        <v>645</v>
      </c>
      <c r="G764" s="206"/>
      <c r="H764" s="209">
        <v>117.44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127</v>
      </c>
      <c r="AU764" s="215" t="s">
        <v>123</v>
      </c>
      <c r="AV764" s="14" t="s">
        <v>123</v>
      </c>
      <c r="AW764" s="14" t="s">
        <v>34</v>
      </c>
      <c r="AX764" s="14" t="s">
        <v>72</v>
      </c>
      <c r="AY764" s="215" t="s">
        <v>114</v>
      </c>
    </row>
    <row r="765" spans="2:51" s="14" customFormat="1" ht="11.25">
      <c r="B765" s="205"/>
      <c r="C765" s="206"/>
      <c r="D765" s="196" t="s">
        <v>127</v>
      </c>
      <c r="E765" s="207" t="s">
        <v>19</v>
      </c>
      <c r="F765" s="208" t="s">
        <v>645</v>
      </c>
      <c r="G765" s="206"/>
      <c r="H765" s="209">
        <v>117.44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127</v>
      </c>
      <c r="AU765" s="215" t="s">
        <v>123</v>
      </c>
      <c r="AV765" s="14" t="s">
        <v>123</v>
      </c>
      <c r="AW765" s="14" t="s">
        <v>34</v>
      </c>
      <c r="AX765" s="14" t="s">
        <v>72</v>
      </c>
      <c r="AY765" s="215" t="s">
        <v>114</v>
      </c>
    </row>
    <row r="766" spans="2:51" s="13" customFormat="1" ht="11.25">
      <c r="B766" s="194"/>
      <c r="C766" s="195"/>
      <c r="D766" s="196" t="s">
        <v>127</v>
      </c>
      <c r="E766" s="197" t="s">
        <v>19</v>
      </c>
      <c r="F766" s="198" t="s">
        <v>456</v>
      </c>
      <c r="G766" s="195"/>
      <c r="H766" s="197" t="s">
        <v>19</v>
      </c>
      <c r="I766" s="199"/>
      <c r="J766" s="195"/>
      <c r="K766" s="195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127</v>
      </c>
      <c r="AU766" s="204" t="s">
        <v>123</v>
      </c>
      <c r="AV766" s="13" t="s">
        <v>80</v>
      </c>
      <c r="AW766" s="13" t="s">
        <v>34</v>
      </c>
      <c r="AX766" s="13" t="s">
        <v>72</v>
      </c>
      <c r="AY766" s="204" t="s">
        <v>114</v>
      </c>
    </row>
    <row r="767" spans="2:51" s="14" customFormat="1" ht="11.25">
      <c r="B767" s="205"/>
      <c r="C767" s="206"/>
      <c r="D767" s="196" t="s">
        <v>127</v>
      </c>
      <c r="E767" s="207" t="s">
        <v>19</v>
      </c>
      <c r="F767" s="208" t="s">
        <v>645</v>
      </c>
      <c r="G767" s="206"/>
      <c r="H767" s="209">
        <v>117.44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127</v>
      </c>
      <c r="AU767" s="215" t="s">
        <v>123</v>
      </c>
      <c r="AV767" s="14" t="s">
        <v>123</v>
      </c>
      <c r="AW767" s="14" t="s">
        <v>34</v>
      </c>
      <c r="AX767" s="14" t="s">
        <v>72</v>
      </c>
      <c r="AY767" s="215" t="s">
        <v>114</v>
      </c>
    </row>
    <row r="768" spans="2:51" s="14" customFormat="1" ht="11.25">
      <c r="B768" s="205"/>
      <c r="C768" s="206"/>
      <c r="D768" s="196" t="s">
        <v>127</v>
      </c>
      <c r="E768" s="207" t="s">
        <v>19</v>
      </c>
      <c r="F768" s="208" t="s">
        <v>645</v>
      </c>
      <c r="G768" s="206"/>
      <c r="H768" s="209">
        <v>117.44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127</v>
      </c>
      <c r="AU768" s="215" t="s">
        <v>123</v>
      </c>
      <c r="AV768" s="14" t="s">
        <v>123</v>
      </c>
      <c r="AW768" s="14" t="s">
        <v>34</v>
      </c>
      <c r="AX768" s="14" t="s">
        <v>72</v>
      </c>
      <c r="AY768" s="215" t="s">
        <v>114</v>
      </c>
    </row>
    <row r="769" spans="2:51" s="13" customFormat="1" ht="11.25">
      <c r="B769" s="194"/>
      <c r="C769" s="195"/>
      <c r="D769" s="196" t="s">
        <v>127</v>
      </c>
      <c r="E769" s="197" t="s">
        <v>19</v>
      </c>
      <c r="F769" s="198" t="s">
        <v>457</v>
      </c>
      <c r="G769" s="195"/>
      <c r="H769" s="197" t="s">
        <v>19</v>
      </c>
      <c r="I769" s="199"/>
      <c r="J769" s="195"/>
      <c r="K769" s="195"/>
      <c r="L769" s="200"/>
      <c r="M769" s="201"/>
      <c r="N769" s="202"/>
      <c r="O769" s="202"/>
      <c r="P769" s="202"/>
      <c r="Q769" s="202"/>
      <c r="R769" s="202"/>
      <c r="S769" s="202"/>
      <c r="T769" s="203"/>
      <c r="AT769" s="204" t="s">
        <v>127</v>
      </c>
      <c r="AU769" s="204" t="s">
        <v>123</v>
      </c>
      <c r="AV769" s="13" t="s">
        <v>80</v>
      </c>
      <c r="AW769" s="13" t="s">
        <v>34</v>
      </c>
      <c r="AX769" s="13" t="s">
        <v>72</v>
      </c>
      <c r="AY769" s="204" t="s">
        <v>114</v>
      </c>
    </row>
    <row r="770" spans="2:51" s="14" customFormat="1" ht="11.25">
      <c r="B770" s="205"/>
      <c r="C770" s="206"/>
      <c r="D770" s="196" t="s">
        <v>127</v>
      </c>
      <c r="E770" s="207" t="s">
        <v>19</v>
      </c>
      <c r="F770" s="208" t="s">
        <v>646</v>
      </c>
      <c r="G770" s="206"/>
      <c r="H770" s="209">
        <v>352.32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127</v>
      </c>
      <c r="AU770" s="215" t="s">
        <v>123</v>
      </c>
      <c r="AV770" s="14" t="s">
        <v>123</v>
      </c>
      <c r="AW770" s="14" t="s">
        <v>34</v>
      </c>
      <c r="AX770" s="14" t="s">
        <v>72</v>
      </c>
      <c r="AY770" s="215" t="s">
        <v>114</v>
      </c>
    </row>
    <row r="771" spans="2:51" s="14" customFormat="1" ht="11.25">
      <c r="B771" s="205"/>
      <c r="C771" s="206"/>
      <c r="D771" s="196" t="s">
        <v>127</v>
      </c>
      <c r="E771" s="207" t="s">
        <v>19</v>
      </c>
      <c r="F771" s="208" t="s">
        <v>646</v>
      </c>
      <c r="G771" s="206"/>
      <c r="H771" s="209">
        <v>352.32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127</v>
      </c>
      <c r="AU771" s="215" t="s">
        <v>123</v>
      </c>
      <c r="AV771" s="14" t="s">
        <v>123</v>
      </c>
      <c r="AW771" s="14" t="s">
        <v>34</v>
      </c>
      <c r="AX771" s="14" t="s">
        <v>72</v>
      </c>
      <c r="AY771" s="215" t="s">
        <v>114</v>
      </c>
    </row>
    <row r="772" spans="2:51" s="16" customFormat="1" ht="11.25">
      <c r="B772" s="233"/>
      <c r="C772" s="234"/>
      <c r="D772" s="196" t="s">
        <v>127</v>
      </c>
      <c r="E772" s="235" t="s">
        <v>19</v>
      </c>
      <c r="F772" s="236" t="s">
        <v>369</v>
      </c>
      <c r="G772" s="234"/>
      <c r="H772" s="237">
        <v>1879.0400000000002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AT772" s="243" t="s">
        <v>127</v>
      </c>
      <c r="AU772" s="243" t="s">
        <v>123</v>
      </c>
      <c r="AV772" s="16" t="s">
        <v>139</v>
      </c>
      <c r="AW772" s="16" t="s">
        <v>34</v>
      </c>
      <c r="AX772" s="16" t="s">
        <v>72</v>
      </c>
      <c r="AY772" s="243" t="s">
        <v>114</v>
      </c>
    </row>
    <row r="773" spans="2:51" s="13" customFormat="1" ht="11.25">
      <c r="B773" s="194"/>
      <c r="C773" s="195"/>
      <c r="D773" s="196" t="s">
        <v>127</v>
      </c>
      <c r="E773" s="197" t="s">
        <v>19</v>
      </c>
      <c r="F773" s="198" t="s">
        <v>363</v>
      </c>
      <c r="G773" s="195"/>
      <c r="H773" s="197" t="s">
        <v>19</v>
      </c>
      <c r="I773" s="199"/>
      <c r="J773" s="195"/>
      <c r="K773" s="195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127</v>
      </c>
      <c r="AU773" s="204" t="s">
        <v>123</v>
      </c>
      <c r="AV773" s="13" t="s">
        <v>80</v>
      </c>
      <c r="AW773" s="13" t="s">
        <v>34</v>
      </c>
      <c r="AX773" s="13" t="s">
        <v>72</v>
      </c>
      <c r="AY773" s="204" t="s">
        <v>114</v>
      </c>
    </row>
    <row r="774" spans="2:51" s="13" customFormat="1" ht="11.25">
      <c r="B774" s="194"/>
      <c r="C774" s="195"/>
      <c r="D774" s="196" t="s">
        <v>127</v>
      </c>
      <c r="E774" s="197" t="s">
        <v>19</v>
      </c>
      <c r="F774" s="198" t="s">
        <v>370</v>
      </c>
      <c r="G774" s="195"/>
      <c r="H774" s="197" t="s">
        <v>19</v>
      </c>
      <c r="I774" s="199"/>
      <c r="J774" s="195"/>
      <c r="K774" s="195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127</v>
      </c>
      <c r="AU774" s="204" t="s">
        <v>123</v>
      </c>
      <c r="AV774" s="13" t="s">
        <v>80</v>
      </c>
      <c r="AW774" s="13" t="s">
        <v>34</v>
      </c>
      <c r="AX774" s="13" t="s">
        <v>72</v>
      </c>
      <c r="AY774" s="204" t="s">
        <v>114</v>
      </c>
    </row>
    <row r="775" spans="2:51" s="13" customFormat="1" ht="11.25">
      <c r="B775" s="194"/>
      <c r="C775" s="195"/>
      <c r="D775" s="196" t="s">
        <v>127</v>
      </c>
      <c r="E775" s="197" t="s">
        <v>19</v>
      </c>
      <c r="F775" s="198" t="s">
        <v>371</v>
      </c>
      <c r="G775" s="195"/>
      <c r="H775" s="197" t="s">
        <v>19</v>
      </c>
      <c r="I775" s="199"/>
      <c r="J775" s="195"/>
      <c r="K775" s="195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127</v>
      </c>
      <c r="AU775" s="204" t="s">
        <v>123</v>
      </c>
      <c r="AV775" s="13" t="s">
        <v>80</v>
      </c>
      <c r="AW775" s="13" t="s">
        <v>34</v>
      </c>
      <c r="AX775" s="13" t="s">
        <v>72</v>
      </c>
      <c r="AY775" s="204" t="s">
        <v>114</v>
      </c>
    </row>
    <row r="776" spans="2:51" s="14" customFormat="1" ht="11.25">
      <c r="B776" s="205"/>
      <c r="C776" s="206"/>
      <c r="D776" s="196" t="s">
        <v>127</v>
      </c>
      <c r="E776" s="207" t="s">
        <v>19</v>
      </c>
      <c r="F776" s="208" t="s">
        <v>647</v>
      </c>
      <c r="G776" s="206"/>
      <c r="H776" s="209">
        <v>1.702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127</v>
      </c>
      <c r="AU776" s="215" t="s">
        <v>123</v>
      </c>
      <c r="AV776" s="14" t="s">
        <v>123</v>
      </c>
      <c r="AW776" s="14" t="s">
        <v>34</v>
      </c>
      <c r="AX776" s="14" t="s">
        <v>72</v>
      </c>
      <c r="AY776" s="215" t="s">
        <v>114</v>
      </c>
    </row>
    <row r="777" spans="2:51" s="16" customFormat="1" ht="11.25">
      <c r="B777" s="233"/>
      <c r="C777" s="234"/>
      <c r="D777" s="196" t="s">
        <v>127</v>
      </c>
      <c r="E777" s="235" t="s">
        <v>19</v>
      </c>
      <c r="F777" s="236" t="s">
        <v>369</v>
      </c>
      <c r="G777" s="234"/>
      <c r="H777" s="237">
        <v>1.702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AT777" s="243" t="s">
        <v>127</v>
      </c>
      <c r="AU777" s="243" t="s">
        <v>123</v>
      </c>
      <c r="AV777" s="16" t="s">
        <v>139</v>
      </c>
      <c r="AW777" s="16" t="s">
        <v>34</v>
      </c>
      <c r="AX777" s="16" t="s">
        <v>72</v>
      </c>
      <c r="AY777" s="243" t="s">
        <v>114</v>
      </c>
    </row>
    <row r="778" spans="2:51" s="13" customFormat="1" ht="11.25">
      <c r="B778" s="194"/>
      <c r="C778" s="195"/>
      <c r="D778" s="196" t="s">
        <v>127</v>
      </c>
      <c r="E778" s="197" t="s">
        <v>19</v>
      </c>
      <c r="F778" s="198" t="s">
        <v>372</v>
      </c>
      <c r="G778" s="195"/>
      <c r="H778" s="197" t="s">
        <v>19</v>
      </c>
      <c r="I778" s="199"/>
      <c r="J778" s="195"/>
      <c r="K778" s="195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127</v>
      </c>
      <c r="AU778" s="204" t="s">
        <v>123</v>
      </c>
      <c r="AV778" s="13" t="s">
        <v>80</v>
      </c>
      <c r="AW778" s="13" t="s">
        <v>34</v>
      </c>
      <c r="AX778" s="13" t="s">
        <v>72</v>
      </c>
      <c r="AY778" s="204" t="s">
        <v>114</v>
      </c>
    </row>
    <row r="779" spans="2:51" s="13" customFormat="1" ht="11.25">
      <c r="B779" s="194"/>
      <c r="C779" s="195"/>
      <c r="D779" s="196" t="s">
        <v>127</v>
      </c>
      <c r="E779" s="197" t="s">
        <v>19</v>
      </c>
      <c r="F779" s="198" t="s">
        <v>371</v>
      </c>
      <c r="G779" s="195"/>
      <c r="H779" s="197" t="s">
        <v>19</v>
      </c>
      <c r="I779" s="199"/>
      <c r="J779" s="195"/>
      <c r="K779" s="195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127</v>
      </c>
      <c r="AU779" s="204" t="s">
        <v>123</v>
      </c>
      <c r="AV779" s="13" t="s">
        <v>80</v>
      </c>
      <c r="AW779" s="13" t="s">
        <v>34</v>
      </c>
      <c r="AX779" s="13" t="s">
        <v>72</v>
      </c>
      <c r="AY779" s="204" t="s">
        <v>114</v>
      </c>
    </row>
    <row r="780" spans="2:51" s="14" customFormat="1" ht="11.25">
      <c r="B780" s="205"/>
      <c r="C780" s="206"/>
      <c r="D780" s="196" t="s">
        <v>127</v>
      </c>
      <c r="E780" s="207" t="s">
        <v>19</v>
      </c>
      <c r="F780" s="208" t="s">
        <v>648</v>
      </c>
      <c r="G780" s="206"/>
      <c r="H780" s="209">
        <v>6.81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127</v>
      </c>
      <c r="AU780" s="215" t="s">
        <v>123</v>
      </c>
      <c r="AV780" s="14" t="s">
        <v>123</v>
      </c>
      <c r="AW780" s="14" t="s">
        <v>34</v>
      </c>
      <c r="AX780" s="14" t="s">
        <v>72</v>
      </c>
      <c r="AY780" s="215" t="s">
        <v>114</v>
      </c>
    </row>
    <row r="781" spans="2:51" s="16" customFormat="1" ht="11.25">
      <c r="B781" s="233"/>
      <c r="C781" s="234"/>
      <c r="D781" s="196" t="s">
        <v>127</v>
      </c>
      <c r="E781" s="235" t="s">
        <v>19</v>
      </c>
      <c r="F781" s="236" t="s">
        <v>369</v>
      </c>
      <c r="G781" s="234"/>
      <c r="H781" s="237">
        <v>6.81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AT781" s="243" t="s">
        <v>127</v>
      </c>
      <c r="AU781" s="243" t="s">
        <v>123</v>
      </c>
      <c r="AV781" s="16" t="s">
        <v>139</v>
      </c>
      <c r="AW781" s="16" t="s">
        <v>34</v>
      </c>
      <c r="AX781" s="16" t="s">
        <v>72</v>
      </c>
      <c r="AY781" s="243" t="s">
        <v>114</v>
      </c>
    </row>
    <row r="782" spans="2:51" s="13" customFormat="1" ht="11.25">
      <c r="B782" s="194"/>
      <c r="C782" s="195"/>
      <c r="D782" s="196" t="s">
        <v>127</v>
      </c>
      <c r="E782" s="197" t="s">
        <v>19</v>
      </c>
      <c r="F782" s="198" t="s">
        <v>363</v>
      </c>
      <c r="G782" s="195"/>
      <c r="H782" s="197" t="s">
        <v>19</v>
      </c>
      <c r="I782" s="199"/>
      <c r="J782" s="195"/>
      <c r="K782" s="195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127</v>
      </c>
      <c r="AU782" s="204" t="s">
        <v>123</v>
      </c>
      <c r="AV782" s="13" t="s">
        <v>80</v>
      </c>
      <c r="AW782" s="13" t="s">
        <v>34</v>
      </c>
      <c r="AX782" s="13" t="s">
        <v>72</v>
      </c>
      <c r="AY782" s="204" t="s">
        <v>114</v>
      </c>
    </row>
    <row r="783" spans="2:51" s="13" customFormat="1" ht="11.25">
      <c r="B783" s="194"/>
      <c r="C783" s="195"/>
      <c r="D783" s="196" t="s">
        <v>127</v>
      </c>
      <c r="E783" s="197" t="s">
        <v>19</v>
      </c>
      <c r="F783" s="198" t="s">
        <v>649</v>
      </c>
      <c r="G783" s="195"/>
      <c r="H783" s="197" t="s">
        <v>19</v>
      </c>
      <c r="I783" s="199"/>
      <c r="J783" s="195"/>
      <c r="K783" s="195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127</v>
      </c>
      <c r="AU783" s="204" t="s">
        <v>123</v>
      </c>
      <c r="AV783" s="13" t="s">
        <v>80</v>
      </c>
      <c r="AW783" s="13" t="s">
        <v>34</v>
      </c>
      <c r="AX783" s="13" t="s">
        <v>72</v>
      </c>
      <c r="AY783" s="204" t="s">
        <v>114</v>
      </c>
    </row>
    <row r="784" spans="2:51" s="13" customFormat="1" ht="11.25">
      <c r="B784" s="194"/>
      <c r="C784" s="195"/>
      <c r="D784" s="196" t="s">
        <v>127</v>
      </c>
      <c r="E784" s="197" t="s">
        <v>19</v>
      </c>
      <c r="F784" s="198" t="s">
        <v>364</v>
      </c>
      <c r="G784" s="195"/>
      <c r="H784" s="197" t="s">
        <v>19</v>
      </c>
      <c r="I784" s="199"/>
      <c r="J784" s="195"/>
      <c r="K784" s="195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127</v>
      </c>
      <c r="AU784" s="204" t="s">
        <v>123</v>
      </c>
      <c r="AV784" s="13" t="s">
        <v>80</v>
      </c>
      <c r="AW784" s="13" t="s">
        <v>34</v>
      </c>
      <c r="AX784" s="13" t="s">
        <v>72</v>
      </c>
      <c r="AY784" s="204" t="s">
        <v>114</v>
      </c>
    </row>
    <row r="785" spans="2:51" s="14" customFormat="1" ht="11.25">
      <c r="B785" s="205"/>
      <c r="C785" s="206"/>
      <c r="D785" s="196" t="s">
        <v>127</v>
      </c>
      <c r="E785" s="207" t="s">
        <v>19</v>
      </c>
      <c r="F785" s="208" t="s">
        <v>650</v>
      </c>
      <c r="G785" s="206"/>
      <c r="H785" s="209">
        <v>3.3759999999999999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127</v>
      </c>
      <c r="AU785" s="215" t="s">
        <v>123</v>
      </c>
      <c r="AV785" s="14" t="s">
        <v>123</v>
      </c>
      <c r="AW785" s="14" t="s">
        <v>34</v>
      </c>
      <c r="AX785" s="14" t="s">
        <v>72</v>
      </c>
      <c r="AY785" s="215" t="s">
        <v>114</v>
      </c>
    </row>
    <row r="786" spans="2:51" s="14" customFormat="1" ht="11.25">
      <c r="B786" s="205"/>
      <c r="C786" s="206"/>
      <c r="D786" s="196" t="s">
        <v>127</v>
      </c>
      <c r="E786" s="207" t="s">
        <v>19</v>
      </c>
      <c r="F786" s="208" t="s">
        <v>651</v>
      </c>
      <c r="G786" s="206"/>
      <c r="H786" s="209">
        <v>2.496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127</v>
      </c>
      <c r="AU786" s="215" t="s">
        <v>123</v>
      </c>
      <c r="AV786" s="14" t="s">
        <v>123</v>
      </c>
      <c r="AW786" s="14" t="s">
        <v>34</v>
      </c>
      <c r="AX786" s="14" t="s">
        <v>72</v>
      </c>
      <c r="AY786" s="215" t="s">
        <v>114</v>
      </c>
    </row>
    <row r="787" spans="2:51" s="13" customFormat="1" ht="11.25">
      <c r="B787" s="194"/>
      <c r="C787" s="195"/>
      <c r="D787" s="196" t="s">
        <v>127</v>
      </c>
      <c r="E787" s="197" t="s">
        <v>19</v>
      </c>
      <c r="F787" s="198" t="s">
        <v>451</v>
      </c>
      <c r="G787" s="195"/>
      <c r="H787" s="197" t="s">
        <v>19</v>
      </c>
      <c r="I787" s="199"/>
      <c r="J787" s="195"/>
      <c r="K787" s="195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127</v>
      </c>
      <c r="AU787" s="204" t="s">
        <v>123</v>
      </c>
      <c r="AV787" s="13" t="s">
        <v>80</v>
      </c>
      <c r="AW787" s="13" t="s">
        <v>34</v>
      </c>
      <c r="AX787" s="13" t="s">
        <v>72</v>
      </c>
      <c r="AY787" s="204" t="s">
        <v>114</v>
      </c>
    </row>
    <row r="788" spans="2:51" s="14" customFormat="1" ht="11.25">
      <c r="B788" s="205"/>
      <c r="C788" s="206"/>
      <c r="D788" s="196" t="s">
        <v>127</v>
      </c>
      <c r="E788" s="207" t="s">
        <v>19</v>
      </c>
      <c r="F788" s="208" t="s">
        <v>650</v>
      </c>
      <c r="G788" s="206"/>
      <c r="H788" s="209">
        <v>3.3759999999999999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127</v>
      </c>
      <c r="AU788" s="215" t="s">
        <v>123</v>
      </c>
      <c r="AV788" s="14" t="s">
        <v>123</v>
      </c>
      <c r="AW788" s="14" t="s">
        <v>34</v>
      </c>
      <c r="AX788" s="14" t="s">
        <v>72</v>
      </c>
      <c r="AY788" s="215" t="s">
        <v>114</v>
      </c>
    </row>
    <row r="789" spans="2:51" s="14" customFormat="1" ht="11.25">
      <c r="B789" s="205"/>
      <c r="C789" s="206"/>
      <c r="D789" s="196" t="s">
        <v>127</v>
      </c>
      <c r="E789" s="207" t="s">
        <v>19</v>
      </c>
      <c r="F789" s="208" t="s">
        <v>651</v>
      </c>
      <c r="G789" s="206"/>
      <c r="H789" s="209">
        <v>2.496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127</v>
      </c>
      <c r="AU789" s="215" t="s">
        <v>123</v>
      </c>
      <c r="AV789" s="14" t="s">
        <v>123</v>
      </c>
      <c r="AW789" s="14" t="s">
        <v>34</v>
      </c>
      <c r="AX789" s="14" t="s">
        <v>72</v>
      </c>
      <c r="AY789" s="215" t="s">
        <v>114</v>
      </c>
    </row>
    <row r="790" spans="2:51" s="13" customFormat="1" ht="11.25">
      <c r="B790" s="194"/>
      <c r="C790" s="195"/>
      <c r="D790" s="196" t="s">
        <v>127</v>
      </c>
      <c r="E790" s="197" t="s">
        <v>19</v>
      </c>
      <c r="F790" s="198" t="s">
        <v>453</v>
      </c>
      <c r="G790" s="195"/>
      <c r="H790" s="197" t="s">
        <v>19</v>
      </c>
      <c r="I790" s="199"/>
      <c r="J790" s="195"/>
      <c r="K790" s="195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127</v>
      </c>
      <c r="AU790" s="204" t="s">
        <v>123</v>
      </c>
      <c r="AV790" s="13" t="s">
        <v>80</v>
      </c>
      <c r="AW790" s="13" t="s">
        <v>34</v>
      </c>
      <c r="AX790" s="13" t="s">
        <v>72</v>
      </c>
      <c r="AY790" s="204" t="s">
        <v>114</v>
      </c>
    </row>
    <row r="791" spans="2:51" s="14" customFormat="1" ht="11.25">
      <c r="B791" s="205"/>
      <c r="C791" s="206"/>
      <c r="D791" s="196" t="s">
        <v>127</v>
      </c>
      <c r="E791" s="207" t="s">
        <v>19</v>
      </c>
      <c r="F791" s="208" t="s">
        <v>650</v>
      </c>
      <c r="G791" s="206"/>
      <c r="H791" s="209">
        <v>3.3759999999999999</v>
      </c>
      <c r="I791" s="210"/>
      <c r="J791" s="206"/>
      <c r="K791" s="206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127</v>
      </c>
      <c r="AU791" s="215" t="s">
        <v>123</v>
      </c>
      <c r="AV791" s="14" t="s">
        <v>123</v>
      </c>
      <c r="AW791" s="14" t="s">
        <v>34</v>
      </c>
      <c r="AX791" s="14" t="s">
        <v>72</v>
      </c>
      <c r="AY791" s="215" t="s">
        <v>114</v>
      </c>
    </row>
    <row r="792" spans="2:51" s="14" customFormat="1" ht="11.25">
      <c r="B792" s="205"/>
      <c r="C792" s="206"/>
      <c r="D792" s="196" t="s">
        <v>127</v>
      </c>
      <c r="E792" s="207" t="s">
        <v>19</v>
      </c>
      <c r="F792" s="208" t="s">
        <v>651</v>
      </c>
      <c r="G792" s="206"/>
      <c r="H792" s="209">
        <v>2.496</v>
      </c>
      <c r="I792" s="210"/>
      <c r="J792" s="206"/>
      <c r="K792" s="206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127</v>
      </c>
      <c r="AU792" s="215" t="s">
        <v>123</v>
      </c>
      <c r="AV792" s="14" t="s">
        <v>123</v>
      </c>
      <c r="AW792" s="14" t="s">
        <v>34</v>
      </c>
      <c r="AX792" s="14" t="s">
        <v>72</v>
      </c>
      <c r="AY792" s="215" t="s">
        <v>114</v>
      </c>
    </row>
    <row r="793" spans="2:51" s="13" customFormat="1" ht="11.25">
      <c r="B793" s="194"/>
      <c r="C793" s="195"/>
      <c r="D793" s="196" t="s">
        <v>127</v>
      </c>
      <c r="E793" s="197" t="s">
        <v>19</v>
      </c>
      <c r="F793" s="198" t="s">
        <v>454</v>
      </c>
      <c r="G793" s="195"/>
      <c r="H793" s="197" t="s">
        <v>19</v>
      </c>
      <c r="I793" s="199"/>
      <c r="J793" s="195"/>
      <c r="K793" s="195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127</v>
      </c>
      <c r="AU793" s="204" t="s">
        <v>123</v>
      </c>
      <c r="AV793" s="13" t="s">
        <v>80</v>
      </c>
      <c r="AW793" s="13" t="s">
        <v>34</v>
      </c>
      <c r="AX793" s="13" t="s">
        <v>72</v>
      </c>
      <c r="AY793" s="204" t="s">
        <v>114</v>
      </c>
    </row>
    <row r="794" spans="2:51" s="14" customFormat="1" ht="11.25">
      <c r="B794" s="205"/>
      <c r="C794" s="206"/>
      <c r="D794" s="196" t="s">
        <v>127</v>
      </c>
      <c r="E794" s="207" t="s">
        <v>19</v>
      </c>
      <c r="F794" s="208" t="s">
        <v>650</v>
      </c>
      <c r="G794" s="206"/>
      <c r="H794" s="209">
        <v>3.3759999999999999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127</v>
      </c>
      <c r="AU794" s="215" t="s">
        <v>123</v>
      </c>
      <c r="AV794" s="14" t="s">
        <v>123</v>
      </c>
      <c r="AW794" s="14" t="s">
        <v>34</v>
      </c>
      <c r="AX794" s="14" t="s">
        <v>72</v>
      </c>
      <c r="AY794" s="215" t="s">
        <v>114</v>
      </c>
    </row>
    <row r="795" spans="2:51" s="14" customFormat="1" ht="11.25">
      <c r="B795" s="205"/>
      <c r="C795" s="206"/>
      <c r="D795" s="196" t="s">
        <v>127</v>
      </c>
      <c r="E795" s="207" t="s">
        <v>19</v>
      </c>
      <c r="F795" s="208" t="s">
        <v>651</v>
      </c>
      <c r="G795" s="206"/>
      <c r="H795" s="209">
        <v>2.496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127</v>
      </c>
      <c r="AU795" s="215" t="s">
        <v>123</v>
      </c>
      <c r="AV795" s="14" t="s">
        <v>123</v>
      </c>
      <c r="AW795" s="14" t="s">
        <v>34</v>
      </c>
      <c r="AX795" s="14" t="s">
        <v>72</v>
      </c>
      <c r="AY795" s="215" t="s">
        <v>114</v>
      </c>
    </row>
    <row r="796" spans="2:51" s="13" customFormat="1" ht="11.25">
      <c r="B796" s="194"/>
      <c r="C796" s="195"/>
      <c r="D796" s="196" t="s">
        <v>127</v>
      </c>
      <c r="E796" s="197" t="s">
        <v>19</v>
      </c>
      <c r="F796" s="198" t="s">
        <v>456</v>
      </c>
      <c r="G796" s="195"/>
      <c r="H796" s="197" t="s">
        <v>19</v>
      </c>
      <c r="I796" s="199"/>
      <c r="J796" s="195"/>
      <c r="K796" s="195"/>
      <c r="L796" s="200"/>
      <c r="M796" s="201"/>
      <c r="N796" s="202"/>
      <c r="O796" s="202"/>
      <c r="P796" s="202"/>
      <c r="Q796" s="202"/>
      <c r="R796" s="202"/>
      <c r="S796" s="202"/>
      <c r="T796" s="203"/>
      <c r="AT796" s="204" t="s">
        <v>127</v>
      </c>
      <c r="AU796" s="204" t="s">
        <v>123</v>
      </c>
      <c r="AV796" s="13" t="s">
        <v>80</v>
      </c>
      <c r="AW796" s="13" t="s">
        <v>34</v>
      </c>
      <c r="AX796" s="13" t="s">
        <v>72</v>
      </c>
      <c r="AY796" s="204" t="s">
        <v>114</v>
      </c>
    </row>
    <row r="797" spans="2:51" s="14" customFormat="1" ht="11.25">
      <c r="B797" s="205"/>
      <c r="C797" s="206"/>
      <c r="D797" s="196" t="s">
        <v>127</v>
      </c>
      <c r="E797" s="207" t="s">
        <v>19</v>
      </c>
      <c r="F797" s="208" t="s">
        <v>650</v>
      </c>
      <c r="G797" s="206"/>
      <c r="H797" s="209">
        <v>3.3759999999999999</v>
      </c>
      <c r="I797" s="210"/>
      <c r="J797" s="206"/>
      <c r="K797" s="206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127</v>
      </c>
      <c r="AU797" s="215" t="s">
        <v>123</v>
      </c>
      <c r="AV797" s="14" t="s">
        <v>123</v>
      </c>
      <c r="AW797" s="14" t="s">
        <v>34</v>
      </c>
      <c r="AX797" s="14" t="s">
        <v>72</v>
      </c>
      <c r="AY797" s="215" t="s">
        <v>114</v>
      </c>
    </row>
    <row r="798" spans="2:51" s="14" customFormat="1" ht="11.25">
      <c r="B798" s="205"/>
      <c r="C798" s="206"/>
      <c r="D798" s="196" t="s">
        <v>127</v>
      </c>
      <c r="E798" s="207" t="s">
        <v>19</v>
      </c>
      <c r="F798" s="208" t="s">
        <v>651</v>
      </c>
      <c r="G798" s="206"/>
      <c r="H798" s="209">
        <v>2.496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127</v>
      </c>
      <c r="AU798" s="215" t="s">
        <v>123</v>
      </c>
      <c r="AV798" s="14" t="s">
        <v>123</v>
      </c>
      <c r="AW798" s="14" t="s">
        <v>34</v>
      </c>
      <c r="AX798" s="14" t="s">
        <v>72</v>
      </c>
      <c r="AY798" s="215" t="s">
        <v>114</v>
      </c>
    </row>
    <row r="799" spans="2:51" s="13" customFormat="1" ht="11.25">
      <c r="B799" s="194"/>
      <c r="C799" s="195"/>
      <c r="D799" s="196" t="s">
        <v>127</v>
      </c>
      <c r="E799" s="197" t="s">
        <v>19</v>
      </c>
      <c r="F799" s="198" t="s">
        <v>457</v>
      </c>
      <c r="G799" s="195"/>
      <c r="H799" s="197" t="s">
        <v>19</v>
      </c>
      <c r="I799" s="199"/>
      <c r="J799" s="195"/>
      <c r="K799" s="195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127</v>
      </c>
      <c r="AU799" s="204" t="s">
        <v>123</v>
      </c>
      <c r="AV799" s="13" t="s">
        <v>80</v>
      </c>
      <c r="AW799" s="13" t="s">
        <v>34</v>
      </c>
      <c r="AX799" s="13" t="s">
        <v>72</v>
      </c>
      <c r="AY799" s="204" t="s">
        <v>114</v>
      </c>
    </row>
    <row r="800" spans="2:51" s="14" customFormat="1" ht="11.25">
      <c r="B800" s="205"/>
      <c r="C800" s="206"/>
      <c r="D800" s="196" t="s">
        <v>127</v>
      </c>
      <c r="E800" s="207" t="s">
        <v>19</v>
      </c>
      <c r="F800" s="208" t="s">
        <v>652</v>
      </c>
      <c r="G800" s="206"/>
      <c r="H800" s="209">
        <v>5.0640000000000001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127</v>
      </c>
      <c r="AU800" s="215" t="s">
        <v>123</v>
      </c>
      <c r="AV800" s="14" t="s">
        <v>123</v>
      </c>
      <c r="AW800" s="14" t="s">
        <v>34</v>
      </c>
      <c r="AX800" s="14" t="s">
        <v>72</v>
      </c>
      <c r="AY800" s="215" t="s">
        <v>114</v>
      </c>
    </row>
    <row r="801" spans="2:51" s="14" customFormat="1" ht="11.25">
      <c r="B801" s="205"/>
      <c r="C801" s="206"/>
      <c r="D801" s="196" t="s">
        <v>127</v>
      </c>
      <c r="E801" s="207" t="s">
        <v>19</v>
      </c>
      <c r="F801" s="208" t="s">
        <v>653</v>
      </c>
      <c r="G801" s="206"/>
      <c r="H801" s="209">
        <v>3.7440000000000002</v>
      </c>
      <c r="I801" s="210"/>
      <c r="J801" s="206"/>
      <c r="K801" s="206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127</v>
      </c>
      <c r="AU801" s="215" t="s">
        <v>123</v>
      </c>
      <c r="AV801" s="14" t="s">
        <v>123</v>
      </c>
      <c r="AW801" s="14" t="s">
        <v>34</v>
      </c>
      <c r="AX801" s="14" t="s">
        <v>72</v>
      </c>
      <c r="AY801" s="215" t="s">
        <v>114</v>
      </c>
    </row>
    <row r="802" spans="2:51" s="16" customFormat="1" ht="11.25">
      <c r="B802" s="233"/>
      <c r="C802" s="234"/>
      <c r="D802" s="196" t="s">
        <v>127</v>
      </c>
      <c r="E802" s="235" t="s">
        <v>19</v>
      </c>
      <c r="F802" s="236" t="s">
        <v>369</v>
      </c>
      <c r="G802" s="234"/>
      <c r="H802" s="237">
        <v>38.167999999999999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AT802" s="243" t="s">
        <v>127</v>
      </c>
      <c r="AU802" s="243" t="s">
        <v>123</v>
      </c>
      <c r="AV802" s="16" t="s">
        <v>139</v>
      </c>
      <c r="AW802" s="16" t="s">
        <v>34</v>
      </c>
      <c r="AX802" s="16" t="s">
        <v>72</v>
      </c>
      <c r="AY802" s="243" t="s">
        <v>114</v>
      </c>
    </row>
    <row r="803" spans="2:51" s="13" customFormat="1" ht="11.25">
      <c r="B803" s="194"/>
      <c r="C803" s="195"/>
      <c r="D803" s="196" t="s">
        <v>127</v>
      </c>
      <c r="E803" s="197" t="s">
        <v>19</v>
      </c>
      <c r="F803" s="198" t="s">
        <v>363</v>
      </c>
      <c r="G803" s="195"/>
      <c r="H803" s="197" t="s">
        <v>19</v>
      </c>
      <c r="I803" s="199"/>
      <c r="J803" s="195"/>
      <c r="K803" s="195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127</v>
      </c>
      <c r="AU803" s="204" t="s">
        <v>123</v>
      </c>
      <c r="AV803" s="13" t="s">
        <v>80</v>
      </c>
      <c r="AW803" s="13" t="s">
        <v>34</v>
      </c>
      <c r="AX803" s="13" t="s">
        <v>72</v>
      </c>
      <c r="AY803" s="204" t="s">
        <v>114</v>
      </c>
    </row>
    <row r="804" spans="2:51" s="13" customFormat="1" ht="11.25">
      <c r="B804" s="194"/>
      <c r="C804" s="195"/>
      <c r="D804" s="196" t="s">
        <v>127</v>
      </c>
      <c r="E804" s="197" t="s">
        <v>19</v>
      </c>
      <c r="F804" s="198" t="s">
        <v>654</v>
      </c>
      <c r="G804" s="195"/>
      <c r="H804" s="197" t="s">
        <v>19</v>
      </c>
      <c r="I804" s="199"/>
      <c r="J804" s="195"/>
      <c r="K804" s="195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127</v>
      </c>
      <c r="AU804" s="204" t="s">
        <v>123</v>
      </c>
      <c r="AV804" s="13" t="s">
        <v>80</v>
      </c>
      <c r="AW804" s="13" t="s">
        <v>34</v>
      </c>
      <c r="AX804" s="13" t="s">
        <v>72</v>
      </c>
      <c r="AY804" s="204" t="s">
        <v>114</v>
      </c>
    </row>
    <row r="805" spans="2:51" s="13" customFormat="1" ht="11.25">
      <c r="B805" s="194"/>
      <c r="C805" s="195"/>
      <c r="D805" s="196" t="s">
        <v>127</v>
      </c>
      <c r="E805" s="197" t="s">
        <v>19</v>
      </c>
      <c r="F805" s="198" t="s">
        <v>364</v>
      </c>
      <c r="G805" s="195"/>
      <c r="H805" s="197" t="s">
        <v>19</v>
      </c>
      <c r="I805" s="199"/>
      <c r="J805" s="195"/>
      <c r="K805" s="195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127</v>
      </c>
      <c r="AU805" s="204" t="s">
        <v>123</v>
      </c>
      <c r="AV805" s="13" t="s">
        <v>80</v>
      </c>
      <c r="AW805" s="13" t="s">
        <v>34</v>
      </c>
      <c r="AX805" s="13" t="s">
        <v>72</v>
      </c>
      <c r="AY805" s="204" t="s">
        <v>114</v>
      </c>
    </row>
    <row r="806" spans="2:51" s="14" customFormat="1" ht="11.25">
      <c r="B806" s="205"/>
      <c r="C806" s="206"/>
      <c r="D806" s="196" t="s">
        <v>127</v>
      </c>
      <c r="E806" s="207" t="s">
        <v>19</v>
      </c>
      <c r="F806" s="208" t="s">
        <v>655</v>
      </c>
      <c r="G806" s="206"/>
      <c r="H806" s="209">
        <v>13.48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127</v>
      </c>
      <c r="AU806" s="215" t="s">
        <v>123</v>
      </c>
      <c r="AV806" s="14" t="s">
        <v>123</v>
      </c>
      <c r="AW806" s="14" t="s">
        <v>34</v>
      </c>
      <c r="AX806" s="14" t="s">
        <v>72</v>
      </c>
      <c r="AY806" s="215" t="s">
        <v>114</v>
      </c>
    </row>
    <row r="807" spans="2:51" s="13" customFormat="1" ht="11.25">
      <c r="B807" s="194"/>
      <c r="C807" s="195"/>
      <c r="D807" s="196" t="s">
        <v>127</v>
      </c>
      <c r="E807" s="197" t="s">
        <v>19</v>
      </c>
      <c r="F807" s="198" t="s">
        <v>451</v>
      </c>
      <c r="G807" s="195"/>
      <c r="H807" s="197" t="s">
        <v>19</v>
      </c>
      <c r="I807" s="199"/>
      <c r="J807" s="195"/>
      <c r="K807" s="195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127</v>
      </c>
      <c r="AU807" s="204" t="s">
        <v>123</v>
      </c>
      <c r="AV807" s="13" t="s">
        <v>80</v>
      </c>
      <c r="AW807" s="13" t="s">
        <v>34</v>
      </c>
      <c r="AX807" s="13" t="s">
        <v>72</v>
      </c>
      <c r="AY807" s="204" t="s">
        <v>114</v>
      </c>
    </row>
    <row r="808" spans="2:51" s="14" customFormat="1" ht="11.25">
      <c r="B808" s="205"/>
      <c r="C808" s="206"/>
      <c r="D808" s="196" t="s">
        <v>127</v>
      </c>
      <c r="E808" s="207" t="s">
        <v>19</v>
      </c>
      <c r="F808" s="208" t="s">
        <v>656</v>
      </c>
      <c r="G808" s="206"/>
      <c r="H808" s="209">
        <v>13.84</v>
      </c>
      <c r="I808" s="210"/>
      <c r="J808" s="206"/>
      <c r="K808" s="206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127</v>
      </c>
      <c r="AU808" s="215" t="s">
        <v>123</v>
      </c>
      <c r="AV808" s="14" t="s">
        <v>123</v>
      </c>
      <c r="AW808" s="14" t="s">
        <v>34</v>
      </c>
      <c r="AX808" s="14" t="s">
        <v>72</v>
      </c>
      <c r="AY808" s="215" t="s">
        <v>114</v>
      </c>
    </row>
    <row r="809" spans="2:51" s="13" customFormat="1" ht="11.25">
      <c r="B809" s="194"/>
      <c r="C809" s="195"/>
      <c r="D809" s="196" t="s">
        <v>127</v>
      </c>
      <c r="E809" s="197" t="s">
        <v>19</v>
      </c>
      <c r="F809" s="198" t="s">
        <v>453</v>
      </c>
      <c r="G809" s="195"/>
      <c r="H809" s="197" t="s">
        <v>19</v>
      </c>
      <c r="I809" s="199"/>
      <c r="J809" s="195"/>
      <c r="K809" s="195"/>
      <c r="L809" s="200"/>
      <c r="M809" s="201"/>
      <c r="N809" s="202"/>
      <c r="O809" s="202"/>
      <c r="P809" s="202"/>
      <c r="Q809" s="202"/>
      <c r="R809" s="202"/>
      <c r="S809" s="202"/>
      <c r="T809" s="203"/>
      <c r="AT809" s="204" t="s">
        <v>127</v>
      </c>
      <c r="AU809" s="204" t="s">
        <v>123</v>
      </c>
      <c r="AV809" s="13" t="s">
        <v>80</v>
      </c>
      <c r="AW809" s="13" t="s">
        <v>34</v>
      </c>
      <c r="AX809" s="13" t="s">
        <v>72</v>
      </c>
      <c r="AY809" s="204" t="s">
        <v>114</v>
      </c>
    </row>
    <row r="810" spans="2:51" s="14" customFormat="1" ht="11.25">
      <c r="B810" s="205"/>
      <c r="C810" s="206"/>
      <c r="D810" s="196" t="s">
        <v>127</v>
      </c>
      <c r="E810" s="207" t="s">
        <v>19</v>
      </c>
      <c r="F810" s="208" t="s">
        <v>657</v>
      </c>
      <c r="G810" s="206"/>
      <c r="H810" s="209">
        <v>13.64</v>
      </c>
      <c r="I810" s="210"/>
      <c r="J810" s="206"/>
      <c r="K810" s="206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127</v>
      </c>
      <c r="AU810" s="215" t="s">
        <v>123</v>
      </c>
      <c r="AV810" s="14" t="s">
        <v>123</v>
      </c>
      <c r="AW810" s="14" t="s">
        <v>34</v>
      </c>
      <c r="AX810" s="14" t="s">
        <v>72</v>
      </c>
      <c r="AY810" s="215" t="s">
        <v>114</v>
      </c>
    </row>
    <row r="811" spans="2:51" s="13" customFormat="1" ht="11.25">
      <c r="B811" s="194"/>
      <c r="C811" s="195"/>
      <c r="D811" s="196" t="s">
        <v>127</v>
      </c>
      <c r="E811" s="197" t="s">
        <v>19</v>
      </c>
      <c r="F811" s="198" t="s">
        <v>454</v>
      </c>
      <c r="G811" s="195"/>
      <c r="H811" s="197" t="s">
        <v>19</v>
      </c>
      <c r="I811" s="199"/>
      <c r="J811" s="195"/>
      <c r="K811" s="195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127</v>
      </c>
      <c r="AU811" s="204" t="s">
        <v>123</v>
      </c>
      <c r="AV811" s="13" t="s">
        <v>80</v>
      </c>
      <c r="AW811" s="13" t="s">
        <v>34</v>
      </c>
      <c r="AX811" s="13" t="s">
        <v>72</v>
      </c>
      <c r="AY811" s="204" t="s">
        <v>114</v>
      </c>
    </row>
    <row r="812" spans="2:51" s="14" customFormat="1" ht="11.25">
      <c r="B812" s="205"/>
      <c r="C812" s="206"/>
      <c r="D812" s="196" t="s">
        <v>127</v>
      </c>
      <c r="E812" s="207" t="s">
        <v>19</v>
      </c>
      <c r="F812" s="208" t="s">
        <v>658</v>
      </c>
      <c r="G812" s="206"/>
      <c r="H812" s="209">
        <v>13.9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127</v>
      </c>
      <c r="AU812" s="215" t="s">
        <v>123</v>
      </c>
      <c r="AV812" s="14" t="s">
        <v>123</v>
      </c>
      <c r="AW812" s="14" t="s">
        <v>34</v>
      </c>
      <c r="AX812" s="14" t="s">
        <v>72</v>
      </c>
      <c r="AY812" s="215" t="s">
        <v>114</v>
      </c>
    </row>
    <row r="813" spans="2:51" s="13" customFormat="1" ht="11.25">
      <c r="B813" s="194"/>
      <c r="C813" s="195"/>
      <c r="D813" s="196" t="s">
        <v>127</v>
      </c>
      <c r="E813" s="197" t="s">
        <v>19</v>
      </c>
      <c r="F813" s="198" t="s">
        <v>456</v>
      </c>
      <c r="G813" s="195"/>
      <c r="H813" s="197" t="s">
        <v>19</v>
      </c>
      <c r="I813" s="199"/>
      <c r="J813" s="195"/>
      <c r="K813" s="195"/>
      <c r="L813" s="200"/>
      <c r="M813" s="201"/>
      <c r="N813" s="202"/>
      <c r="O813" s="202"/>
      <c r="P813" s="202"/>
      <c r="Q813" s="202"/>
      <c r="R813" s="202"/>
      <c r="S813" s="202"/>
      <c r="T813" s="203"/>
      <c r="AT813" s="204" t="s">
        <v>127</v>
      </c>
      <c r="AU813" s="204" t="s">
        <v>123</v>
      </c>
      <c r="AV813" s="13" t="s">
        <v>80</v>
      </c>
      <c r="AW813" s="13" t="s">
        <v>34</v>
      </c>
      <c r="AX813" s="13" t="s">
        <v>72</v>
      </c>
      <c r="AY813" s="204" t="s">
        <v>114</v>
      </c>
    </row>
    <row r="814" spans="2:51" s="14" customFormat="1" ht="11.25">
      <c r="B814" s="205"/>
      <c r="C814" s="206"/>
      <c r="D814" s="196" t="s">
        <v>127</v>
      </c>
      <c r="E814" s="207" t="s">
        <v>19</v>
      </c>
      <c r="F814" s="208" t="s">
        <v>658</v>
      </c>
      <c r="G814" s="206"/>
      <c r="H814" s="209">
        <v>13.9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127</v>
      </c>
      <c r="AU814" s="215" t="s">
        <v>123</v>
      </c>
      <c r="AV814" s="14" t="s">
        <v>123</v>
      </c>
      <c r="AW814" s="14" t="s">
        <v>34</v>
      </c>
      <c r="AX814" s="14" t="s">
        <v>72</v>
      </c>
      <c r="AY814" s="215" t="s">
        <v>114</v>
      </c>
    </row>
    <row r="815" spans="2:51" s="13" customFormat="1" ht="11.25">
      <c r="B815" s="194"/>
      <c r="C815" s="195"/>
      <c r="D815" s="196" t="s">
        <v>127</v>
      </c>
      <c r="E815" s="197" t="s">
        <v>19</v>
      </c>
      <c r="F815" s="198" t="s">
        <v>457</v>
      </c>
      <c r="G815" s="195"/>
      <c r="H815" s="197" t="s">
        <v>19</v>
      </c>
      <c r="I815" s="199"/>
      <c r="J815" s="195"/>
      <c r="K815" s="195"/>
      <c r="L815" s="200"/>
      <c r="M815" s="201"/>
      <c r="N815" s="202"/>
      <c r="O815" s="202"/>
      <c r="P815" s="202"/>
      <c r="Q815" s="202"/>
      <c r="R815" s="202"/>
      <c r="S815" s="202"/>
      <c r="T815" s="203"/>
      <c r="AT815" s="204" t="s">
        <v>127</v>
      </c>
      <c r="AU815" s="204" t="s">
        <v>123</v>
      </c>
      <c r="AV815" s="13" t="s">
        <v>80</v>
      </c>
      <c r="AW815" s="13" t="s">
        <v>34</v>
      </c>
      <c r="AX815" s="13" t="s">
        <v>72</v>
      </c>
      <c r="AY815" s="204" t="s">
        <v>114</v>
      </c>
    </row>
    <row r="816" spans="2:51" s="14" customFormat="1" ht="11.25">
      <c r="B816" s="205"/>
      <c r="C816" s="206"/>
      <c r="D816" s="196" t="s">
        <v>127</v>
      </c>
      <c r="E816" s="207" t="s">
        <v>19</v>
      </c>
      <c r="F816" s="208" t="s">
        <v>659</v>
      </c>
      <c r="G816" s="206"/>
      <c r="H816" s="209">
        <v>42.72</v>
      </c>
      <c r="I816" s="210"/>
      <c r="J816" s="206"/>
      <c r="K816" s="206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127</v>
      </c>
      <c r="AU816" s="215" t="s">
        <v>123</v>
      </c>
      <c r="AV816" s="14" t="s">
        <v>123</v>
      </c>
      <c r="AW816" s="14" t="s">
        <v>34</v>
      </c>
      <c r="AX816" s="14" t="s">
        <v>72</v>
      </c>
      <c r="AY816" s="215" t="s">
        <v>114</v>
      </c>
    </row>
    <row r="817" spans="1:65" s="16" customFormat="1" ht="11.25">
      <c r="B817" s="233"/>
      <c r="C817" s="234"/>
      <c r="D817" s="196" t="s">
        <v>127</v>
      </c>
      <c r="E817" s="235" t="s">
        <v>19</v>
      </c>
      <c r="F817" s="236" t="s">
        <v>369</v>
      </c>
      <c r="G817" s="234"/>
      <c r="H817" s="237">
        <v>111.48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AT817" s="243" t="s">
        <v>127</v>
      </c>
      <c r="AU817" s="243" t="s">
        <v>123</v>
      </c>
      <c r="AV817" s="16" t="s">
        <v>139</v>
      </c>
      <c r="AW817" s="16" t="s">
        <v>34</v>
      </c>
      <c r="AX817" s="16" t="s">
        <v>72</v>
      </c>
      <c r="AY817" s="243" t="s">
        <v>114</v>
      </c>
    </row>
    <row r="818" spans="1:65" s="15" customFormat="1" ht="11.25">
      <c r="B818" s="216"/>
      <c r="C818" s="217"/>
      <c r="D818" s="196" t="s">
        <v>127</v>
      </c>
      <c r="E818" s="218" t="s">
        <v>19</v>
      </c>
      <c r="F818" s="219" t="s">
        <v>133</v>
      </c>
      <c r="G818" s="217"/>
      <c r="H818" s="220">
        <v>2509.5200000000018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127</v>
      </c>
      <c r="AU818" s="226" t="s">
        <v>123</v>
      </c>
      <c r="AV818" s="15" t="s">
        <v>122</v>
      </c>
      <c r="AW818" s="15" t="s">
        <v>34</v>
      </c>
      <c r="AX818" s="15" t="s">
        <v>80</v>
      </c>
      <c r="AY818" s="226" t="s">
        <v>114</v>
      </c>
    </row>
    <row r="819" spans="1:65" s="2" customFormat="1" ht="16.5" customHeight="1">
      <c r="A819" s="37"/>
      <c r="B819" s="38"/>
      <c r="C819" s="176" t="s">
        <v>660</v>
      </c>
      <c r="D819" s="176" t="s">
        <v>117</v>
      </c>
      <c r="E819" s="177" t="s">
        <v>661</v>
      </c>
      <c r="F819" s="178" t="s">
        <v>662</v>
      </c>
      <c r="G819" s="179" t="s">
        <v>120</v>
      </c>
      <c r="H819" s="180">
        <v>2509.52</v>
      </c>
      <c r="I819" s="181"/>
      <c r="J819" s="182">
        <f>ROUND(I819*H819,2)</f>
        <v>0</v>
      </c>
      <c r="K819" s="178" t="s">
        <v>121</v>
      </c>
      <c r="L819" s="42"/>
      <c r="M819" s="183" t="s">
        <v>19</v>
      </c>
      <c r="N819" s="184" t="s">
        <v>44</v>
      </c>
      <c r="O819" s="67"/>
      <c r="P819" s="185">
        <f>O819*H819</f>
        <v>0</v>
      </c>
      <c r="Q819" s="185">
        <v>1.7000000000000001E-4</v>
      </c>
      <c r="R819" s="185">
        <f>Q819*H819</f>
        <v>0.42661840000000001</v>
      </c>
      <c r="S819" s="185">
        <v>0</v>
      </c>
      <c r="T819" s="186">
        <f>S819*H819</f>
        <v>0</v>
      </c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R819" s="187" t="s">
        <v>236</v>
      </c>
      <c r="AT819" s="187" t="s">
        <v>117</v>
      </c>
      <c r="AU819" s="187" t="s">
        <v>123</v>
      </c>
      <c r="AY819" s="20" t="s">
        <v>114</v>
      </c>
      <c r="BE819" s="188">
        <f>IF(N819="základní",J819,0)</f>
        <v>0</v>
      </c>
      <c r="BF819" s="188">
        <f>IF(N819="snížená",J819,0)</f>
        <v>0</v>
      </c>
      <c r="BG819" s="188">
        <f>IF(N819="zákl. přenesená",J819,0)</f>
        <v>0</v>
      </c>
      <c r="BH819" s="188">
        <f>IF(N819="sníž. přenesená",J819,0)</f>
        <v>0</v>
      </c>
      <c r="BI819" s="188">
        <f>IF(N819="nulová",J819,0)</f>
        <v>0</v>
      </c>
      <c r="BJ819" s="20" t="s">
        <v>123</v>
      </c>
      <c r="BK819" s="188">
        <f>ROUND(I819*H819,2)</f>
        <v>0</v>
      </c>
      <c r="BL819" s="20" t="s">
        <v>236</v>
      </c>
      <c r="BM819" s="187" t="s">
        <v>663</v>
      </c>
    </row>
    <row r="820" spans="1:65" s="2" customFormat="1" ht="11.25">
      <c r="A820" s="37"/>
      <c r="B820" s="38"/>
      <c r="C820" s="39"/>
      <c r="D820" s="189" t="s">
        <v>125</v>
      </c>
      <c r="E820" s="39"/>
      <c r="F820" s="190" t="s">
        <v>664</v>
      </c>
      <c r="G820" s="39"/>
      <c r="H820" s="39"/>
      <c r="I820" s="191"/>
      <c r="J820" s="39"/>
      <c r="K820" s="39"/>
      <c r="L820" s="42"/>
      <c r="M820" s="192"/>
      <c r="N820" s="193"/>
      <c r="O820" s="67"/>
      <c r="P820" s="67"/>
      <c r="Q820" s="67"/>
      <c r="R820" s="67"/>
      <c r="S820" s="67"/>
      <c r="T820" s="68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T820" s="20" t="s">
        <v>125</v>
      </c>
      <c r="AU820" s="20" t="s">
        <v>123</v>
      </c>
    </row>
    <row r="821" spans="1:65" s="13" customFormat="1" ht="11.25">
      <c r="B821" s="194"/>
      <c r="C821" s="195"/>
      <c r="D821" s="196" t="s">
        <v>127</v>
      </c>
      <c r="E821" s="197" t="s">
        <v>19</v>
      </c>
      <c r="F821" s="198" t="s">
        <v>363</v>
      </c>
      <c r="G821" s="195"/>
      <c r="H821" s="197" t="s">
        <v>19</v>
      </c>
      <c r="I821" s="199"/>
      <c r="J821" s="195"/>
      <c r="K821" s="195"/>
      <c r="L821" s="200"/>
      <c r="M821" s="201"/>
      <c r="N821" s="202"/>
      <c r="O821" s="202"/>
      <c r="P821" s="202"/>
      <c r="Q821" s="202"/>
      <c r="R821" s="202"/>
      <c r="S821" s="202"/>
      <c r="T821" s="203"/>
      <c r="AT821" s="204" t="s">
        <v>127</v>
      </c>
      <c r="AU821" s="204" t="s">
        <v>123</v>
      </c>
      <c r="AV821" s="13" t="s">
        <v>80</v>
      </c>
      <c r="AW821" s="13" t="s">
        <v>34</v>
      </c>
      <c r="AX821" s="13" t="s">
        <v>72</v>
      </c>
      <c r="AY821" s="204" t="s">
        <v>114</v>
      </c>
    </row>
    <row r="822" spans="1:65" s="13" customFormat="1" ht="11.25">
      <c r="B822" s="194"/>
      <c r="C822" s="195"/>
      <c r="D822" s="196" t="s">
        <v>127</v>
      </c>
      <c r="E822" s="197" t="s">
        <v>19</v>
      </c>
      <c r="F822" s="198" t="s">
        <v>626</v>
      </c>
      <c r="G822" s="195"/>
      <c r="H822" s="197" t="s">
        <v>19</v>
      </c>
      <c r="I822" s="199"/>
      <c r="J822" s="195"/>
      <c r="K822" s="195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127</v>
      </c>
      <c r="AU822" s="204" t="s">
        <v>123</v>
      </c>
      <c r="AV822" s="13" t="s">
        <v>80</v>
      </c>
      <c r="AW822" s="13" t="s">
        <v>34</v>
      </c>
      <c r="AX822" s="13" t="s">
        <v>72</v>
      </c>
      <c r="AY822" s="204" t="s">
        <v>114</v>
      </c>
    </row>
    <row r="823" spans="1:65" s="13" customFormat="1" ht="11.25">
      <c r="B823" s="194"/>
      <c r="C823" s="195"/>
      <c r="D823" s="196" t="s">
        <v>127</v>
      </c>
      <c r="E823" s="197" t="s">
        <v>19</v>
      </c>
      <c r="F823" s="198" t="s">
        <v>364</v>
      </c>
      <c r="G823" s="195"/>
      <c r="H823" s="197" t="s">
        <v>19</v>
      </c>
      <c r="I823" s="199"/>
      <c r="J823" s="195"/>
      <c r="K823" s="195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127</v>
      </c>
      <c r="AU823" s="204" t="s">
        <v>123</v>
      </c>
      <c r="AV823" s="13" t="s">
        <v>80</v>
      </c>
      <c r="AW823" s="13" t="s">
        <v>34</v>
      </c>
      <c r="AX823" s="13" t="s">
        <v>72</v>
      </c>
      <c r="AY823" s="204" t="s">
        <v>114</v>
      </c>
    </row>
    <row r="824" spans="1:65" s="14" customFormat="1" ht="11.25">
      <c r="B824" s="205"/>
      <c r="C824" s="206"/>
      <c r="D824" s="196" t="s">
        <v>127</v>
      </c>
      <c r="E824" s="207" t="s">
        <v>19</v>
      </c>
      <c r="F824" s="208" t="s">
        <v>627</v>
      </c>
      <c r="G824" s="206"/>
      <c r="H824" s="209">
        <v>8.7490000000000006</v>
      </c>
      <c r="I824" s="210"/>
      <c r="J824" s="206"/>
      <c r="K824" s="206"/>
      <c r="L824" s="211"/>
      <c r="M824" s="212"/>
      <c r="N824" s="213"/>
      <c r="O824" s="213"/>
      <c r="P824" s="213"/>
      <c r="Q824" s="213"/>
      <c r="R824" s="213"/>
      <c r="S824" s="213"/>
      <c r="T824" s="214"/>
      <c r="AT824" s="215" t="s">
        <v>127</v>
      </c>
      <c r="AU824" s="215" t="s">
        <v>123</v>
      </c>
      <c r="AV824" s="14" t="s">
        <v>123</v>
      </c>
      <c r="AW824" s="14" t="s">
        <v>34</v>
      </c>
      <c r="AX824" s="14" t="s">
        <v>72</v>
      </c>
      <c r="AY824" s="215" t="s">
        <v>114</v>
      </c>
    </row>
    <row r="825" spans="1:65" s="14" customFormat="1" ht="11.25">
      <c r="B825" s="205"/>
      <c r="C825" s="206"/>
      <c r="D825" s="196" t="s">
        <v>127</v>
      </c>
      <c r="E825" s="207" t="s">
        <v>19</v>
      </c>
      <c r="F825" s="208" t="s">
        <v>628</v>
      </c>
      <c r="G825" s="206"/>
      <c r="H825" s="209">
        <v>5.4720000000000004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127</v>
      </c>
      <c r="AU825" s="215" t="s">
        <v>123</v>
      </c>
      <c r="AV825" s="14" t="s">
        <v>123</v>
      </c>
      <c r="AW825" s="14" t="s">
        <v>34</v>
      </c>
      <c r="AX825" s="14" t="s">
        <v>72</v>
      </c>
      <c r="AY825" s="215" t="s">
        <v>114</v>
      </c>
    </row>
    <row r="826" spans="1:65" s="13" customFormat="1" ht="11.25">
      <c r="B826" s="194"/>
      <c r="C826" s="195"/>
      <c r="D826" s="196" t="s">
        <v>127</v>
      </c>
      <c r="E826" s="197" t="s">
        <v>19</v>
      </c>
      <c r="F826" s="198" t="s">
        <v>451</v>
      </c>
      <c r="G826" s="195"/>
      <c r="H826" s="197" t="s">
        <v>19</v>
      </c>
      <c r="I826" s="199"/>
      <c r="J826" s="195"/>
      <c r="K826" s="195"/>
      <c r="L826" s="200"/>
      <c r="M826" s="201"/>
      <c r="N826" s="202"/>
      <c r="O826" s="202"/>
      <c r="P826" s="202"/>
      <c r="Q826" s="202"/>
      <c r="R826" s="202"/>
      <c r="S826" s="202"/>
      <c r="T826" s="203"/>
      <c r="AT826" s="204" t="s">
        <v>127</v>
      </c>
      <c r="AU826" s="204" t="s">
        <v>123</v>
      </c>
      <c r="AV826" s="13" t="s">
        <v>80</v>
      </c>
      <c r="AW826" s="13" t="s">
        <v>34</v>
      </c>
      <c r="AX826" s="13" t="s">
        <v>72</v>
      </c>
      <c r="AY826" s="204" t="s">
        <v>114</v>
      </c>
    </row>
    <row r="827" spans="1:65" s="14" customFormat="1" ht="11.25">
      <c r="B827" s="205"/>
      <c r="C827" s="206"/>
      <c r="D827" s="196" t="s">
        <v>127</v>
      </c>
      <c r="E827" s="207" t="s">
        <v>19</v>
      </c>
      <c r="F827" s="208" t="s">
        <v>627</v>
      </c>
      <c r="G827" s="206"/>
      <c r="H827" s="209">
        <v>8.7490000000000006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127</v>
      </c>
      <c r="AU827" s="215" t="s">
        <v>123</v>
      </c>
      <c r="AV827" s="14" t="s">
        <v>123</v>
      </c>
      <c r="AW827" s="14" t="s">
        <v>34</v>
      </c>
      <c r="AX827" s="14" t="s">
        <v>72</v>
      </c>
      <c r="AY827" s="215" t="s">
        <v>114</v>
      </c>
    </row>
    <row r="828" spans="1:65" s="14" customFormat="1" ht="11.25">
      <c r="B828" s="205"/>
      <c r="C828" s="206"/>
      <c r="D828" s="196" t="s">
        <v>127</v>
      </c>
      <c r="E828" s="207" t="s">
        <v>19</v>
      </c>
      <c r="F828" s="208" t="s">
        <v>628</v>
      </c>
      <c r="G828" s="206"/>
      <c r="H828" s="209">
        <v>5.4720000000000004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127</v>
      </c>
      <c r="AU828" s="215" t="s">
        <v>123</v>
      </c>
      <c r="AV828" s="14" t="s">
        <v>123</v>
      </c>
      <c r="AW828" s="14" t="s">
        <v>34</v>
      </c>
      <c r="AX828" s="14" t="s">
        <v>72</v>
      </c>
      <c r="AY828" s="215" t="s">
        <v>114</v>
      </c>
    </row>
    <row r="829" spans="1:65" s="13" customFormat="1" ht="11.25">
      <c r="B829" s="194"/>
      <c r="C829" s="195"/>
      <c r="D829" s="196" t="s">
        <v>127</v>
      </c>
      <c r="E829" s="197" t="s">
        <v>19</v>
      </c>
      <c r="F829" s="198" t="s">
        <v>453</v>
      </c>
      <c r="G829" s="195"/>
      <c r="H829" s="197" t="s">
        <v>19</v>
      </c>
      <c r="I829" s="199"/>
      <c r="J829" s="195"/>
      <c r="K829" s="195"/>
      <c r="L829" s="200"/>
      <c r="M829" s="201"/>
      <c r="N829" s="202"/>
      <c r="O829" s="202"/>
      <c r="P829" s="202"/>
      <c r="Q829" s="202"/>
      <c r="R829" s="202"/>
      <c r="S829" s="202"/>
      <c r="T829" s="203"/>
      <c r="AT829" s="204" t="s">
        <v>127</v>
      </c>
      <c r="AU829" s="204" t="s">
        <v>123</v>
      </c>
      <c r="AV829" s="13" t="s">
        <v>80</v>
      </c>
      <c r="AW829" s="13" t="s">
        <v>34</v>
      </c>
      <c r="AX829" s="13" t="s">
        <v>72</v>
      </c>
      <c r="AY829" s="204" t="s">
        <v>114</v>
      </c>
    </row>
    <row r="830" spans="1:65" s="14" customFormat="1" ht="11.25">
      <c r="B830" s="205"/>
      <c r="C830" s="206"/>
      <c r="D830" s="196" t="s">
        <v>127</v>
      </c>
      <c r="E830" s="207" t="s">
        <v>19</v>
      </c>
      <c r="F830" s="208" t="s">
        <v>627</v>
      </c>
      <c r="G830" s="206"/>
      <c r="H830" s="209">
        <v>8.7490000000000006</v>
      </c>
      <c r="I830" s="210"/>
      <c r="J830" s="206"/>
      <c r="K830" s="206"/>
      <c r="L830" s="211"/>
      <c r="M830" s="212"/>
      <c r="N830" s="213"/>
      <c r="O830" s="213"/>
      <c r="P830" s="213"/>
      <c r="Q830" s="213"/>
      <c r="R830" s="213"/>
      <c r="S830" s="213"/>
      <c r="T830" s="214"/>
      <c r="AT830" s="215" t="s">
        <v>127</v>
      </c>
      <c r="AU830" s="215" t="s">
        <v>123</v>
      </c>
      <c r="AV830" s="14" t="s">
        <v>123</v>
      </c>
      <c r="AW830" s="14" t="s">
        <v>34</v>
      </c>
      <c r="AX830" s="14" t="s">
        <v>72</v>
      </c>
      <c r="AY830" s="215" t="s">
        <v>114</v>
      </c>
    </row>
    <row r="831" spans="1:65" s="14" customFormat="1" ht="11.25">
      <c r="B831" s="205"/>
      <c r="C831" s="206"/>
      <c r="D831" s="196" t="s">
        <v>127</v>
      </c>
      <c r="E831" s="207" t="s">
        <v>19</v>
      </c>
      <c r="F831" s="208" t="s">
        <v>628</v>
      </c>
      <c r="G831" s="206"/>
      <c r="H831" s="209">
        <v>5.4720000000000004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127</v>
      </c>
      <c r="AU831" s="215" t="s">
        <v>123</v>
      </c>
      <c r="AV831" s="14" t="s">
        <v>123</v>
      </c>
      <c r="AW831" s="14" t="s">
        <v>34</v>
      </c>
      <c r="AX831" s="14" t="s">
        <v>72</v>
      </c>
      <c r="AY831" s="215" t="s">
        <v>114</v>
      </c>
    </row>
    <row r="832" spans="1:65" s="13" customFormat="1" ht="11.25">
      <c r="B832" s="194"/>
      <c r="C832" s="195"/>
      <c r="D832" s="196" t="s">
        <v>127</v>
      </c>
      <c r="E832" s="197" t="s">
        <v>19</v>
      </c>
      <c r="F832" s="198" t="s">
        <v>454</v>
      </c>
      <c r="G832" s="195"/>
      <c r="H832" s="197" t="s">
        <v>19</v>
      </c>
      <c r="I832" s="199"/>
      <c r="J832" s="195"/>
      <c r="K832" s="195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127</v>
      </c>
      <c r="AU832" s="204" t="s">
        <v>123</v>
      </c>
      <c r="AV832" s="13" t="s">
        <v>80</v>
      </c>
      <c r="AW832" s="13" t="s">
        <v>34</v>
      </c>
      <c r="AX832" s="13" t="s">
        <v>72</v>
      </c>
      <c r="AY832" s="204" t="s">
        <v>114</v>
      </c>
    </row>
    <row r="833" spans="2:51" s="14" customFormat="1" ht="11.25">
      <c r="B833" s="205"/>
      <c r="C833" s="206"/>
      <c r="D833" s="196" t="s">
        <v>127</v>
      </c>
      <c r="E833" s="207" t="s">
        <v>19</v>
      </c>
      <c r="F833" s="208" t="s">
        <v>627</v>
      </c>
      <c r="G833" s="206"/>
      <c r="H833" s="209">
        <v>8.7490000000000006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127</v>
      </c>
      <c r="AU833" s="215" t="s">
        <v>123</v>
      </c>
      <c r="AV833" s="14" t="s">
        <v>123</v>
      </c>
      <c r="AW833" s="14" t="s">
        <v>34</v>
      </c>
      <c r="AX833" s="14" t="s">
        <v>72</v>
      </c>
      <c r="AY833" s="215" t="s">
        <v>114</v>
      </c>
    </row>
    <row r="834" spans="2:51" s="14" customFormat="1" ht="11.25">
      <c r="B834" s="205"/>
      <c r="C834" s="206"/>
      <c r="D834" s="196" t="s">
        <v>127</v>
      </c>
      <c r="E834" s="207" t="s">
        <v>19</v>
      </c>
      <c r="F834" s="208" t="s">
        <v>628</v>
      </c>
      <c r="G834" s="206"/>
      <c r="H834" s="209">
        <v>5.4720000000000004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127</v>
      </c>
      <c r="AU834" s="215" t="s">
        <v>123</v>
      </c>
      <c r="AV834" s="14" t="s">
        <v>123</v>
      </c>
      <c r="AW834" s="14" t="s">
        <v>34</v>
      </c>
      <c r="AX834" s="14" t="s">
        <v>72</v>
      </c>
      <c r="AY834" s="215" t="s">
        <v>114</v>
      </c>
    </row>
    <row r="835" spans="2:51" s="13" customFormat="1" ht="11.25">
      <c r="B835" s="194"/>
      <c r="C835" s="195"/>
      <c r="D835" s="196" t="s">
        <v>127</v>
      </c>
      <c r="E835" s="197" t="s">
        <v>19</v>
      </c>
      <c r="F835" s="198" t="s">
        <v>456</v>
      </c>
      <c r="G835" s="195"/>
      <c r="H835" s="197" t="s">
        <v>19</v>
      </c>
      <c r="I835" s="199"/>
      <c r="J835" s="195"/>
      <c r="K835" s="195"/>
      <c r="L835" s="200"/>
      <c r="M835" s="201"/>
      <c r="N835" s="202"/>
      <c r="O835" s="202"/>
      <c r="P835" s="202"/>
      <c r="Q835" s="202"/>
      <c r="R835" s="202"/>
      <c r="S835" s="202"/>
      <c r="T835" s="203"/>
      <c r="AT835" s="204" t="s">
        <v>127</v>
      </c>
      <c r="AU835" s="204" t="s">
        <v>123</v>
      </c>
      <c r="AV835" s="13" t="s">
        <v>80</v>
      </c>
      <c r="AW835" s="13" t="s">
        <v>34</v>
      </c>
      <c r="AX835" s="13" t="s">
        <v>72</v>
      </c>
      <c r="AY835" s="204" t="s">
        <v>114</v>
      </c>
    </row>
    <row r="836" spans="2:51" s="14" customFormat="1" ht="11.25">
      <c r="B836" s="205"/>
      <c r="C836" s="206"/>
      <c r="D836" s="196" t="s">
        <v>127</v>
      </c>
      <c r="E836" s="207" t="s">
        <v>19</v>
      </c>
      <c r="F836" s="208" t="s">
        <v>627</v>
      </c>
      <c r="G836" s="206"/>
      <c r="H836" s="209">
        <v>8.7490000000000006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127</v>
      </c>
      <c r="AU836" s="215" t="s">
        <v>123</v>
      </c>
      <c r="AV836" s="14" t="s">
        <v>123</v>
      </c>
      <c r="AW836" s="14" t="s">
        <v>34</v>
      </c>
      <c r="AX836" s="14" t="s">
        <v>72</v>
      </c>
      <c r="AY836" s="215" t="s">
        <v>114</v>
      </c>
    </row>
    <row r="837" spans="2:51" s="14" customFormat="1" ht="11.25">
      <c r="B837" s="205"/>
      <c r="C837" s="206"/>
      <c r="D837" s="196" t="s">
        <v>127</v>
      </c>
      <c r="E837" s="207" t="s">
        <v>19</v>
      </c>
      <c r="F837" s="208" t="s">
        <v>628</v>
      </c>
      <c r="G837" s="206"/>
      <c r="H837" s="209">
        <v>5.4720000000000004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127</v>
      </c>
      <c r="AU837" s="215" t="s">
        <v>123</v>
      </c>
      <c r="AV837" s="14" t="s">
        <v>123</v>
      </c>
      <c r="AW837" s="14" t="s">
        <v>34</v>
      </c>
      <c r="AX837" s="14" t="s">
        <v>72</v>
      </c>
      <c r="AY837" s="215" t="s">
        <v>114</v>
      </c>
    </row>
    <row r="838" spans="2:51" s="13" customFormat="1" ht="11.25">
      <c r="B838" s="194"/>
      <c r="C838" s="195"/>
      <c r="D838" s="196" t="s">
        <v>127</v>
      </c>
      <c r="E838" s="197" t="s">
        <v>19</v>
      </c>
      <c r="F838" s="198" t="s">
        <v>457</v>
      </c>
      <c r="G838" s="195"/>
      <c r="H838" s="197" t="s">
        <v>19</v>
      </c>
      <c r="I838" s="199"/>
      <c r="J838" s="195"/>
      <c r="K838" s="195"/>
      <c r="L838" s="200"/>
      <c r="M838" s="201"/>
      <c r="N838" s="202"/>
      <c r="O838" s="202"/>
      <c r="P838" s="202"/>
      <c r="Q838" s="202"/>
      <c r="R838" s="202"/>
      <c r="S838" s="202"/>
      <c r="T838" s="203"/>
      <c r="AT838" s="204" t="s">
        <v>127</v>
      </c>
      <c r="AU838" s="204" t="s">
        <v>123</v>
      </c>
      <c r="AV838" s="13" t="s">
        <v>80</v>
      </c>
      <c r="AW838" s="13" t="s">
        <v>34</v>
      </c>
      <c r="AX838" s="13" t="s">
        <v>72</v>
      </c>
      <c r="AY838" s="204" t="s">
        <v>114</v>
      </c>
    </row>
    <row r="839" spans="2:51" s="14" customFormat="1" ht="11.25">
      <c r="B839" s="205"/>
      <c r="C839" s="206"/>
      <c r="D839" s="196" t="s">
        <v>127</v>
      </c>
      <c r="E839" s="207" t="s">
        <v>19</v>
      </c>
      <c r="F839" s="208" t="s">
        <v>629</v>
      </c>
      <c r="G839" s="206"/>
      <c r="H839" s="209">
        <v>26.247</v>
      </c>
      <c r="I839" s="210"/>
      <c r="J839" s="206"/>
      <c r="K839" s="206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127</v>
      </c>
      <c r="AU839" s="215" t="s">
        <v>123</v>
      </c>
      <c r="AV839" s="14" t="s">
        <v>123</v>
      </c>
      <c r="AW839" s="14" t="s">
        <v>34</v>
      </c>
      <c r="AX839" s="14" t="s">
        <v>72</v>
      </c>
      <c r="AY839" s="215" t="s">
        <v>114</v>
      </c>
    </row>
    <row r="840" spans="2:51" s="14" customFormat="1" ht="11.25">
      <c r="B840" s="205"/>
      <c r="C840" s="206"/>
      <c r="D840" s="196" t="s">
        <v>127</v>
      </c>
      <c r="E840" s="207" t="s">
        <v>19</v>
      </c>
      <c r="F840" s="208" t="s">
        <v>630</v>
      </c>
      <c r="G840" s="206"/>
      <c r="H840" s="209">
        <v>73.543999999999997</v>
      </c>
      <c r="I840" s="210"/>
      <c r="J840" s="206"/>
      <c r="K840" s="206"/>
      <c r="L840" s="211"/>
      <c r="M840" s="212"/>
      <c r="N840" s="213"/>
      <c r="O840" s="213"/>
      <c r="P840" s="213"/>
      <c r="Q840" s="213"/>
      <c r="R840" s="213"/>
      <c r="S840" s="213"/>
      <c r="T840" s="214"/>
      <c r="AT840" s="215" t="s">
        <v>127</v>
      </c>
      <c r="AU840" s="215" t="s">
        <v>123</v>
      </c>
      <c r="AV840" s="14" t="s">
        <v>123</v>
      </c>
      <c r="AW840" s="14" t="s">
        <v>34</v>
      </c>
      <c r="AX840" s="14" t="s">
        <v>72</v>
      </c>
      <c r="AY840" s="215" t="s">
        <v>114</v>
      </c>
    </row>
    <row r="841" spans="2:51" s="16" customFormat="1" ht="11.25">
      <c r="B841" s="233"/>
      <c r="C841" s="234"/>
      <c r="D841" s="196" t="s">
        <v>127</v>
      </c>
      <c r="E841" s="235" t="s">
        <v>19</v>
      </c>
      <c r="F841" s="236" t="s">
        <v>369</v>
      </c>
      <c r="G841" s="234"/>
      <c r="H841" s="237">
        <v>170.89600000000002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AT841" s="243" t="s">
        <v>127</v>
      </c>
      <c r="AU841" s="243" t="s">
        <v>123</v>
      </c>
      <c r="AV841" s="16" t="s">
        <v>139</v>
      </c>
      <c r="AW841" s="16" t="s">
        <v>34</v>
      </c>
      <c r="AX841" s="16" t="s">
        <v>72</v>
      </c>
      <c r="AY841" s="243" t="s">
        <v>114</v>
      </c>
    </row>
    <row r="842" spans="2:51" s="13" customFormat="1" ht="11.25">
      <c r="B842" s="194"/>
      <c r="C842" s="195"/>
      <c r="D842" s="196" t="s">
        <v>127</v>
      </c>
      <c r="E842" s="197" t="s">
        <v>19</v>
      </c>
      <c r="F842" s="198" t="s">
        <v>363</v>
      </c>
      <c r="G842" s="195"/>
      <c r="H842" s="197" t="s">
        <v>19</v>
      </c>
      <c r="I842" s="199"/>
      <c r="J842" s="195"/>
      <c r="K842" s="195"/>
      <c r="L842" s="200"/>
      <c r="M842" s="201"/>
      <c r="N842" s="202"/>
      <c r="O842" s="202"/>
      <c r="P842" s="202"/>
      <c r="Q842" s="202"/>
      <c r="R842" s="202"/>
      <c r="S842" s="202"/>
      <c r="T842" s="203"/>
      <c r="AT842" s="204" t="s">
        <v>127</v>
      </c>
      <c r="AU842" s="204" t="s">
        <v>123</v>
      </c>
      <c r="AV842" s="13" t="s">
        <v>80</v>
      </c>
      <c r="AW842" s="13" t="s">
        <v>34</v>
      </c>
      <c r="AX842" s="13" t="s">
        <v>72</v>
      </c>
      <c r="AY842" s="204" t="s">
        <v>114</v>
      </c>
    </row>
    <row r="843" spans="2:51" s="13" customFormat="1" ht="11.25">
      <c r="B843" s="194"/>
      <c r="C843" s="195"/>
      <c r="D843" s="196" t="s">
        <v>127</v>
      </c>
      <c r="E843" s="197" t="s">
        <v>19</v>
      </c>
      <c r="F843" s="198" t="s">
        <v>631</v>
      </c>
      <c r="G843" s="195"/>
      <c r="H843" s="197" t="s">
        <v>19</v>
      </c>
      <c r="I843" s="199"/>
      <c r="J843" s="195"/>
      <c r="K843" s="195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127</v>
      </c>
      <c r="AU843" s="204" t="s">
        <v>123</v>
      </c>
      <c r="AV843" s="13" t="s">
        <v>80</v>
      </c>
      <c r="AW843" s="13" t="s">
        <v>34</v>
      </c>
      <c r="AX843" s="13" t="s">
        <v>72</v>
      </c>
      <c r="AY843" s="204" t="s">
        <v>114</v>
      </c>
    </row>
    <row r="844" spans="2:51" s="14" customFormat="1" ht="11.25">
      <c r="B844" s="205"/>
      <c r="C844" s="206"/>
      <c r="D844" s="196" t="s">
        <v>127</v>
      </c>
      <c r="E844" s="207" t="s">
        <v>19</v>
      </c>
      <c r="F844" s="208" t="s">
        <v>632</v>
      </c>
      <c r="G844" s="206"/>
      <c r="H844" s="209">
        <v>25.391999999999999</v>
      </c>
      <c r="I844" s="210"/>
      <c r="J844" s="206"/>
      <c r="K844" s="206"/>
      <c r="L844" s="211"/>
      <c r="M844" s="212"/>
      <c r="N844" s="213"/>
      <c r="O844" s="213"/>
      <c r="P844" s="213"/>
      <c r="Q844" s="213"/>
      <c r="R844" s="213"/>
      <c r="S844" s="213"/>
      <c r="T844" s="214"/>
      <c r="AT844" s="215" t="s">
        <v>127</v>
      </c>
      <c r="AU844" s="215" t="s">
        <v>123</v>
      </c>
      <c r="AV844" s="14" t="s">
        <v>123</v>
      </c>
      <c r="AW844" s="14" t="s">
        <v>34</v>
      </c>
      <c r="AX844" s="14" t="s">
        <v>72</v>
      </c>
      <c r="AY844" s="215" t="s">
        <v>114</v>
      </c>
    </row>
    <row r="845" spans="2:51" s="13" customFormat="1" ht="11.25">
      <c r="B845" s="194"/>
      <c r="C845" s="195"/>
      <c r="D845" s="196" t="s">
        <v>127</v>
      </c>
      <c r="E845" s="197" t="s">
        <v>19</v>
      </c>
      <c r="F845" s="198" t="s">
        <v>451</v>
      </c>
      <c r="G845" s="195"/>
      <c r="H845" s="197" t="s">
        <v>19</v>
      </c>
      <c r="I845" s="199"/>
      <c r="J845" s="195"/>
      <c r="K845" s="195"/>
      <c r="L845" s="200"/>
      <c r="M845" s="201"/>
      <c r="N845" s="202"/>
      <c r="O845" s="202"/>
      <c r="P845" s="202"/>
      <c r="Q845" s="202"/>
      <c r="R845" s="202"/>
      <c r="S845" s="202"/>
      <c r="T845" s="203"/>
      <c r="AT845" s="204" t="s">
        <v>127</v>
      </c>
      <c r="AU845" s="204" t="s">
        <v>123</v>
      </c>
      <c r="AV845" s="13" t="s">
        <v>80</v>
      </c>
      <c r="AW845" s="13" t="s">
        <v>34</v>
      </c>
      <c r="AX845" s="13" t="s">
        <v>72</v>
      </c>
      <c r="AY845" s="204" t="s">
        <v>114</v>
      </c>
    </row>
    <row r="846" spans="2:51" s="14" customFormat="1" ht="11.25">
      <c r="B846" s="205"/>
      <c r="C846" s="206"/>
      <c r="D846" s="196" t="s">
        <v>127</v>
      </c>
      <c r="E846" s="207" t="s">
        <v>19</v>
      </c>
      <c r="F846" s="208" t="s">
        <v>633</v>
      </c>
      <c r="G846" s="206"/>
      <c r="H846" s="209">
        <v>25.76</v>
      </c>
      <c r="I846" s="210"/>
      <c r="J846" s="206"/>
      <c r="K846" s="206"/>
      <c r="L846" s="211"/>
      <c r="M846" s="212"/>
      <c r="N846" s="213"/>
      <c r="O846" s="213"/>
      <c r="P846" s="213"/>
      <c r="Q846" s="213"/>
      <c r="R846" s="213"/>
      <c r="S846" s="213"/>
      <c r="T846" s="214"/>
      <c r="AT846" s="215" t="s">
        <v>127</v>
      </c>
      <c r="AU846" s="215" t="s">
        <v>123</v>
      </c>
      <c r="AV846" s="14" t="s">
        <v>123</v>
      </c>
      <c r="AW846" s="14" t="s">
        <v>34</v>
      </c>
      <c r="AX846" s="14" t="s">
        <v>72</v>
      </c>
      <c r="AY846" s="215" t="s">
        <v>114</v>
      </c>
    </row>
    <row r="847" spans="2:51" s="13" customFormat="1" ht="11.25">
      <c r="B847" s="194"/>
      <c r="C847" s="195"/>
      <c r="D847" s="196" t="s">
        <v>127</v>
      </c>
      <c r="E847" s="197" t="s">
        <v>19</v>
      </c>
      <c r="F847" s="198" t="s">
        <v>453</v>
      </c>
      <c r="G847" s="195"/>
      <c r="H847" s="197" t="s">
        <v>19</v>
      </c>
      <c r="I847" s="199"/>
      <c r="J847" s="195"/>
      <c r="K847" s="195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127</v>
      </c>
      <c r="AU847" s="204" t="s">
        <v>123</v>
      </c>
      <c r="AV847" s="13" t="s">
        <v>80</v>
      </c>
      <c r="AW847" s="13" t="s">
        <v>34</v>
      </c>
      <c r="AX847" s="13" t="s">
        <v>72</v>
      </c>
      <c r="AY847" s="204" t="s">
        <v>114</v>
      </c>
    </row>
    <row r="848" spans="2:51" s="14" customFormat="1" ht="11.25">
      <c r="B848" s="205"/>
      <c r="C848" s="206"/>
      <c r="D848" s="196" t="s">
        <v>127</v>
      </c>
      <c r="E848" s="207" t="s">
        <v>19</v>
      </c>
      <c r="F848" s="208" t="s">
        <v>633</v>
      </c>
      <c r="G848" s="206"/>
      <c r="H848" s="209">
        <v>25.76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127</v>
      </c>
      <c r="AU848" s="215" t="s">
        <v>123</v>
      </c>
      <c r="AV848" s="14" t="s">
        <v>123</v>
      </c>
      <c r="AW848" s="14" t="s">
        <v>34</v>
      </c>
      <c r="AX848" s="14" t="s">
        <v>72</v>
      </c>
      <c r="AY848" s="215" t="s">
        <v>114</v>
      </c>
    </row>
    <row r="849" spans="2:51" s="13" customFormat="1" ht="11.25">
      <c r="B849" s="194"/>
      <c r="C849" s="195"/>
      <c r="D849" s="196" t="s">
        <v>127</v>
      </c>
      <c r="E849" s="197" t="s">
        <v>19</v>
      </c>
      <c r="F849" s="198" t="s">
        <v>454</v>
      </c>
      <c r="G849" s="195"/>
      <c r="H849" s="197" t="s">
        <v>19</v>
      </c>
      <c r="I849" s="199"/>
      <c r="J849" s="195"/>
      <c r="K849" s="195"/>
      <c r="L849" s="200"/>
      <c r="M849" s="201"/>
      <c r="N849" s="202"/>
      <c r="O849" s="202"/>
      <c r="P849" s="202"/>
      <c r="Q849" s="202"/>
      <c r="R849" s="202"/>
      <c r="S849" s="202"/>
      <c r="T849" s="203"/>
      <c r="AT849" s="204" t="s">
        <v>127</v>
      </c>
      <c r="AU849" s="204" t="s">
        <v>123</v>
      </c>
      <c r="AV849" s="13" t="s">
        <v>80</v>
      </c>
      <c r="AW849" s="13" t="s">
        <v>34</v>
      </c>
      <c r="AX849" s="13" t="s">
        <v>72</v>
      </c>
      <c r="AY849" s="204" t="s">
        <v>114</v>
      </c>
    </row>
    <row r="850" spans="2:51" s="14" customFormat="1" ht="11.25">
      <c r="B850" s="205"/>
      <c r="C850" s="206"/>
      <c r="D850" s="196" t="s">
        <v>127</v>
      </c>
      <c r="E850" s="207" t="s">
        <v>19</v>
      </c>
      <c r="F850" s="208" t="s">
        <v>634</v>
      </c>
      <c r="G850" s="206"/>
      <c r="H850" s="209">
        <v>25.87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127</v>
      </c>
      <c r="AU850" s="215" t="s">
        <v>123</v>
      </c>
      <c r="AV850" s="14" t="s">
        <v>123</v>
      </c>
      <c r="AW850" s="14" t="s">
        <v>34</v>
      </c>
      <c r="AX850" s="14" t="s">
        <v>72</v>
      </c>
      <c r="AY850" s="215" t="s">
        <v>114</v>
      </c>
    </row>
    <row r="851" spans="2:51" s="13" customFormat="1" ht="11.25">
      <c r="B851" s="194"/>
      <c r="C851" s="195"/>
      <c r="D851" s="196" t="s">
        <v>127</v>
      </c>
      <c r="E851" s="197" t="s">
        <v>19</v>
      </c>
      <c r="F851" s="198" t="s">
        <v>456</v>
      </c>
      <c r="G851" s="195"/>
      <c r="H851" s="197" t="s">
        <v>19</v>
      </c>
      <c r="I851" s="199"/>
      <c r="J851" s="195"/>
      <c r="K851" s="195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127</v>
      </c>
      <c r="AU851" s="204" t="s">
        <v>123</v>
      </c>
      <c r="AV851" s="13" t="s">
        <v>80</v>
      </c>
      <c r="AW851" s="13" t="s">
        <v>34</v>
      </c>
      <c r="AX851" s="13" t="s">
        <v>72</v>
      </c>
      <c r="AY851" s="204" t="s">
        <v>114</v>
      </c>
    </row>
    <row r="852" spans="2:51" s="14" customFormat="1" ht="11.25">
      <c r="B852" s="205"/>
      <c r="C852" s="206"/>
      <c r="D852" s="196" t="s">
        <v>127</v>
      </c>
      <c r="E852" s="207" t="s">
        <v>19</v>
      </c>
      <c r="F852" s="208" t="s">
        <v>634</v>
      </c>
      <c r="G852" s="206"/>
      <c r="H852" s="209">
        <v>25.87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127</v>
      </c>
      <c r="AU852" s="215" t="s">
        <v>123</v>
      </c>
      <c r="AV852" s="14" t="s">
        <v>123</v>
      </c>
      <c r="AW852" s="14" t="s">
        <v>34</v>
      </c>
      <c r="AX852" s="14" t="s">
        <v>72</v>
      </c>
      <c r="AY852" s="215" t="s">
        <v>114</v>
      </c>
    </row>
    <row r="853" spans="2:51" s="13" customFormat="1" ht="11.25">
      <c r="B853" s="194"/>
      <c r="C853" s="195"/>
      <c r="D853" s="196" t="s">
        <v>127</v>
      </c>
      <c r="E853" s="197" t="s">
        <v>19</v>
      </c>
      <c r="F853" s="198" t="s">
        <v>457</v>
      </c>
      <c r="G853" s="195"/>
      <c r="H853" s="197" t="s">
        <v>19</v>
      </c>
      <c r="I853" s="199"/>
      <c r="J853" s="195"/>
      <c r="K853" s="195"/>
      <c r="L853" s="200"/>
      <c r="M853" s="201"/>
      <c r="N853" s="202"/>
      <c r="O853" s="202"/>
      <c r="P853" s="202"/>
      <c r="Q853" s="202"/>
      <c r="R853" s="202"/>
      <c r="S853" s="202"/>
      <c r="T853" s="203"/>
      <c r="AT853" s="204" t="s">
        <v>127</v>
      </c>
      <c r="AU853" s="204" t="s">
        <v>123</v>
      </c>
      <c r="AV853" s="13" t="s">
        <v>80</v>
      </c>
      <c r="AW853" s="13" t="s">
        <v>34</v>
      </c>
      <c r="AX853" s="13" t="s">
        <v>72</v>
      </c>
      <c r="AY853" s="204" t="s">
        <v>114</v>
      </c>
    </row>
    <row r="854" spans="2:51" s="14" customFormat="1" ht="11.25">
      <c r="B854" s="205"/>
      <c r="C854" s="206"/>
      <c r="D854" s="196" t="s">
        <v>127</v>
      </c>
      <c r="E854" s="207" t="s">
        <v>19</v>
      </c>
      <c r="F854" s="208" t="s">
        <v>635</v>
      </c>
      <c r="G854" s="206"/>
      <c r="H854" s="209">
        <v>78.605000000000004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127</v>
      </c>
      <c r="AU854" s="215" t="s">
        <v>123</v>
      </c>
      <c r="AV854" s="14" t="s">
        <v>123</v>
      </c>
      <c r="AW854" s="14" t="s">
        <v>34</v>
      </c>
      <c r="AX854" s="14" t="s">
        <v>72</v>
      </c>
      <c r="AY854" s="215" t="s">
        <v>114</v>
      </c>
    </row>
    <row r="855" spans="2:51" s="16" customFormat="1" ht="11.25">
      <c r="B855" s="233"/>
      <c r="C855" s="234"/>
      <c r="D855" s="196" t="s">
        <v>127</v>
      </c>
      <c r="E855" s="235" t="s">
        <v>19</v>
      </c>
      <c r="F855" s="236" t="s">
        <v>369</v>
      </c>
      <c r="G855" s="234"/>
      <c r="H855" s="237">
        <v>207.25700000000001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AT855" s="243" t="s">
        <v>127</v>
      </c>
      <c r="AU855" s="243" t="s">
        <v>123</v>
      </c>
      <c r="AV855" s="16" t="s">
        <v>139</v>
      </c>
      <c r="AW855" s="16" t="s">
        <v>34</v>
      </c>
      <c r="AX855" s="16" t="s">
        <v>72</v>
      </c>
      <c r="AY855" s="243" t="s">
        <v>114</v>
      </c>
    </row>
    <row r="856" spans="2:51" s="13" customFormat="1" ht="11.25">
      <c r="B856" s="194"/>
      <c r="C856" s="195"/>
      <c r="D856" s="196" t="s">
        <v>127</v>
      </c>
      <c r="E856" s="197" t="s">
        <v>19</v>
      </c>
      <c r="F856" s="198" t="s">
        <v>363</v>
      </c>
      <c r="G856" s="195"/>
      <c r="H856" s="197" t="s">
        <v>19</v>
      </c>
      <c r="I856" s="199"/>
      <c r="J856" s="195"/>
      <c r="K856" s="195"/>
      <c r="L856" s="200"/>
      <c r="M856" s="201"/>
      <c r="N856" s="202"/>
      <c r="O856" s="202"/>
      <c r="P856" s="202"/>
      <c r="Q856" s="202"/>
      <c r="R856" s="202"/>
      <c r="S856" s="202"/>
      <c r="T856" s="203"/>
      <c r="AT856" s="204" t="s">
        <v>127</v>
      </c>
      <c r="AU856" s="204" t="s">
        <v>123</v>
      </c>
      <c r="AV856" s="13" t="s">
        <v>80</v>
      </c>
      <c r="AW856" s="13" t="s">
        <v>34</v>
      </c>
      <c r="AX856" s="13" t="s">
        <v>72</v>
      </c>
      <c r="AY856" s="204" t="s">
        <v>114</v>
      </c>
    </row>
    <row r="857" spans="2:51" s="13" customFormat="1" ht="11.25">
      <c r="B857" s="194"/>
      <c r="C857" s="195"/>
      <c r="D857" s="196" t="s">
        <v>127</v>
      </c>
      <c r="E857" s="197" t="s">
        <v>19</v>
      </c>
      <c r="F857" s="198" t="s">
        <v>364</v>
      </c>
      <c r="G857" s="195"/>
      <c r="H857" s="197" t="s">
        <v>19</v>
      </c>
      <c r="I857" s="199"/>
      <c r="J857" s="195"/>
      <c r="K857" s="195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127</v>
      </c>
      <c r="AU857" s="204" t="s">
        <v>123</v>
      </c>
      <c r="AV857" s="13" t="s">
        <v>80</v>
      </c>
      <c r="AW857" s="13" t="s">
        <v>34</v>
      </c>
      <c r="AX857" s="13" t="s">
        <v>72</v>
      </c>
      <c r="AY857" s="204" t="s">
        <v>114</v>
      </c>
    </row>
    <row r="858" spans="2:51" s="13" customFormat="1" ht="11.25">
      <c r="B858" s="194"/>
      <c r="C858" s="195"/>
      <c r="D858" s="196" t="s">
        <v>127</v>
      </c>
      <c r="E858" s="197" t="s">
        <v>19</v>
      </c>
      <c r="F858" s="198" t="s">
        <v>636</v>
      </c>
      <c r="G858" s="195"/>
      <c r="H858" s="197" t="s">
        <v>19</v>
      </c>
      <c r="I858" s="199"/>
      <c r="J858" s="195"/>
      <c r="K858" s="195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127</v>
      </c>
      <c r="AU858" s="204" t="s">
        <v>123</v>
      </c>
      <c r="AV858" s="13" t="s">
        <v>80</v>
      </c>
      <c r="AW858" s="13" t="s">
        <v>34</v>
      </c>
      <c r="AX858" s="13" t="s">
        <v>72</v>
      </c>
      <c r="AY858" s="204" t="s">
        <v>114</v>
      </c>
    </row>
    <row r="859" spans="2:51" s="14" customFormat="1" ht="11.25">
      <c r="B859" s="205"/>
      <c r="C859" s="206"/>
      <c r="D859" s="196" t="s">
        <v>127</v>
      </c>
      <c r="E859" s="207" t="s">
        <v>19</v>
      </c>
      <c r="F859" s="208" t="s">
        <v>637</v>
      </c>
      <c r="G859" s="206"/>
      <c r="H859" s="209">
        <v>1.216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127</v>
      </c>
      <c r="AU859" s="215" t="s">
        <v>123</v>
      </c>
      <c r="AV859" s="14" t="s">
        <v>123</v>
      </c>
      <c r="AW859" s="14" t="s">
        <v>34</v>
      </c>
      <c r="AX859" s="14" t="s">
        <v>72</v>
      </c>
      <c r="AY859" s="215" t="s">
        <v>114</v>
      </c>
    </row>
    <row r="860" spans="2:51" s="16" customFormat="1" ht="11.25">
      <c r="B860" s="233"/>
      <c r="C860" s="234"/>
      <c r="D860" s="196" t="s">
        <v>127</v>
      </c>
      <c r="E860" s="235" t="s">
        <v>19</v>
      </c>
      <c r="F860" s="236" t="s">
        <v>369</v>
      </c>
      <c r="G860" s="234"/>
      <c r="H860" s="237">
        <v>1.216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AT860" s="243" t="s">
        <v>127</v>
      </c>
      <c r="AU860" s="243" t="s">
        <v>123</v>
      </c>
      <c r="AV860" s="16" t="s">
        <v>139</v>
      </c>
      <c r="AW860" s="16" t="s">
        <v>34</v>
      </c>
      <c r="AX860" s="16" t="s">
        <v>72</v>
      </c>
      <c r="AY860" s="243" t="s">
        <v>114</v>
      </c>
    </row>
    <row r="861" spans="2:51" s="13" customFormat="1" ht="11.25">
      <c r="B861" s="194"/>
      <c r="C861" s="195"/>
      <c r="D861" s="196" t="s">
        <v>127</v>
      </c>
      <c r="E861" s="197" t="s">
        <v>19</v>
      </c>
      <c r="F861" s="198" t="s">
        <v>370</v>
      </c>
      <c r="G861" s="195"/>
      <c r="H861" s="197" t="s">
        <v>19</v>
      </c>
      <c r="I861" s="199"/>
      <c r="J861" s="195"/>
      <c r="K861" s="195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127</v>
      </c>
      <c r="AU861" s="204" t="s">
        <v>123</v>
      </c>
      <c r="AV861" s="13" t="s">
        <v>80</v>
      </c>
      <c r="AW861" s="13" t="s">
        <v>34</v>
      </c>
      <c r="AX861" s="13" t="s">
        <v>72</v>
      </c>
      <c r="AY861" s="204" t="s">
        <v>114</v>
      </c>
    </row>
    <row r="862" spans="2:51" s="13" customFormat="1" ht="11.25">
      <c r="B862" s="194"/>
      <c r="C862" s="195"/>
      <c r="D862" s="196" t="s">
        <v>127</v>
      </c>
      <c r="E862" s="197" t="s">
        <v>19</v>
      </c>
      <c r="F862" s="198" t="s">
        <v>367</v>
      </c>
      <c r="G862" s="195"/>
      <c r="H862" s="197" t="s">
        <v>19</v>
      </c>
      <c r="I862" s="199"/>
      <c r="J862" s="195"/>
      <c r="K862" s="195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127</v>
      </c>
      <c r="AU862" s="204" t="s">
        <v>123</v>
      </c>
      <c r="AV862" s="13" t="s">
        <v>80</v>
      </c>
      <c r="AW862" s="13" t="s">
        <v>34</v>
      </c>
      <c r="AX862" s="13" t="s">
        <v>72</v>
      </c>
      <c r="AY862" s="204" t="s">
        <v>114</v>
      </c>
    </row>
    <row r="863" spans="2:51" s="14" customFormat="1" ht="11.25">
      <c r="B863" s="205"/>
      <c r="C863" s="206"/>
      <c r="D863" s="196" t="s">
        <v>127</v>
      </c>
      <c r="E863" s="207" t="s">
        <v>19</v>
      </c>
      <c r="F863" s="208" t="s">
        <v>637</v>
      </c>
      <c r="G863" s="206"/>
      <c r="H863" s="209">
        <v>1.216</v>
      </c>
      <c r="I863" s="210"/>
      <c r="J863" s="206"/>
      <c r="K863" s="206"/>
      <c r="L863" s="211"/>
      <c r="M863" s="212"/>
      <c r="N863" s="213"/>
      <c r="O863" s="213"/>
      <c r="P863" s="213"/>
      <c r="Q863" s="213"/>
      <c r="R863" s="213"/>
      <c r="S863" s="213"/>
      <c r="T863" s="214"/>
      <c r="AT863" s="215" t="s">
        <v>127</v>
      </c>
      <c r="AU863" s="215" t="s">
        <v>123</v>
      </c>
      <c r="AV863" s="14" t="s">
        <v>123</v>
      </c>
      <c r="AW863" s="14" t="s">
        <v>34</v>
      </c>
      <c r="AX863" s="14" t="s">
        <v>72</v>
      </c>
      <c r="AY863" s="215" t="s">
        <v>114</v>
      </c>
    </row>
    <row r="864" spans="2:51" s="16" customFormat="1" ht="11.25">
      <c r="B864" s="233"/>
      <c r="C864" s="234"/>
      <c r="D864" s="196" t="s">
        <v>127</v>
      </c>
      <c r="E864" s="235" t="s">
        <v>19</v>
      </c>
      <c r="F864" s="236" t="s">
        <v>369</v>
      </c>
      <c r="G864" s="234"/>
      <c r="H864" s="237">
        <v>1.216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AT864" s="243" t="s">
        <v>127</v>
      </c>
      <c r="AU864" s="243" t="s">
        <v>123</v>
      </c>
      <c r="AV864" s="16" t="s">
        <v>139</v>
      </c>
      <c r="AW864" s="16" t="s">
        <v>34</v>
      </c>
      <c r="AX864" s="16" t="s">
        <v>72</v>
      </c>
      <c r="AY864" s="243" t="s">
        <v>114</v>
      </c>
    </row>
    <row r="865" spans="2:51" s="13" customFormat="1" ht="11.25">
      <c r="B865" s="194"/>
      <c r="C865" s="195"/>
      <c r="D865" s="196" t="s">
        <v>127</v>
      </c>
      <c r="E865" s="197" t="s">
        <v>19</v>
      </c>
      <c r="F865" s="198" t="s">
        <v>372</v>
      </c>
      <c r="G865" s="195"/>
      <c r="H865" s="197" t="s">
        <v>19</v>
      </c>
      <c r="I865" s="199"/>
      <c r="J865" s="195"/>
      <c r="K865" s="195"/>
      <c r="L865" s="200"/>
      <c r="M865" s="201"/>
      <c r="N865" s="202"/>
      <c r="O865" s="202"/>
      <c r="P865" s="202"/>
      <c r="Q865" s="202"/>
      <c r="R865" s="202"/>
      <c r="S865" s="202"/>
      <c r="T865" s="203"/>
      <c r="AT865" s="204" t="s">
        <v>127</v>
      </c>
      <c r="AU865" s="204" t="s">
        <v>123</v>
      </c>
      <c r="AV865" s="13" t="s">
        <v>80</v>
      </c>
      <c r="AW865" s="13" t="s">
        <v>34</v>
      </c>
      <c r="AX865" s="13" t="s">
        <v>72</v>
      </c>
      <c r="AY865" s="204" t="s">
        <v>114</v>
      </c>
    </row>
    <row r="866" spans="2:51" s="13" customFormat="1" ht="11.25">
      <c r="B866" s="194"/>
      <c r="C866" s="195"/>
      <c r="D866" s="196" t="s">
        <v>127</v>
      </c>
      <c r="E866" s="197" t="s">
        <v>19</v>
      </c>
      <c r="F866" s="198" t="s">
        <v>367</v>
      </c>
      <c r="G866" s="195"/>
      <c r="H866" s="197" t="s">
        <v>19</v>
      </c>
      <c r="I866" s="199"/>
      <c r="J866" s="195"/>
      <c r="K866" s="195"/>
      <c r="L866" s="200"/>
      <c r="M866" s="201"/>
      <c r="N866" s="202"/>
      <c r="O866" s="202"/>
      <c r="P866" s="202"/>
      <c r="Q866" s="202"/>
      <c r="R866" s="202"/>
      <c r="S866" s="202"/>
      <c r="T866" s="203"/>
      <c r="AT866" s="204" t="s">
        <v>127</v>
      </c>
      <c r="AU866" s="204" t="s">
        <v>123</v>
      </c>
      <c r="AV866" s="13" t="s">
        <v>80</v>
      </c>
      <c r="AW866" s="13" t="s">
        <v>34</v>
      </c>
      <c r="AX866" s="13" t="s">
        <v>72</v>
      </c>
      <c r="AY866" s="204" t="s">
        <v>114</v>
      </c>
    </row>
    <row r="867" spans="2:51" s="14" customFormat="1" ht="11.25">
      <c r="B867" s="205"/>
      <c r="C867" s="206"/>
      <c r="D867" s="196" t="s">
        <v>127</v>
      </c>
      <c r="E867" s="207" t="s">
        <v>19</v>
      </c>
      <c r="F867" s="208" t="s">
        <v>637</v>
      </c>
      <c r="G867" s="206"/>
      <c r="H867" s="209">
        <v>1.216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127</v>
      </c>
      <c r="AU867" s="215" t="s">
        <v>123</v>
      </c>
      <c r="AV867" s="14" t="s">
        <v>123</v>
      </c>
      <c r="AW867" s="14" t="s">
        <v>34</v>
      </c>
      <c r="AX867" s="14" t="s">
        <v>72</v>
      </c>
      <c r="AY867" s="215" t="s">
        <v>114</v>
      </c>
    </row>
    <row r="868" spans="2:51" s="16" customFormat="1" ht="11.25">
      <c r="B868" s="233"/>
      <c r="C868" s="234"/>
      <c r="D868" s="196" t="s">
        <v>127</v>
      </c>
      <c r="E868" s="235" t="s">
        <v>19</v>
      </c>
      <c r="F868" s="236" t="s">
        <v>369</v>
      </c>
      <c r="G868" s="234"/>
      <c r="H868" s="237">
        <v>1.216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AT868" s="243" t="s">
        <v>127</v>
      </c>
      <c r="AU868" s="243" t="s">
        <v>123</v>
      </c>
      <c r="AV868" s="16" t="s">
        <v>139</v>
      </c>
      <c r="AW868" s="16" t="s">
        <v>34</v>
      </c>
      <c r="AX868" s="16" t="s">
        <v>72</v>
      </c>
      <c r="AY868" s="243" t="s">
        <v>114</v>
      </c>
    </row>
    <row r="869" spans="2:51" s="13" customFormat="1" ht="11.25">
      <c r="B869" s="194"/>
      <c r="C869" s="195"/>
      <c r="D869" s="196" t="s">
        <v>127</v>
      </c>
      <c r="E869" s="197" t="s">
        <v>19</v>
      </c>
      <c r="F869" s="198" t="s">
        <v>363</v>
      </c>
      <c r="G869" s="195"/>
      <c r="H869" s="197" t="s">
        <v>19</v>
      </c>
      <c r="I869" s="199"/>
      <c r="J869" s="195"/>
      <c r="K869" s="195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127</v>
      </c>
      <c r="AU869" s="204" t="s">
        <v>123</v>
      </c>
      <c r="AV869" s="13" t="s">
        <v>80</v>
      </c>
      <c r="AW869" s="13" t="s">
        <v>34</v>
      </c>
      <c r="AX869" s="13" t="s">
        <v>72</v>
      </c>
      <c r="AY869" s="204" t="s">
        <v>114</v>
      </c>
    </row>
    <row r="870" spans="2:51" s="13" customFormat="1" ht="11.25">
      <c r="B870" s="194"/>
      <c r="C870" s="195"/>
      <c r="D870" s="196" t="s">
        <v>127</v>
      </c>
      <c r="E870" s="197" t="s">
        <v>19</v>
      </c>
      <c r="F870" s="198" t="s">
        <v>486</v>
      </c>
      <c r="G870" s="195"/>
      <c r="H870" s="197" t="s">
        <v>19</v>
      </c>
      <c r="I870" s="199"/>
      <c r="J870" s="195"/>
      <c r="K870" s="195"/>
      <c r="L870" s="200"/>
      <c r="M870" s="201"/>
      <c r="N870" s="202"/>
      <c r="O870" s="202"/>
      <c r="P870" s="202"/>
      <c r="Q870" s="202"/>
      <c r="R870" s="202"/>
      <c r="S870" s="202"/>
      <c r="T870" s="203"/>
      <c r="AT870" s="204" t="s">
        <v>127</v>
      </c>
      <c r="AU870" s="204" t="s">
        <v>123</v>
      </c>
      <c r="AV870" s="13" t="s">
        <v>80</v>
      </c>
      <c r="AW870" s="13" t="s">
        <v>34</v>
      </c>
      <c r="AX870" s="13" t="s">
        <v>72</v>
      </c>
      <c r="AY870" s="204" t="s">
        <v>114</v>
      </c>
    </row>
    <row r="871" spans="2:51" s="13" customFormat="1" ht="11.25">
      <c r="B871" s="194"/>
      <c r="C871" s="195"/>
      <c r="D871" s="196" t="s">
        <v>127</v>
      </c>
      <c r="E871" s="197" t="s">
        <v>19</v>
      </c>
      <c r="F871" s="198" t="s">
        <v>364</v>
      </c>
      <c r="G871" s="195"/>
      <c r="H871" s="197" t="s">
        <v>19</v>
      </c>
      <c r="I871" s="199"/>
      <c r="J871" s="195"/>
      <c r="K871" s="195"/>
      <c r="L871" s="200"/>
      <c r="M871" s="201"/>
      <c r="N871" s="202"/>
      <c r="O871" s="202"/>
      <c r="P871" s="202"/>
      <c r="Q871" s="202"/>
      <c r="R871" s="202"/>
      <c r="S871" s="202"/>
      <c r="T871" s="203"/>
      <c r="AT871" s="204" t="s">
        <v>127</v>
      </c>
      <c r="AU871" s="204" t="s">
        <v>123</v>
      </c>
      <c r="AV871" s="13" t="s">
        <v>80</v>
      </c>
      <c r="AW871" s="13" t="s">
        <v>34</v>
      </c>
      <c r="AX871" s="13" t="s">
        <v>72</v>
      </c>
      <c r="AY871" s="204" t="s">
        <v>114</v>
      </c>
    </row>
    <row r="872" spans="2:51" s="14" customFormat="1" ht="11.25">
      <c r="B872" s="205"/>
      <c r="C872" s="206"/>
      <c r="D872" s="196" t="s">
        <v>127</v>
      </c>
      <c r="E872" s="207" t="s">
        <v>19</v>
      </c>
      <c r="F872" s="208" t="s">
        <v>638</v>
      </c>
      <c r="G872" s="206"/>
      <c r="H872" s="209">
        <v>8.5990000000000002</v>
      </c>
      <c r="I872" s="210"/>
      <c r="J872" s="206"/>
      <c r="K872" s="206"/>
      <c r="L872" s="211"/>
      <c r="M872" s="212"/>
      <c r="N872" s="213"/>
      <c r="O872" s="213"/>
      <c r="P872" s="213"/>
      <c r="Q872" s="213"/>
      <c r="R872" s="213"/>
      <c r="S872" s="213"/>
      <c r="T872" s="214"/>
      <c r="AT872" s="215" t="s">
        <v>127</v>
      </c>
      <c r="AU872" s="215" t="s">
        <v>123</v>
      </c>
      <c r="AV872" s="14" t="s">
        <v>123</v>
      </c>
      <c r="AW872" s="14" t="s">
        <v>34</v>
      </c>
      <c r="AX872" s="14" t="s">
        <v>72</v>
      </c>
      <c r="AY872" s="215" t="s">
        <v>114</v>
      </c>
    </row>
    <row r="873" spans="2:51" s="13" customFormat="1" ht="11.25">
      <c r="B873" s="194"/>
      <c r="C873" s="195"/>
      <c r="D873" s="196" t="s">
        <v>127</v>
      </c>
      <c r="E873" s="197" t="s">
        <v>19</v>
      </c>
      <c r="F873" s="198" t="s">
        <v>451</v>
      </c>
      <c r="G873" s="195"/>
      <c r="H873" s="197" t="s">
        <v>19</v>
      </c>
      <c r="I873" s="199"/>
      <c r="J873" s="195"/>
      <c r="K873" s="195"/>
      <c r="L873" s="200"/>
      <c r="M873" s="201"/>
      <c r="N873" s="202"/>
      <c r="O873" s="202"/>
      <c r="P873" s="202"/>
      <c r="Q873" s="202"/>
      <c r="R873" s="202"/>
      <c r="S873" s="202"/>
      <c r="T873" s="203"/>
      <c r="AT873" s="204" t="s">
        <v>127</v>
      </c>
      <c r="AU873" s="204" t="s">
        <v>123</v>
      </c>
      <c r="AV873" s="13" t="s">
        <v>80</v>
      </c>
      <c r="AW873" s="13" t="s">
        <v>34</v>
      </c>
      <c r="AX873" s="13" t="s">
        <v>72</v>
      </c>
      <c r="AY873" s="204" t="s">
        <v>114</v>
      </c>
    </row>
    <row r="874" spans="2:51" s="14" customFormat="1" ht="11.25">
      <c r="B874" s="205"/>
      <c r="C874" s="206"/>
      <c r="D874" s="196" t="s">
        <v>127</v>
      </c>
      <c r="E874" s="207" t="s">
        <v>19</v>
      </c>
      <c r="F874" s="208" t="s">
        <v>639</v>
      </c>
      <c r="G874" s="206"/>
      <c r="H874" s="209">
        <v>9.5540000000000003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127</v>
      </c>
      <c r="AU874" s="215" t="s">
        <v>123</v>
      </c>
      <c r="AV874" s="14" t="s">
        <v>123</v>
      </c>
      <c r="AW874" s="14" t="s">
        <v>34</v>
      </c>
      <c r="AX874" s="14" t="s">
        <v>72</v>
      </c>
      <c r="AY874" s="215" t="s">
        <v>114</v>
      </c>
    </row>
    <row r="875" spans="2:51" s="13" customFormat="1" ht="11.25">
      <c r="B875" s="194"/>
      <c r="C875" s="195"/>
      <c r="D875" s="196" t="s">
        <v>127</v>
      </c>
      <c r="E875" s="197" t="s">
        <v>19</v>
      </c>
      <c r="F875" s="198" t="s">
        <v>453</v>
      </c>
      <c r="G875" s="195"/>
      <c r="H875" s="197" t="s">
        <v>19</v>
      </c>
      <c r="I875" s="199"/>
      <c r="J875" s="195"/>
      <c r="K875" s="195"/>
      <c r="L875" s="200"/>
      <c r="M875" s="201"/>
      <c r="N875" s="202"/>
      <c r="O875" s="202"/>
      <c r="P875" s="202"/>
      <c r="Q875" s="202"/>
      <c r="R875" s="202"/>
      <c r="S875" s="202"/>
      <c r="T875" s="203"/>
      <c r="AT875" s="204" t="s">
        <v>127</v>
      </c>
      <c r="AU875" s="204" t="s">
        <v>123</v>
      </c>
      <c r="AV875" s="13" t="s">
        <v>80</v>
      </c>
      <c r="AW875" s="13" t="s">
        <v>34</v>
      </c>
      <c r="AX875" s="13" t="s">
        <v>72</v>
      </c>
      <c r="AY875" s="204" t="s">
        <v>114</v>
      </c>
    </row>
    <row r="876" spans="2:51" s="14" customFormat="1" ht="11.25">
      <c r="B876" s="205"/>
      <c r="C876" s="206"/>
      <c r="D876" s="196" t="s">
        <v>127</v>
      </c>
      <c r="E876" s="207" t="s">
        <v>19</v>
      </c>
      <c r="F876" s="208" t="s">
        <v>639</v>
      </c>
      <c r="G876" s="206"/>
      <c r="H876" s="209">
        <v>9.5540000000000003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127</v>
      </c>
      <c r="AU876" s="215" t="s">
        <v>123</v>
      </c>
      <c r="AV876" s="14" t="s">
        <v>123</v>
      </c>
      <c r="AW876" s="14" t="s">
        <v>34</v>
      </c>
      <c r="AX876" s="14" t="s">
        <v>72</v>
      </c>
      <c r="AY876" s="215" t="s">
        <v>114</v>
      </c>
    </row>
    <row r="877" spans="2:51" s="13" customFormat="1" ht="11.25">
      <c r="B877" s="194"/>
      <c r="C877" s="195"/>
      <c r="D877" s="196" t="s">
        <v>127</v>
      </c>
      <c r="E877" s="197" t="s">
        <v>19</v>
      </c>
      <c r="F877" s="198" t="s">
        <v>454</v>
      </c>
      <c r="G877" s="195"/>
      <c r="H877" s="197" t="s">
        <v>19</v>
      </c>
      <c r="I877" s="199"/>
      <c r="J877" s="195"/>
      <c r="K877" s="195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127</v>
      </c>
      <c r="AU877" s="204" t="s">
        <v>123</v>
      </c>
      <c r="AV877" s="13" t="s">
        <v>80</v>
      </c>
      <c r="AW877" s="13" t="s">
        <v>34</v>
      </c>
      <c r="AX877" s="13" t="s">
        <v>72</v>
      </c>
      <c r="AY877" s="204" t="s">
        <v>114</v>
      </c>
    </row>
    <row r="878" spans="2:51" s="14" customFormat="1" ht="11.25">
      <c r="B878" s="205"/>
      <c r="C878" s="206"/>
      <c r="D878" s="196" t="s">
        <v>127</v>
      </c>
      <c r="E878" s="207" t="s">
        <v>19</v>
      </c>
      <c r="F878" s="208" t="s">
        <v>639</v>
      </c>
      <c r="G878" s="206"/>
      <c r="H878" s="209">
        <v>9.5540000000000003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127</v>
      </c>
      <c r="AU878" s="215" t="s">
        <v>123</v>
      </c>
      <c r="AV878" s="14" t="s">
        <v>123</v>
      </c>
      <c r="AW878" s="14" t="s">
        <v>34</v>
      </c>
      <c r="AX878" s="14" t="s">
        <v>72</v>
      </c>
      <c r="AY878" s="215" t="s">
        <v>114</v>
      </c>
    </row>
    <row r="879" spans="2:51" s="13" customFormat="1" ht="11.25">
      <c r="B879" s="194"/>
      <c r="C879" s="195"/>
      <c r="D879" s="196" t="s">
        <v>127</v>
      </c>
      <c r="E879" s="197" t="s">
        <v>19</v>
      </c>
      <c r="F879" s="198" t="s">
        <v>456</v>
      </c>
      <c r="G879" s="195"/>
      <c r="H879" s="197" t="s">
        <v>19</v>
      </c>
      <c r="I879" s="199"/>
      <c r="J879" s="195"/>
      <c r="K879" s="195"/>
      <c r="L879" s="200"/>
      <c r="M879" s="201"/>
      <c r="N879" s="202"/>
      <c r="O879" s="202"/>
      <c r="P879" s="202"/>
      <c r="Q879" s="202"/>
      <c r="R879" s="202"/>
      <c r="S879" s="202"/>
      <c r="T879" s="203"/>
      <c r="AT879" s="204" t="s">
        <v>127</v>
      </c>
      <c r="AU879" s="204" t="s">
        <v>123</v>
      </c>
      <c r="AV879" s="13" t="s">
        <v>80</v>
      </c>
      <c r="AW879" s="13" t="s">
        <v>34</v>
      </c>
      <c r="AX879" s="13" t="s">
        <v>72</v>
      </c>
      <c r="AY879" s="204" t="s">
        <v>114</v>
      </c>
    </row>
    <row r="880" spans="2:51" s="14" customFormat="1" ht="11.25">
      <c r="B880" s="205"/>
      <c r="C880" s="206"/>
      <c r="D880" s="196" t="s">
        <v>127</v>
      </c>
      <c r="E880" s="207" t="s">
        <v>19</v>
      </c>
      <c r="F880" s="208" t="s">
        <v>639</v>
      </c>
      <c r="G880" s="206"/>
      <c r="H880" s="209">
        <v>9.5540000000000003</v>
      </c>
      <c r="I880" s="210"/>
      <c r="J880" s="206"/>
      <c r="K880" s="206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127</v>
      </c>
      <c r="AU880" s="215" t="s">
        <v>123</v>
      </c>
      <c r="AV880" s="14" t="s">
        <v>123</v>
      </c>
      <c r="AW880" s="14" t="s">
        <v>34</v>
      </c>
      <c r="AX880" s="14" t="s">
        <v>72</v>
      </c>
      <c r="AY880" s="215" t="s">
        <v>114</v>
      </c>
    </row>
    <row r="881" spans="2:51" s="13" customFormat="1" ht="11.25">
      <c r="B881" s="194"/>
      <c r="C881" s="195"/>
      <c r="D881" s="196" t="s">
        <v>127</v>
      </c>
      <c r="E881" s="197" t="s">
        <v>19</v>
      </c>
      <c r="F881" s="198" t="s">
        <v>457</v>
      </c>
      <c r="G881" s="195"/>
      <c r="H881" s="197" t="s">
        <v>19</v>
      </c>
      <c r="I881" s="199"/>
      <c r="J881" s="195"/>
      <c r="K881" s="195"/>
      <c r="L881" s="200"/>
      <c r="M881" s="201"/>
      <c r="N881" s="202"/>
      <c r="O881" s="202"/>
      <c r="P881" s="202"/>
      <c r="Q881" s="202"/>
      <c r="R881" s="202"/>
      <c r="S881" s="202"/>
      <c r="T881" s="203"/>
      <c r="AT881" s="204" t="s">
        <v>127</v>
      </c>
      <c r="AU881" s="204" t="s">
        <v>123</v>
      </c>
      <c r="AV881" s="13" t="s">
        <v>80</v>
      </c>
      <c r="AW881" s="13" t="s">
        <v>34</v>
      </c>
      <c r="AX881" s="13" t="s">
        <v>72</v>
      </c>
      <c r="AY881" s="204" t="s">
        <v>114</v>
      </c>
    </row>
    <row r="882" spans="2:51" s="14" customFormat="1" ht="11.25">
      <c r="B882" s="205"/>
      <c r="C882" s="206"/>
      <c r="D882" s="196" t="s">
        <v>127</v>
      </c>
      <c r="E882" s="207" t="s">
        <v>19</v>
      </c>
      <c r="F882" s="208" t="s">
        <v>640</v>
      </c>
      <c r="G882" s="206"/>
      <c r="H882" s="209">
        <v>28.663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127</v>
      </c>
      <c r="AU882" s="215" t="s">
        <v>123</v>
      </c>
      <c r="AV882" s="14" t="s">
        <v>123</v>
      </c>
      <c r="AW882" s="14" t="s">
        <v>34</v>
      </c>
      <c r="AX882" s="14" t="s">
        <v>72</v>
      </c>
      <c r="AY882" s="215" t="s">
        <v>114</v>
      </c>
    </row>
    <row r="883" spans="2:51" s="16" customFormat="1" ht="11.25">
      <c r="B883" s="233"/>
      <c r="C883" s="234"/>
      <c r="D883" s="196" t="s">
        <v>127</v>
      </c>
      <c r="E883" s="235" t="s">
        <v>19</v>
      </c>
      <c r="F883" s="236" t="s">
        <v>369</v>
      </c>
      <c r="G883" s="234"/>
      <c r="H883" s="237">
        <v>75.478000000000009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AT883" s="243" t="s">
        <v>127</v>
      </c>
      <c r="AU883" s="243" t="s">
        <v>123</v>
      </c>
      <c r="AV883" s="16" t="s">
        <v>139</v>
      </c>
      <c r="AW883" s="16" t="s">
        <v>34</v>
      </c>
      <c r="AX883" s="16" t="s">
        <v>72</v>
      </c>
      <c r="AY883" s="243" t="s">
        <v>114</v>
      </c>
    </row>
    <row r="884" spans="2:51" s="13" customFormat="1" ht="11.25">
      <c r="B884" s="194"/>
      <c r="C884" s="195"/>
      <c r="D884" s="196" t="s">
        <v>127</v>
      </c>
      <c r="E884" s="197" t="s">
        <v>19</v>
      </c>
      <c r="F884" s="198" t="s">
        <v>363</v>
      </c>
      <c r="G884" s="195"/>
      <c r="H884" s="197" t="s">
        <v>19</v>
      </c>
      <c r="I884" s="199"/>
      <c r="J884" s="195"/>
      <c r="K884" s="195"/>
      <c r="L884" s="200"/>
      <c r="M884" s="201"/>
      <c r="N884" s="202"/>
      <c r="O884" s="202"/>
      <c r="P884" s="202"/>
      <c r="Q884" s="202"/>
      <c r="R884" s="202"/>
      <c r="S884" s="202"/>
      <c r="T884" s="203"/>
      <c r="AT884" s="204" t="s">
        <v>127</v>
      </c>
      <c r="AU884" s="204" t="s">
        <v>123</v>
      </c>
      <c r="AV884" s="13" t="s">
        <v>80</v>
      </c>
      <c r="AW884" s="13" t="s">
        <v>34</v>
      </c>
      <c r="AX884" s="13" t="s">
        <v>72</v>
      </c>
      <c r="AY884" s="204" t="s">
        <v>114</v>
      </c>
    </row>
    <row r="885" spans="2:51" s="13" customFormat="1" ht="11.25">
      <c r="B885" s="194"/>
      <c r="C885" s="195"/>
      <c r="D885" s="196" t="s">
        <v>127</v>
      </c>
      <c r="E885" s="197" t="s">
        <v>19</v>
      </c>
      <c r="F885" s="198" t="s">
        <v>495</v>
      </c>
      <c r="G885" s="195"/>
      <c r="H885" s="197" t="s">
        <v>19</v>
      </c>
      <c r="I885" s="199"/>
      <c r="J885" s="195"/>
      <c r="K885" s="195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127</v>
      </c>
      <c r="AU885" s="204" t="s">
        <v>123</v>
      </c>
      <c r="AV885" s="13" t="s">
        <v>80</v>
      </c>
      <c r="AW885" s="13" t="s">
        <v>34</v>
      </c>
      <c r="AX885" s="13" t="s">
        <v>72</v>
      </c>
      <c r="AY885" s="204" t="s">
        <v>114</v>
      </c>
    </row>
    <row r="886" spans="2:51" s="13" customFormat="1" ht="11.25">
      <c r="B886" s="194"/>
      <c r="C886" s="195"/>
      <c r="D886" s="196" t="s">
        <v>127</v>
      </c>
      <c r="E886" s="197" t="s">
        <v>19</v>
      </c>
      <c r="F886" s="198" t="s">
        <v>364</v>
      </c>
      <c r="G886" s="195"/>
      <c r="H886" s="197" t="s">
        <v>19</v>
      </c>
      <c r="I886" s="199"/>
      <c r="J886" s="195"/>
      <c r="K886" s="195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127</v>
      </c>
      <c r="AU886" s="204" t="s">
        <v>123</v>
      </c>
      <c r="AV886" s="13" t="s">
        <v>80</v>
      </c>
      <c r="AW886" s="13" t="s">
        <v>34</v>
      </c>
      <c r="AX886" s="13" t="s">
        <v>72</v>
      </c>
      <c r="AY886" s="204" t="s">
        <v>114</v>
      </c>
    </row>
    <row r="887" spans="2:51" s="13" customFormat="1" ht="11.25">
      <c r="B887" s="194"/>
      <c r="C887" s="195"/>
      <c r="D887" s="196" t="s">
        <v>127</v>
      </c>
      <c r="E887" s="197" t="s">
        <v>19</v>
      </c>
      <c r="F887" s="198" t="s">
        <v>365</v>
      </c>
      <c r="G887" s="195"/>
      <c r="H887" s="197" t="s">
        <v>19</v>
      </c>
      <c r="I887" s="199"/>
      <c r="J887" s="195"/>
      <c r="K887" s="195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127</v>
      </c>
      <c r="AU887" s="204" t="s">
        <v>123</v>
      </c>
      <c r="AV887" s="13" t="s">
        <v>80</v>
      </c>
      <c r="AW887" s="13" t="s">
        <v>34</v>
      </c>
      <c r="AX887" s="13" t="s">
        <v>72</v>
      </c>
      <c r="AY887" s="204" t="s">
        <v>114</v>
      </c>
    </row>
    <row r="888" spans="2:51" s="14" customFormat="1" ht="11.25">
      <c r="B888" s="205"/>
      <c r="C888" s="206"/>
      <c r="D888" s="196" t="s">
        <v>127</v>
      </c>
      <c r="E888" s="207" t="s">
        <v>19</v>
      </c>
      <c r="F888" s="208" t="s">
        <v>641</v>
      </c>
      <c r="G888" s="206"/>
      <c r="H888" s="209">
        <v>1.27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127</v>
      </c>
      <c r="AU888" s="215" t="s">
        <v>123</v>
      </c>
      <c r="AV888" s="14" t="s">
        <v>123</v>
      </c>
      <c r="AW888" s="14" t="s">
        <v>34</v>
      </c>
      <c r="AX888" s="14" t="s">
        <v>72</v>
      </c>
      <c r="AY888" s="215" t="s">
        <v>114</v>
      </c>
    </row>
    <row r="889" spans="2:51" s="13" customFormat="1" ht="11.25">
      <c r="B889" s="194"/>
      <c r="C889" s="195"/>
      <c r="D889" s="196" t="s">
        <v>127</v>
      </c>
      <c r="E889" s="197" t="s">
        <v>19</v>
      </c>
      <c r="F889" s="198" t="s">
        <v>367</v>
      </c>
      <c r="G889" s="195"/>
      <c r="H889" s="197" t="s">
        <v>19</v>
      </c>
      <c r="I889" s="199"/>
      <c r="J889" s="195"/>
      <c r="K889" s="195"/>
      <c r="L889" s="200"/>
      <c r="M889" s="201"/>
      <c r="N889" s="202"/>
      <c r="O889" s="202"/>
      <c r="P889" s="202"/>
      <c r="Q889" s="202"/>
      <c r="R889" s="202"/>
      <c r="S889" s="202"/>
      <c r="T889" s="203"/>
      <c r="AT889" s="204" t="s">
        <v>127</v>
      </c>
      <c r="AU889" s="204" t="s">
        <v>123</v>
      </c>
      <c r="AV889" s="13" t="s">
        <v>80</v>
      </c>
      <c r="AW889" s="13" t="s">
        <v>34</v>
      </c>
      <c r="AX889" s="13" t="s">
        <v>72</v>
      </c>
      <c r="AY889" s="204" t="s">
        <v>114</v>
      </c>
    </row>
    <row r="890" spans="2:51" s="14" customFormat="1" ht="11.25">
      <c r="B890" s="205"/>
      <c r="C890" s="206"/>
      <c r="D890" s="196" t="s">
        <v>127</v>
      </c>
      <c r="E890" s="207" t="s">
        <v>19</v>
      </c>
      <c r="F890" s="208" t="s">
        <v>642</v>
      </c>
      <c r="G890" s="206"/>
      <c r="H890" s="209">
        <v>1.6259999999999999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127</v>
      </c>
      <c r="AU890" s="215" t="s">
        <v>123</v>
      </c>
      <c r="AV890" s="14" t="s">
        <v>123</v>
      </c>
      <c r="AW890" s="14" t="s">
        <v>34</v>
      </c>
      <c r="AX890" s="14" t="s">
        <v>72</v>
      </c>
      <c r="AY890" s="215" t="s">
        <v>114</v>
      </c>
    </row>
    <row r="891" spans="2:51" s="16" customFormat="1" ht="11.25">
      <c r="B891" s="233"/>
      <c r="C891" s="234"/>
      <c r="D891" s="196" t="s">
        <v>127</v>
      </c>
      <c r="E891" s="235" t="s">
        <v>19</v>
      </c>
      <c r="F891" s="236" t="s">
        <v>369</v>
      </c>
      <c r="G891" s="234"/>
      <c r="H891" s="237">
        <v>2.8959999999999999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AT891" s="243" t="s">
        <v>127</v>
      </c>
      <c r="AU891" s="243" t="s">
        <v>123</v>
      </c>
      <c r="AV891" s="16" t="s">
        <v>139</v>
      </c>
      <c r="AW891" s="16" t="s">
        <v>34</v>
      </c>
      <c r="AX891" s="16" t="s">
        <v>72</v>
      </c>
      <c r="AY891" s="243" t="s">
        <v>114</v>
      </c>
    </row>
    <row r="892" spans="2:51" s="13" customFormat="1" ht="11.25">
      <c r="B892" s="194"/>
      <c r="C892" s="195"/>
      <c r="D892" s="196" t="s">
        <v>127</v>
      </c>
      <c r="E892" s="197" t="s">
        <v>19</v>
      </c>
      <c r="F892" s="198" t="s">
        <v>370</v>
      </c>
      <c r="G892" s="195"/>
      <c r="H892" s="197" t="s">
        <v>19</v>
      </c>
      <c r="I892" s="199"/>
      <c r="J892" s="195"/>
      <c r="K892" s="195"/>
      <c r="L892" s="200"/>
      <c r="M892" s="201"/>
      <c r="N892" s="202"/>
      <c r="O892" s="202"/>
      <c r="P892" s="202"/>
      <c r="Q892" s="202"/>
      <c r="R892" s="202"/>
      <c r="S892" s="202"/>
      <c r="T892" s="203"/>
      <c r="AT892" s="204" t="s">
        <v>127</v>
      </c>
      <c r="AU892" s="204" t="s">
        <v>123</v>
      </c>
      <c r="AV892" s="13" t="s">
        <v>80</v>
      </c>
      <c r="AW892" s="13" t="s">
        <v>34</v>
      </c>
      <c r="AX892" s="13" t="s">
        <v>72</v>
      </c>
      <c r="AY892" s="204" t="s">
        <v>114</v>
      </c>
    </row>
    <row r="893" spans="2:51" s="13" customFormat="1" ht="11.25">
      <c r="B893" s="194"/>
      <c r="C893" s="195"/>
      <c r="D893" s="196" t="s">
        <v>127</v>
      </c>
      <c r="E893" s="197" t="s">
        <v>19</v>
      </c>
      <c r="F893" s="198" t="s">
        <v>365</v>
      </c>
      <c r="G893" s="195"/>
      <c r="H893" s="197" t="s">
        <v>19</v>
      </c>
      <c r="I893" s="199"/>
      <c r="J893" s="195"/>
      <c r="K893" s="195"/>
      <c r="L893" s="200"/>
      <c r="M893" s="201"/>
      <c r="N893" s="202"/>
      <c r="O893" s="202"/>
      <c r="P893" s="202"/>
      <c r="Q893" s="202"/>
      <c r="R893" s="202"/>
      <c r="S893" s="202"/>
      <c r="T893" s="203"/>
      <c r="AT893" s="204" t="s">
        <v>127</v>
      </c>
      <c r="AU893" s="204" t="s">
        <v>123</v>
      </c>
      <c r="AV893" s="13" t="s">
        <v>80</v>
      </c>
      <c r="AW893" s="13" t="s">
        <v>34</v>
      </c>
      <c r="AX893" s="13" t="s">
        <v>72</v>
      </c>
      <c r="AY893" s="204" t="s">
        <v>114</v>
      </c>
    </row>
    <row r="894" spans="2:51" s="14" customFormat="1" ht="11.25">
      <c r="B894" s="205"/>
      <c r="C894" s="206"/>
      <c r="D894" s="196" t="s">
        <v>127</v>
      </c>
      <c r="E894" s="207" t="s">
        <v>19</v>
      </c>
      <c r="F894" s="208" t="s">
        <v>643</v>
      </c>
      <c r="G894" s="206"/>
      <c r="H894" s="209">
        <v>2.5409999999999999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127</v>
      </c>
      <c r="AU894" s="215" t="s">
        <v>123</v>
      </c>
      <c r="AV894" s="14" t="s">
        <v>123</v>
      </c>
      <c r="AW894" s="14" t="s">
        <v>34</v>
      </c>
      <c r="AX894" s="14" t="s">
        <v>72</v>
      </c>
      <c r="AY894" s="215" t="s">
        <v>114</v>
      </c>
    </row>
    <row r="895" spans="2:51" s="13" customFormat="1" ht="11.25">
      <c r="B895" s="194"/>
      <c r="C895" s="195"/>
      <c r="D895" s="196" t="s">
        <v>127</v>
      </c>
      <c r="E895" s="197" t="s">
        <v>19</v>
      </c>
      <c r="F895" s="198" t="s">
        <v>367</v>
      </c>
      <c r="G895" s="195"/>
      <c r="H895" s="197" t="s">
        <v>19</v>
      </c>
      <c r="I895" s="199"/>
      <c r="J895" s="195"/>
      <c r="K895" s="195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127</v>
      </c>
      <c r="AU895" s="204" t="s">
        <v>123</v>
      </c>
      <c r="AV895" s="13" t="s">
        <v>80</v>
      </c>
      <c r="AW895" s="13" t="s">
        <v>34</v>
      </c>
      <c r="AX895" s="13" t="s">
        <v>72</v>
      </c>
      <c r="AY895" s="204" t="s">
        <v>114</v>
      </c>
    </row>
    <row r="896" spans="2:51" s="14" customFormat="1" ht="11.25">
      <c r="B896" s="205"/>
      <c r="C896" s="206"/>
      <c r="D896" s="196" t="s">
        <v>127</v>
      </c>
      <c r="E896" s="207" t="s">
        <v>19</v>
      </c>
      <c r="F896" s="208" t="s">
        <v>642</v>
      </c>
      <c r="G896" s="206"/>
      <c r="H896" s="209">
        <v>1.6259999999999999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127</v>
      </c>
      <c r="AU896" s="215" t="s">
        <v>123</v>
      </c>
      <c r="AV896" s="14" t="s">
        <v>123</v>
      </c>
      <c r="AW896" s="14" t="s">
        <v>34</v>
      </c>
      <c r="AX896" s="14" t="s">
        <v>72</v>
      </c>
      <c r="AY896" s="215" t="s">
        <v>114</v>
      </c>
    </row>
    <row r="897" spans="2:51" s="16" customFormat="1" ht="11.25">
      <c r="B897" s="233"/>
      <c r="C897" s="234"/>
      <c r="D897" s="196" t="s">
        <v>127</v>
      </c>
      <c r="E897" s="235" t="s">
        <v>19</v>
      </c>
      <c r="F897" s="236" t="s">
        <v>369</v>
      </c>
      <c r="G897" s="234"/>
      <c r="H897" s="237">
        <v>4.1669999999999998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AT897" s="243" t="s">
        <v>127</v>
      </c>
      <c r="AU897" s="243" t="s">
        <v>123</v>
      </c>
      <c r="AV897" s="16" t="s">
        <v>139</v>
      </c>
      <c r="AW897" s="16" t="s">
        <v>34</v>
      </c>
      <c r="AX897" s="16" t="s">
        <v>72</v>
      </c>
      <c r="AY897" s="243" t="s">
        <v>114</v>
      </c>
    </row>
    <row r="898" spans="2:51" s="13" customFormat="1" ht="11.25">
      <c r="B898" s="194"/>
      <c r="C898" s="195"/>
      <c r="D898" s="196" t="s">
        <v>127</v>
      </c>
      <c r="E898" s="197" t="s">
        <v>19</v>
      </c>
      <c r="F898" s="198" t="s">
        <v>372</v>
      </c>
      <c r="G898" s="195"/>
      <c r="H898" s="197" t="s">
        <v>19</v>
      </c>
      <c r="I898" s="199"/>
      <c r="J898" s="195"/>
      <c r="K898" s="195"/>
      <c r="L898" s="200"/>
      <c r="M898" s="201"/>
      <c r="N898" s="202"/>
      <c r="O898" s="202"/>
      <c r="P898" s="202"/>
      <c r="Q898" s="202"/>
      <c r="R898" s="202"/>
      <c r="S898" s="202"/>
      <c r="T898" s="203"/>
      <c r="AT898" s="204" t="s">
        <v>127</v>
      </c>
      <c r="AU898" s="204" t="s">
        <v>123</v>
      </c>
      <c r="AV898" s="13" t="s">
        <v>80</v>
      </c>
      <c r="AW898" s="13" t="s">
        <v>34</v>
      </c>
      <c r="AX898" s="13" t="s">
        <v>72</v>
      </c>
      <c r="AY898" s="204" t="s">
        <v>114</v>
      </c>
    </row>
    <row r="899" spans="2:51" s="13" customFormat="1" ht="11.25">
      <c r="B899" s="194"/>
      <c r="C899" s="195"/>
      <c r="D899" s="196" t="s">
        <v>127</v>
      </c>
      <c r="E899" s="197" t="s">
        <v>19</v>
      </c>
      <c r="F899" s="198" t="s">
        <v>365</v>
      </c>
      <c r="G899" s="195"/>
      <c r="H899" s="197" t="s">
        <v>19</v>
      </c>
      <c r="I899" s="199"/>
      <c r="J899" s="195"/>
      <c r="K899" s="195"/>
      <c r="L899" s="200"/>
      <c r="M899" s="201"/>
      <c r="N899" s="202"/>
      <c r="O899" s="202"/>
      <c r="P899" s="202"/>
      <c r="Q899" s="202"/>
      <c r="R899" s="202"/>
      <c r="S899" s="202"/>
      <c r="T899" s="203"/>
      <c r="AT899" s="204" t="s">
        <v>127</v>
      </c>
      <c r="AU899" s="204" t="s">
        <v>123</v>
      </c>
      <c r="AV899" s="13" t="s">
        <v>80</v>
      </c>
      <c r="AW899" s="13" t="s">
        <v>34</v>
      </c>
      <c r="AX899" s="13" t="s">
        <v>72</v>
      </c>
      <c r="AY899" s="204" t="s">
        <v>114</v>
      </c>
    </row>
    <row r="900" spans="2:51" s="14" customFormat="1" ht="11.25">
      <c r="B900" s="205"/>
      <c r="C900" s="206"/>
      <c r="D900" s="196" t="s">
        <v>127</v>
      </c>
      <c r="E900" s="207" t="s">
        <v>19</v>
      </c>
      <c r="F900" s="208" t="s">
        <v>644</v>
      </c>
      <c r="G900" s="206"/>
      <c r="H900" s="209">
        <v>6.3520000000000003</v>
      </c>
      <c r="I900" s="210"/>
      <c r="J900" s="206"/>
      <c r="K900" s="206"/>
      <c r="L900" s="211"/>
      <c r="M900" s="212"/>
      <c r="N900" s="213"/>
      <c r="O900" s="213"/>
      <c r="P900" s="213"/>
      <c r="Q900" s="213"/>
      <c r="R900" s="213"/>
      <c r="S900" s="213"/>
      <c r="T900" s="214"/>
      <c r="AT900" s="215" t="s">
        <v>127</v>
      </c>
      <c r="AU900" s="215" t="s">
        <v>123</v>
      </c>
      <c r="AV900" s="14" t="s">
        <v>123</v>
      </c>
      <c r="AW900" s="14" t="s">
        <v>34</v>
      </c>
      <c r="AX900" s="14" t="s">
        <v>72</v>
      </c>
      <c r="AY900" s="215" t="s">
        <v>114</v>
      </c>
    </row>
    <row r="901" spans="2:51" s="13" customFormat="1" ht="11.25">
      <c r="B901" s="194"/>
      <c r="C901" s="195"/>
      <c r="D901" s="196" t="s">
        <v>127</v>
      </c>
      <c r="E901" s="197" t="s">
        <v>19</v>
      </c>
      <c r="F901" s="198" t="s">
        <v>367</v>
      </c>
      <c r="G901" s="195"/>
      <c r="H901" s="197" t="s">
        <v>19</v>
      </c>
      <c r="I901" s="199"/>
      <c r="J901" s="195"/>
      <c r="K901" s="195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127</v>
      </c>
      <c r="AU901" s="204" t="s">
        <v>123</v>
      </c>
      <c r="AV901" s="13" t="s">
        <v>80</v>
      </c>
      <c r="AW901" s="13" t="s">
        <v>34</v>
      </c>
      <c r="AX901" s="13" t="s">
        <v>72</v>
      </c>
      <c r="AY901" s="204" t="s">
        <v>114</v>
      </c>
    </row>
    <row r="902" spans="2:51" s="14" customFormat="1" ht="11.25">
      <c r="B902" s="205"/>
      <c r="C902" s="206"/>
      <c r="D902" s="196" t="s">
        <v>127</v>
      </c>
      <c r="E902" s="207" t="s">
        <v>19</v>
      </c>
      <c r="F902" s="208" t="s">
        <v>642</v>
      </c>
      <c r="G902" s="206"/>
      <c r="H902" s="209">
        <v>1.6259999999999999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127</v>
      </c>
      <c r="AU902" s="215" t="s">
        <v>123</v>
      </c>
      <c r="AV902" s="14" t="s">
        <v>123</v>
      </c>
      <c r="AW902" s="14" t="s">
        <v>34</v>
      </c>
      <c r="AX902" s="14" t="s">
        <v>72</v>
      </c>
      <c r="AY902" s="215" t="s">
        <v>114</v>
      </c>
    </row>
    <row r="903" spans="2:51" s="16" customFormat="1" ht="11.25">
      <c r="B903" s="233"/>
      <c r="C903" s="234"/>
      <c r="D903" s="196" t="s">
        <v>127</v>
      </c>
      <c r="E903" s="235" t="s">
        <v>19</v>
      </c>
      <c r="F903" s="236" t="s">
        <v>369</v>
      </c>
      <c r="G903" s="234"/>
      <c r="H903" s="237">
        <v>7.9779999999999998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AT903" s="243" t="s">
        <v>127</v>
      </c>
      <c r="AU903" s="243" t="s">
        <v>123</v>
      </c>
      <c r="AV903" s="16" t="s">
        <v>139</v>
      </c>
      <c r="AW903" s="16" t="s">
        <v>34</v>
      </c>
      <c r="AX903" s="16" t="s">
        <v>72</v>
      </c>
      <c r="AY903" s="243" t="s">
        <v>114</v>
      </c>
    </row>
    <row r="904" spans="2:51" s="13" customFormat="1" ht="11.25">
      <c r="B904" s="194"/>
      <c r="C904" s="195"/>
      <c r="D904" s="196" t="s">
        <v>127</v>
      </c>
      <c r="E904" s="197" t="s">
        <v>19</v>
      </c>
      <c r="F904" s="198" t="s">
        <v>363</v>
      </c>
      <c r="G904" s="195"/>
      <c r="H904" s="197" t="s">
        <v>19</v>
      </c>
      <c r="I904" s="199"/>
      <c r="J904" s="195"/>
      <c r="K904" s="195"/>
      <c r="L904" s="200"/>
      <c r="M904" s="201"/>
      <c r="N904" s="202"/>
      <c r="O904" s="202"/>
      <c r="P904" s="202"/>
      <c r="Q904" s="202"/>
      <c r="R904" s="202"/>
      <c r="S904" s="202"/>
      <c r="T904" s="203"/>
      <c r="AT904" s="204" t="s">
        <v>127</v>
      </c>
      <c r="AU904" s="204" t="s">
        <v>123</v>
      </c>
      <c r="AV904" s="13" t="s">
        <v>80</v>
      </c>
      <c r="AW904" s="13" t="s">
        <v>34</v>
      </c>
      <c r="AX904" s="13" t="s">
        <v>72</v>
      </c>
      <c r="AY904" s="204" t="s">
        <v>114</v>
      </c>
    </row>
    <row r="905" spans="2:51" s="13" customFormat="1" ht="11.25">
      <c r="B905" s="194"/>
      <c r="C905" s="195"/>
      <c r="D905" s="196" t="s">
        <v>127</v>
      </c>
      <c r="E905" s="197" t="s">
        <v>19</v>
      </c>
      <c r="F905" s="198" t="s">
        <v>505</v>
      </c>
      <c r="G905" s="195"/>
      <c r="H905" s="197" t="s">
        <v>19</v>
      </c>
      <c r="I905" s="199"/>
      <c r="J905" s="195"/>
      <c r="K905" s="195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127</v>
      </c>
      <c r="AU905" s="204" t="s">
        <v>123</v>
      </c>
      <c r="AV905" s="13" t="s">
        <v>80</v>
      </c>
      <c r="AW905" s="13" t="s">
        <v>34</v>
      </c>
      <c r="AX905" s="13" t="s">
        <v>72</v>
      </c>
      <c r="AY905" s="204" t="s">
        <v>114</v>
      </c>
    </row>
    <row r="906" spans="2:51" s="13" customFormat="1" ht="11.25">
      <c r="B906" s="194"/>
      <c r="C906" s="195"/>
      <c r="D906" s="196" t="s">
        <v>127</v>
      </c>
      <c r="E906" s="197" t="s">
        <v>19</v>
      </c>
      <c r="F906" s="198" t="s">
        <v>364</v>
      </c>
      <c r="G906" s="195"/>
      <c r="H906" s="197" t="s">
        <v>19</v>
      </c>
      <c r="I906" s="199"/>
      <c r="J906" s="195"/>
      <c r="K906" s="195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127</v>
      </c>
      <c r="AU906" s="204" t="s">
        <v>123</v>
      </c>
      <c r="AV906" s="13" t="s">
        <v>80</v>
      </c>
      <c r="AW906" s="13" t="s">
        <v>34</v>
      </c>
      <c r="AX906" s="13" t="s">
        <v>72</v>
      </c>
      <c r="AY906" s="204" t="s">
        <v>114</v>
      </c>
    </row>
    <row r="907" spans="2:51" s="14" customFormat="1" ht="11.25">
      <c r="B907" s="205"/>
      <c r="C907" s="206"/>
      <c r="D907" s="196" t="s">
        <v>127</v>
      </c>
      <c r="E907" s="207" t="s">
        <v>19</v>
      </c>
      <c r="F907" s="208" t="s">
        <v>645</v>
      </c>
      <c r="G907" s="206"/>
      <c r="H907" s="209">
        <v>117.44</v>
      </c>
      <c r="I907" s="210"/>
      <c r="J907" s="206"/>
      <c r="K907" s="206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127</v>
      </c>
      <c r="AU907" s="215" t="s">
        <v>123</v>
      </c>
      <c r="AV907" s="14" t="s">
        <v>123</v>
      </c>
      <c r="AW907" s="14" t="s">
        <v>34</v>
      </c>
      <c r="AX907" s="14" t="s">
        <v>72</v>
      </c>
      <c r="AY907" s="215" t="s">
        <v>114</v>
      </c>
    </row>
    <row r="908" spans="2:51" s="14" customFormat="1" ht="11.25">
      <c r="B908" s="205"/>
      <c r="C908" s="206"/>
      <c r="D908" s="196" t="s">
        <v>127</v>
      </c>
      <c r="E908" s="207" t="s">
        <v>19</v>
      </c>
      <c r="F908" s="208" t="s">
        <v>645</v>
      </c>
      <c r="G908" s="206"/>
      <c r="H908" s="209">
        <v>117.44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127</v>
      </c>
      <c r="AU908" s="215" t="s">
        <v>123</v>
      </c>
      <c r="AV908" s="14" t="s">
        <v>123</v>
      </c>
      <c r="AW908" s="14" t="s">
        <v>34</v>
      </c>
      <c r="AX908" s="14" t="s">
        <v>72</v>
      </c>
      <c r="AY908" s="215" t="s">
        <v>114</v>
      </c>
    </row>
    <row r="909" spans="2:51" s="13" customFormat="1" ht="11.25">
      <c r="B909" s="194"/>
      <c r="C909" s="195"/>
      <c r="D909" s="196" t="s">
        <v>127</v>
      </c>
      <c r="E909" s="197" t="s">
        <v>19</v>
      </c>
      <c r="F909" s="198" t="s">
        <v>451</v>
      </c>
      <c r="G909" s="195"/>
      <c r="H909" s="197" t="s">
        <v>19</v>
      </c>
      <c r="I909" s="199"/>
      <c r="J909" s="195"/>
      <c r="K909" s="195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127</v>
      </c>
      <c r="AU909" s="204" t="s">
        <v>123</v>
      </c>
      <c r="AV909" s="13" t="s">
        <v>80</v>
      </c>
      <c r="AW909" s="13" t="s">
        <v>34</v>
      </c>
      <c r="AX909" s="13" t="s">
        <v>72</v>
      </c>
      <c r="AY909" s="204" t="s">
        <v>114</v>
      </c>
    </row>
    <row r="910" spans="2:51" s="14" customFormat="1" ht="11.25">
      <c r="B910" s="205"/>
      <c r="C910" s="206"/>
      <c r="D910" s="196" t="s">
        <v>127</v>
      </c>
      <c r="E910" s="207" t="s">
        <v>19</v>
      </c>
      <c r="F910" s="208" t="s">
        <v>645</v>
      </c>
      <c r="G910" s="206"/>
      <c r="H910" s="209">
        <v>117.44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127</v>
      </c>
      <c r="AU910" s="215" t="s">
        <v>123</v>
      </c>
      <c r="AV910" s="14" t="s">
        <v>123</v>
      </c>
      <c r="AW910" s="14" t="s">
        <v>34</v>
      </c>
      <c r="AX910" s="14" t="s">
        <v>72</v>
      </c>
      <c r="AY910" s="215" t="s">
        <v>114</v>
      </c>
    </row>
    <row r="911" spans="2:51" s="14" customFormat="1" ht="11.25">
      <c r="B911" s="205"/>
      <c r="C911" s="206"/>
      <c r="D911" s="196" t="s">
        <v>127</v>
      </c>
      <c r="E911" s="207" t="s">
        <v>19</v>
      </c>
      <c r="F911" s="208" t="s">
        <v>645</v>
      </c>
      <c r="G911" s="206"/>
      <c r="H911" s="209">
        <v>117.44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127</v>
      </c>
      <c r="AU911" s="215" t="s">
        <v>123</v>
      </c>
      <c r="AV911" s="14" t="s">
        <v>123</v>
      </c>
      <c r="AW911" s="14" t="s">
        <v>34</v>
      </c>
      <c r="AX911" s="14" t="s">
        <v>72</v>
      </c>
      <c r="AY911" s="215" t="s">
        <v>114</v>
      </c>
    </row>
    <row r="912" spans="2:51" s="13" customFormat="1" ht="11.25">
      <c r="B912" s="194"/>
      <c r="C912" s="195"/>
      <c r="D912" s="196" t="s">
        <v>127</v>
      </c>
      <c r="E912" s="197" t="s">
        <v>19</v>
      </c>
      <c r="F912" s="198" t="s">
        <v>453</v>
      </c>
      <c r="G912" s="195"/>
      <c r="H912" s="197" t="s">
        <v>19</v>
      </c>
      <c r="I912" s="199"/>
      <c r="J912" s="195"/>
      <c r="K912" s="195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127</v>
      </c>
      <c r="AU912" s="204" t="s">
        <v>123</v>
      </c>
      <c r="AV912" s="13" t="s">
        <v>80</v>
      </c>
      <c r="AW912" s="13" t="s">
        <v>34</v>
      </c>
      <c r="AX912" s="13" t="s">
        <v>72</v>
      </c>
      <c r="AY912" s="204" t="s">
        <v>114</v>
      </c>
    </row>
    <row r="913" spans="2:51" s="14" customFormat="1" ht="11.25">
      <c r="B913" s="205"/>
      <c r="C913" s="206"/>
      <c r="D913" s="196" t="s">
        <v>127</v>
      </c>
      <c r="E913" s="207" t="s">
        <v>19</v>
      </c>
      <c r="F913" s="208" t="s">
        <v>645</v>
      </c>
      <c r="G913" s="206"/>
      <c r="H913" s="209">
        <v>117.44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127</v>
      </c>
      <c r="AU913" s="215" t="s">
        <v>123</v>
      </c>
      <c r="AV913" s="14" t="s">
        <v>123</v>
      </c>
      <c r="AW913" s="14" t="s">
        <v>34</v>
      </c>
      <c r="AX913" s="14" t="s">
        <v>72</v>
      </c>
      <c r="AY913" s="215" t="s">
        <v>114</v>
      </c>
    </row>
    <row r="914" spans="2:51" s="14" customFormat="1" ht="11.25">
      <c r="B914" s="205"/>
      <c r="C914" s="206"/>
      <c r="D914" s="196" t="s">
        <v>127</v>
      </c>
      <c r="E914" s="207" t="s">
        <v>19</v>
      </c>
      <c r="F914" s="208" t="s">
        <v>645</v>
      </c>
      <c r="G914" s="206"/>
      <c r="H914" s="209">
        <v>117.44</v>
      </c>
      <c r="I914" s="210"/>
      <c r="J914" s="206"/>
      <c r="K914" s="206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127</v>
      </c>
      <c r="AU914" s="215" t="s">
        <v>123</v>
      </c>
      <c r="AV914" s="14" t="s">
        <v>123</v>
      </c>
      <c r="AW914" s="14" t="s">
        <v>34</v>
      </c>
      <c r="AX914" s="14" t="s">
        <v>72</v>
      </c>
      <c r="AY914" s="215" t="s">
        <v>114</v>
      </c>
    </row>
    <row r="915" spans="2:51" s="13" customFormat="1" ht="11.25">
      <c r="B915" s="194"/>
      <c r="C915" s="195"/>
      <c r="D915" s="196" t="s">
        <v>127</v>
      </c>
      <c r="E915" s="197" t="s">
        <v>19</v>
      </c>
      <c r="F915" s="198" t="s">
        <v>454</v>
      </c>
      <c r="G915" s="195"/>
      <c r="H915" s="197" t="s">
        <v>19</v>
      </c>
      <c r="I915" s="199"/>
      <c r="J915" s="195"/>
      <c r="K915" s="195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127</v>
      </c>
      <c r="AU915" s="204" t="s">
        <v>123</v>
      </c>
      <c r="AV915" s="13" t="s">
        <v>80</v>
      </c>
      <c r="AW915" s="13" t="s">
        <v>34</v>
      </c>
      <c r="AX915" s="13" t="s">
        <v>72</v>
      </c>
      <c r="AY915" s="204" t="s">
        <v>114</v>
      </c>
    </row>
    <row r="916" spans="2:51" s="14" customFormat="1" ht="11.25">
      <c r="B916" s="205"/>
      <c r="C916" s="206"/>
      <c r="D916" s="196" t="s">
        <v>127</v>
      </c>
      <c r="E916" s="207" t="s">
        <v>19</v>
      </c>
      <c r="F916" s="208" t="s">
        <v>645</v>
      </c>
      <c r="G916" s="206"/>
      <c r="H916" s="209">
        <v>117.44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127</v>
      </c>
      <c r="AU916" s="215" t="s">
        <v>123</v>
      </c>
      <c r="AV916" s="14" t="s">
        <v>123</v>
      </c>
      <c r="AW916" s="14" t="s">
        <v>34</v>
      </c>
      <c r="AX916" s="14" t="s">
        <v>72</v>
      </c>
      <c r="AY916" s="215" t="s">
        <v>114</v>
      </c>
    </row>
    <row r="917" spans="2:51" s="14" customFormat="1" ht="11.25">
      <c r="B917" s="205"/>
      <c r="C917" s="206"/>
      <c r="D917" s="196" t="s">
        <v>127</v>
      </c>
      <c r="E917" s="207" t="s">
        <v>19</v>
      </c>
      <c r="F917" s="208" t="s">
        <v>645</v>
      </c>
      <c r="G917" s="206"/>
      <c r="H917" s="209">
        <v>117.44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127</v>
      </c>
      <c r="AU917" s="215" t="s">
        <v>123</v>
      </c>
      <c r="AV917" s="14" t="s">
        <v>123</v>
      </c>
      <c r="AW917" s="14" t="s">
        <v>34</v>
      </c>
      <c r="AX917" s="14" t="s">
        <v>72</v>
      </c>
      <c r="AY917" s="215" t="s">
        <v>114</v>
      </c>
    </row>
    <row r="918" spans="2:51" s="13" customFormat="1" ht="11.25">
      <c r="B918" s="194"/>
      <c r="C918" s="195"/>
      <c r="D918" s="196" t="s">
        <v>127</v>
      </c>
      <c r="E918" s="197" t="s">
        <v>19</v>
      </c>
      <c r="F918" s="198" t="s">
        <v>456</v>
      </c>
      <c r="G918" s="195"/>
      <c r="H918" s="197" t="s">
        <v>19</v>
      </c>
      <c r="I918" s="199"/>
      <c r="J918" s="195"/>
      <c r="K918" s="195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127</v>
      </c>
      <c r="AU918" s="204" t="s">
        <v>123</v>
      </c>
      <c r="AV918" s="13" t="s">
        <v>80</v>
      </c>
      <c r="AW918" s="13" t="s">
        <v>34</v>
      </c>
      <c r="AX918" s="13" t="s">
        <v>72</v>
      </c>
      <c r="AY918" s="204" t="s">
        <v>114</v>
      </c>
    </row>
    <row r="919" spans="2:51" s="14" customFormat="1" ht="11.25">
      <c r="B919" s="205"/>
      <c r="C919" s="206"/>
      <c r="D919" s="196" t="s">
        <v>127</v>
      </c>
      <c r="E919" s="207" t="s">
        <v>19</v>
      </c>
      <c r="F919" s="208" t="s">
        <v>645</v>
      </c>
      <c r="G919" s="206"/>
      <c r="H919" s="209">
        <v>117.44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127</v>
      </c>
      <c r="AU919" s="215" t="s">
        <v>123</v>
      </c>
      <c r="AV919" s="14" t="s">
        <v>123</v>
      </c>
      <c r="AW919" s="14" t="s">
        <v>34</v>
      </c>
      <c r="AX919" s="14" t="s">
        <v>72</v>
      </c>
      <c r="AY919" s="215" t="s">
        <v>114</v>
      </c>
    </row>
    <row r="920" spans="2:51" s="14" customFormat="1" ht="11.25">
      <c r="B920" s="205"/>
      <c r="C920" s="206"/>
      <c r="D920" s="196" t="s">
        <v>127</v>
      </c>
      <c r="E920" s="207" t="s">
        <v>19</v>
      </c>
      <c r="F920" s="208" t="s">
        <v>645</v>
      </c>
      <c r="G920" s="206"/>
      <c r="H920" s="209">
        <v>117.44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127</v>
      </c>
      <c r="AU920" s="215" t="s">
        <v>123</v>
      </c>
      <c r="AV920" s="14" t="s">
        <v>123</v>
      </c>
      <c r="AW920" s="14" t="s">
        <v>34</v>
      </c>
      <c r="AX920" s="14" t="s">
        <v>72</v>
      </c>
      <c r="AY920" s="215" t="s">
        <v>114</v>
      </c>
    </row>
    <row r="921" spans="2:51" s="13" customFormat="1" ht="11.25">
      <c r="B921" s="194"/>
      <c r="C921" s="195"/>
      <c r="D921" s="196" t="s">
        <v>127</v>
      </c>
      <c r="E921" s="197" t="s">
        <v>19</v>
      </c>
      <c r="F921" s="198" t="s">
        <v>457</v>
      </c>
      <c r="G921" s="195"/>
      <c r="H921" s="197" t="s">
        <v>19</v>
      </c>
      <c r="I921" s="199"/>
      <c r="J921" s="195"/>
      <c r="K921" s="195"/>
      <c r="L921" s="200"/>
      <c r="M921" s="201"/>
      <c r="N921" s="202"/>
      <c r="O921" s="202"/>
      <c r="P921" s="202"/>
      <c r="Q921" s="202"/>
      <c r="R921" s="202"/>
      <c r="S921" s="202"/>
      <c r="T921" s="203"/>
      <c r="AT921" s="204" t="s">
        <v>127</v>
      </c>
      <c r="AU921" s="204" t="s">
        <v>123</v>
      </c>
      <c r="AV921" s="13" t="s">
        <v>80</v>
      </c>
      <c r="AW921" s="13" t="s">
        <v>34</v>
      </c>
      <c r="AX921" s="13" t="s">
        <v>72</v>
      </c>
      <c r="AY921" s="204" t="s">
        <v>114</v>
      </c>
    </row>
    <row r="922" spans="2:51" s="14" customFormat="1" ht="11.25">
      <c r="B922" s="205"/>
      <c r="C922" s="206"/>
      <c r="D922" s="196" t="s">
        <v>127</v>
      </c>
      <c r="E922" s="207" t="s">
        <v>19</v>
      </c>
      <c r="F922" s="208" t="s">
        <v>646</v>
      </c>
      <c r="G922" s="206"/>
      <c r="H922" s="209">
        <v>352.32</v>
      </c>
      <c r="I922" s="210"/>
      <c r="J922" s="206"/>
      <c r="K922" s="206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127</v>
      </c>
      <c r="AU922" s="215" t="s">
        <v>123</v>
      </c>
      <c r="AV922" s="14" t="s">
        <v>123</v>
      </c>
      <c r="AW922" s="14" t="s">
        <v>34</v>
      </c>
      <c r="AX922" s="14" t="s">
        <v>72</v>
      </c>
      <c r="AY922" s="215" t="s">
        <v>114</v>
      </c>
    </row>
    <row r="923" spans="2:51" s="14" customFormat="1" ht="11.25">
      <c r="B923" s="205"/>
      <c r="C923" s="206"/>
      <c r="D923" s="196" t="s">
        <v>127</v>
      </c>
      <c r="E923" s="207" t="s">
        <v>19</v>
      </c>
      <c r="F923" s="208" t="s">
        <v>646</v>
      </c>
      <c r="G923" s="206"/>
      <c r="H923" s="209">
        <v>352.32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127</v>
      </c>
      <c r="AU923" s="215" t="s">
        <v>123</v>
      </c>
      <c r="AV923" s="14" t="s">
        <v>123</v>
      </c>
      <c r="AW923" s="14" t="s">
        <v>34</v>
      </c>
      <c r="AX923" s="14" t="s">
        <v>72</v>
      </c>
      <c r="AY923" s="215" t="s">
        <v>114</v>
      </c>
    </row>
    <row r="924" spans="2:51" s="16" customFormat="1" ht="11.25">
      <c r="B924" s="233"/>
      <c r="C924" s="234"/>
      <c r="D924" s="196" t="s">
        <v>127</v>
      </c>
      <c r="E924" s="235" t="s">
        <v>19</v>
      </c>
      <c r="F924" s="236" t="s">
        <v>369</v>
      </c>
      <c r="G924" s="234"/>
      <c r="H924" s="237">
        <v>1879.0400000000002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AT924" s="243" t="s">
        <v>127</v>
      </c>
      <c r="AU924" s="243" t="s">
        <v>123</v>
      </c>
      <c r="AV924" s="16" t="s">
        <v>139</v>
      </c>
      <c r="AW924" s="16" t="s">
        <v>34</v>
      </c>
      <c r="AX924" s="16" t="s">
        <v>72</v>
      </c>
      <c r="AY924" s="243" t="s">
        <v>114</v>
      </c>
    </row>
    <row r="925" spans="2:51" s="13" customFormat="1" ht="11.25">
      <c r="B925" s="194"/>
      <c r="C925" s="195"/>
      <c r="D925" s="196" t="s">
        <v>127</v>
      </c>
      <c r="E925" s="197" t="s">
        <v>19</v>
      </c>
      <c r="F925" s="198" t="s">
        <v>363</v>
      </c>
      <c r="G925" s="195"/>
      <c r="H925" s="197" t="s">
        <v>19</v>
      </c>
      <c r="I925" s="199"/>
      <c r="J925" s="195"/>
      <c r="K925" s="195"/>
      <c r="L925" s="200"/>
      <c r="M925" s="201"/>
      <c r="N925" s="202"/>
      <c r="O925" s="202"/>
      <c r="P925" s="202"/>
      <c r="Q925" s="202"/>
      <c r="R925" s="202"/>
      <c r="S925" s="202"/>
      <c r="T925" s="203"/>
      <c r="AT925" s="204" t="s">
        <v>127</v>
      </c>
      <c r="AU925" s="204" t="s">
        <v>123</v>
      </c>
      <c r="AV925" s="13" t="s">
        <v>80</v>
      </c>
      <c r="AW925" s="13" t="s">
        <v>34</v>
      </c>
      <c r="AX925" s="13" t="s">
        <v>72</v>
      </c>
      <c r="AY925" s="204" t="s">
        <v>114</v>
      </c>
    </row>
    <row r="926" spans="2:51" s="13" customFormat="1" ht="11.25">
      <c r="B926" s="194"/>
      <c r="C926" s="195"/>
      <c r="D926" s="196" t="s">
        <v>127</v>
      </c>
      <c r="E926" s="197" t="s">
        <v>19</v>
      </c>
      <c r="F926" s="198" t="s">
        <v>370</v>
      </c>
      <c r="G926" s="195"/>
      <c r="H926" s="197" t="s">
        <v>19</v>
      </c>
      <c r="I926" s="199"/>
      <c r="J926" s="195"/>
      <c r="K926" s="195"/>
      <c r="L926" s="200"/>
      <c r="M926" s="201"/>
      <c r="N926" s="202"/>
      <c r="O926" s="202"/>
      <c r="P926" s="202"/>
      <c r="Q926" s="202"/>
      <c r="R926" s="202"/>
      <c r="S926" s="202"/>
      <c r="T926" s="203"/>
      <c r="AT926" s="204" t="s">
        <v>127</v>
      </c>
      <c r="AU926" s="204" t="s">
        <v>123</v>
      </c>
      <c r="AV926" s="13" t="s">
        <v>80</v>
      </c>
      <c r="AW926" s="13" t="s">
        <v>34</v>
      </c>
      <c r="AX926" s="13" t="s">
        <v>72</v>
      </c>
      <c r="AY926" s="204" t="s">
        <v>114</v>
      </c>
    </row>
    <row r="927" spans="2:51" s="13" customFormat="1" ht="11.25">
      <c r="B927" s="194"/>
      <c r="C927" s="195"/>
      <c r="D927" s="196" t="s">
        <v>127</v>
      </c>
      <c r="E927" s="197" t="s">
        <v>19</v>
      </c>
      <c r="F927" s="198" t="s">
        <v>371</v>
      </c>
      <c r="G927" s="195"/>
      <c r="H927" s="197" t="s">
        <v>19</v>
      </c>
      <c r="I927" s="199"/>
      <c r="J927" s="195"/>
      <c r="K927" s="195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127</v>
      </c>
      <c r="AU927" s="204" t="s">
        <v>123</v>
      </c>
      <c r="AV927" s="13" t="s">
        <v>80</v>
      </c>
      <c r="AW927" s="13" t="s">
        <v>34</v>
      </c>
      <c r="AX927" s="13" t="s">
        <v>72</v>
      </c>
      <c r="AY927" s="204" t="s">
        <v>114</v>
      </c>
    </row>
    <row r="928" spans="2:51" s="14" customFormat="1" ht="11.25">
      <c r="B928" s="205"/>
      <c r="C928" s="206"/>
      <c r="D928" s="196" t="s">
        <v>127</v>
      </c>
      <c r="E928" s="207" t="s">
        <v>19</v>
      </c>
      <c r="F928" s="208" t="s">
        <v>647</v>
      </c>
      <c r="G928" s="206"/>
      <c r="H928" s="209">
        <v>1.702</v>
      </c>
      <c r="I928" s="210"/>
      <c r="J928" s="206"/>
      <c r="K928" s="206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127</v>
      </c>
      <c r="AU928" s="215" t="s">
        <v>123</v>
      </c>
      <c r="AV928" s="14" t="s">
        <v>123</v>
      </c>
      <c r="AW928" s="14" t="s">
        <v>34</v>
      </c>
      <c r="AX928" s="14" t="s">
        <v>72</v>
      </c>
      <c r="AY928" s="215" t="s">
        <v>114</v>
      </c>
    </row>
    <row r="929" spans="2:51" s="16" customFormat="1" ht="11.25">
      <c r="B929" s="233"/>
      <c r="C929" s="234"/>
      <c r="D929" s="196" t="s">
        <v>127</v>
      </c>
      <c r="E929" s="235" t="s">
        <v>19</v>
      </c>
      <c r="F929" s="236" t="s">
        <v>369</v>
      </c>
      <c r="G929" s="234"/>
      <c r="H929" s="237">
        <v>1.702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AT929" s="243" t="s">
        <v>127</v>
      </c>
      <c r="AU929" s="243" t="s">
        <v>123</v>
      </c>
      <c r="AV929" s="16" t="s">
        <v>139</v>
      </c>
      <c r="AW929" s="16" t="s">
        <v>34</v>
      </c>
      <c r="AX929" s="16" t="s">
        <v>72</v>
      </c>
      <c r="AY929" s="243" t="s">
        <v>114</v>
      </c>
    </row>
    <row r="930" spans="2:51" s="13" customFormat="1" ht="11.25">
      <c r="B930" s="194"/>
      <c r="C930" s="195"/>
      <c r="D930" s="196" t="s">
        <v>127</v>
      </c>
      <c r="E930" s="197" t="s">
        <v>19</v>
      </c>
      <c r="F930" s="198" t="s">
        <v>372</v>
      </c>
      <c r="G930" s="195"/>
      <c r="H930" s="197" t="s">
        <v>19</v>
      </c>
      <c r="I930" s="199"/>
      <c r="J930" s="195"/>
      <c r="K930" s="195"/>
      <c r="L930" s="200"/>
      <c r="M930" s="201"/>
      <c r="N930" s="202"/>
      <c r="O930" s="202"/>
      <c r="P930" s="202"/>
      <c r="Q930" s="202"/>
      <c r="R930" s="202"/>
      <c r="S930" s="202"/>
      <c r="T930" s="203"/>
      <c r="AT930" s="204" t="s">
        <v>127</v>
      </c>
      <c r="AU930" s="204" t="s">
        <v>123</v>
      </c>
      <c r="AV930" s="13" t="s">
        <v>80</v>
      </c>
      <c r="AW930" s="13" t="s">
        <v>34</v>
      </c>
      <c r="AX930" s="13" t="s">
        <v>72</v>
      </c>
      <c r="AY930" s="204" t="s">
        <v>114</v>
      </c>
    </row>
    <row r="931" spans="2:51" s="13" customFormat="1" ht="11.25">
      <c r="B931" s="194"/>
      <c r="C931" s="195"/>
      <c r="D931" s="196" t="s">
        <v>127</v>
      </c>
      <c r="E931" s="197" t="s">
        <v>19</v>
      </c>
      <c r="F931" s="198" t="s">
        <v>371</v>
      </c>
      <c r="G931" s="195"/>
      <c r="H931" s="197" t="s">
        <v>19</v>
      </c>
      <c r="I931" s="199"/>
      <c r="J931" s="195"/>
      <c r="K931" s="195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127</v>
      </c>
      <c r="AU931" s="204" t="s">
        <v>123</v>
      </c>
      <c r="AV931" s="13" t="s">
        <v>80</v>
      </c>
      <c r="AW931" s="13" t="s">
        <v>34</v>
      </c>
      <c r="AX931" s="13" t="s">
        <v>72</v>
      </c>
      <c r="AY931" s="204" t="s">
        <v>114</v>
      </c>
    </row>
    <row r="932" spans="2:51" s="14" customFormat="1" ht="11.25">
      <c r="B932" s="205"/>
      <c r="C932" s="206"/>
      <c r="D932" s="196" t="s">
        <v>127</v>
      </c>
      <c r="E932" s="207" t="s">
        <v>19</v>
      </c>
      <c r="F932" s="208" t="s">
        <v>648</v>
      </c>
      <c r="G932" s="206"/>
      <c r="H932" s="209">
        <v>6.81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127</v>
      </c>
      <c r="AU932" s="215" t="s">
        <v>123</v>
      </c>
      <c r="AV932" s="14" t="s">
        <v>123</v>
      </c>
      <c r="AW932" s="14" t="s">
        <v>34</v>
      </c>
      <c r="AX932" s="14" t="s">
        <v>72</v>
      </c>
      <c r="AY932" s="215" t="s">
        <v>114</v>
      </c>
    </row>
    <row r="933" spans="2:51" s="16" customFormat="1" ht="11.25">
      <c r="B933" s="233"/>
      <c r="C933" s="234"/>
      <c r="D933" s="196" t="s">
        <v>127</v>
      </c>
      <c r="E933" s="235" t="s">
        <v>19</v>
      </c>
      <c r="F933" s="236" t="s">
        <v>369</v>
      </c>
      <c r="G933" s="234"/>
      <c r="H933" s="237">
        <v>6.81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AT933" s="243" t="s">
        <v>127</v>
      </c>
      <c r="AU933" s="243" t="s">
        <v>123</v>
      </c>
      <c r="AV933" s="16" t="s">
        <v>139</v>
      </c>
      <c r="AW933" s="16" t="s">
        <v>34</v>
      </c>
      <c r="AX933" s="16" t="s">
        <v>72</v>
      </c>
      <c r="AY933" s="243" t="s">
        <v>114</v>
      </c>
    </row>
    <row r="934" spans="2:51" s="13" customFormat="1" ht="11.25">
      <c r="B934" s="194"/>
      <c r="C934" s="195"/>
      <c r="D934" s="196" t="s">
        <v>127</v>
      </c>
      <c r="E934" s="197" t="s">
        <v>19</v>
      </c>
      <c r="F934" s="198" t="s">
        <v>363</v>
      </c>
      <c r="G934" s="195"/>
      <c r="H934" s="197" t="s">
        <v>19</v>
      </c>
      <c r="I934" s="199"/>
      <c r="J934" s="195"/>
      <c r="K934" s="195"/>
      <c r="L934" s="200"/>
      <c r="M934" s="201"/>
      <c r="N934" s="202"/>
      <c r="O934" s="202"/>
      <c r="P934" s="202"/>
      <c r="Q934" s="202"/>
      <c r="R934" s="202"/>
      <c r="S934" s="202"/>
      <c r="T934" s="203"/>
      <c r="AT934" s="204" t="s">
        <v>127</v>
      </c>
      <c r="AU934" s="204" t="s">
        <v>123</v>
      </c>
      <c r="AV934" s="13" t="s">
        <v>80</v>
      </c>
      <c r="AW934" s="13" t="s">
        <v>34</v>
      </c>
      <c r="AX934" s="13" t="s">
        <v>72</v>
      </c>
      <c r="AY934" s="204" t="s">
        <v>114</v>
      </c>
    </row>
    <row r="935" spans="2:51" s="13" customFormat="1" ht="11.25">
      <c r="B935" s="194"/>
      <c r="C935" s="195"/>
      <c r="D935" s="196" t="s">
        <v>127</v>
      </c>
      <c r="E935" s="197" t="s">
        <v>19</v>
      </c>
      <c r="F935" s="198" t="s">
        <v>649</v>
      </c>
      <c r="G935" s="195"/>
      <c r="H935" s="197" t="s">
        <v>19</v>
      </c>
      <c r="I935" s="199"/>
      <c r="J935" s="195"/>
      <c r="K935" s="195"/>
      <c r="L935" s="200"/>
      <c r="M935" s="201"/>
      <c r="N935" s="202"/>
      <c r="O935" s="202"/>
      <c r="P935" s="202"/>
      <c r="Q935" s="202"/>
      <c r="R935" s="202"/>
      <c r="S935" s="202"/>
      <c r="T935" s="203"/>
      <c r="AT935" s="204" t="s">
        <v>127</v>
      </c>
      <c r="AU935" s="204" t="s">
        <v>123</v>
      </c>
      <c r="AV935" s="13" t="s">
        <v>80</v>
      </c>
      <c r="AW935" s="13" t="s">
        <v>34</v>
      </c>
      <c r="AX935" s="13" t="s">
        <v>72</v>
      </c>
      <c r="AY935" s="204" t="s">
        <v>114</v>
      </c>
    </row>
    <row r="936" spans="2:51" s="13" customFormat="1" ht="11.25">
      <c r="B936" s="194"/>
      <c r="C936" s="195"/>
      <c r="D936" s="196" t="s">
        <v>127</v>
      </c>
      <c r="E936" s="197" t="s">
        <v>19</v>
      </c>
      <c r="F936" s="198" t="s">
        <v>364</v>
      </c>
      <c r="G936" s="195"/>
      <c r="H936" s="197" t="s">
        <v>19</v>
      </c>
      <c r="I936" s="199"/>
      <c r="J936" s="195"/>
      <c r="K936" s="195"/>
      <c r="L936" s="200"/>
      <c r="M936" s="201"/>
      <c r="N936" s="202"/>
      <c r="O936" s="202"/>
      <c r="P936" s="202"/>
      <c r="Q936" s="202"/>
      <c r="R936" s="202"/>
      <c r="S936" s="202"/>
      <c r="T936" s="203"/>
      <c r="AT936" s="204" t="s">
        <v>127</v>
      </c>
      <c r="AU936" s="204" t="s">
        <v>123</v>
      </c>
      <c r="AV936" s="13" t="s">
        <v>80</v>
      </c>
      <c r="AW936" s="13" t="s">
        <v>34</v>
      </c>
      <c r="AX936" s="13" t="s">
        <v>72</v>
      </c>
      <c r="AY936" s="204" t="s">
        <v>114</v>
      </c>
    </row>
    <row r="937" spans="2:51" s="14" customFormat="1" ht="11.25">
      <c r="B937" s="205"/>
      <c r="C937" s="206"/>
      <c r="D937" s="196" t="s">
        <v>127</v>
      </c>
      <c r="E937" s="207" t="s">
        <v>19</v>
      </c>
      <c r="F937" s="208" t="s">
        <v>650</v>
      </c>
      <c r="G937" s="206"/>
      <c r="H937" s="209">
        <v>3.3759999999999999</v>
      </c>
      <c r="I937" s="210"/>
      <c r="J937" s="206"/>
      <c r="K937" s="206"/>
      <c r="L937" s="211"/>
      <c r="M937" s="212"/>
      <c r="N937" s="213"/>
      <c r="O937" s="213"/>
      <c r="P937" s="213"/>
      <c r="Q937" s="213"/>
      <c r="R937" s="213"/>
      <c r="S937" s="213"/>
      <c r="T937" s="214"/>
      <c r="AT937" s="215" t="s">
        <v>127</v>
      </c>
      <c r="AU937" s="215" t="s">
        <v>123</v>
      </c>
      <c r="AV937" s="14" t="s">
        <v>123</v>
      </c>
      <c r="AW937" s="14" t="s">
        <v>34</v>
      </c>
      <c r="AX937" s="14" t="s">
        <v>72</v>
      </c>
      <c r="AY937" s="215" t="s">
        <v>114</v>
      </c>
    </row>
    <row r="938" spans="2:51" s="14" customFormat="1" ht="11.25">
      <c r="B938" s="205"/>
      <c r="C938" s="206"/>
      <c r="D938" s="196" t="s">
        <v>127</v>
      </c>
      <c r="E938" s="207" t="s">
        <v>19</v>
      </c>
      <c r="F938" s="208" t="s">
        <v>651</v>
      </c>
      <c r="G938" s="206"/>
      <c r="H938" s="209">
        <v>2.496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127</v>
      </c>
      <c r="AU938" s="215" t="s">
        <v>123</v>
      </c>
      <c r="AV938" s="14" t="s">
        <v>123</v>
      </c>
      <c r="AW938" s="14" t="s">
        <v>34</v>
      </c>
      <c r="AX938" s="14" t="s">
        <v>72</v>
      </c>
      <c r="AY938" s="215" t="s">
        <v>114</v>
      </c>
    </row>
    <row r="939" spans="2:51" s="13" customFormat="1" ht="11.25">
      <c r="B939" s="194"/>
      <c r="C939" s="195"/>
      <c r="D939" s="196" t="s">
        <v>127</v>
      </c>
      <c r="E939" s="197" t="s">
        <v>19</v>
      </c>
      <c r="F939" s="198" t="s">
        <v>451</v>
      </c>
      <c r="G939" s="195"/>
      <c r="H939" s="197" t="s">
        <v>19</v>
      </c>
      <c r="I939" s="199"/>
      <c r="J939" s="195"/>
      <c r="K939" s="195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127</v>
      </c>
      <c r="AU939" s="204" t="s">
        <v>123</v>
      </c>
      <c r="AV939" s="13" t="s">
        <v>80</v>
      </c>
      <c r="AW939" s="13" t="s">
        <v>34</v>
      </c>
      <c r="AX939" s="13" t="s">
        <v>72</v>
      </c>
      <c r="AY939" s="204" t="s">
        <v>114</v>
      </c>
    </row>
    <row r="940" spans="2:51" s="14" customFormat="1" ht="11.25">
      <c r="B940" s="205"/>
      <c r="C940" s="206"/>
      <c r="D940" s="196" t="s">
        <v>127</v>
      </c>
      <c r="E940" s="207" t="s">
        <v>19</v>
      </c>
      <c r="F940" s="208" t="s">
        <v>650</v>
      </c>
      <c r="G940" s="206"/>
      <c r="H940" s="209">
        <v>3.3759999999999999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127</v>
      </c>
      <c r="AU940" s="215" t="s">
        <v>123</v>
      </c>
      <c r="AV940" s="14" t="s">
        <v>123</v>
      </c>
      <c r="AW940" s="14" t="s">
        <v>34</v>
      </c>
      <c r="AX940" s="14" t="s">
        <v>72</v>
      </c>
      <c r="AY940" s="215" t="s">
        <v>114</v>
      </c>
    </row>
    <row r="941" spans="2:51" s="14" customFormat="1" ht="11.25">
      <c r="B941" s="205"/>
      <c r="C941" s="206"/>
      <c r="D941" s="196" t="s">
        <v>127</v>
      </c>
      <c r="E941" s="207" t="s">
        <v>19</v>
      </c>
      <c r="F941" s="208" t="s">
        <v>651</v>
      </c>
      <c r="G941" s="206"/>
      <c r="H941" s="209">
        <v>2.496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127</v>
      </c>
      <c r="AU941" s="215" t="s">
        <v>123</v>
      </c>
      <c r="AV941" s="14" t="s">
        <v>123</v>
      </c>
      <c r="AW941" s="14" t="s">
        <v>34</v>
      </c>
      <c r="AX941" s="14" t="s">
        <v>72</v>
      </c>
      <c r="AY941" s="215" t="s">
        <v>114</v>
      </c>
    </row>
    <row r="942" spans="2:51" s="13" customFormat="1" ht="11.25">
      <c r="B942" s="194"/>
      <c r="C942" s="195"/>
      <c r="D942" s="196" t="s">
        <v>127</v>
      </c>
      <c r="E942" s="197" t="s">
        <v>19</v>
      </c>
      <c r="F942" s="198" t="s">
        <v>453</v>
      </c>
      <c r="G942" s="195"/>
      <c r="H942" s="197" t="s">
        <v>19</v>
      </c>
      <c r="I942" s="199"/>
      <c r="J942" s="195"/>
      <c r="K942" s="195"/>
      <c r="L942" s="200"/>
      <c r="M942" s="201"/>
      <c r="N942" s="202"/>
      <c r="O942" s="202"/>
      <c r="P942" s="202"/>
      <c r="Q942" s="202"/>
      <c r="R942" s="202"/>
      <c r="S942" s="202"/>
      <c r="T942" s="203"/>
      <c r="AT942" s="204" t="s">
        <v>127</v>
      </c>
      <c r="AU942" s="204" t="s">
        <v>123</v>
      </c>
      <c r="AV942" s="13" t="s">
        <v>80</v>
      </c>
      <c r="AW942" s="13" t="s">
        <v>34</v>
      </c>
      <c r="AX942" s="13" t="s">
        <v>72</v>
      </c>
      <c r="AY942" s="204" t="s">
        <v>114</v>
      </c>
    </row>
    <row r="943" spans="2:51" s="14" customFormat="1" ht="11.25">
      <c r="B943" s="205"/>
      <c r="C943" s="206"/>
      <c r="D943" s="196" t="s">
        <v>127</v>
      </c>
      <c r="E943" s="207" t="s">
        <v>19</v>
      </c>
      <c r="F943" s="208" t="s">
        <v>650</v>
      </c>
      <c r="G943" s="206"/>
      <c r="H943" s="209">
        <v>3.3759999999999999</v>
      </c>
      <c r="I943" s="210"/>
      <c r="J943" s="206"/>
      <c r="K943" s="206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127</v>
      </c>
      <c r="AU943" s="215" t="s">
        <v>123</v>
      </c>
      <c r="AV943" s="14" t="s">
        <v>123</v>
      </c>
      <c r="AW943" s="14" t="s">
        <v>34</v>
      </c>
      <c r="AX943" s="14" t="s">
        <v>72</v>
      </c>
      <c r="AY943" s="215" t="s">
        <v>114</v>
      </c>
    </row>
    <row r="944" spans="2:51" s="14" customFormat="1" ht="11.25">
      <c r="B944" s="205"/>
      <c r="C944" s="206"/>
      <c r="D944" s="196" t="s">
        <v>127</v>
      </c>
      <c r="E944" s="207" t="s">
        <v>19</v>
      </c>
      <c r="F944" s="208" t="s">
        <v>651</v>
      </c>
      <c r="G944" s="206"/>
      <c r="H944" s="209">
        <v>2.496</v>
      </c>
      <c r="I944" s="210"/>
      <c r="J944" s="206"/>
      <c r="K944" s="206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127</v>
      </c>
      <c r="AU944" s="215" t="s">
        <v>123</v>
      </c>
      <c r="AV944" s="14" t="s">
        <v>123</v>
      </c>
      <c r="AW944" s="14" t="s">
        <v>34</v>
      </c>
      <c r="AX944" s="14" t="s">
        <v>72</v>
      </c>
      <c r="AY944" s="215" t="s">
        <v>114</v>
      </c>
    </row>
    <row r="945" spans="2:51" s="13" customFormat="1" ht="11.25">
      <c r="B945" s="194"/>
      <c r="C945" s="195"/>
      <c r="D945" s="196" t="s">
        <v>127</v>
      </c>
      <c r="E945" s="197" t="s">
        <v>19</v>
      </c>
      <c r="F945" s="198" t="s">
        <v>454</v>
      </c>
      <c r="G945" s="195"/>
      <c r="H945" s="197" t="s">
        <v>19</v>
      </c>
      <c r="I945" s="199"/>
      <c r="J945" s="195"/>
      <c r="K945" s="195"/>
      <c r="L945" s="200"/>
      <c r="M945" s="201"/>
      <c r="N945" s="202"/>
      <c r="O945" s="202"/>
      <c r="P945" s="202"/>
      <c r="Q945" s="202"/>
      <c r="R945" s="202"/>
      <c r="S945" s="202"/>
      <c r="T945" s="203"/>
      <c r="AT945" s="204" t="s">
        <v>127</v>
      </c>
      <c r="AU945" s="204" t="s">
        <v>123</v>
      </c>
      <c r="AV945" s="13" t="s">
        <v>80</v>
      </c>
      <c r="AW945" s="13" t="s">
        <v>34</v>
      </c>
      <c r="AX945" s="13" t="s">
        <v>72</v>
      </c>
      <c r="AY945" s="204" t="s">
        <v>114</v>
      </c>
    </row>
    <row r="946" spans="2:51" s="14" customFormat="1" ht="11.25">
      <c r="B946" s="205"/>
      <c r="C946" s="206"/>
      <c r="D946" s="196" t="s">
        <v>127</v>
      </c>
      <c r="E946" s="207" t="s">
        <v>19</v>
      </c>
      <c r="F946" s="208" t="s">
        <v>650</v>
      </c>
      <c r="G946" s="206"/>
      <c r="H946" s="209">
        <v>3.3759999999999999</v>
      </c>
      <c r="I946" s="210"/>
      <c r="J946" s="206"/>
      <c r="K946" s="206"/>
      <c r="L946" s="211"/>
      <c r="M946" s="212"/>
      <c r="N946" s="213"/>
      <c r="O946" s="213"/>
      <c r="P946" s="213"/>
      <c r="Q946" s="213"/>
      <c r="R946" s="213"/>
      <c r="S946" s="213"/>
      <c r="T946" s="214"/>
      <c r="AT946" s="215" t="s">
        <v>127</v>
      </c>
      <c r="AU946" s="215" t="s">
        <v>123</v>
      </c>
      <c r="AV946" s="14" t="s">
        <v>123</v>
      </c>
      <c r="AW946" s="14" t="s">
        <v>34</v>
      </c>
      <c r="AX946" s="14" t="s">
        <v>72</v>
      </c>
      <c r="AY946" s="215" t="s">
        <v>114</v>
      </c>
    </row>
    <row r="947" spans="2:51" s="14" customFormat="1" ht="11.25">
      <c r="B947" s="205"/>
      <c r="C947" s="206"/>
      <c r="D947" s="196" t="s">
        <v>127</v>
      </c>
      <c r="E947" s="207" t="s">
        <v>19</v>
      </c>
      <c r="F947" s="208" t="s">
        <v>651</v>
      </c>
      <c r="G947" s="206"/>
      <c r="H947" s="209">
        <v>2.496</v>
      </c>
      <c r="I947" s="210"/>
      <c r="J947" s="206"/>
      <c r="K947" s="206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127</v>
      </c>
      <c r="AU947" s="215" t="s">
        <v>123</v>
      </c>
      <c r="AV947" s="14" t="s">
        <v>123</v>
      </c>
      <c r="AW947" s="14" t="s">
        <v>34</v>
      </c>
      <c r="AX947" s="14" t="s">
        <v>72</v>
      </c>
      <c r="AY947" s="215" t="s">
        <v>114</v>
      </c>
    </row>
    <row r="948" spans="2:51" s="13" customFormat="1" ht="11.25">
      <c r="B948" s="194"/>
      <c r="C948" s="195"/>
      <c r="D948" s="196" t="s">
        <v>127</v>
      </c>
      <c r="E948" s="197" t="s">
        <v>19</v>
      </c>
      <c r="F948" s="198" t="s">
        <v>456</v>
      </c>
      <c r="G948" s="195"/>
      <c r="H948" s="197" t="s">
        <v>19</v>
      </c>
      <c r="I948" s="199"/>
      <c r="J948" s="195"/>
      <c r="K948" s="195"/>
      <c r="L948" s="200"/>
      <c r="M948" s="201"/>
      <c r="N948" s="202"/>
      <c r="O948" s="202"/>
      <c r="P948" s="202"/>
      <c r="Q948" s="202"/>
      <c r="R948" s="202"/>
      <c r="S948" s="202"/>
      <c r="T948" s="203"/>
      <c r="AT948" s="204" t="s">
        <v>127</v>
      </c>
      <c r="AU948" s="204" t="s">
        <v>123</v>
      </c>
      <c r="AV948" s="13" t="s">
        <v>80</v>
      </c>
      <c r="AW948" s="13" t="s">
        <v>34</v>
      </c>
      <c r="AX948" s="13" t="s">
        <v>72</v>
      </c>
      <c r="AY948" s="204" t="s">
        <v>114</v>
      </c>
    </row>
    <row r="949" spans="2:51" s="14" customFormat="1" ht="11.25">
      <c r="B949" s="205"/>
      <c r="C949" s="206"/>
      <c r="D949" s="196" t="s">
        <v>127</v>
      </c>
      <c r="E949" s="207" t="s">
        <v>19</v>
      </c>
      <c r="F949" s="208" t="s">
        <v>650</v>
      </c>
      <c r="G949" s="206"/>
      <c r="H949" s="209">
        <v>3.3759999999999999</v>
      </c>
      <c r="I949" s="210"/>
      <c r="J949" s="206"/>
      <c r="K949" s="206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127</v>
      </c>
      <c r="AU949" s="215" t="s">
        <v>123</v>
      </c>
      <c r="AV949" s="14" t="s">
        <v>123</v>
      </c>
      <c r="AW949" s="14" t="s">
        <v>34</v>
      </c>
      <c r="AX949" s="14" t="s">
        <v>72</v>
      </c>
      <c r="AY949" s="215" t="s">
        <v>114</v>
      </c>
    </row>
    <row r="950" spans="2:51" s="14" customFormat="1" ht="11.25">
      <c r="B950" s="205"/>
      <c r="C950" s="206"/>
      <c r="D950" s="196" t="s">
        <v>127</v>
      </c>
      <c r="E950" s="207" t="s">
        <v>19</v>
      </c>
      <c r="F950" s="208" t="s">
        <v>651</v>
      </c>
      <c r="G950" s="206"/>
      <c r="H950" s="209">
        <v>2.496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127</v>
      </c>
      <c r="AU950" s="215" t="s">
        <v>123</v>
      </c>
      <c r="AV950" s="14" t="s">
        <v>123</v>
      </c>
      <c r="AW950" s="14" t="s">
        <v>34</v>
      </c>
      <c r="AX950" s="14" t="s">
        <v>72</v>
      </c>
      <c r="AY950" s="215" t="s">
        <v>114</v>
      </c>
    </row>
    <row r="951" spans="2:51" s="13" customFormat="1" ht="11.25">
      <c r="B951" s="194"/>
      <c r="C951" s="195"/>
      <c r="D951" s="196" t="s">
        <v>127</v>
      </c>
      <c r="E951" s="197" t="s">
        <v>19</v>
      </c>
      <c r="F951" s="198" t="s">
        <v>457</v>
      </c>
      <c r="G951" s="195"/>
      <c r="H951" s="197" t="s">
        <v>19</v>
      </c>
      <c r="I951" s="199"/>
      <c r="J951" s="195"/>
      <c r="K951" s="195"/>
      <c r="L951" s="200"/>
      <c r="M951" s="201"/>
      <c r="N951" s="202"/>
      <c r="O951" s="202"/>
      <c r="P951" s="202"/>
      <c r="Q951" s="202"/>
      <c r="R951" s="202"/>
      <c r="S951" s="202"/>
      <c r="T951" s="203"/>
      <c r="AT951" s="204" t="s">
        <v>127</v>
      </c>
      <c r="AU951" s="204" t="s">
        <v>123</v>
      </c>
      <c r="AV951" s="13" t="s">
        <v>80</v>
      </c>
      <c r="AW951" s="13" t="s">
        <v>34</v>
      </c>
      <c r="AX951" s="13" t="s">
        <v>72</v>
      </c>
      <c r="AY951" s="204" t="s">
        <v>114</v>
      </c>
    </row>
    <row r="952" spans="2:51" s="14" customFormat="1" ht="11.25">
      <c r="B952" s="205"/>
      <c r="C952" s="206"/>
      <c r="D952" s="196" t="s">
        <v>127</v>
      </c>
      <c r="E952" s="207" t="s">
        <v>19</v>
      </c>
      <c r="F952" s="208" t="s">
        <v>652</v>
      </c>
      <c r="G952" s="206"/>
      <c r="H952" s="209">
        <v>5.0640000000000001</v>
      </c>
      <c r="I952" s="210"/>
      <c r="J952" s="206"/>
      <c r="K952" s="206"/>
      <c r="L952" s="211"/>
      <c r="M952" s="212"/>
      <c r="N952" s="213"/>
      <c r="O952" s="213"/>
      <c r="P952" s="213"/>
      <c r="Q952" s="213"/>
      <c r="R952" s="213"/>
      <c r="S952" s="213"/>
      <c r="T952" s="214"/>
      <c r="AT952" s="215" t="s">
        <v>127</v>
      </c>
      <c r="AU952" s="215" t="s">
        <v>123</v>
      </c>
      <c r="AV952" s="14" t="s">
        <v>123</v>
      </c>
      <c r="AW952" s="14" t="s">
        <v>34</v>
      </c>
      <c r="AX952" s="14" t="s">
        <v>72</v>
      </c>
      <c r="AY952" s="215" t="s">
        <v>114</v>
      </c>
    </row>
    <row r="953" spans="2:51" s="14" customFormat="1" ht="11.25">
      <c r="B953" s="205"/>
      <c r="C953" s="206"/>
      <c r="D953" s="196" t="s">
        <v>127</v>
      </c>
      <c r="E953" s="207" t="s">
        <v>19</v>
      </c>
      <c r="F953" s="208" t="s">
        <v>653</v>
      </c>
      <c r="G953" s="206"/>
      <c r="H953" s="209">
        <v>3.7440000000000002</v>
      </c>
      <c r="I953" s="210"/>
      <c r="J953" s="206"/>
      <c r="K953" s="206"/>
      <c r="L953" s="211"/>
      <c r="M953" s="212"/>
      <c r="N953" s="213"/>
      <c r="O953" s="213"/>
      <c r="P953" s="213"/>
      <c r="Q953" s="213"/>
      <c r="R953" s="213"/>
      <c r="S953" s="213"/>
      <c r="T953" s="214"/>
      <c r="AT953" s="215" t="s">
        <v>127</v>
      </c>
      <c r="AU953" s="215" t="s">
        <v>123</v>
      </c>
      <c r="AV953" s="14" t="s">
        <v>123</v>
      </c>
      <c r="AW953" s="14" t="s">
        <v>34</v>
      </c>
      <c r="AX953" s="14" t="s">
        <v>72</v>
      </c>
      <c r="AY953" s="215" t="s">
        <v>114</v>
      </c>
    </row>
    <row r="954" spans="2:51" s="16" customFormat="1" ht="11.25">
      <c r="B954" s="233"/>
      <c r="C954" s="234"/>
      <c r="D954" s="196" t="s">
        <v>127</v>
      </c>
      <c r="E954" s="235" t="s">
        <v>19</v>
      </c>
      <c r="F954" s="236" t="s">
        <v>369</v>
      </c>
      <c r="G954" s="234"/>
      <c r="H954" s="237">
        <v>38.167999999999999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AT954" s="243" t="s">
        <v>127</v>
      </c>
      <c r="AU954" s="243" t="s">
        <v>123</v>
      </c>
      <c r="AV954" s="16" t="s">
        <v>139</v>
      </c>
      <c r="AW954" s="16" t="s">
        <v>34</v>
      </c>
      <c r="AX954" s="16" t="s">
        <v>72</v>
      </c>
      <c r="AY954" s="243" t="s">
        <v>114</v>
      </c>
    </row>
    <row r="955" spans="2:51" s="13" customFormat="1" ht="11.25">
      <c r="B955" s="194"/>
      <c r="C955" s="195"/>
      <c r="D955" s="196" t="s">
        <v>127</v>
      </c>
      <c r="E955" s="197" t="s">
        <v>19</v>
      </c>
      <c r="F955" s="198" t="s">
        <v>363</v>
      </c>
      <c r="G955" s="195"/>
      <c r="H955" s="197" t="s">
        <v>19</v>
      </c>
      <c r="I955" s="199"/>
      <c r="J955" s="195"/>
      <c r="K955" s="195"/>
      <c r="L955" s="200"/>
      <c r="M955" s="201"/>
      <c r="N955" s="202"/>
      <c r="O955" s="202"/>
      <c r="P955" s="202"/>
      <c r="Q955" s="202"/>
      <c r="R955" s="202"/>
      <c r="S955" s="202"/>
      <c r="T955" s="203"/>
      <c r="AT955" s="204" t="s">
        <v>127</v>
      </c>
      <c r="AU955" s="204" t="s">
        <v>123</v>
      </c>
      <c r="AV955" s="13" t="s">
        <v>80</v>
      </c>
      <c r="AW955" s="13" t="s">
        <v>34</v>
      </c>
      <c r="AX955" s="13" t="s">
        <v>72</v>
      </c>
      <c r="AY955" s="204" t="s">
        <v>114</v>
      </c>
    </row>
    <row r="956" spans="2:51" s="13" customFormat="1" ht="11.25">
      <c r="B956" s="194"/>
      <c r="C956" s="195"/>
      <c r="D956" s="196" t="s">
        <v>127</v>
      </c>
      <c r="E956" s="197" t="s">
        <v>19</v>
      </c>
      <c r="F956" s="198" t="s">
        <v>654</v>
      </c>
      <c r="G956" s="195"/>
      <c r="H956" s="197" t="s">
        <v>19</v>
      </c>
      <c r="I956" s="199"/>
      <c r="J956" s="195"/>
      <c r="K956" s="195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127</v>
      </c>
      <c r="AU956" s="204" t="s">
        <v>123</v>
      </c>
      <c r="AV956" s="13" t="s">
        <v>80</v>
      </c>
      <c r="AW956" s="13" t="s">
        <v>34</v>
      </c>
      <c r="AX956" s="13" t="s">
        <v>72</v>
      </c>
      <c r="AY956" s="204" t="s">
        <v>114</v>
      </c>
    </row>
    <row r="957" spans="2:51" s="13" customFormat="1" ht="11.25">
      <c r="B957" s="194"/>
      <c r="C957" s="195"/>
      <c r="D957" s="196" t="s">
        <v>127</v>
      </c>
      <c r="E957" s="197" t="s">
        <v>19</v>
      </c>
      <c r="F957" s="198" t="s">
        <v>364</v>
      </c>
      <c r="G957" s="195"/>
      <c r="H957" s="197" t="s">
        <v>19</v>
      </c>
      <c r="I957" s="199"/>
      <c r="J957" s="195"/>
      <c r="K957" s="195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127</v>
      </c>
      <c r="AU957" s="204" t="s">
        <v>123</v>
      </c>
      <c r="AV957" s="13" t="s">
        <v>80</v>
      </c>
      <c r="AW957" s="13" t="s">
        <v>34</v>
      </c>
      <c r="AX957" s="13" t="s">
        <v>72</v>
      </c>
      <c r="AY957" s="204" t="s">
        <v>114</v>
      </c>
    </row>
    <row r="958" spans="2:51" s="14" customFormat="1" ht="11.25">
      <c r="B958" s="205"/>
      <c r="C958" s="206"/>
      <c r="D958" s="196" t="s">
        <v>127</v>
      </c>
      <c r="E958" s="207" t="s">
        <v>19</v>
      </c>
      <c r="F958" s="208" t="s">
        <v>655</v>
      </c>
      <c r="G958" s="206"/>
      <c r="H958" s="209">
        <v>13.48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127</v>
      </c>
      <c r="AU958" s="215" t="s">
        <v>123</v>
      </c>
      <c r="AV958" s="14" t="s">
        <v>123</v>
      </c>
      <c r="AW958" s="14" t="s">
        <v>34</v>
      </c>
      <c r="AX958" s="14" t="s">
        <v>72</v>
      </c>
      <c r="AY958" s="215" t="s">
        <v>114</v>
      </c>
    </row>
    <row r="959" spans="2:51" s="13" customFormat="1" ht="11.25">
      <c r="B959" s="194"/>
      <c r="C959" s="195"/>
      <c r="D959" s="196" t="s">
        <v>127</v>
      </c>
      <c r="E959" s="197" t="s">
        <v>19</v>
      </c>
      <c r="F959" s="198" t="s">
        <v>451</v>
      </c>
      <c r="G959" s="195"/>
      <c r="H959" s="197" t="s">
        <v>19</v>
      </c>
      <c r="I959" s="199"/>
      <c r="J959" s="195"/>
      <c r="K959" s="195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127</v>
      </c>
      <c r="AU959" s="204" t="s">
        <v>123</v>
      </c>
      <c r="AV959" s="13" t="s">
        <v>80</v>
      </c>
      <c r="AW959" s="13" t="s">
        <v>34</v>
      </c>
      <c r="AX959" s="13" t="s">
        <v>72</v>
      </c>
      <c r="AY959" s="204" t="s">
        <v>114</v>
      </c>
    </row>
    <row r="960" spans="2:51" s="14" customFormat="1" ht="11.25">
      <c r="B960" s="205"/>
      <c r="C960" s="206"/>
      <c r="D960" s="196" t="s">
        <v>127</v>
      </c>
      <c r="E960" s="207" t="s">
        <v>19</v>
      </c>
      <c r="F960" s="208" t="s">
        <v>656</v>
      </c>
      <c r="G960" s="206"/>
      <c r="H960" s="209">
        <v>13.84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127</v>
      </c>
      <c r="AU960" s="215" t="s">
        <v>123</v>
      </c>
      <c r="AV960" s="14" t="s">
        <v>123</v>
      </c>
      <c r="AW960" s="14" t="s">
        <v>34</v>
      </c>
      <c r="AX960" s="14" t="s">
        <v>72</v>
      </c>
      <c r="AY960" s="215" t="s">
        <v>114</v>
      </c>
    </row>
    <row r="961" spans="1:65" s="13" customFormat="1" ht="11.25">
      <c r="B961" s="194"/>
      <c r="C961" s="195"/>
      <c r="D961" s="196" t="s">
        <v>127</v>
      </c>
      <c r="E961" s="197" t="s">
        <v>19</v>
      </c>
      <c r="F961" s="198" t="s">
        <v>453</v>
      </c>
      <c r="G961" s="195"/>
      <c r="H961" s="197" t="s">
        <v>19</v>
      </c>
      <c r="I961" s="199"/>
      <c r="J961" s="195"/>
      <c r="K961" s="195"/>
      <c r="L961" s="200"/>
      <c r="M961" s="201"/>
      <c r="N961" s="202"/>
      <c r="O961" s="202"/>
      <c r="P961" s="202"/>
      <c r="Q961" s="202"/>
      <c r="R961" s="202"/>
      <c r="S961" s="202"/>
      <c r="T961" s="203"/>
      <c r="AT961" s="204" t="s">
        <v>127</v>
      </c>
      <c r="AU961" s="204" t="s">
        <v>123</v>
      </c>
      <c r="AV961" s="13" t="s">
        <v>80</v>
      </c>
      <c r="AW961" s="13" t="s">
        <v>34</v>
      </c>
      <c r="AX961" s="13" t="s">
        <v>72</v>
      </c>
      <c r="AY961" s="204" t="s">
        <v>114</v>
      </c>
    </row>
    <row r="962" spans="1:65" s="14" customFormat="1" ht="11.25">
      <c r="B962" s="205"/>
      <c r="C962" s="206"/>
      <c r="D962" s="196" t="s">
        <v>127</v>
      </c>
      <c r="E962" s="207" t="s">
        <v>19</v>
      </c>
      <c r="F962" s="208" t="s">
        <v>657</v>
      </c>
      <c r="G962" s="206"/>
      <c r="H962" s="209">
        <v>13.64</v>
      </c>
      <c r="I962" s="210"/>
      <c r="J962" s="206"/>
      <c r="K962" s="206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127</v>
      </c>
      <c r="AU962" s="215" t="s">
        <v>123</v>
      </c>
      <c r="AV962" s="14" t="s">
        <v>123</v>
      </c>
      <c r="AW962" s="14" t="s">
        <v>34</v>
      </c>
      <c r="AX962" s="14" t="s">
        <v>72</v>
      </c>
      <c r="AY962" s="215" t="s">
        <v>114</v>
      </c>
    </row>
    <row r="963" spans="1:65" s="13" customFormat="1" ht="11.25">
      <c r="B963" s="194"/>
      <c r="C963" s="195"/>
      <c r="D963" s="196" t="s">
        <v>127</v>
      </c>
      <c r="E963" s="197" t="s">
        <v>19</v>
      </c>
      <c r="F963" s="198" t="s">
        <v>454</v>
      </c>
      <c r="G963" s="195"/>
      <c r="H963" s="197" t="s">
        <v>19</v>
      </c>
      <c r="I963" s="199"/>
      <c r="J963" s="195"/>
      <c r="K963" s="195"/>
      <c r="L963" s="200"/>
      <c r="M963" s="201"/>
      <c r="N963" s="202"/>
      <c r="O963" s="202"/>
      <c r="P963" s="202"/>
      <c r="Q963" s="202"/>
      <c r="R963" s="202"/>
      <c r="S963" s="202"/>
      <c r="T963" s="203"/>
      <c r="AT963" s="204" t="s">
        <v>127</v>
      </c>
      <c r="AU963" s="204" t="s">
        <v>123</v>
      </c>
      <c r="AV963" s="13" t="s">
        <v>80</v>
      </c>
      <c r="AW963" s="13" t="s">
        <v>34</v>
      </c>
      <c r="AX963" s="13" t="s">
        <v>72</v>
      </c>
      <c r="AY963" s="204" t="s">
        <v>114</v>
      </c>
    </row>
    <row r="964" spans="1:65" s="14" customFormat="1" ht="11.25">
      <c r="B964" s="205"/>
      <c r="C964" s="206"/>
      <c r="D964" s="196" t="s">
        <v>127</v>
      </c>
      <c r="E964" s="207" t="s">
        <v>19</v>
      </c>
      <c r="F964" s="208" t="s">
        <v>658</v>
      </c>
      <c r="G964" s="206"/>
      <c r="H964" s="209">
        <v>13.9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127</v>
      </c>
      <c r="AU964" s="215" t="s">
        <v>123</v>
      </c>
      <c r="AV964" s="14" t="s">
        <v>123</v>
      </c>
      <c r="AW964" s="14" t="s">
        <v>34</v>
      </c>
      <c r="AX964" s="14" t="s">
        <v>72</v>
      </c>
      <c r="AY964" s="215" t="s">
        <v>114</v>
      </c>
    </row>
    <row r="965" spans="1:65" s="13" customFormat="1" ht="11.25">
      <c r="B965" s="194"/>
      <c r="C965" s="195"/>
      <c r="D965" s="196" t="s">
        <v>127</v>
      </c>
      <c r="E965" s="197" t="s">
        <v>19</v>
      </c>
      <c r="F965" s="198" t="s">
        <v>456</v>
      </c>
      <c r="G965" s="195"/>
      <c r="H965" s="197" t="s">
        <v>19</v>
      </c>
      <c r="I965" s="199"/>
      <c r="J965" s="195"/>
      <c r="K965" s="195"/>
      <c r="L965" s="200"/>
      <c r="M965" s="201"/>
      <c r="N965" s="202"/>
      <c r="O965" s="202"/>
      <c r="P965" s="202"/>
      <c r="Q965" s="202"/>
      <c r="R965" s="202"/>
      <c r="S965" s="202"/>
      <c r="T965" s="203"/>
      <c r="AT965" s="204" t="s">
        <v>127</v>
      </c>
      <c r="AU965" s="204" t="s">
        <v>123</v>
      </c>
      <c r="AV965" s="13" t="s">
        <v>80</v>
      </c>
      <c r="AW965" s="13" t="s">
        <v>34</v>
      </c>
      <c r="AX965" s="13" t="s">
        <v>72</v>
      </c>
      <c r="AY965" s="204" t="s">
        <v>114</v>
      </c>
    </row>
    <row r="966" spans="1:65" s="14" customFormat="1" ht="11.25">
      <c r="B966" s="205"/>
      <c r="C966" s="206"/>
      <c r="D966" s="196" t="s">
        <v>127</v>
      </c>
      <c r="E966" s="207" t="s">
        <v>19</v>
      </c>
      <c r="F966" s="208" t="s">
        <v>658</v>
      </c>
      <c r="G966" s="206"/>
      <c r="H966" s="209">
        <v>13.9</v>
      </c>
      <c r="I966" s="210"/>
      <c r="J966" s="206"/>
      <c r="K966" s="206"/>
      <c r="L966" s="211"/>
      <c r="M966" s="212"/>
      <c r="N966" s="213"/>
      <c r="O966" s="213"/>
      <c r="P966" s="213"/>
      <c r="Q966" s="213"/>
      <c r="R966" s="213"/>
      <c r="S966" s="213"/>
      <c r="T966" s="214"/>
      <c r="AT966" s="215" t="s">
        <v>127</v>
      </c>
      <c r="AU966" s="215" t="s">
        <v>123</v>
      </c>
      <c r="AV966" s="14" t="s">
        <v>123</v>
      </c>
      <c r="AW966" s="14" t="s">
        <v>34</v>
      </c>
      <c r="AX966" s="14" t="s">
        <v>72</v>
      </c>
      <c r="AY966" s="215" t="s">
        <v>114</v>
      </c>
    </row>
    <row r="967" spans="1:65" s="13" customFormat="1" ht="11.25">
      <c r="B967" s="194"/>
      <c r="C967" s="195"/>
      <c r="D967" s="196" t="s">
        <v>127</v>
      </c>
      <c r="E967" s="197" t="s">
        <v>19</v>
      </c>
      <c r="F967" s="198" t="s">
        <v>457</v>
      </c>
      <c r="G967" s="195"/>
      <c r="H967" s="197" t="s">
        <v>19</v>
      </c>
      <c r="I967" s="199"/>
      <c r="J967" s="195"/>
      <c r="K967" s="195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127</v>
      </c>
      <c r="AU967" s="204" t="s">
        <v>123</v>
      </c>
      <c r="AV967" s="13" t="s">
        <v>80</v>
      </c>
      <c r="AW967" s="13" t="s">
        <v>34</v>
      </c>
      <c r="AX967" s="13" t="s">
        <v>72</v>
      </c>
      <c r="AY967" s="204" t="s">
        <v>114</v>
      </c>
    </row>
    <row r="968" spans="1:65" s="14" customFormat="1" ht="11.25">
      <c r="B968" s="205"/>
      <c r="C968" s="206"/>
      <c r="D968" s="196" t="s">
        <v>127</v>
      </c>
      <c r="E968" s="207" t="s">
        <v>19</v>
      </c>
      <c r="F968" s="208" t="s">
        <v>659</v>
      </c>
      <c r="G968" s="206"/>
      <c r="H968" s="209">
        <v>42.72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127</v>
      </c>
      <c r="AU968" s="215" t="s">
        <v>123</v>
      </c>
      <c r="AV968" s="14" t="s">
        <v>123</v>
      </c>
      <c r="AW968" s="14" t="s">
        <v>34</v>
      </c>
      <c r="AX968" s="14" t="s">
        <v>72</v>
      </c>
      <c r="AY968" s="215" t="s">
        <v>114</v>
      </c>
    </row>
    <row r="969" spans="1:65" s="16" customFormat="1" ht="11.25">
      <c r="B969" s="233"/>
      <c r="C969" s="234"/>
      <c r="D969" s="196" t="s">
        <v>127</v>
      </c>
      <c r="E969" s="235" t="s">
        <v>19</v>
      </c>
      <c r="F969" s="236" t="s">
        <v>369</v>
      </c>
      <c r="G969" s="234"/>
      <c r="H969" s="237">
        <v>111.48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AT969" s="243" t="s">
        <v>127</v>
      </c>
      <c r="AU969" s="243" t="s">
        <v>123</v>
      </c>
      <c r="AV969" s="16" t="s">
        <v>139</v>
      </c>
      <c r="AW969" s="16" t="s">
        <v>34</v>
      </c>
      <c r="AX969" s="16" t="s">
        <v>72</v>
      </c>
      <c r="AY969" s="243" t="s">
        <v>114</v>
      </c>
    </row>
    <row r="970" spans="1:65" s="15" customFormat="1" ht="11.25">
      <c r="B970" s="216"/>
      <c r="C970" s="217"/>
      <c r="D970" s="196" t="s">
        <v>127</v>
      </c>
      <c r="E970" s="218" t="s">
        <v>19</v>
      </c>
      <c r="F970" s="219" t="s">
        <v>133</v>
      </c>
      <c r="G970" s="217"/>
      <c r="H970" s="220">
        <v>2509.5200000000018</v>
      </c>
      <c r="I970" s="221"/>
      <c r="J970" s="217"/>
      <c r="K970" s="217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127</v>
      </c>
      <c r="AU970" s="226" t="s">
        <v>123</v>
      </c>
      <c r="AV970" s="15" t="s">
        <v>122</v>
      </c>
      <c r="AW970" s="15" t="s">
        <v>34</v>
      </c>
      <c r="AX970" s="15" t="s">
        <v>80</v>
      </c>
      <c r="AY970" s="226" t="s">
        <v>114</v>
      </c>
    </row>
    <row r="971" spans="1:65" s="2" customFormat="1" ht="16.5" customHeight="1">
      <c r="A971" s="37"/>
      <c r="B971" s="38"/>
      <c r="C971" s="176" t="s">
        <v>665</v>
      </c>
      <c r="D971" s="176" t="s">
        <v>117</v>
      </c>
      <c r="E971" s="177" t="s">
        <v>666</v>
      </c>
      <c r="F971" s="178" t="s">
        <v>667</v>
      </c>
      <c r="G971" s="179" t="s">
        <v>120</v>
      </c>
      <c r="H971" s="180">
        <v>2509.52</v>
      </c>
      <c r="I971" s="181"/>
      <c r="J971" s="182">
        <f>ROUND(I971*H971,2)</f>
        <v>0</v>
      </c>
      <c r="K971" s="178" t="s">
        <v>121</v>
      </c>
      <c r="L971" s="42"/>
      <c r="M971" s="183" t="s">
        <v>19</v>
      </c>
      <c r="N971" s="184" t="s">
        <v>44</v>
      </c>
      <c r="O971" s="67"/>
      <c r="P971" s="185">
        <f>O971*H971</f>
        <v>0</v>
      </c>
      <c r="Q971" s="185">
        <v>1.2E-4</v>
      </c>
      <c r="R971" s="185">
        <f>Q971*H971</f>
        <v>0.30114240000000003</v>
      </c>
      <c r="S971" s="185">
        <v>0</v>
      </c>
      <c r="T971" s="186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187" t="s">
        <v>236</v>
      </c>
      <c r="AT971" s="187" t="s">
        <v>117</v>
      </c>
      <c r="AU971" s="187" t="s">
        <v>123</v>
      </c>
      <c r="AY971" s="20" t="s">
        <v>114</v>
      </c>
      <c r="BE971" s="188">
        <f>IF(N971="základní",J971,0)</f>
        <v>0</v>
      </c>
      <c r="BF971" s="188">
        <f>IF(N971="snížená",J971,0)</f>
        <v>0</v>
      </c>
      <c r="BG971" s="188">
        <f>IF(N971="zákl. přenesená",J971,0)</f>
        <v>0</v>
      </c>
      <c r="BH971" s="188">
        <f>IF(N971="sníž. přenesená",J971,0)</f>
        <v>0</v>
      </c>
      <c r="BI971" s="188">
        <f>IF(N971="nulová",J971,0)</f>
        <v>0</v>
      </c>
      <c r="BJ971" s="20" t="s">
        <v>123</v>
      </c>
      <c r="BK971" s="188">
        <f>ROUND(I971*H971,2)</f>
        <v>0</v>
      </c>
      <c r="BL971" s="20" t="s">
        <v>236</v>
      </c>
      <c r="BM971" s="187" t="s">
        <v>668</v>
      </c>
    </row>
    <row r="972" spans="1:65" s="2" customFormat="1" ht="11.25">
      <c r="A972" s="37"/>
      <c r="B972" s="38"/>
      <c r="C972" s="39"/>
      <c r="D972" s="189" t="s">
        <v>125</v>
      </c>
      <c r="E972" s="39"/>
      <c r="F972" s="190" t="s">
        <v>669</v>
      </c>
      <c r="G972" s="39"/>
      <c r="H972" s="39"/>
      <c r="I972" s="191"/>
      <c r="J972" s="39"/>
      <c r="K972" s="39"/>
      <c r="L972" s="42"/>
      <c r="M972" s="192"/>
      <c r="N972" s="193"/>
      <c r="O972" s="67"/>
      <c r="P972" s="67"/>
      <c r="Q972" s="67"/>
      <c r="R972" s="67"/>
      <c r="S972" s="67"/>
      <c r="T972" s="68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20" t="s">
        <v>125</v>
      </c>
      <c r="AU972" s="20" t="s">
        <v>123</v>
      </c>
    </row>
    <row r="973" spans="1:65" s="13" customFormat="1" ht="11.25">
      <c r="B973" s="194"/>
      <c r="C973" s="195"/>
      <c r="D973" s="196" t="s">
        <v>127</v>
      </c>
      <c r="E973" s="197" t="s">
        <v>19</v>
      </c>
      <c r="F973" s="198" t="s">
        <v>363</v>
      </c>
      <c r="G973" s="195"/>
      <c r="H973" s="197" t="s">
        <v>19</v>
      </c>
      <c r="I973" s="199"/>
      <c r="J973" s="195"/>
      <c r="K973" s="195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127</v>
      </c>
      <c r="AU973" s="204" t="s">
        <v>123</v>
      </c>
      <c r="AV973" s="13" t="s">
        <v>80</v>
      </c>
      <c r="AW973" s="13" t="s">
        <v>34</v>
      </c>
      <c r="AX973" s="13" t="s">
        <v>72</v>
      </c>
      <c r="AY973" s="204" t="s">
        <v>114</v>
      </c>
    </row>
    <row r="974" spans="1:65" s="13" customFormat="1" ht="11.25">
      <c r="B974" s="194"/>
      <c r="C974" s="195"/>
      <c r="D974" s="196" t="s">
        <v>127</v>
      </c>
      <c r="E974" s="197" t="s">
        <v>19</v>
      </c>
      <c r="F974" s="198" t="s">
        <v>626</v>
      </c>
      <c r="G974" s="195"/>
      <c r="H974" s="197" t="s">
        <v>19</v>
      </c>
      <c r="I974" s="199"/>
      <c r="J974" s="195"/>
      <c r="K974" s="195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127</v>
      </c>
      <c r="AU974" s="204" t="s">
        <v>123</v>
      </c>
      <c r="AV974" s="13" t="s">
        <v>80</v>
      </c>
      <c r="AW974" s="13" t="s">
        <v>34</v>
      </c>
      <c r="AX974" s="13" t="s">
        <v>72</v>
      </c>
      <c r="AY974" s="204" t="s">
        <v>114</v>
      </c>
    </row>
    <row r="975" spans="1:65" s="13" customFormat="1" ht="11.25">
      <c r="B975" s="194"/>
      <c r="C975" s="195"/>
      <c r="D975" s="196" t="s">
        <v>127</v>
      </c>
      <c r="E975" s="197" t="s">
        <v>19</v>
      </c>
      <c r="F975" s="198" t="s">
        <v>364</v>
      </c>
      <c r="G975" s="195"/>
      <c r="H975" s="197" t="s">
        <v>19</v>
      </c>
      <c r="I975" s="199"/>
      <c r="J975" s="195"/>
      <c r="K975" s="195"/>
      <c r="L975" s="200"/>
      <c r="M975" s="201"/>
      <c r="N975" s="202"/>
      <c r="O975" s="202"/>
      <c r="P975" s="202"/>
      <c r="Q975" s="202"/>
      <c r="R975" s="202"/>
      <c r="S975" s="202"/>
      <c r="T975" s="203"/>
      <c r="AT975" s="204" t="s">
        <v>127</v>
      </c>
      <c r="AU975" s="204" t="s">
        <v>123</v>
      </c>
      <c r="AV975" s="13" t="s">
        <v>80</v>
      </c>
      <c r="AW975" s="13" t="s">
        <v>34</v>
      </c>
      <c r="AX975" s="13" t="s">
        <v>72</v>
      </c>
      <c r="AY975" s="204" t="s">
        <v>114</v>
      </c>
    </row>
    <row r="976" spans="1:65" s="14" customFormat="1" ht="11.25">
      <c r="B976" s="205"/>
      <c r="C976" s="206"/>
      <c r="D976" s="196" t="s">
        <v>127</v>
      </c>
      <c r="E976" s="207" t="s">
        <v>19</v>
      </c>
      <c r="F976" s="208" t="s">
        <v>627</v>
      </c>
      <c r="G976" s="206"/>
      <c r="H976" s="209">
        <v>8.7490000000000006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127</v>
      </c>
      <c r="AU976" s="215" t="s">
        <v>123</v>
      </c>
      <c r="AV976" s="14" t="s">
        <v>123</v>
      </c>
      <c r="AW976" s="14" t="s">
        <v>34</v>
      </c>
      <c r="AX976" s="14" t="s">
        <v>72</v>
      </c>
      <c r="AY976" s="215" t="s">
        <v>114</v>
      </c>
    </row>
    <row r="977" spans="2:51" s="14" customFormat="1" ht="11.25">
      <c r="B977" s="205"/>
      <c r="C977" s="206"/>
      <c r="D977" s="196" t="s">
        <v>127</v>
      </c>
      <c r="E977" s="207" t="s">
        <v>19</v>
      </c>
      <c r="F977" s="208" t="s">
        <v>628</v>
      </c>
      <c r="G977" s="206"/>
      <c r="H977" s="209">
        <v>5.4720000000000004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127</v>
      </c>
      <c r="AU977" s="215" t="s">
        <v>123</v>
      </c>
      <c r="AV977" s="14" t="s">
        <v>123</v>
      </c>
      <c r="AW977" s="14" t="s">
        <v>34</v>
      </c>
      <c r="AX977" s="14" t="s">
        <v>72</v>
      </c>
      <c r="AY977" s="215" t="s">
        <v>114</v>
      </c>
    </row>
    <row r="978" spans="2:51" s="13" customFormat="1" ht="11.25">
      <c r="B978" s="194"/>
      <c r="C978" s="195"/>
      <c r="D978" s="196" t="s">
        <v>127</v>
      </c>
      <c r="E978" s="197" t="s">
        <v>19</v>
      </c>
      <c r="F978" s="198" t="s">
        <v>451</v>
      </c>
      <c r="G978" s="195"/>
      <c r="H978" s="197" t="s">
        <v>19</v>
      </c>
      <c r="I978" s="199"/>
      <c r="J978" s="195"/>
      <c r="K978" s="195"/>
      <c r="L978" s="200"/>
      <c r="M978" s="201"/>
      <c r="N978" s="202"/>
      <c r="O978" s="202"/>
      <c r="P978" s="202"/>
      <c r="Q978" s="202"/>
      <c r="R978" s="202"/>
      <c r="S978" s="202"/>
      <c r="T978" s="203"/>
      <c r="AT978" s="204" t="s">
        <v>127</v>
      </c>
      <c r="AU978" s="204" t="s">
        <v>123</v>
      </c>
      <c r="AV978" s="13" t="s">
        <v>80</v>
      </c>
      <c r="AW978" s="13" t="s">
        <v>34</v>
      </c>
      <c r="AX978" s="13" t="s">
        <v>72</v>
      </c>
      <c r="AY978" s="204" t="s">
        <v>114</v>
      </c>
    </row>
    <row r="979" spans="2:51" s="14" customFormat="1" ht="11.25">
      <c r="B979" s="205"/>
      <c r="C979" s="206"/>
      <c r="D979" s="196" t="s">
        <v>127</v>
      </c>
      <c r="E979" s="207" t="s">
        <v>19</v>
      </c>
      <c r="F979" s="208" t="s">
        <v>627</v>
      </c>
      <c r="G979" s="206"/>
      <c r="H979" s="209">
        <v>8.7490000000000006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127</v>
      </c>
      <c r="AU979" s="215" t="s">
        <v>123</v>
      </c>
      <c r="AV979" s="14" t="s">
        <v>123</v>
      </c>
      <c r="AW979" s="14" t="s">
        <v>34</v>
      </c>
      <c r="AX979" s="14" t="s">
        <v>72</v>
      </c>
      <c r="AY979" s="215" t="s">
        <v>114</v>
      </c>
    </row>
    <row r="980" spans="2:51" s="14" customFormat="1" ht="11.25">
      <c r="B980" s="205"/>
      <c r="C980" s="206"/>
      <c r="D980" s="196" t="s">
        <v>127</v>
      </c>
      <c r="E980" s="207" t="s">
        <v>19</v>
      </c>
      <c r="F980" s="208" t="s">
        <v>628</v>
      </c>
      <c r="G980" s="206"/>
      <c r="H980" s="209">
        <v>5.4720000000000004</v>
      </c>
      <c r="I980" s="210"/>
      <c r="J980" s="206"/>
      <c r="K980" s="206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127</v>
      </c>
      <c r="AU980" s="215" t="s">
        <v>123</v>
      </c>
      <c r="AV980" s="14" t="s">
        <v>123</v>
      </c>
      <c r="AW980" s="14" t="s">
        <v>34</v>
      </c>
      <c r="AX980" s="14" t="s">
        <v>72</v>
      </c>
      <c r="AY980" s="215" t="s">
        <v>114</v>
      </c>
    </row>
    <row r="981" spans="2:51" s="13" customFormat="1" ht="11.25">
      <c r="B981" s="194"/>
      <c r="C981" s="195"/>
      <c r="D981" s="196" t="s">
        <v>127</v>
      </c>
      <c r="E981" s="197" t="s">
        <v>19</v>
      </c>
      <c r="F981" s="198" t="s">
        <v>453</v>
      </c>
      <c r="G981" s="195"/>
      <c r="H981" s="197" t="s">
        <v>19</v>
      </c>
      <c r="I981" s="199"/>
      <c r="J981" s="195"/>
      <c r="K981" s="195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127</v>
      </c>
      <c r="AU981" s="204" t="s">
        <v>123</v>
      </c>
      <c r="AV981" s="13" t="s">
        <v>80</v>
      </c>
      <c r="AW981" s="13" t="s">
        <v>34</v>
      </c>
      <c r="AX981" s="13" t="s">
        <v>72</v>
      </c>
      <c r="AY981" s="204" t="s">
        <v>114</v>
      </c>
    </row>
    <row r="982" spans="2:51" s="14" customFormat="1" ht="11.25">
      <c r="B982" s="205"/>
      <c r="C982" s="206"/>
      <c r="D982" s="196" t="s">
        <v>127</v>
      </c>
      <c r="E982" s="207" t="s">
        <v>19</v>
      </c>
      <c r="F982" s="208" t="s">
        <v>627</v>
      </c>
      <c r="G982" s="206"/>
      <c r="H982" s="209">
        <v>8.7490000000000006</v>
      </c>
      <c r="I982" s="210"/>
      <c r="J982" s="206"/>
      <c r="K982" s="206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127</v>
      </c>
      <c r="AU982" s="215" t="s">
        <v>123</v>
      </c>
      <c r="AV982" s="14" t="s">
        <v>123</v>
      </c>
      <c r="AW982" s="14" t="s">
        <v>34</v>
      </c>
      <c r="AX982" s="14" t="s">
        <v>72</v>
      </c>
      <c r="AY982" s="215" t="s">
        <v>114</v>
      </c>
    </row>
    <row r="983" spans="2:51" s="14" customFormat="1" ht="11.25">
      <c r="B983" s="205"/>
      <c r="C983" s="206"/>
      <c r="D983" s="196" t="s">
        <v>127</v>
      </c>
      <c r="E983" s="207" t="s">
        <v>19</v>
      </c>
      <c r="F983" s="208" t="s">
        <v>628</v>
      </c>
      <c r="G983" s="206"/>
      <c r="H983" s="209">
        <v>5.4720000000000004</v>
      </c>
      <c r="I983" s="210"/>
      <c r="J983" s="206"/>
      <c r="K983" s="206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127</v>
      </c>
      <c r="AU983" s="215" t="s">
        <v>123</v>
      </c>
      <c r="AV983" s="14" t="s">
        <v>123</v>
      </c>
      <c r="AW983" s="14" t="s">
        <v>34</v>
      </c>
      <c r="AX983" s="14" t="s">
        <v>72</v>
      </c>
      <c r="AY983" s="215" t="s">
        <v>114</v>
      </c>
    </row>
    <row r="984" spans="2:51" s="13" customFormat="1" ht="11.25">
      <c r="B984" s="194"/>
      <c r="C984" s="195"/>
      <c r="D984" s="196" t="s">
        <v>127</v>
      </c>
      <c r="E984" s="197" t="s">
        <v>19</v>
      </c>
      <c r="F984" s="198" t="s">
        <v>454</v>
      </c>
      <c r="G984" s="195"/>
      <c r="H984" s="197" t="s">
        <v>19</v>
      </c>
      <c r="I984" s="199"/>
      <c r="J984" s="195"/>
      <c r="K984" s="195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127</v>
      </c>
      <c r="AU984" s="204" t="s">
        <v>123</v>
      </c>
      <c r="AV984" s="13" t="s">
        <v>80</v>
      </c>
      <c r="AW984" s="13" t="s">
        <v>34</v>
      </c>
      <c r="AX984" s="13" t="s">
        <v>72</v>
      </c>
      <c r="AY984" s="204" t="s">
        <v>114</v>
      </c>
    </row>
    <row r="985" spans="2:51" s="14" customFormat="1" ht="11.25">
      <c r="B985" s="205"/>
      <c r="C985" s="206"/>
      <c r="D985" s="196" t="s">
        <v>127</v>
      </c>
      <c r="E985" s="207" t="s">
        <v>19</v>
      </c>
      <c r="F985" s="208" t="s">
        <v>627</v>
      </c>
      <c r="G985" s="206"/>
      <c r="H985" s="209">
        <v>8.7490000000000006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127</v>
      </c>
      <c r="AU985" s="215" t="s">
        <v>123</v>
      </c>
      <c r="AV985" s="14" t="s">
        <v>123</v>
      </c>
      <c r="AW985" s="14" t="s">
        <v>34</v>
      </c>
      <c r="AX985" s="14" t="s">
        <v>72</v>
      </c>
      <c r="AY985" s="215" t="s">
        <v>114</v>
      </c>
    </row>
    <row r="986" spans="2:51" s="14" customFormat="1" ht="11.25">
      <c r="B986" s="205"/>
      <c r="C986" s="206"/>
      <c r="D986" s="196" t="s">
        <v>127</v>
      </c>
      <c r="E986" s="207" t="s">
        <v>19</v>
      </c>
      <c r="F986" s="208" t="s">
        <v>628</v>
      </c>
      <c r="G986" s="206"/>
      <c r="H986" s="209">
        <v>5.4720000000000004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127</v>
      </c>
      <c r="AU986" s="215" t="s">
        <v>123</v>
      </c>
      <c r="AV986" s="14" t="s">
        <v>123</v>
      </c>
      <c r="AW986" s="14" t="s">
        <v>34</v>
      </c>
      <c r="AX986" s="14" t="s">
        <v>72</v>
      </c>
      <c r="AY986" s="215" t="s">
        <v>114</v>
      </c>
    </row>
    <row r="987" spans="2:51" s="13" customFormat="1" ht="11.25">
      <c r="B987" s="194"/>
      <c r="C987" s="195"/>
      <c r="D987" s="196" t="s">
        <v>127</v>
      </c>
      <c r="E987" s="197" t="s">
        <v>19</v>
      </c>
      <c r="F987" s="198" t="s">
        <v>456</v>
      </c>
      <c r="G987" s="195"/>
      <c r="H987" s="197" t="s">
        <v>19</v>
      </c>
      <c r="I987" s="199"/>
      <c r="J987" s="195"/>
      <c r="K987" s="195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127</v>
      </c>
      <c r="AU987" s="204" t="s">
        <v>123</v>
      </c>
      <c r="AV987" s="13" t="s">
        <v>80</v>
      </c>
      <c r="AW987" s="13" t="s">
        <v>34</v>
      </c>
      <c r="AX987" s="13" t="s">
        <v>72</v>
      </c>
      <c r="AY987" s="204" t="s">
        <v>114</v>
      </c>
    </row>
    <row r="988" spans="2:51" s="14" customFormat="1" ht="11.25">
      <c r="B988" s="205"/>
      <c r="C988" s="206"/>
      <c r="D988" s="196" t="s">
        <v>127</v>
      </c>
      <c r="E988" s="207" t="s">
        <v>19</v>
      </c>
      <c r="F988" s="208" t="s">
        <v>627</v>
      </c>
      <c r="G988" s="206"/>
      <c r="H988" s="209">
        <v>8.7490000000000006</v>
      </c>
      <c r="I988" s="210"/>
      <c r="J988" s="206"/>
      <c r="K988" s="206"/>
      <c r="L988" s="211"/>
      <c r="M988" s="212"/>
      <c r="N988" s="213"/>
      <c r="O988" s="213"/>
      <c r="P988" s="213"/>
      <c r="Q988" s="213"/>
      <c r="R988" s="213"/>
      <c r="S988" s="213"/>
      <c r="T988" s="214"/>
      <c r="AT988" s="215" t="s">
        <v>127</v>
      </c>
      <c r="AU988" s="215" t="s">
        <v>123</v>
      </c>
      <c r="AV988" s="14" t="s">
        <v>123</v>
      </c>
      <c r="AW988" s="14" t="s">
        <v>34</v>
      </c>
      <c r="AX988" s="14" t="s">
        <v>72</v>
      </c>
      <c r="AY988" s="215" t="s">
        <v>114</v>
      </c>
    </row>
    <row r="989" spans="2:51" s="14" customFormat="1" ht="11.25">
      <c r="B989" s="205"/>
      <c r="C989" s="206"/>
      <c r="D989" s="196" t="s">
        <v>127</v>
      </c>
      <c r="E989" s="207" t="s">
        <v>19</v>
      </c>
      <c r="F989" s="208" t="s">
        <v>628</v>
      </c>
      <c r="G989" s="206"/>
      <c r="H989" s="209">
        <v>5.4720000000000004</v>
      </c>
      <c r="I989" s="210"/>
      <c r="J989" s="206"/>
      <c r="K989" s="206"/>
      <c r="L989" s="211"/>
      <c r="M989" s="212"/>
      <c r="N989" s="213"/>
      <c r="O989" s="213"/>
      <c r="P989" s="213"/>
      <c r="Q989" s="213"/>
      <c r="R989" s="213"/>
      <c r="S989" s="213"/>
      <c r="T989" s="214"/>
      <c r="AT989" s="215" t="s">
        <v>127</v>
      </c>
      <c r="AU989" s="215" t="s">
        <v>123</v>
      </c>
      <c r="AV989" s="14" t="s">
        <v>123</v>
      </c>
      <c r="AW989" s="14" t="s">
        <v>34</v>
      </c>
      <c r="AX989" s="14" t="s">
        <v>72</v>
      </c>
      <c r="AY989" s="215" t="s">
        <v>114</v>
      </c>
    </row>
    <row r="990" spans="2:51" s="13" customFormat="1" ht="11.25">
      <c r="B990" s="194"/>
      <c r="C990" s="195"/>
      <c r="D990" s="196" t="s">
        <v>127</v>
      </c>
      <c r="E990" s="197" t="s">
        <v>19</v>
      </c>
      <c r="F990" s="198" t="s">
        <v>457</v>
      </c>
      <c r="G990" s="195"/>
      <c r="H990" s="197" t="s">
        <v>19</v>
      </c>
      <c r="I990" s="199"/>
      <c r="J990" s="195"/>
      <c r="K990" s="195"/>
      <c r="L990" s="200"/>
      <c r="M990" s="201"/>
      <c r="N990" s="202"/>
      <c r="O990" s="202"/>
      <c r="P990" s="202"/>
      <c r="Q990" s="202"/>
      <c r="R990" s="202"/>
      <c r="S990" s="202"/>
      <c r="T990" s="203"/>
      <c r="AT990" s="204" t="s">
        <v>127</v>
      </c>
      <c r="AU990" s="204" t="s">
        <v>123</v>
      </c>
      <c r="AV990" s="13" t="s">
        <v>80</v>
      </c>
      <c r="AW990" s="13" t="s">
        <v>34</v>
      </c>
      <c r="AX990" s="13" t="s">
        <v>72</v>
      </c>
      <c r="AY990" s="204" t="s">
        <v>114</v>
      </c>
    </row>
    <row r="991" spans="2:51" s="14" customFormat="1" ht="11.25">
      <c r="B991" s="205"/>
      <c r="C991" s="206"/>
      <c r="D991" s="196" t="s">
        <v>127</v>
      </c>
      <c r="E991" s="207" t="s">
        <v>19</v>
      </c>
      <c r="F991" s="208" t="s">
        <v>629</v>
      </c>
      <c r="G991" s="206"/>
      <c r="H991" s="209">
        <v>26.247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127</v>
      </c>
      <c r="AU991" s="215" t="s">
        <v>123</v>
      </c>
      <c r="AV991" s="14" t="s">
        <v>123</v>
      </c>
      <c r="AW991" s="14" t="s">
        <v>34</v>
      </c>
      <c r="AX991" s="14" t="s">
        <v>72</v>
      </c>
      <c r="AY991" s="215" t="s">
        <v>114</v>
      </c>
    </row>
    <row r="992" spans="2:51" s="14" customFormat="1" ht="11.25">
      <c r="B992" s="205"/>
      <c r="C992" s="206"/>
      <c r="D992" s="196" t="s">
        <v>127</v>
      </c>
      <c r="E992" s="207" t="s">
        <v>19</v>
      </c>
      <c r="F992" s="208" t="s">
        <v>630</v>
      </c>
      <c r="G992" s="206"/>
      <c r="H992" s="209">
        <v>73.543999999999997</v>
      </c>
      <c r="I992" s="210"/>
      <c r="J992" s="206"/>
      <c r="K992" s="206"/>
      <c r="L992" s="211"/>
      <c r="M992" s="212"/>
      <c r="N992" s="213"/>
      <c r="O992" s="213"/>
      <c r="P992" s="213"/>
      <c r="Q992" s="213"/>
      <c r="R992" s="213"/>
      <c r="S992" s="213"/>
      <c r="T992" s="214"/>
      <c r="AT992" s="215" t="s">
        <v>127</v>
      </c>
      <c r="AU992" s="215" t="s">
        <v>123</v>
      </c>
      <c r="AV992" s="14" t="s">
        <v>123</v>
      </c>
      <c r="AW992" s="14" t="s">
        <v>34</v>
      </c>
      <c r="AX992" s="14" t="s">
        <v>72</v>
      </c>
      <c r="AY992" s="215" t="s">
        <v>114</v>
      </c>
    </row>
    <row r="993" spans="2:51" s="16" customFormat="1" ht="11.25">
      <c r="B993" s="233"/>
      <c r="C993" s="234"/>
      <c r="D993" s="196" t="s">
        <v>127</v>
      </c>
      <c r="E993" s="235" t="s">
        <v>19</v>
      </c>
      <c r="F993" s="236" t="s">
        <v>369</v>
      </c>
      <c r="G993" s="234"/>
      <c r="H993" s="237">
        <v>170.89600000000002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AT993" s="243" t="s">
        <v>127</v>
      </c>
      <c r="AU993" s="243" t="s">
        <v>123</v>
      </c>
      <c r="AV993" s="16" t="s">
        <v>139</v>
      </c>
      <c r="AW993" s="16" t="s">
        <v>34</v>
      </c>
      <c r="AX993" s="16" t="s">
        <v>72</v>
      </c>
      <c r="AY993" s="243" t="s">
        <v>114</v>
      </c>
    </row>
    <row r="994" spans="2:51" s="13" customFormat="1" ht="11.25">
      <c r="B994" s="194"/>
      <c r="C994" s="195"/>
      <c r="D994" s="196" t="s">
        <v>127</v>
      </c>
      <c r="E994" s="197" t="s">
        <v>19</v>
      </c>
      <c r="F994" s="198" t="s">
        <v>363</v>
      </c>
      <c r="G994" s="195"/>
      <c r="H994" s="197" t="s">
        <v>19</v>
      </c>
      <c r="I994" s="199"/>
      <c r="J994" s="195"/>
      <c r="K994" s="195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127</v>
      </c>
      <c r="AU994" s="204" t="s">
        <v>123</v>
      </c>
      <c r="AV994" s="13" t="s">
        <v>80</v>
      </c>
      <c r="AW994" s="13" t="s">
        <v>34</v>
      </c>
      <c r="AX994" s="13" t="s">
        <v>72</v>
      </c>
      <c r="AY994" s="204" t="s">
        <v>114</v>
      </c>
    </row>
    <row r="995" spans="2:51" s="13" customFormat="1" ht="11.25">
      <c r="B995" s="194"/>
      <c r="C995" s="195"/>
      <c r="D995" s="196" t="s">
        <v>127</v>
      </c>
      <c r="E995" s="197" t="s">
        <v>19</v>
      </c>
      <c r="F995" s="198" t="s">
        <v>631</v>
      </c>
      <c r="G995" s="195"/>
      <c r="H995" s="197" t="s">
        <v>19</v>
      </c>
      <c r="I995" s="199"/>
      <c r="J995" s="195"/>
      <c r="K995" s="195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127</v>
      </c>
      <c r="AU995" s="204" t="s">
        <v>123</v>
      </c>
      <c r="AV995" s="13" t="s">
        <v>80</v>
      </c>
      <c r="AW995" s="13" t="s">
        <v>34</v>
      </c>
      <c r="AX995" s="13" t="s">
        <v>72</v>
      </c>
      <c r="AY995" s="204" t="s">
        <v>114</v>
      </c>
    </row>
    <row r="996" spans="2:51" s="14" customFormat="1" ht="11.25">
      <c r="B996" s="205"/>
      <c r="C996" s="206"/>
      <c r="D996" s="196" t="s">
        <v>127</v>
      </c>
      <c r="E996" s="207" t="s">
        <v>19</v>
      </c>
      <c r="F996" s="208" t="s">
        <v>632</v>
      </c>
      <c r="G996" s="206"/>
      <c r="H996" s="209">
        <v>25.391999999999999</v>
      </c>
      <c r="I996" s="210"/>
      <c r="J996" s="206"/>
      <c r="K996" s="206"/>
      <c r="L996" s="211"/>
      <c r="M996" s="212"/>
      <c r="N996" s="213"/>
      <c r="O996" s="213"/>
      <c r="P996" s="213"/>
      <c r="Q996" s="213"/>
      <c r="R996" s="213"/>
      <c r="S996" s="213"/>
      <c r="T996" s="214"/>
      <c r="AT996" s="215" t="s">
        <v>127</v>
      </c>
      <c r="AU996" s="215" t="s">
        <v>123</v>
      </c>
      <c r="AV996" s="14" t="s">
        <v>123</v>
      </c>
      <c r="AW996" s="14" t="s">
        <v>34</v>
      </c>
      <c r="AX996" s="14" t="s">
        <v>72</v>
      </c>
      <c r="AY996" s="215" t="s">
        <v>114</v>
      </c>
    </row>
    <row r="997" spans="2:51" s="13" customFormat="1" ht="11.25">
      <c r="B997" s="194"/>
      <c r="C997" s="195"/>
      <c r="D997" s="196" t="s">
        <v>127</v>
      </c>
      <c r="E997" s="197" t="s">
        <v>19</v>
      </c>
      <c r="F997" s="198" t="s">
        <v>451</v>
      </c>
      <c r="G997" s="195"/>
      <c r="H997" s="197" t="s">
        <v>19</v>
      </c>
      <c r="I997" s="199"/>
      <c r="J997" s="195"/>
      <c r="K997" s="195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127</v>
      </c>
      <c r="AU997" s="204" t="s">
        <v>123</v>
      </c>
      <c r="AV997" s="13" t="s">
        <v>80</v>
      </c>
      <c r="AW997" s="13" t="s">
        <v>34</v>
      </c>
      <c r="AX997" s="13" t="s">
        <v>72</v>
      </c>
      <c r="AY997" s="204" t="s">
        <v>114</v>
      </c>
    </row>
    <row r="998" spans="2:51" s="14" customFormat="1" ht="11.25">
      <c r="B998" s="205"/>
      <c r="C998" s="206"/>
      <c r="D998" s="196" t="s">
        <v>127</v>
      </c>
      <c r="E998" s="207" t="s">
        <v>19</v>
      </c>
      <c r="F998" s="208" t="s">
        <v>633</v>
      </c>
      <c r="G998" s="206"/>
      <c r="H998" s="209">
        <v>25.76</v>
      </c>
      <c r="I998" s="210"/>
      <c r="J998" s="206"/>
      <c r="K998" s="206"/>
      <c r="L998" s="211"/>
      <c r="M998" s="212"/>
      <c r="N998" s="213"/>
      <c r="O998" s="213"/>
      <c r="P998" s="213"/>
      <c r="Q998" s="213"/>
      <c r="R998" s="213"/>
      <c r="S998" s="213"/>
      <c r="T998" s="214"/>
      <c r="AT998" s="215" t="s">
        <v>127</v>
      </c>
      <c r="AU998" s="215" t="s">
        <v>123</v>
      </c>
      <c r="AV998" s="14" t="s">
        <v>123</v>
      </c>
      <c r="AW998" s="14" t="s">
        <v>34</v>
      </c>
      <c r="AX998" s="14" t="s">
        <v>72</v>
      </c>
      <c r="AY998" s="215" t="s">
        <v>114</v>
      </c>
    </row>
    <row r="999" spans="2:51" s="13" customFormat="1" ht="11.25">
      <c r="B999" s="194"/>
      <c r="C999" s="195"/>
      <c r="D999" s="196" t="s">
        <v>127</v>
      </c>
      <c r="E999" s="197" t="s">
        <v>19</v>
      </c>
      <c r="F999" s="198" t="s">
        <v>453</v>
      </c>
      <c r="G999" s="195"/>
      <c r="H999" s="197" t="s">
        <v>19</v>
      </c>
      <c r="I999" s="199"/>
      <c r="J999" s="195"/>
      <c r="K999" s="195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127</v>
      </c>
      <c r="AU999" s="204" t="s">
        <v>123</v>
      </c>
      <c r="AV999" s="13" t="s">
        <v>80</v>
      </c>
      <c r="AW999" s="13" t="s">
        <v>34</v>
      </c>
      <c r="AX999" s="13" t="s">
        <v>72</v>
      </c>
      <c r="AY999" s="204" t="s">
        <v>114</v>
      </c>
    </row>
    <row r="1000" spans="2:51" s="14" customFormat="1" ht="11.25">
      <c r="B1000" s="205"/>
      <c r="C1000" s="206"/>
      <c r="D1000" s="196" t="s">
        <v>127</v>
      </c>
      <c r="E1000" s="207" t="s">
        <v>19</v>
      </c>
      <c r="F1000" s="208" t="s">
        <v>633</v>
      </c>
      <c r="G1000" s="206"/>
      <c r="H1000" s="209">
        <v>25.76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127</v>
      </c>
      <c r="AU1000" s="215" t="s">
        <v>123</v>
      </c>
      <c r="AV1000" s="14" t="s">
        <v>123</v>
      </c>
      <c r="AW1000" s="14" t="s">
        <v>34</v>
      </c>
      <c r="AX1000" s="14" t="s">
        <v>72</v>
      </c>
      <c r="AY1000" s="215" t="s">
        <v>114</v>
      </c>
    </row>
    <row r="1001" spans="2:51" s="13" customFormat="1" ht="11.25">
      <c r="B1001" s="194"/>
      <c r="C1001" s="195"/>
      <c r="D1001" s="196" t="s">
        <v>127</v>
      </c>
      <c r="E1001" s="197" t="s">
        <v>19</v>
      </c>
      <c r="F1001" s="198" t="s">
        <v>454</v>
      </c>
      <c r="G1001" s="195"/>
      <c r="H1001" s="197" t="s">
        <v>19</v>
      </c>
      <c r="I1001" s="199"/>
      <c r="J1001" s="195"/>
      <c r="K1001" s="195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127</v>
      </c>
      <c r="AU1001" s="204" t="s">
        <v>123</v>
      </c>
      <c r="AV1001" s="13" t="s">
        <v>80</v>
      </c>
      <c r="AW1001" s="13" t="s">
        <v>34</v>
      </c>
      <c r="AX1001" s="13" t="s">
        <v>72</v>
      </c>
      <c r="AY1001" s="204" t="s">
        <v>114</v>
      </c>
    </row>
    <row r="1002" spans="2:51" s="14" customFormat="1" ht="11.25">
      <c r="B1002" s="205"/>
      <c r="C1002" s="206"/>
      <c r="D1002" s="196" t="s">
        <v>127</v>
      </c>
      <c r="E1002" s="207" t="s">
        <v>19</v>
      </c>
      <c r="F1002" s="208" t="s">
        <v>634</v>
      </c>
      <c r="G1002" s="206"/>
      <c r="H1002" s="209">
        <v>25.87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127</v>
      </c>
      <c r="AU1002" s="215" t="s">
        <v>123</v>
      </c>
      <c r="AV1002" s="14" t="s">
        <v>123</v>
      </c>
      <c r="AW1002" s="14" t="s">
        <v>34</v>
      </c>
      <c r="AX1002" s="14" t="s">
        <v>72</v>
      </c>
      <c r="AY1002" s="215" t="s">
        <v>114</v>
      </c>
    </row>
    <row r="1003" spans="2:51" s="13" customFormat="1" ht="11.25">
      <c r="B1003" s="194"/>
      <c r="C1003" s="195"/>
      <c r="D1003" s="196" t="s">
        <v>127</v>
      </c>
      <c r="E1003" s="197" t="s">
        <v>19</v>
      </c>
      <c r="F1003" s="198" t="s">
        <v>456</v>
      </c>
      <c r="G1003" s="195"/>
      <c r="H1003" s="197" t="s">
        <v>19</v>
      </c>
      <c r="I1003" s="199"/>
      <c r="J1003" s="195"/>
      <c r="K1003" s="195"/>
      <c r="L1003" s="200"/>
      <c r="M1003" s="201"/>
      <c r="N1003" s="202"/>
      <c r="O1003" s="202"/>
      <c r="P1003" s="202"/>
      <c r="Q1003" s="202"/>
      <c r="R1003" s="202"/>
      <c r="S1003" s="202"/>
      <c r="T1003" s="203"/>
      <c r="AT1003" s="204" t="s">
        <v>127</v>
      </c>
      <c r="AU1003" s="204" t="s">
        <v>123</v>
      </c>
      <c r="AV1003" s="13" t="s">
        <v>80</v>
      </c>
      <c r="AW1003" s="13" t="s">
        <v>34</v>
      </c>
      <c r="AX1003" s="13" t="s">
        <v>72</v>
      </c>
      <c r="AY1003" s="204" t="s">
        <v>114</v>
      </c>
    </row>
    <row r="1004" spans="2:51" s="14" customFormat="1" ht="11.25">
      <c r="B1004" s="205"/>
      <c r="C1004" s="206"/>
      <c r="D1004" s="196" t="s">
        <v>127</v>
      </c>
      <c r="E1004" s="207" t="s">
        <v>19</v>
      </c>
      <c r="F1004" s="208" t="s">
        <v>634</v>
      </c>
      <c r="G1004" s="206"/>
      <c r="H1004" s="209">
        <v>25.87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127</v>
      </c>
      <c r="AU1004" s="215" t="s">
        <v>123</v>
      </c>
      <c r="AV1004" s="14" t="s">
        <v>123</v>
      </c>
      <c r="AW1004" s="14" t="s">
        <v>34</v>
      </c>
      <c r="AX1004" s="14" t="s">
        <v>72</v>
      </c>
      <c r="AY1004" s="215" t="s">
        <v>114</v>
      </c>
    </row>
    <row r="1005" spans="2:51" s="13" customFormat="1" ht="11.25">
      <c r="B1005" s="194"/>
      <c r="C1005" s="195"/>
      <c r="D1005" s="196" t="s">
        <v>127</v>
      </c>
      <c r="E1005" s="197" t="s">
        <v>19</v>
      </c>
      <c r="F1005" s="198" t="s">
        <v>457</v>
      </c>
      <c r="G1005" s="195"/>
      <c r="H1005" s="197" t="s">
        <v>19</v>
      </c>
      <c r="I1005" s="199"/>
      <c r="J1005" s="195"/>
      <c r="K1005" s="195"/>
      <c r="L1005" s="200"/>
      <c r="M1005" s="201"/>
      <c r="N1005" s="202"/>
      <c r="O1005" s="202"/>
      <c r="P1005" s="202"/>
      <c r="Q1005" s="202"/>
      <c r="R1005" s="202"/>
      <c r="S1005" s="202"/>
      <c r="T1005" s="203"/>
      <c r="AT1005" s="204" t="s">
        <v>127</v>
      </c>
      <c r="AU1005" s="204" t="s">
        <v>123</v>
      </c>
      <c r="AV1005" s="13" t="s">
        <v>80</v>
      </c>
      <c r="AW1005" s="13" t="s">
        <v>34</v>
      </c>
      <c r="AX1005" s="13" t="s">
        <v>72</v>
      </c>
      <c r="AY1005" s="204" t="s">
        <v>114</v>
      </c>
    </row>
    <row r="1006" spans="2:51" s="14" customFormat="1" ht="11.25">
      <c r="B1006" s="205"/>
      <c r="C1006" s="206"/>
      <c r="D1006" s="196" t="s">
        <v>127</v>
      </c>
      <c r="E1006" s="207" t="s">
        <v>19</v>
      </c>
      <c r="F1006" s="208" t="s">
        <v>635</v>
      </c>
      <c r="G1006" s="206"/>
      <c r="H1006" s="209">
        <v>78.605000000000004</v>
      </c>
      <c r="I1006" s="210"/>
      <c r="J1006" s="206"/>
      <c r="K1006" s="206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127</v>
      </c>
      <c r="AU1006" s="215" t="s">
        <v>123</v>
      </c>
      <c r="AV1006" s="14" t="s">
        <v>123</v>
      </c>
      <c r="AW1006" s="14" t="s">
        <v>34</v>
      </c>
      <c r="AX1006" s="14" t="s">
        <v>72</v>
      </c>
      <c r="AY1006" s="215" t="s">
        <v>114</v>
      </c>
    </row>
    <row r="1007" spans="2:51" s="16" customFormat="1" ht="11.25">
      <c r="B1007" s="233"/>
      <c r="C1007" s="234"/>
      <c r="D1007" s="196" t="s">
        <v>127</v>
      </c>
      <c r="E1007" s="235" t="s">
        <v>19</v>
      </c>
      <c r="F1007" s="236" t="s">
        <v>369</v>
      </c>
      <c r="G1007" s="234"/>
      <c r="H1007" s="237">
        <v>207.25700000000001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AT1007" s="243" t="s">
        <v>127</v>
      </c>
      <c r="AU1007" s="243" t="s">
        <v>123</v>
      </c>
      <c r="AV1007" s="16" t="s">
        <v>139</v>
      </c>
      <c r="AW1007" s="16" t="s">
        <v>34</v>
      </c>
      <c r="AX1007" s="16" t="s">
        <v>72</v>
      </c>
      <c r="AY1007" s="243" t="s">
        <v>114</v>
      </c>
    </row>
    <row r="1008" spans="2:51" s="13" customFormat="1" ht="11.25">
      <c r="B1008" s="194"/>
      <c r="C1008" s="195"/>
      <c r="D1008" s="196" t="s">
        <v>127</v>
      </c>
      <c r="E1008" s="197" t="s">
        <v>19</v>
      </c>
      <c r="F1008" s="198" t="s">
        <v>363</v>
      </c>
      <c r="G1008" s="195"/>
      <c r="H1008" s="197" t="s">
        <v>19</v>
      </c>
      <c r="I1008" s="199"/>
      <c r="J1008" s="195"/>
      <c r="K1008" s="195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127</v>
      </c>
      <c r="AU1008" s="204" t="s">
        <v>123</v>
      </c>
      <c r="AV1008" s="13" t="s">
        <v>80</v>
      </c>
      <c r="AW1008" s="13" t="s">
        <v>34</v>
      </c>
      <c r="AX1008" s="13" t="s">
        <v>72</v>
      </c>
      <c r="AY1008" s="204" t="s">
        <v>114</v>
      </c>
    </row>
    <row r="1009" spans="2:51" s="13" customFormat="1" ht="11.25">
      <c r="B1009" s="194"/>
      <c r="C1009" s="195"/>
      <c r="D1009" s="196" t="s">
        <v>127</v>
      </c>
      <c r="E1009" s="197" t="s">
        <v>19</v>
      </c>
      <c r="F1009" s="198" t="s">
        <v>364</v>
      </c>
      <c r="G1009" s="195"/>
      <c r="H1009" s="197" t="s">
        <v>19</v>
      </c>
      <c r="I1009" s="199"/>
      <c r="J1009" s="195"/>
      <c r="K1009" s="195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127</v>
      </c>
      <c r="AU1009" s="204" t="s">
        <v>123</v>
      </c>
      <c r="AV1009" s="13" t="s">
        <v>80</v>
      </c>
      <c r="AW1009" s="13" t="s">
        <v>34</v>
      </c>
      <c r="AX1009" s="13" t="s">
        <v>72</v>
      </c>
      <c r="AY1009" s="204" t="s">
        <v>114</v>
      </c>
    </row>
    <row r="1010" spans="2:51" s="13" customFormat="1" ht="11.25">
      <c r="B1010" s="194"/>
      <c r="C1010" s="195"/>
      <c r="D1010" s="196" t="s">
        <v>127</v>
      </c>
      <c r="E1010" s="197" t="s">
        <v>19</v>
      </c>
      <c r="F1010" s="198" t="s">
        <v>636</v>
      </c>
      <c r="G1010" s="195"/>
      <c r="H1010" s="197" t="s">
        <v>19</v>
      </c>
      <c r="I1010" s="199"/>
      <c r="J1010" s="195"/>
      <c r="K1010" s="195"/>
      <c r="L1010" s="200"/>
      <c r="M1010" s="201"/>
      <c r="N1010" s="202"/>
      <c r="O1010" s="202"/>
      <c r="P1010" s="202"/>
      <c r="Q1010" s="202"/>
      <c r="R1010" s="202"/>
      <c r="S1010" s="202"/>
      <c r="T1010" s="203"/>
      <c r="AT1010" s="204" t="s">
        <v>127</v>
      </c>
      <c r="AU1010" s="204" t="s">
        <v>123</v>
      </c>
      <c r="AV1010" s="13" t="s">
        <v>80</v>
      </c>
      <c r="AW1010" s="13" t="s">
        <v>34</v>
      </c>
      <c r="AX1010" s="13" t="s">
        <v>72</v>
      </c>
      <c r="AY1010" s="204" t="s">
        <v>114</v>
      </c>
    </row>
    <row r="1011" spans="2:51" s="14" customFormat="1" ht="11.25">
      <c r="B1011" s="205"/>
      <c r="C1011" s="206"/>
      <c r="D1011" s="196" t="s">
        <v>127</v>
      </c>
      <c r="E1011" s="207" t="s">
        <v>19</v>
      </c>
      <c r="F1011" s="208" t="s">
        <v>637</v>
      </c>
      <c r="G1011" s="206"/>
      <c r="H1011" s="209">
        <v>1.216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127</v>
      </c>
      <c r="AU1011" s="215" t="s">
        <v>123</v>
      </c>
      <c r="AV1011" s="14" t="s">
        <v>123</v>
      </c>
      <c r="AW1011" s="14" t="s">
        <v>34</v>
      </c>
      <c r="AX1011" s="14" t="s">
        <v>72</v>
      </c>
      <c r="AY1011" s="215" t="s">
        <v>114</v>
      </c>
    </row>
    <row r="1012" spans="2:51" s="16" customFormat="1" ht="11.25">
      <c r="B1012" s="233"/>
      <c r="C1012" s="234"/>
      <c r="D1012" s="196" t="s">
        <v>127</v>
      </c>
      <c r="E1012" s="235" t="s">
        <v>19</v>
      </c>
      <c r="F1012" s="236" t="s">
        <v>369</v>
      </c>
      <c r="G1012" s="234"/>
      <c r="H1012" s="237">
        <v>1.216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AT1012" s="243" t="s">
        <v>127</v>
      </c>
      <c r="AU1012" s="243" t="s">
        <v>123</v>
      </c>
      <c r="AV1012" s="16" t="s">
        <v>139</v>
      </c>
      <c r="AW1012" s="16" t="s">
        <v>34</v>
      </c>
      <c r="AX1012" s="16" t="s">
        <v>72</v>
      </c>
      <c r="AY1012" s="243" t="s">
        <v>114</v>
      </c>
    </row>
    <row r="1013" spans="2:51" s="13" customFormat="1" ht="11.25">
      <c r="B1013" s="194"/>
      <c r="C1013" s="195"/>
      <c r="D1013" s="196" t="s">
        <v>127</v>
      </c>
      <c r="E1013" s="197" t="s">
        <v>19</v>
      </c>
      <c r="F1013" s="198" t="s">
        <v>370</v>
      </c>
      <c r="G1013" s="195"/>
      <c r="H1013" s="197" t="s">
        <v>19</v>
      </c>
      <c r="I1013" s="199"/>
      <c r="J1013" s="195"/>
      <c r="K1013" s="195"/>
      <c r="L1013" s="200"/>
      <c r="M1013" s="201"/>
      <c r="N1013" s="202"/>
      <c r="O1013" s="202"/>
      <c r="P1013" s="202"/>
      <c r="Q1013" s="202"/>
      <c r="R1013" s="202"/>
      <c r="S1013" s="202"/>
      <c r="T1013" s="203"/>
      <c r="AT1013" s="204" t="s">
        <v>127</v>
      </c>
      <c r="AU1013" s="204" t="s">
        <v>123</v>
      </c>
      <c r="AV1013" s="13" t="s">
        <v>80</v>
      </c>
      <c r="AW1013" s="13" t="s">
        <v>34</v>
      </c>
      <c r="AX1013" s="13" t="s">
        <v>72</v>
      </c>
      <c r="AY1013" s="204" t="s">
        <v>114</v>
      </c>
    </row>
    <row r="1014" spans="2:51" s="13" customFormat="1" ht="11.25">
      <c r="B1014" s="194"/>
      <c r="C1014" s="195"/>
      <c r="D1014" s="196" t="s">
        <v>127</v>
      </c>
      <c r="E1014" s="197" t="s">
        <v>19</v>
      </c>
      <c r="F1014" s="198" t="s">
        <v>367</v>
      </c>
      <c r="G1014" s="195"/>
      <c r="H1014" s="197" t="s">
        <v>19</v>
      </c>
      <c r="I1014" s="199"/>
      <c r="J1014" s="195"/>
      <c r="K1014" s="195"/>
      <c r="L1014" s="200"/>
      <c r="M1014" s="201"/>
      <c r="N1014" s="202"/>
      <c r="O1014" s="202"/>
      <c r="P1014" s="202"/>
      <c r="Q1014" s="202"/>
      <c r="R1014" s="202"/>
      <c r="S1014" s="202"/>
      <c r="T1014" s="203"/>
      <c r="AT1014" s="204" t="s">
        <v>127</v>
      </c>
      <c r="AU1014" s="204" t="s">
        <v>123</v>
      </c>
      <c r="AV1014" s="13" t="s">
        <v>80</v>
      </c>
      <c r="AW1014" s="13" t="s">
        <v>34</v>
      </c>
      <c r="AX1014" s="13" t="s">
        <v>72</v>
      </c>
      <c r="AY1014" s="204" t="s">
        <v>114</v>
      </c>
    </row>
    <row r="1015" spans="2:51" s="14" customFormat="1" ht="11.25">
      <c r="B1015" s="205"/>
      <c r="C1015" s="206"/>
      <c r="D1015" s="196" t="s">
        <v>127</v>
      </c>
      <c r="E1015" s="207" t="s">
        <v>19</v>
      </c>
      <c r="F1015" s="208" t="s">
        <v>637</v>
      </c>
      <c r="G1015" s="206"/>
      <c r="H1015" s="209">
        <v>1.216</v>
      </c>
      <c r="I1015" s="210"/>
      <c r="J1015" s="206"/>
      <c r="K1015" s="206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127</v>
      </c>
      <c r="AU1015" s="215" t="s">
        <v>123</v>
      </c>
      <c r="AV1015" s="14" t="s">
        <v>123</v>
      </c>
      <c r="AW1015" s="14" t="s">
        <v>34</v>
      </c>
      <c r="AX1015" s="14" t="s">
        <v>72</v>
      </c>
      <c r="AY1015" s="215" t="s">
        <v>114</v>
      </c>
    </row>
    <row r="1016" spans="2:51" s="16" customFormat="1" ht="11.25">
      <c r="B1016" s="233"/>
      <c r="C1016" s="234"/>
      <c r="D1016" s="196" t="s">
        <v>127</v>
      </c>
      <c r="E1016" s="235" t="s">
        <v>19</v>
      </c>
      <c r="F1016" s="236" t="s">
        <v>369</v>
      </c>
      <c r="G1016" s="234"/>
      <c r="H1016" s="237">
        <v>1.216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AT1016" s="243" t="s">
        <v>127</v>
      </c>
      <c r="AU1016" s="243" t="s">
        <v>123</v>
      </c>
      <c r="AV1016" s="16" t="s">
        <v>139</v>
      </c>
      <c r="AW1016" s="16" t="s">
        <v>34</v>
      </c>
      <c r="AX1016" s="16" t="s">
        <v>72</v>
      </c>
      <c r="AY1016" s="243" t="s">
        <v>114</v>
      </c>
    </row>
    <row r="1017" spans="2:51" s="13" customFormat="1" ht="11.25">
      <c r="B1017" s="194"/>
      <c r="C1017" s="195"/>
      <c r="D1017" s="196" t="s">
        <v>127</v>
      </c>
      <c r="E1017" s="197" t="s">
        <v>19</v>
      </c>
      <c r="F1017" s="198" t="s">
        <v>372</v>
      </c>
      <c r="G1017" s="195"/>
      <c r="H1017" s="197" t="s">
        <v>19</v>
      </c>
      <c r="I1017" s="199"/>
      <c r="J1017" s="195"/>
      <c r="K1017" s="195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127</v>
      </c>
      <c r="AU1017" s="204" t="s">
        <v>123</v>
      </c>
      <c r="AV1017" s="13" t="s">
        <v>80</v>
      </c>
      <c r="AW1017" s="13" t="s">
        <v>34</v>
      </c>
      <c r="AX1017" s="13" t="s">
        <v>72</v>
      </c>
      <c r="AY1017" s="204" t="s">
        <v>114</v>
      </c>
    </row>
    <row r="1018" spans="2:51" s="13" customFormat="1" ht="11.25">
      <c r="B1018" s="194"/>
      <c r="C1018" s="195"/>
      <c r="D1018" s="196" t="s">
        <v>127</v>
      </c>
      <c r="E1018" s="197" t="s">
        <v>19</v>
      </c>
      <c r="F1018" s="198" t="s">
        <v>367</v>
      </c>
      <c r="G1018" s="195"/>
      <c r="H1018" s="197" t="s">
        <v>19</v>
      </c>
      <c r="I1018" s="199"/>
      <c r="J1018" s="195"/>
      <c r="K1018" s="195"/>
      <c r="L1018" s="200"/>
      <c r="M1018" s="201"/>
      <c r="N1018" s="202"/>
      <c r="O1018" s="202"/>
      <c r="P1018" s="202"/>
      <c r="Q1018" s="202"/>
      <c r="R1018" s="202"/>
      <c r="S1018" s="202"/>
      <c r="T1018" s="203"/>
      <c r="AT1018" s="204" t="s">
        <v>127</v>
      </c>
      <c r="AU1018" s="204" t="s">
        <v>123</v>
      </c>
      <c r="AV1018" s="13" t="s">
        <v>80</v>
      </c>
      <c r="AW1018" s="13" t="s">
        <v>34</v>
      </c>
      <c r="AX1018" s="13" t="s">
        <v>72</v>
      </c>
      <c r="AY1018" s="204" t="s">
        <v>114</v>
      </c>
    </row>
    <row r="1019" spans="2:51" s="14" customFormat="1" ht="11.25">
      <c r="B1019" s="205"/>
      <c r="C1019" s="206"/>
      <c r="D1019" s="196" t="s">
        <v>127</v>
      </c>
      <c r="E1019" s="207" t="s">
        <v>19</v>
      </c>
      <c r="F1019" s="208" t="s">
        <v>637</v>
      </c>
      <c r="G1019" s="206"/>
      <c r="H1019" s="209">
        <v>1.216</v>
      </c>
      <c r="I1019" s="210"/>
      <c r="J1019" s="206"/>
      <c r="K1019" s="206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127</v>
      </c>
      <c r="AU1019" s="215" t="s">
        <v>123</v>
      </c>
      <c r="AV1019" s="14" t="s">
        <v>123</v>
      </c>
      <c r="AW1019" s="14" t="s">
        <v>34</v>
      </c>
      <c r="AX1019" s="14" t="s">
        <v>72</v>
      </c>
      <c r="AY1019" s="215" t="s">
        <v>114</v>
      </c>
    </row>
    <row r="1020" spans="2:51" s="16" customFormat="1" ht="11.25">
      <c r="B1020" s="233"/>
      <c r="C1020" s="234"/>
      <c r="D1020" s="196" t="s">
        <v>127</v>
      </c>
      <c r="E1020" s="235" t="s">
        <v>19</v>
      </c>
      <c r="F1020" s="236" t="s">
        <v>369</v>
      </c>
      <c r="G1020" s="234"/>
      <c r="H1020" s="237">
        <v>1.216</v>
      </c>
      <c r="I1020" s="238"/>
      <c r="J1020" s="234"/>
      <c r="K1020" s="234"/>
      <c r="L1020" s="239"/>
      <c r="M1020" s="240"/>
      <c r="N1020" s="241"/>
      <c r="O1020" s="241"/>
      <c r="P1020" s="241"/>
      <c r="Q1020" s="241"/>
      <c r="R1020" s="241"/>
      <c r="S1020" s="241"/>
      <c r="T1020" s="242"/>
      <c r="AT1020" s="243" t="s">
        <v>127</v>
      </c>
      <c r="AU1020" s="243" t="s">
        <v>123</v>
      </c>
      <c r="AV1020" s="16" t="s">
        <v>139</v>
      </c>
      <c r="AW1020" s="16" t="s">
        <v>34</v>
      </c>
      <c r="AX1020" s="16" t="s">
        <v>72</v>
      </c>
      <c r="AY1020" s="243" t="s">
        <v>114</v>
      </c>
    </row>
    <row r="1021" spans="2:51" s="13" customFormat="1" ht="11.25">
      <c r="B1021" s="194"/>
      <c r="C1021" s="195"/>
      <c r="D1021" s="196" t="s">
        <v>127</v>
      </c>
      <c r="E1021" s="197" t="s">
        <v>19</v>
      </c>
      <c r="F1021" s="198" t="s">
        <v>363</v>
      </c>
      <c r="G1021" s="195"/>
      <c r="H1021" s="197" t="s">
        <v>19</v>
      </c>
      <c r="I1021" s="199"/>
      <c r="J1021" s="195"/>
      <c r="K1021" s="195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127</v>
      </c>
      <c r="AU1021" s="204" t="s">
        <v>123</v>
      </c>
      <c r="AV1021" s="13" t="s">
        <v>80</v>
      </c>
      <c r="AW1021" s="13" t="s">
        <v>34</v>
      </c>
      <c r="AX1021" s="13" t="s">
        <v>72</v>
      </c>
      <c r="AY1021" s="204" t="s">
        <v>114</v>
      </c>
    </row>
    <row r="1022" spans="2:51" s="13" customFormat="1" ht="11.25">
      <c r="B1022" s="194"/>
      <c r="C1022" s="195"/>
      <c r="D1022" s="196" t="s">
        <v>127</v>
      </c>
      <c r="E1022" s="197" t="s">
        <v>19</v>
      </c>
      <c r="F1022" s="198" t="s">
        <v>486</v>
      </c>
      <c r="G1022" s="195"/>
      <c r="H1022" s="197" t="s">
        <v>19</v>
      </c>
      <c r="I1022" s="199"/>
      <c r="J1022" s="195"/>
      <c r="K1022" s="195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127</v>
      </c>
      <c r="AU1022" s="204" t="s">
        <v>123</v>
      </c>
      <c r="AV1022" s="13" t="s">
        <v>80</v>
      </c>
      <c r="AW1022" s="13" t="s">
        <v>34</v>
      </c>
      <c r="AX1022" s="13" t="s">
        <v>72</v>
      </c>
      <c r="AY1022" s="204" t="s">
        <v>114</v>
      </c>
    </row>
    <row r="1023" spans="2:51" s="13" customFormat="1" ht="11.25">
      <c r="B1023" s="194"/>
      <c r="C1023" s="195"/>
      <c r="D1023" s="196" t="s">
        <v>127</v>
      </c>
      <c r="E1023" s="197" t="s">
        <v>19</v>
      </c>
      <c r="F1023" s="198" t="s">
        <v>364</v>
      </c>
      <c r="G1023" s="195"/>
      <c r="H1023" s="197" t="s">
        <v>19</v>
      </c>
      <c r="I1023" s="199"/>
      <c r="J1023" s="195"/>
      <c r="K1023" s="195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127</v>
      </c>
      <c r="AU1023" s="204" t="s">
        <v>123</v>
      </c>
      <c r="AV1023" s="13" t="s">
        <v>80</v>
      </c>
      <c r="AW1023" s="13" t="s">
        <v>34</v>
      </c>
      <c r="AX1023" s="13" t="s">
        <v>72</v>
      </c>
      <c r="AY1023" s="204" t="s">
        <v>114</v>
      </c>
    </row>
    <row r="1024" spans="2:51" s="14" customFormat="1" ht="11.25">
      <c r="B1024" s="205"/>
      <c r="C1024" s="206"/>
      <c r="D1024" s="196" t="s">
        <v>127</v>
      </c>
      <c r="E1024" s="207" t="s">
        <v>19</v>
      </c>
      <c r="F1024" s="208" t="s">
        <v>638</v>
      </c>
      <c r="G1024" s="206"/>
      <c r="H1024" s="209">
        <v>8.5990000000000002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127</v>
      </c>
      <c r="AU1024" s="215" t="s">
        <v>123</v>
      </c>
      <c r="AV1024" s="14" t="s">
        <v>123</v>
      </c>
      <c r="AW1024" s="14" t="s">
        <v>34</v>
      </c>
      <c r="AX1024" s="14" t="s">
        <v>72</v>
      </c>
      <c r="AY1024" s="215" t="s">
        <v>114</v>
      </c>
    </row>
    <row r="1025" spans="2:51" s="13" customFormat="1" ht="11.25">
      <c r="B1025" s="194"/>
      <c r="C1025" s="195"/>
      <c r="D1025" s="196" t="s">
        <v>127</v>
      </c>
      <c r="E1025" s="197" t="s">
        <v>19</v>
      </c>
      <c r="F1025" s="198" t="s">
        <v>451</v>
      </c>
      <c r="G1025" s="195"/>
      <c r="H1025" s="197" t="s">
        <v>19</v>
      </c>
      <c r="I1025" s="199"/>
      <c r="J1025" s="195"/>
      <c r="K1025" s="195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127</v>
      </c>
      <c r="AU1025" s="204" t="s">
        <v>123</v>
      </c>
      <c r="AV1025" s="13" t="s">
        <v>80</v>
      </c>
      <c r="AW1025" s="13" t="s">
        <v>34</v>
      </c>
      <c r="AX1025" s="13" t="s">
        <v>72</v>
      </c>
      <c r="AY1025" s="204" t="s">
        <v>114</v>
      </c>
    </row>
    <row r="1026" spans="2:51" s="14" customFormat="1" ht="11.25">
      <c r="B1026" s="205"/>
      <c r="C1026" s="206"/>
      <c r="D1026" s="196" t="s">
        <v>127</v>
      </c>
      <c r="E1026" s="207" t="s">
        <v>19</v>
      </c>
      <c r="F1026" s="208" t="s">
        <v>639</v>
      </c>
      <c r="G1026" s="206"/>
      <c r="H1026" s="209">
        <v>9.5540000000000003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127</v>
      </c>
      <c r="AU1026" s="215" t="s">
        <v>123</v>
      </c>
      <c r="AV1026" s="14" t="s">
        <v>123</v>
      </c>
      <c r="AW1026" s="14" t="s">
        <v>34</v>
      </c>
      <c r="AX1026" s="14" t="s">
        <v>72</v>
      </c>
      <c r="AY1026" s="215" t="s">
        <v>114</v>
      </c>
    </row>
    <row r="1027" spans="2:51" s="13" customFormat="1" ht="11.25">
      <c r="B1027" s="194"/>
      <c r="C1027" s="195"/>
      <c r="D1027" s="196" t="s">
        <v>127</v>
      </c>
      <c r="E1027" s="197" t="s">
        <v>19</v>
      </c>
      <c r="F1027" s="198" t="s">
        <v>453</v>
      </c>
      <c r="G1027" s="195"/>
      <c r="H1027" s="197" t="s">
        <v>19</v>
      </c>
      <c r="I1027" s="199"/>
      <c r="J1027" s="195"/>
      <c r="K1027" s="195"/>
      <c r="L1027" s="200"/>
      <c r="M1027" s="201"/>
      <c r="N1027" s="202"/>
      <c r="O1027" s="202"/>
      <c r="P1027" s="202"/>
      <c r="Q1027" s="202"/>
      <c r="R1027" s="202"/>
      <c r="S1027" s="202"/>
      <c r="T1027" s="203"/>
      <c r="AT1027" s="204" t="s">
        <v>127</v>
      </c>
      <c r="AU1027" s="204" t="s">
        <v>123</v>
      </c>
      <c r="AV1027" s="13" t="s">
        <v>80</v>
      </c>
      <c r="AW1027" s="13" t="s">
        <v>34</v>
      </c>
      <c r="AX1027" s="13" t="s">
        <v>72</v>
      </c>
      <c r="AY1027" s="204" t="s">
        <v>114</v>
      </c>
    </row>
    <row r="1028" spans="2:51" s="14" customFormat="1" ht="11.25">
      <c r="B1028" s="205"/>
      <c r="C1028" s="206"/>
      <c r="D1028" s="196" t="s">
        <v>127</v>
      </c>
      <c r="E1028" s="207" t="s">
        <v>19</v>
      </c>
      <c r="F1028" s="208" t="s">
        <v>639</v>
      </c>
      <c r="G1028" s="206"/>
      <c r="H1028" s="209">
        <v>9.5540000000000003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127</v>
      </c>
      <c r="AU1028" s="215" t="s">
        <v>123</v>
      </c>
      <c r="AV1028" s="14" t="s">
        <v>123</v>
      </c>
      <c r="AW1028" s="14" t="s">
        <v>34</v>
      </c>
      <c r="AX1028" s="14" t="s">
        <v>72</v>
      </c>
      <c r="AY1028" s="215" t="s">
        <v>114</v>
      </c>
    </row>
    <row r="1029" spans="2:51" s="13" customFormat="1" ht="11.25">
      <c r="B1029" s="194"/>
      <c r="C1029" s="195"/>
      <c r="D1029" s="196" t="s">
        <v>127</v>
      </c>
      <c r="E1029" s="197" t="s">
        <v>19</v>
      </c>
      <c r="F1029" s="198" t="s">
        <v>454</v>
      </c>
      <c r="G1029" s="195"/>
      <c r="H1029" s="197" t="s">
        <v>19</v>
      </c>
      <c r="I1029" s="199"/>
      <c r="J1029" s="195"/>
      <c r="K1029" s="195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127</v>
      </c>
      <c r="AU1029" s="204" t="s">
        <v>123</v>
      </c>
      <c r="AV1029" s="13" t="s">
        <v>80</v>
      </c>
      <c r="AW1029" s="13" t="s">
        <v>34</v>
      </c>
      <c r="AX1029" s="13" t="s">
        <v>72</v>
      </c>
      <c r="AY1029" s="204" t="s">
        <v>114</v>
      </c>
    </row>
    <row r="1030" spans="2:51" s="14" customFormat="1" ht="11.25">
      <c r="B1030" s="205"/>
      <c r="C1030" s="206"/>
      <c r="D1030" s="196" t="s">
        <v>127</v>
      </c>
      <c r="E1030" s="207" t="s">
        <v>19</v>
      </c>
      <c r="F1030" s="208" t="s">
        <v>639</v>
      </c>
      <c r="G1030" s="206"/>
      <c r="H1030" s="209">
        <v>9.5540000000000003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127</v>
      </c>
      <c r="AU1030" s="215" t="s">
        <v>123</v>
      </c>
      <c r="AV1030" s="14" t="s">
        <v>123</v>
      </c>
      <c r="AW1030" s="14" t="s">
        <v>34</v>
      </c>
      <c r="AX1030" s="14" t="s">
        <v>72</v>
      </c>
      <c r="AY1030" s="215" t="s">
        <v>114</v>
      </c>
    </row>
    <row r="1031" spans="2:51" s="13" customFormat="1" ht="11.25">
      <c r="B1031" s="194"/>
      <c r="C1031" s="195"/>
      <c r="D1031" s="196" t="s">
        <v>127</v>
      </c>
      <c r="E1031" s="197" t="s">
        <v>19</v>
      </c>
      <c r="F1031" s="198" t="s">
        <v>456</v>
      </c>
      <c r="G1031" s="195"/>
      <c r="H1031" s="197" t="s">
        <v>19</v>
      </c>
      <c r="I1031" s="199"/>
      <c r="J1031" s="195"/>
      <c r="K1031" s="195"/>
      <c r="L1031" s="200"/>
      <c r="M1031" s="201"/>
      <c r="N1031" s="202"/>
      <c r="O1031" s="202"/>
      <c r="P1031" s="202"/>
      <c r="Q1031" s="202"/>
      <c r="R1031" s="202"/>
      <c r="S1031" s="202"/>
      <c r="T1031" s="203"/>
      <c r="AT1031" s="204" t="s">
        <v>127</v>
      </c>
      <c r="AU1031" s="204" t="s">
        <v>123</v>
      </c>
      <c r="AV1031" s="13" t="s">
        <v>80</v>
      </c>
      <c r="AW1031" s="13" t="s">
        <v>34</v>
      </c>
      <c r="AX1031" s="13" t="s">
        <v>72</v>
      </c>
      <c r="AY1031" s="204" t="s">
        <v>114</v>
      </c>
    </row>
    <row r="1032" spans="2:51" s="14" customFormat="1" ht="11.25">
      <c r="B1032" s="205"/>
      <c r="C1032" s="206"/>
      <c r="D1032" s="196" t="s">
        <v>127</v>
      </c>
      <c r="E1032" s="207" t="s">
        <v>19</v>
      </c>
      <c r="F1032" s="208" t="s">
        <v>639</v>
      </c>
      <c r="G1032" s="206"/>
      <c r="H1032" s="209">
        <v>9.5540000000000003</v>
      </c>
      <c r="I1032" s="210"/>
      <c r="J1032" s="206"/>
      <c r="K1032" s="206"/>
      <c r="L1032" s="211"/>
      <c r="M1032" s="212"/>
      <c r="N1032" s="213"/>
      <c r="O1032" s="213"/>
      <c r="P1032" s="213"/>
      <c r="Q1032" s="213"/>
      <c r="R1032" s="213"/>
      <c r="S1032" s="213"/>
      <c r="T1032" s="214"/>
      <c r="AT1032" s="215" t="s">
        <v>127</v>
      </c>
      <c r="AU1032" s="215" t="s">
        <v>123</v>
      </c>
      <c r="AV1032" s="14" t="s">
        <v>123</v>
      </c>
      <c r="AW1032" s="14" t="s">
        <v>34</v>
      </c>
      <c r="AX1032" s="14" t="s">
        <v>72</v>
      </c>
      <c r="AY1032" s="215" t="s">
        <v>114</v>
      </c>
    </row>
    <row r="1033" spans="2:51" s="13" customFormat="1" ht="11.25">
      <c r="B1033" s="194"/>
      <c r="C1033" s="195"/>
      <c r="D1033" s="196" t="s">
        <v>127</v>
      </c>
      <c r="E1033" s="197" t="s">
        <v>19</v>
      </c>
      <c r="F1033" s="198" t="s">
        <v>457</v>
      </c>
      <c r="G1033" s="195"/>
      <c r="H1033" s="197" t="s">
        <v>19</v>
      </c>
      <c r="I1033" s="199"/>
      <c r="J1033" s="195"/>
      <c r="K1033" s="195"/>
      <c r="L1033" s="200"/>
      <c r="M1033" s="201"/>
      <c r="N1033" s="202"/>
      <c r="O1033" s="202"/>
      <c r="P1033" s="202"/>
      <c r="Q1033" s="202"/>
      <c r="R1033" s="202"/>
      <c r="S1033" s="202"/>
      <c r="T1033" s="203"/>
      <c r="AT1033" s="204" t="s">
        <v>127</v>
      </c>
      <c r="AU1033" s="204" t="s">
        <v>123</v>
      </c>
      <c r="AV1033" s="13" t="s">
        <v>80</v>
      </c>
      <c r="AW1033" s="13" t="s">
        <v>34</v>
      </c>
      <c r="AX1033" s="13" t="s">
        <v>72</v>
      </c>
      <c r="AY1033" s="204" t="s">
        <v>114</v>
      </c>
    </row>
    <row r="1034" spans="2:51" s="14" customFormat="1" ht="11.25">
      <c r="B1034" s="205"/>
      <c r="C1034" s="206"/>
      <c r="D1034" s="196" t="s">
        <v>127</v>
      </c>
      <c r="E1034" s="207" t="s">
        <v>19</v>
      </c>
      <c r="F1034" s="208" t="s">
        <v>640</v>
      </c>
      <c r="G1034" s="206"/>
      <c r="H1034" s="209">
        <v>28.663</v>
      </c>
      <c r="I1034" s="210"/>
      <c r="J1034" s="206"/>
      <c r="K1034" s="206"/>
      <c r="L1034" s="211"/>
      <c r="M1034" s="212"/>
      <c r="N1034" s="213"/>
      <c r="O1034" s="213"/>
      <c r="P1034" s="213"/>
      <c r="Q1034" s="213"/>
      <c r="R1034" s="213"/>
      <c r="S1034" s="213"/>
      <c r="T1034" s="214"/>
      <c r="AT1034" s="215" t="s">
        <v>127</v>
      </c>
      <c r="AU1034" s="215" t="s">
        <v>123</v>
      </c>
      <c r="AV1034" s="14" t="s">
        <v>123</v>
      </c>
      <c r="AW1034" s="14" t="s">
        <v>34</v>
      </c>
      <c r="AX1034" s="14" t="s">
        <v>72</v>
      </c>
      <c r="AY1034" s="215" t="s">
        <v>114</v>
      </c>
    </row>
    <row r="1035" spans="2:51" s="16" customFormat="1" ht="11.25">
      <c r="B1035" s="233"/>
      <c r="C1035" s="234"/>
      <c r="D1035" s="196" t="s">
        <v>127</v>
      </c>
      <c r="E1035" s="235" t="s">
        <v>19</v>
      </c>
      <c r="F1035" s="236" t="s">
        <v>369</v>
      </c>
      <c r="G1035" s="234"/>
      <c r="H1035" s="237">
        <v>75.478000000000009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AT1035" s="243" t="s">
        <v>127</v>
      </c>
      <c r="AU1035" s="243" t="s">
        <v>123</v>
      </c>
      <c r="AV1035" s="16" t="s">
        <v>139</v>
      </c>
      <c r="AW1035" s="16" t="s">
        <v>34</v>
      </c>
      <c r="AX1035" s="16" t="s">
        <v>72</v>
      </c>
      <c r="AY1035" s="243" t="s">
        <v>114</v>
      </c>
    </row>
    <row r="1036" spans="2:51" s="13" customFormat="1" ht="11.25">
      <c r="B1036" s="194"/>
      <c r="C1036" s="195"/>
      <c r="D1036" s="196" t="s">
        <v>127</v>
      </c>
      <c r="E1036" s="197" t="s">
        <v>19</v>
      </c>
      <c r="F1036" s="198" t="s">
        <v>363</v>
      </c>
      <c r="G1036" s="195"/>
      <c r="H1036" s="197" t="s">
        <v>19</v>
      </c>
      <c r="I1036" s="199"/>
      <c r="J1036" s="195"/>
      <c r="K1036" s="195"/>
      <c r="L1036" s="200"/>
      <c r="M1036" s="201"/>
      <c r="N1036" s="202"/>
      <c r="O1036" s="202"/>
      <c r="P1036" s="202"/>
      <c r="Q1036" s="202"/>
      <c r="R1036" s="202"/>
      <c r="S1036" s="202"/>
      <c r="T1036" s="203"/>
      <c r="AT1036" s="204" t="s">
        <v>127</v>
      </c>
      <c r="AU1036" s="204" t="s">
        <v>123</v>
      </c>
      <c r="AV1036" s="13" t="s">
        <v>80</v>
      </c>
      <c r="AW1036" s="13" t="s">
        <v>34</v>
      </c>
      <c r="AX1036" s="13" t="s">
        <v>72</v>
      </c>
      <c r="AY1036" s="204" t="s">
        <v>114</v>
      </c>
    </row>
    <row r="1037" spans="2:51" s="13" customFormat="1" ht="11.25">
      <c r="B1037" s="194"/>
      <c r="C1037" s="195"/>
      <c r="D1037" s="196" t="s">
        <v>127</v>
      </c>
      <c r="E1037" s="197" t="s">
        <v>19</v>
      </c>
      <c r="F1037" s="198" t="s">
        <v>495</v>
      </c>
      <c r="G1037" s="195"/>
      <c r="H1037" s="197" t="s">
        <v>19</v>
      </c>
      <c r="I1037" s="199"/>
      <c r="J1037" s="195"/>
      <c r="K1037" s="195"/>
      <c r="L1037" s="200"/>
      <c r="M1037" s="201"/>
      <c r="N1037" s="202"/>
      <c r="O1037" s="202"/>
      <c r="P1037" s="202"/>
      <c r="Q1037" s="202"/>
      <c r="R1037" s="202"/>
      <c r="S1037" s="202"/>
      <c r="T1037" s="203"/>
      <c r="AT1037" s="204" t="s">
        <v>127</v>
      </c>
      <c r="AU1037" s="204" t="s">
        <v>123</v>
      </c>
      <c r="AV1037" s="13" t="s">
        <v>80</v>
      </c>
      <c r="AW1037" s="13" t="s">
        <v>34</v>
      </c>
      <c r="AX1037" s="13" t="s">
        <v>72</v>
      </c>
      <c r="AY1037" s="204" t="s">
        <v>114</v>
      </c>
    </row>
    <row r="1038" spans="2:51" s="13" customFormat="1" ht="11.25">
      <c r="B1038" s="194"/>
      <c r="C1038" s="195"/>
      <c r="D1038" s="196" t="s">
        <v>127</v>
      </c>
      <c r="E1038" s="197" t="s">
        <v>19</v>
      </c>
      <c r="F1038" s="198" t="s">
        <v>364</v>
      </c>
      <c r="G1038" s="195"/>
      <c r="H1038" s="197" t="s">
        <v>19</v>
      </c>
      <c r="I1038" s="199"/>
      <c r="J1038" s="195"/>
      <c r="K1038" s="195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127</v>
      </c>
      <c r="AU1038" s="204" t="s">
        <v>123</v>
      </c>
      <c r="AV1038" s="13" t="s">
        <v>80</v>
      </c>
      <c r="AW1038" s="13" t="s">
        <v>34</v>
      </c>
      <c r="AX1038" s="13" t="s">
        <v>72</v>
      </c>
      <c r="AY1038" s="204" t="s">
        <v>114</v>
      </c>
    </row>
    <row r="1039" spans="2:51" s="13" customFormat="1" ht="11.25">
      <c r="B1039" s="194"/>
      <c r="C1039" s="195"/>
      <c r="D1039" s="196" t="s">
        <v>127</v>
      </c>
      <c r="E1039" s="197" t="s">
        <v>19</v>
      </c>
      <c r="F1039" s="198" t="s">
        <v>365</v>
      </c>
      <c r="G1039" s="195"/>
      <c r="H1039" s="197" t="s">
        <v>19</v>
      </c>
      <c r="I1039" s="199"/>
      <c r="J1039" s="195"/>
      <c r="K1039" s="195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127</v>
      </c>
      <c r="AU1039" s="204" t="s">
        <v>123</v>
      </c>
      <c r="AV1039" s="13" t="s">
        <v>80</v>
      </c>
      <c r="AW1039" s="13" t="s">
        <v>34</v>
      </c>
      <c r="AX1039" s="13" t="s">
        <v>72</v>
      </c>
      <c r="AY1039" s="204" t="s">
        <v>114</v>
      </c>
    </row>
    <row r="1040" spans="2:51" s="14" customFormat="1" ht="11.25">
      <c r="B1040" s="205"/>
      <c r="C1040" s="206"/>
      <c r="D1040" s="196" t="s">
        <v>127</v>
      </c>
      <c r="E1040" s="207" t="s">
        <v>19</v>
      </c>
      <c r="F1040" s="208" t="s">
        <v>641</v>
      </c>
      <c r="G1040" s="206"/>
      <c r="H1040" s="209">
        <v>1.27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127</v>
      </c>
      <c r="AU1040" s="215" t="s">
        <v>123</v>
      </c>
      <c r="AV1040" s="14" t="s">
        <v>123</v>
      </c>
      <c r="AW1040" s="14" t="s">
        <v>34</v>
      </c>
      <c r="AX1040" s="14" t="s">
        <v>72</v>
      </c>
      <c r="AY1040" s="215" t="s">
        <v>114</v>
      </c>
    </row>
    <row r="1041" spans="2:51" s="13" customFormat="1" ht="11.25">
      <c r="B1041" s="194"/>
      <c r="C1041" s="195"/>
      <c r="D1041" s="196" t="s">
        <v>127</v>
      </c>
      <c r="E1041" s="197" t="s">
        <v>19</v>
      </c>
      <c r="F1041" s="198" t="s">
        <v>367</v>
      </c>
      <c r="G1041" s="195"/>
      <c r="H1041" s="197" t="s">
        <v>19</v>
      </c>
      <c r="I1041" s="199"/>
      <c r="J1041" s="195"/>
      <c r="K1041" s="195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127</v>
      </c>
      <c r="AU1041" s="204" t="s">
        <v>123</v>
      </c>
      <c r="AV1041" s="13" t="s">
        <v>80</v>
      </c>
      <c r="AW1041" s="13" t="s">
        <v>34</v>
      </c>
      <c r="AX1041" s="13" t="s">
        <v>72</v>
      </c>
      <c r="AY1041" s="204" t="s">
        <v>114</v>
      </c>
    </row>
    <row r="1042" spans="2:51" s="14" customFormat="1" ht="11.25">
      <c r="B1042" s="205"/>
      <c r="C1042" s="206"/>
      <c r="D1042" s="196" t="s">
        <v>127</v>
      </c>
      <c r="E1042" s="207" t="s">
        <v>19</v>
      </c>
      <c r="F1042" s="208" t="s">
        <v>642</v>
      </c>
      <c r="G1042" s="206"/>
      <c r="H1042" s="209">
        <v>1.6259999999999999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127</v>
      </c>
      <c r="AU1042" s="215" t="s">
        <v>123</v>
      </c>
      <c r="AV1042" s="14" t="s">
        <v>123</v>
      </c>
      <c r="AW1042" s="14" t="s">
        <v>34</v>
      </c>
      <c r="AX1042" s="14" t="s">
        <v>72</v>
      </c>
      <c r="AY1042" s="215" t="s">
        <v>114</v>
      </c>
    </row>
    <row r="1043" spans="2:51" s="16" customFormat="1" ht="11.25">
      <c r="B1043" s="233"/>
      <c r="C1043" s="234"/>
      <c r="D1043" s="196" t="s">
        <v>127</v>
      </c>
      <c r="E1043" s="235" t="s">
        <v>19</v>
      </c>
      <c r="F1043" s="236" t="s">
        <v>369</v>
      </c>
      <c r="G1043" s="234"/>
      <c r="H1043" s="237">
        <v>2.8959999999999999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AT1043" s="243" t="s">
        <v>127</v>
      </c>
      <c r="AU1043" s="243" t="s">
        <v>123</v>
      </c>
      <c r="AV1043" s="16" t="s">
        <v>139</v>
      </c>
      <c r="AW1043" s="16" t="s">
        <v>34</v>
      </c>
      <c r="AX1043" s="16" t="s">
        <v>72</v>
      </c>
      <c r="AY1043" s="243" t="s">
        <v>114</v>
      </c>
    </row>
    <row r="1044" spans="2:51" s="13" customFormat="1" ht="11.25">
      <c r="B1044" s="194"/>
      <c r="C1044" s="195"/>
      <c r="D1044" s="196" t="s">
        <v>127</v>
      </c>
      <c r="E1044" s="197" t="s">
        <v>19</v>
      </c>
      <c r="F1044" s="198" t="s">
        <v>370</v>
      </c>
      <c r="G1044" s="195"/>
      <c r="H1044" s="197" t="s">
        <v>19</v>
      </c>
      <c r="I1044" s="199"/>
      <c r="J1044" s="195"/>
      <c r="K1044" s="195"/>
      <c r="L1044" s="200"/>
      <c r="M1044" s="201"/>
      <c r="N1044" s="202"/>
      <c r="O1044" s="202"/>
      <c r="P1044" s="202"/>
      <c r="Q1044" s="202"/>
      <c r="R1044" s="202"/>
      <c r="S1044" s="202"/>
      <c r="T1044" s="203"/>
      <c r="AT1044" s="204" t="s">
        <v>127</v>
      </c>
      <c r="AU1044" s="204" t="s">
        <v>123</v>
      </c>
      <c r="AV1044" s="13" t="s">
        <v>80</v>
      </c>
      <c r="AW1044" s="13" t="s">
        <v>34</v>
      </c>
      <c r="AX1044" s="13" t="s">
        <v>72</v>
      </c>
      <c r="AY1044" s="204" t="s">
        <v>114</v>
      </c>
    </row>
    <row r="1045" spans="2:51" s="13" customFormat="1" ht="11.25">
      <c r="B1045" s="194"/>
      <c r="C1045" s="195"/>
      <c r="D1045" s="196" t="s">
        <v>127</v>
      </c>
      <c r="E1045" s="197" t="s">
        <v>19</v>
      </c>
      <c r="F1045" s="198" t="s">
        <v>365</v>
      </c>
      <c r="G1045" s="195"/>
      <c r="H1045" s="197" t="s">
        <v>19</v>
      </c>
      <c r="I1045" s="199"/>
      <c r="J1045" s="195"/>
      <c r="K1045" s="195"/>
      <c r="L1045" s="200"/>
      <c r="M1045" s="201"/>
      <c r="N1045" s="202"/>
      <c r="O1045" s="202"/>
      <c r="P1045" s="202"/>
      <c r="Q1045" s="202"/>
      <c r="R1045" s="202"/>
      <c r="S1045" s="202"/>
      <c r="T1045" s="203"/>
      <c r="AT1045" s="204" t="s">
        <v>127</v>
      </c>
      <c r="AU1045" s="204" t="s">
        <v>123</v>
      </c>
      <c r="AV1045" s="13" t="s">
        <v>80</v>
      </c>
      <c r="AW1045" s="13" t="s">
        <v>34</v>
      </c>
      <c r="AX1045" s="13" t="s">
        <v>72</v>
      </c>
      <c r="AY1045" s="204" t="s">
        <v>114</v>
      </c>
    </row>
    <row r="1046" spans="2:51" s="14" customFormat="1" ht="11.25">
      <c r="B1046" s="205"/>
      <c r="C1046" s="206"/>
      <c r="D1046" s="196" t="s">
        <v>127</v>
      </c>
      <c r="E1046" s="207" t="s">
        <v>19</v>
      </c>
      <c r="F1046" s="208" t="s">
        <v>643</v>
      </c>
      <c r="G1046" s="206"/>
      <c r="H1046" s="209">
        <v>2.5409999999999999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127</v>
      </c>
      <c r="AU1046" s="215" t="s">
        <v>123</v>
      </c>
      <c r="AV1046" s="14" t="s">
        <v>123</v>
      </c>
      <c r="AW1046" s="14" t="s">
        <v>34</v>
      </c>
      <c r="AX1046" s="14" t="s">
        <v>72</v>
      </c>
      <c r="AY1046" s="215" t="s">
        <v>114</v>
      </c>
    </row>
    <row r="1047" spans="2:51" s="13" customFormat="1" ht="11.25">
      <c r="B1047" s="194"/>
      <c r="C1047" s="195"/>
      <c r="D1047" s="196" t="s">
        <v>127</v>
      </c>
      <c r="E1047" s="197" t="s">
        <v>19</v>
      </c>
      <c r="F1047" s="198" t="s">
        <v>367</v>
      </c>
      <c r="G1047" s="195"/>
      <c r="H1047" s="197" t="s">
        <v>19</v>
      </c>
      <c r="I1047" s="199"/>
      <c r="J1047" s="195"/>
      <c r="K1047" s="195"/>
      <c r="L1047" s="200"/>
      <c r="M1047" s="201"/>
      <c r="N1047" s="202"/>
      <c r="O1047" s="202"/>
      <c r="P1047" s="202"/>
      <c r="Q1047" s="202"/>
      <c r="R1047" s="202"/>
      <c r="S1047" s="202"/>
      <c r="T1047" s="203"/>
      <c r="AT1047" s="204" t="s">
        <v>127</v>
      </c>
      <c r="AU1047" s="204" t="s">
        <v>123</v>
      </c>
      <c r="AV1047" s="13" t="s">
        <v>80</v>
      </c>
      <c r="AW1047" s="13" t="s">
        <v>34</v>
      </c>
      <c r="AX1047" s="13" t="s">
        <v>72</v>
      </c>
      <c r="AY1047" s="204" t="s">
        <v>114</v>
      </c>
    </row>
    <row r="1048" spans="2:51" s="14" customFormat="1" ht="11.25">
      <c r="B1048" s="205"/>
      <c r="C1048" s="206"/>
      <c r="D1048" s="196" t="s">
        <v>127</v>
      </c>
      <c r="E1048" s="207" t="s">
        <v>19</v>
      </c>
      <c r="F1048" s="208" t="s">
        <v>642</v>
      </c>
      <c r="G1048" s="206"/>
      <c r="H1048" s="209">
        <v>1.6259999999999999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127</v>
      </c>
      <c r="AU1048" s="215" t="s">
        <v>123</v>
      </c>
      <c r="AV1048" s="14" t="s">
        <v>123</v>
      </c>
      <c r="AW1048" s="14" t="s">
        <v>34</v>
      </c>
      <c r="AX1048" s="14" t="s">
        <v>72</v>
      </c>
      <c r="AY1048" s="215" t="s">
        <v>114</v>
      </c>
    </row>
    <row r="1049" spans="2:51" s="16" customFormat="1" ht="11.25">
      <c r="B1049" s="233"/>
      <c r="C1049" s="234"/>
      <c r="D1049" s="196" t="s">
        <v>127</v>
      </c>
      <c r="E1049" s="235" t="s">
        <v>19</v>
      </c>
      <c r="F1049" s="236" t="s">
        <v>369</v>
      </c>
      <c r="G1049" s="234"/>
      <c r="H1049" s="237">
        <v>4.1669999999999998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AT1049" s="243" t="s">
        <v>127</v>
      </c>
      <c r="AU1049" s="243" t="s">
        <v>123</v>
      </c>
      <c r="AV1049" s="16" t="s">
        <v>139</v>
      </c>
      <c r="AW1049" s="16" t="s">
        <v>34</v>
      </c>
      <c r="AX1049" s="16" t="s">
        <v>72</v>
      </c>
      <c r="AY1049" s="243" t="s">
        <v>114</v>
      </c>
    </row>
    <row r="1050" spans="2:51" s="13" customFormat="1" ht="11.25">
      <c r="B1050" s="194"/>
      <c r="C1050" s="195"/>
      <c r="D1050" s="196" t="s">
        <v>127</v>
      </c>
      <c r="E1050" s="197" t="s">
        <v>19</v>
      </c>
      <c r="F1050" s="198" t="s">
        <v>372</v>
      </c>
      <c r="G1050" s="195"/>
      <c r="H1050" s="197" t="s">
        <v>19</v>
      </c>
      <c r="I1050" s="199"/>
      <c r="J1050" s="195"/>
      <c r="K1050" s="195"/>
      <c r="L1050" s="200"/>
      <c r="M1050" s="201"/>
      <c r="N1050" s="202"/>
      <c r="O1050" s="202"/>
      <c r="P1050" s="202"/>
      <c r="Q1050" s="202"/>
      <c r="R1050" s="202"/>
      <c r="S1050" s="202"/>
      <c r="T1050" s="203"/>
      <c r="AT1050" s="204" t="s">
        <v>127</v>
      </c>
      <c r="AU1050" s="204" t="s">
        <v>123</v>
      </c>
      <c r="AV1050" s="13" t="s">
        <v>80</v>
      </c>
      <c r="AW1050" s="13" t="s">
        <v>34</v>
      </c>
      <c r="AX1050" s="13" t="s">
        <v>72</v>
      </c>
      <c r="AY1050" s="204" t="s">
        <v>114</v>
      </c>
    </row>
    <row r="1051" spans="2:51" s="13" customFormat="1" ht="11.25">
      <c r="B1051" s="194"/>
      <c r="C1051" s="195"/>
      <c r="D1051" s="196" t="s">
        <v>127</v>
      </c>
      <c r="E1051" s="197" t="s">
        <v>19</v>
      </c>
      <c r="F1051" s="198" t="s">
        <v>365</v>
      </c>
      <c r="G1051" s="195"/>
      <c r="H1051" s="197" t="s">
        <v>19</v>
      </c>
      <c r="I1051" s="199"/>
      <c r="J1051" s="195"/>
      <c r="K1051" s="195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127</v>
      </c>
      <c r="AU1051" s="204" t="s">
        <v>123</v>
      </c>
      <c r="AV1051" s="13" t="s">
        <v>80</v>
      </c>
      <c r="AW1051" s="13" t="s">
        <v>34</v>
      </c>
      <c r="AX1051" s="13" t="s">
        <v>72</v>
      </c>
      <c r="AY1051" s="204" t="s">
        <v>114</v>
      </c>
    </row>
    <row r="1052" spans="2:51" s="14" customFormat="1" ht="11.25">
      <c r="B1052" s="205"/>
      <c r="C1052" s="206"/>
      <c r="D1052" s="196" t="s">
        <v>127</v>
      </c>
      <c r="E1052" s="207" t="s">
        <v>19</v>
      </c>
      <c r="F1052" s="208" t="s">
        <v>644</v>
      </c>
      <c r="G1052" s="206"/>
      <c r="H1052" s="209">
        <v>6.3520000000000003</v>
      </c>
      <c r="I1052" s="210"/>
      <c r="J1052" s="206"/>
      <c r="K1052" s="206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127</v>
      </c>
      <c r="AU1052" s="215" t="s">
        <v>123</v>
      </c>
      <c r="AV1052" s="14" t="s">
        <v>123</v>
      </c>
      <c r="AW1052" s="14" t="s">
        <v>34</v>
      </c>
      <c r="AX1052" s="14" t="s">
        <v>72</v>
      </c>
      <c r="AY1052" s="215" t="s">
        <v>114</v>
      </c>
    </row>
    <row r="1053" spans="2:51" s="13" customFormat="1" ht="11.25">
      <c r="B1053" s="194"/>
      <c r="C1053" s="195"/>
      <c r="D1053" s="196" t="s">
        <v>127</v>
      </c>
      <c r="E1053" s="197" t="s">
        <v>19</v>
      </c>
      <c r="F1053" s="198" t="s">
        <v>367</v>
      </c>
      <c r="G1053" s="195"/>
      <c r="H1053" s="197" t="s">
        <v>19</v>
      </c>
      <c r="I1053" s="199"/>
      <c r="J1053" s="195"/>
      <c r="K1053" s="195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127</v>
      </c>
      <c r="AU1053" s="204" t="s">
        <v>123</v>
      </c>
      <c r="AV1053" s="13" t="s">
        <v>80</v>
      </c>
      <c r="AW1053" s="13" t="s">
        <v>34</v>
      </c>
      <c r="AX1053" s="13" t="s">
        <v>72</v>
      </c>
      <c r="AY1053" s="204" t="s">
        <v>114</v>
      </c>
    </row>
    <row r="1054" spans="2:51" s="14" customFormat="1" ht="11.25">
      <c r="B1054" s="205"/>
      <c r="C1054" s="206"/>
      <c r="D1054" s="196" t="s">
        <v>127</v>
      </c>
      <c r="E1054" s="207" t="s">
        <v>19</v>
      </c>
      <c r="F1054" s="208" t="s">
        <v>642</v>
      </c>
      <c r="G1054" s="206"/>
      <c r="H1054" s="209">
        <v>1.6259999999999999</v>
      </c>
      <c r="I1054" s="210"/>
      <c r="J1054" s="206"/>
      <c r="K1054" s="206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127</v>
      </c>
      <c r="AU1054" s="215" t="s">
        <v>123</v>
      </c>
      <c r="AV1054" s="14" t="s">
        <v>123</v>
      </c>
      <c r="AW1054" s="14" t="s">
        <v>34</v>
      </c>
      <c r="AX1054" s="14" t="s">
        <v>72</v>
      </c>
      <c r="AY1054" s="215" t="s">
        <v>114</v>
      </c>
    </row>
    <row r="1055" spans="2:51" s="16" customFormat="1" ht="11.25">
      <c r="B1055" s="233"/>
      <c r="C1055" s="234"/>
      <c r="D1055" s="196" t="s">
        <v>127</v>
      </c>
      <c r="E1055" s="235" t="s">
        <v>19</v>
      </c>
      <c r="F1055" s="236" t="s">
        <v>369</v>
      </c>
      <c r="G1055" s="234"/>
      <c r="H1055" s="237">
        <v>7.9779999999999998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AT1055" s="243" t="s">
        <v>127</v>
      </c>
      <c r="AU1055" s="243" t="s">
        <v>123</v>
      </c>
      <c r="AV1055" s="16" t="s">
        <v>139</v>
      </c>
      <c r="AW1055" s="16" t="s">
        <v>34</v>
      </c>
      <c r="AX1055" s="16" t="s">
        <v>72</v>
      </c>
      <c r="AY1055" s="243" t="s">
        <v>114</v>
      </c>
    </row>
    <row r="1056" spans="2:51" s="13" customFormat="1" ht="11.25">
      <c r="B1056" s="194"/>
      <c r="C1056" s="195"/>
      <c r="D1056" s="196" t="s">
        <v>127</v>
      </c>
      <c r="E1056" s="197" t="s">
        <v>19</v>
      </c>
      <c r="F1056" s="198" t="s">
        <v>363</v>
      </c>
      <c r="G1056" s="195"/>
      <c r="H1056" s="197" t="s">
        <v>19</v>
      </c>
      <c r="I1056" s="199"/>
      <c r="J1056" s="195"/>
      <c r="K1056" s="195"/>
      <c r="L1056" s="200"/>
      <c r="M1056" s="201"/>
      <c r="N1056" s="202"/>
      <c r="O1056" s="202"/>
      <c r="P1056" s="202"/>
      <c r="Q1056" s="202"/>
      <c r="R1056" s="202"/>
      <c r="S1056" s="202"/>
      <c r="T1056" s="203"/>
      <c r="AT1056" s="204" t="s">
        <v>127</v>
      </c>
      <c r="AU1056" s="204" t="s">
        <v>123</v>
      </c>
      <c r="AV1056" s="13" t="s">
        <v>80</v>
      </c>
      <c r="AW1056" s="13" t="s">
        <v>34</v>
      </c>
      <c r="AX1056" s="13" t="s">
        <v>72</v>
      </c>
      <c r="AY1056" s="204" t="s">
        <v>114</v>
      </c>
    </row>
    <row r="1057" spans="2:51" s="13" customFormat="1" ht="11.25">
      <c r="B1057" s="194"/>
      <c r="C1057" s="195"/>
      <c r="D1057" s="196" t="s">
        <v>127</v>
      </c>
      <c r="E1057" s="197" t="s">
        <v>19</v>
      </c>
      <c r="F1057" s="198" t="s">
        <v>505</v>
      </c>
      <c r="G1057" s="195"/>
      <c r="H1057" s="197" t="s">
        <v>19</v>
      </c>
      <c r="I1057" s="199"/>
      <c r="J1057" s="195"/>
      <c r="K1057" s="195"/>
      <c r="L1057" s="200"/>
      <c r="M1057" s="201"/>
      <c r="N1057" s="202"/>
      <c r="O1057" s="202"/>
      <c r="P1057" s="202"/>
      <c r="Q1057" s="202"/>
      <c r="R1057" s="202"/>
      <c r="S1057" s="202"/>
      <c r="T1057" s="203"/>
      <c r="AT1057" s="204" t="s">
        <v>127</v>
      </c>
      <c r="AU1057" s="204" t="s">
        <v>123</v>
      </c>
      <c r="AV1057" s="13" t="s">
        <v>80</v>
      </c>
      <c r="AW1057" s="13" t="s">
        <v>34</v>
      </c>
      <c r="AX1057" s="13" t="s">
        <v>72</v>
      </c>
      <c r="AY1057" s="204" t="s">
        <v>114</v>
      </c>
    </row>
    <row r="1058" spans="2:51" s="13" customFormat="1" ht="11.25">
      <c r="B1058" s="194"/>
      <c r="C1058" s="195"/>
      <c r="D1058" s="196" t="s">
        <v>127</v>
      </c>
      <c r="E1058" s="197" t="s">
        <v>19</v>
      </c>
      <c r="F1058" s="198" t="s">
        <v>364</v>
      </c>
      <c r="G1058" s="195"/>
      <c r="H1058" s="197" t="s">
        <v>19</v>
      </c>
      <c r="I1058" s="199"/>
      <c r="J1058" s="195"/>
      <c r="K1058" s="195"/>
      <c r="L1058" s="200"/>
      <c r="M1058" s="201"/>
      <c r="N1058" s="202"/>
      <c r="O1058" s="202"/>
      <c r="P1058" s="202"/>
      <c r="Q1058" s="202"/>
      <c r="R1058" s="202"/>
      <c r="S1058" s="202"/>
      <c r="T1058" s="203"/>
      <c r="AT1058" s="204" t="s">
        <v>127</v>
      </c>
      <c r="AU1058" s="204" t="s">
        <v>123</v>
      </c>
      <c r="AV1058" s="13" t="s">
        <v>80</v>
      </c>
      <c r="AW1058" s="13" t="s">
        <v>34</v>
      </c>
      <c r="AX1058" s="13" t="s">
        <v>72</v>
      </c>
      <c r="AY1058" s="204" t="s">
        <v>114</v>
      </c>
    </row>
    <row r="1059" spans="2:51" s="14" customFormat="1" ht="11.25">
      <c r="B1059" s="205"/>
      <c r="C1059" s="206"/>
      <c r="D1059" s="196" t="s">
        <v>127</v>
      </c>
      <c r="E1059" s="207" t="s">
        <v>19</v>
      </c>
      <c r="F1059" s="208" t="s">
        <v>645</v>
      </c>
      <c r="G1059" s="206"/>
      <c r="H1059" s="209">
        <v>117.44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127</v>
      </c>
      <c r="AU1059" s="215" t="s">
        <v>123</v>
      </c>
      <c r="AV1059" s="14" t="s">
        <v>123</v>
      </c>
      <c r="AW1059" s="14" t="s">
        <v>34</v>
      </c>
      <c r="AX1059" s="14" t="s">
        <v>72</v>
      </c>
      <c r="AY1059" s="215" t="s">
        <v>114</v>
      </c>
    </row>
    <row r="1060" spans="2:51" s="14" customFormat="1" ht="11.25">
      <c r="B1060" s="205"/>
      <c r="C1060" s="206"/>
      <c r="D1060" s="196" t="s">
        <v>127</v>
      </c>
      <c r="E1060" s="207" t="s">
        <v>19</v>
      </c>
      <c r="F1060" s="208" t="s">
        <v>645</v>
      </c>
      <c r="G1060" s="206"/>
      <c r="H1060" s="209">
        <v>117.44</v>
      </c>
      <c r="I1060" s="210"/>
      <c r="J1060" s="206"/>
      <c r="K1060" s="206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127</v>
      </c>
      <c r="AU1060" s="215" t="s">
        <v>123</v>
      </c>
      <c r="AV1060" s="14" t="s">
        <v>123</v>
      </c>
      <c r="AW1060" s="14" t="s">
        <v>34</v>
      </c>
      <c r="AX1060" s="14" t="s">
        <v>72</v>
      </c>
      <c r="AY1060" s="215" t="s">
        <v>114</v>
      </c>
    </row>
    <row r="1061" spans="2:51" s="13" customFormat="1" ht="11.25">
      <c r="B1061" s="194"/>
      <c r="C1061" s="195"/>
      <c r="D1061" s="196" t="s">
        <v>127</v>
      </c>
      <c r="E1061" s="197" t="s">
        <v>19</v>
      </c>
      <c r="F1061" s="198" t="s">
        <v>451</v>
      </c>
      <c r="G1061" s="195"/>
      <c r="H1061" s="197" t="s">
        <v>19</v>
      </c>
      <c r="I1061" s="199"/>
      <c r="J1061" s="195"/>
      <c r="K1061" s="195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127</v>
      </c>
      <c r="AU1061" s="204" t="s">
        <v>123</v>
      </c>
      <c r="AV1061" s="13" t="s">
        <v>80</v>
      </c>
      <c r="AW1061" s="13" t="s">
        <v>34</v>
      </c>
      <c r="AX1061" s="13" t="s">
        <v>72</v>
      </c>
      <c r="AY1061" s="204" t="s">
        <v>114</v>
      </c>
    </row>
    <row r="1062" spans="2:51" s="14" customFormat="1" ht="11.25">
      <c r="B1062" s="205"/>
      <c r="C1062" s="206"/>
      <c r="D1062" s="196" t="s">
        <v>127</v>
      </c>
      <c r="E1062" s="207" t="s">
        <v>19</v>
      </c>
      <c r="F1062" s="208" t="s">
        <v>645</v>
      </c>
      <c r="G1062" s="206"/>
      <c r="H1062" s="209">
        <v>117.44</v>
      </c>
      <c r="I1062" s="210"/>
      <c r="J1062" s="206"/>
      <c r="K1062" s="206"/>
      <c r="L1062" s="211"/>
      <c r="M1062" s="212"/>
      <c r="N1062" s="213"/>
      <c r="O1062" s="213"/>
      <c r="P1062" s="213"/>
      <c r="Q1062" s="213"/>
      <c r="R1062" s="213"/>
      <c r="S1062" s="213"/>
      <c r="T1062" s="214"/>
      <c r="AT1062" s="215" t="s">
        <v>127</v>
      </c>
      <c r="AU1062" s="215" t="s">
        <v>123</v>
      </c>
      <c r="AV1062" s="14" t="s">
        <v>123</v>
      </c>
      <c r="AW1062" s="14" t="s">
        <v>34</v>
      </c>
      <c r="AX1062" s="14" t="s">
        <v>72</v>
      </c>
      <c r="AY1062" s="215" t="s">
        <v>114</v>
      </c>
    </row>
    <row r="1063" spans="2:51" s="14" customFormat="1" ht="11.25">
      <c r="B1063" s="205"/>
      <c r="C1063" s="206"/>
      <c r="D1063" s="196" t="s">
        <v>127</v>
      </c>
      <c r="E1063" s="207" t="s">
        <v>19</v>
      </c>
      <c r="F1063" s="208" t="s">
        <v>645</v>
      </c>
      <c r="G1063" s="206"/>
      <c r="H1063" s="209">
        <v>117.44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127</v>
      </c>
      <c r="AU1063" s="215" t="s">
        <v>123</v>
      </c>
      <c r="AV1063" s="14" t="s">
        <v>123</v>
      </c>
      <c r="AW1063" s="14" t="s">
        <v>34</v>
      </c>
      <c r="AX1063" s="14" t="s">
        <v>72</v>
      </c>
      <c r="AY1063" s="215" t="s">
        <v>114</v>
      </c>
    </row>
    <row r="1064" spans="2:51" s="13" customFormat="1" ht="11.25">
      <c r="B1064" s="194"/>
      <c r="C1064" s="195"/>
      <c r="D1064" s="196" t="s">
        <v>127</v>
      </c>
      <c r="E1064" s="197" t="s">
        <v>19</v>
      </c>
      <c r="F1064" s="198" t="s">
        <v>453</v>
      </c>
      <c r="G1064" s="195"/>
      <c r="H1064" s="197" t="s">
        <v>19</v>
      </c>
      <c r="I1064" s="199"/>
      <c r="J1064" s="195"/>
      <c r="K1064" s="195"/>
      <c r="L1064" s="200"/>
      <c r="M1064" s="201"/>
      <c r="N1064" s="202"/>
      <c r="O1064" s="202"/>
      <c r="P1064" s="202"/>
      <c r="Q1064" s="202"/>
      <c r="R1064" s="202"/>
      <c r="S1064" s="202"/>
      <c r="T1064" s="203"/>
      <c r="AT1064" s="204" t="s">
        <v>127</v>
      </c>
      <c r="AU1064" s="204" t="s">
        <v>123</v>
      </c>
      <c r="AV1064" s="13" t="s">
        <v>80</v>
      </c>
      <c r="AW1064" s="13" t="s">
        <v>34</v>
      </c>
      <c r="AX1064" s="13" t="s">
        <v>72</v>
      </c>
      <c r="AY1064" s="204" t="s">
        <v>114</v>
      </c>
    </row>
    <row r="1065" spans="2:51" s="14" customFormat="1" ht="11.25">
      <c r="B1065" s="205"/>
      <c r="C1065" s="206"/>
      <c r="D1065" s="196" t="s">
        <v>127</v>
      </c>
      <c r="E1065" s="207" t="s">
        <v>19</v>
      </c>
      <c r="F1065" s="208" t="s">
        <v>645</v>
      </c>
      <c r="G1065" s="206"/>
      <c r="H1065" s="209">
        <v>117.44</v>
      </c>
      <c r="I1065" s="210"/>
      <c r="J1065" s="206"/>
      <c r="K1065" s="206"/>
      <c r="L1065" s="211"/>
      <c r="M1065" s="212"/>
      <c r="N1065" s="213"/>
      <c r="O1065" s="213"/>
      <c r="P1065" s="213"/>
      <c r="Q1065" s="213"/>
      <c r="R1065" s="213"/>
      <c r="S1065" s="213"/>
      <c r="T1065" s="214"/>
      <c r="AT1065" s="215" t="s">
        <v>127</v>
      </c>
      <c r="AU1065" s="215" t="s">
        <v>123</v>
      </c>
      <c r="AV1065" s="14" t="s">
        <v>123</v>
      </c>
      <c r="AW1065" s="14" t="s">
        <v>34</v>
      </c>
      <c r="AX1065" s="14" t="s">
        <v>72</v>
      </c>
      <c r="AY1065" s="215" t="s">
        <v>114</v>
      </c>
    </row>
    <row r="1066" spans="2:51" s="14" customFormat="1" ht="11.25">
      <c r="B1066" s="205"/>
      <c r="C1066" s="206"/>
      <c r="D1066" s="196" t="s">
        <v>127</v>
      </c>
      <c r="E1066" s="207" t="s">
        <v>19</v>
      </c>
      <c r="F1066" s="208" t="s">
        <v>645</v>
      </c>
      <c r="G1066" s="206"/>
      <c r="H1066" s="209">
        <v>117.44</v>
      </c>
      <c r="I1066" s="210"/>
      <c r="J1066" s="206"/>
      <c r="K1066" s="206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127</v>
      </c>
      <c r="AU1066" s="215" t="s">
        <v>123</v>
      </c>
      <c r="AV1066" s="14" t="s">
        <v>123</v>
      </c>
      <c r="AW1066" s="14" t="s">
        <v>34</v>
      </c>
      <c r="AX1066" s="14" t="s">
        <v>72</v>
      </c>
      <c r="AY1066" s="215" t="s">
        <v>114</v>
      </c>
    </row>
    <row r="1067" spans="2:51" s="13" customFormat="1" ht="11.25">
      <c r="B1067" s="194"/>
      <c r="C1067" s="195"/>
      <c r="D1067" s="196" t="s">
        <v>127</v>
      </c>
      <c r="E1067" s="197" t="s">
        <v>19</v>
      </c>
      <c r="F1067" s="198" t="s">
        <v>454</v>
      </c>
      <c r="G1067" s="195"/>
      <c r="H1067" s="197" t="s">
        <v>19</v>
      </c>
      <c r="I1067" s="199"/>
      <c r="J1067" s="195"/>
      <c r="K1067" s="195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127</v>
      </c>
      <c r="AU1067" s="204" t="s">
        <v>123</v>
      </c>
      <c r="AV1067" s="13" t="s">
        <v>80</v>
      </c>
      <c r="AW1067" s="13" t="s">
        <v>34</v>
      </c>
      <c r="AX1067" s="13" t="s">
        <v>72</v>
      </c>
      <c r="AY1067" s="204" t="s">
        <v>114</v>
      </c>
    </row>
    <row r="1068" spans="2:51" s="14" customFormat="1" ht="11.25">
      <c r="B1068" s="205"/>
      <c r="C1068" s="206"/>
      <c r="D1068" s="196" t="s">
        <v>127</v>
      </c>
      <c r="E1068" s="207" t="s">
        <v>19</v>
      </c>
      <c r="F1068" s="208" t="s">
        <v>645</v>
      </c>
      <c r="G1068" s="206"/>
      <c r="H1068" s="209">
        <v>117.44</v>
      </c>
      <c r="I1068" s="210"/>
      <c r="J1068" s="206"/>
      <c r="K1068" s="206"/>
      <c r="L1068" s="211"/>
      <c r="M1068" s="212"/>
      <c r="N1068" s="213"/>
      <c r="O1068" s="213"/>
      <c r="P1068" s="213"/>
      <c r="Q1068" s="213"/>
      <c r="R1068" s="213"/>
      <c r="S1068" s="213"/>
      <c r="T1068" s="214"/>
      <c r="AT1068" s="215" t="s">
        <v>127</v>
      </c>
      <c r="AU1068" s="215" t="s">
        <v>123</v>
      </c>
      <c r="AV1068" s="14" t="s">
        <v>123</v>
      </c>
      <c r="AW1068" s="14" t="s">
        <v>34</v>
      </c>
      <c r="AX1068" s="14" t="s">
        <v>72</v>
      </c>
      <c r="AY1068" s="215" t="s">
        <v>114</v>
      </c>
    </row>
    <row r="1069" spans="2:51" s="14" customFormat="1" ht="11.25">
      <c r="B1069" s="205"/>
      <c r="C1069" s="206"/>
      <c r="D1069" s="196" t="s">
        <v>127</v>
      </c>
      <c r="E1069" s="207" t="s">
        <v>19</v>
      </c>
      <c r="F1069" s="208" t="s">
        <v>645</v>
      </c>
      <c r="G1069" s="206"/>
      <c r="H1069" s="209">
        <v>117.44</v>
      </c>
      <c r="I1069" s="210"/>
      <c r="J1069" s="206"/>
      <c r="K1069" s="206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127</v>
      </c>
      <c r="AU1069" s="215" t="s">
        <v>123</v>
      </c>
      <c r="AV1069" s="14" t="s">
        <v>123</v>
      </c>
      <c r="AW1069" s="14" t="s">
        <v>34</v>
      </c>
      <c r="AX1069" s="14" t="s">
        <v>72</v>
      </c>
      <c r="AY1069" s="215" t="s">
        <v>114</v>
      </c>
    </row>
    <row r="1070" spans="2:51" s="13" customFormat="1" ht="11.25">
      <c r="B1070" s="194"/>
      <c r="C1070" s="195"/>
      <c r="D1070" s="196" t="s">
        <v>127</v>
      </c>
      <c r="E1070" s="197" t="s">
        <v>19</v>
      </c>
      <c r="F1070" s="198" t="s">
        <v>456</v>
      </c>
      <c r="G1070" s="195"/>
      <c r="H1070" s="197" t="s">
        <v>19</v>
      </c>
      <c r="I1070" s="199"/>
      <c r="J1070" s="195"/>
      <c r="K1070" s="195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127</v>
      </c>
      <c r="AU1070" s="204" t="s">
        <v>123</v>
      </c>
      <c r="AV1070" s="13" t="s">
        <v>80</v>
      </c>
      <c r="AW1070" s="13" t="s">
        <v>34</v>
      </c>
      <c r="AX1070" s="13" t="s">
        <v>72</v>
      </c>
      <c r="AY1070" s="204" t="s">
        <v>114</v>
      </c>
    </row>
    <row r="1071" spans="2:51" s="14" customFormat="1" ht="11.25">
      <c r="B1071" s="205"/>
      <c r="C1071" s="206"/>
      <c r="D1071" s="196" t="s">
        <v>127</v>
      </c>
      <c r="E1071" s="207" t="s">
        <v>19</v>
      </c>
      <c r="F1071" s="208" t="s">
        <v>645</v>
      </c>
      <c r="G1071" s="206"/>
      <c r="H1071" s="209">
        <v>117.44</v>
      </c>
      <c r="I1071" s="210"/>
      <c r="J1071" s="206"/>
      <c r="K1071" s="206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127</v>
      </c>
      <c r="AU1071" s="215" t="s">
        <v>123</v>
      </c>
      <c r="AV1071" s="14" t="s">
        <v>123</v>
      </c>
      <c r="AW1071" s="14" t="s">
        <v>34</v>
      </c>
      <c r="AX1071" s="14" t="s">
        <v>72</v>
      </c>
      <c r="AY1071" s="215" t="s">
        <v>114</v>
      </c>
    </row>
    <row r="1072" spans="2:51" s="14" customFormat="1" ht="11.25">
      <c r="B1072" s="205"/>
      <c r="C1072" s="206"/>
      <c r="D1072" s="196" t="s">
        <v>127</v>
      </c>
      <c r="E1072" s="207" t="s">
        <v>19</v>
      </c>
      <c r="F1072" s="208" t="s">
        <v>645</v>
      </c>
      <c r="G1072" s="206"/>
      <c r="H1072" s="209">
        <v>117.44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127</v>
      </c>
      <c r="AU1072" s="215" t="s">
        <v>123</v>
      </c>
      <c r="AV1072" s="14" t="s">
        <v>123</v>
      </c>
      <c r="AW1072" s="14" t="s">
        <v>34</v>
      </c>
      <c r="AX1072" s="14" t="s">
        <v>72</v>
      </c>
      <c r="AY1072" s="215" t="s">
        <v>114</v>
      </c>
    </row>
    <row r="1073" spans="2:51" s="13" customFormat="1" ht="11.25">
      <c r="B1073" s="194"/>
      <c r="C1073" s="195"/>
      <c r="D1073" s="196" t="s">
        <v>127</v>
      </c>
      <c r="E1073" s="197" t="s">
        <v>19</v>
      </c>
      <c r="F1073" s="198" t="s">
        <v>457</v>
      </c>
      <c r="G1073" s="195"/>
      <c r="H1073" s="197" t="s">
        <v>19</v>
      </c>
      <c r="I1073" s="199"/>
      <c r="J1073" s="195"/>
      <c r="K1073" s="195"/>
      <c r="L1073" s="200"/>
      <c r="M1073" s="201"/>
      <c r="N1073" s="202"/>
      <c r="O1073" s="202"/>
      <c r="P1073" s="202"/>
      <c r="Q1073" s="202"/>
      <c r="R1073" s="202"/>
      <c r="S1073" s="202"/>
      <c r="T1073" s="203"/>
      <c r="AT1073" s="204" t="s">
        <v>127</v>
      </c>
      <c r="AU1073" s="204" t="s">
        <v>123</v>
      </c>
      <c r="AV1073" s="13" t="s">
        <v>80</v>
      </c>
      <c r="AW1073" s="13" t="s">
        <v>34</v>
      </c>
      <c r="AX1073" s="13" t="s">
        <v>72</v>
      </c>
      <c r="AY1073" s="204" t="s">
        <v>114</v>
      </c>
    </row>
    <row r="1074" spans="2:51" s="14" customFormat="1" ht="11.25">
      <c r="B1074" s="205"/>
      <c r="C1074" s="206"/>
      <c r="D1074" s="196" t="s">
        <v>127</v>
      </c>
      <c r="E1074" s="207" t="s">
        <v>19</v>
      </c>
      <c r="F1074" s="208" t="s">
        <v>646</v>
      </c>
      <c r="G1074" s="206"/>
      <c r="H1074" s="209">
        <v>352.32</v>
      </c>
      <c r="I1074" s="210"/>
      <c r="J1074" s="206"/>
      <c r="K1074" s="206"/>
      <c r="L1074" s="211"/>
      <c r="M1074" s="212"/>
      <c r="N1074" s="213"/>
      <c r="O1074" s="213"/>
      <c r="P1074" s="213"/>
      <c r="Q1074" s="213"/>
      <c r="R1074" s="213"/>
      <c r="S1074" s="213"/>
      <c r="T1074" s="214"/>
      <c r="AT1074" s="215" t="s">
        <v>127</v>
      </c>
      <c r="AU1074" s="215" t="s">
        <v>123</v>
      </c>
      <c r="AV1074" s="14" t="s">
        <v>123</v>
      </c>
      <c r="AW1074" s="14" t="s">
        <v>34</v>
      </c>
      <c r="AX1074" s="14" t="s">
        <v>72</v>
      </c>
      <c r="AY1074" s="215" t="s">
        <v>114</v>
      </c>
    </row>
    <row r="1075" spans="2:51" s="14" customFormat="1" ht="11.25">
      <c r="B1075" s="205"/>
      <c r="C1075" s="206"/>
      <c r="D1075" s="196" t="s">
        <v>127</v>
      </c>
      <c r="E1075" s="207" t="s">
        <v>19</v>
      </c>
      <c r="F1075" s="208" t="s">
        <v>646</v>
      </c>
      <c r="G1075" s="206"/>
      <c r="H1075" s="209">
        <v>352.32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127</v>
      </c>
      <c r="AU1075" s="215" t="s">
        <v>123</v>
      </c>
      <c r="AV1075" s="14" t="s">
        <v>123</v>
      </c>
      <c r="AW1075" s="14" t="s">
        <v>34</v>
      </c>
      <c r="AX1075" s="14" t="s">
        <v>72</v>
      </c>
      <c r="AY1075" s="215" t="s">
        <v>114</v>
      </c>
    </row>
    <row r="1076" spans="2:51" s="16" customFormat="1" ht="11.25">
      <c r="B1076" s="233"/>
      <c r="C1076" s="234"/>
      <c r="D1076" s="196" t="s">
        <v>127</v>
      </c>
      <c r="E1076" s="235" t="s">
        <v>19</v>
      </c>
      <c r="F1076" s="236" t="s">
        <v>369</v>
      </c>
      <c r="G1076" s="234"/>
      <c r="H1076" s="237">
        <v>1879.0400000000002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AT1076" s="243" t="s">
        <v>127</v>
      </c>
      <c r="AU1076" s="243" t="s">
        <v>123</v>
      </c>
      <c r="AV1076" s="16" t="s">
        <v>139</v>
      </c>
      <c r="AW1076" s="16" t="s">
        <v>34</v>
      </c>
      <c r="AX1076" s="16" t="s">
        <v>72</v>
      </c>
      <c r="AY1076" s="243" t="s">
        <v>114</v>
      </c>
    </row>
    <row r="1077" spans="2:51" s="13" customFormat="1" ht="11.25">
      <c r="B1077" s="194"/>
      <c r="C1077" s="195"/>
      <c r="D1077" s="196" t="s">
        <v>127</v>
      </c>
      <c r="E1077" s="197" t="s">
        <v>19</v>
      </c>
      <c r="F1077" s="198" t="s">
        <v>363</v>
      </c>
      <c r="G1077" s="195"/>
      <c r="H1077" s="197" t="s">
        <v>19</v>
      </c>
      <c r="I1077" s="199"/>
      <c r="J1077" s="195"/>
      <c r="K1077" s="195"/>
      <c r="L1077" s="200"/>
      <c r="M1077" s="201"/>
      <c r="N1077" s="202"/>
      <c r="O1077" s="202"/>
      <c r="P1077" s="202"/>
      <c r="Q1077" s="202"/>
      <c r="R1077" s="202"/>
      <c r="S1077" s="202"/>
      <c r="T1077" s="203"/>
      <c r="AT1077" s="204" t="s">
        <v>127</v>
      </c>
      <c r="AU1077" s="204" t="s">
        <v>123</v>
      </c>
      <c r="AV1077" s="13" t="s">
        <v>80</v>
      </c>
      <c r="AW1077" s="13" t="s">
        <v>34</v>
      </c>
      <c r="AX1077" s="13" t="s">
        <v>72</v>
      </c>
      <c r="AY1077" s="204" t="s">
        <v>114</v>
      </c>
    </row>
    <row r="1078" spans="2:51" s="13" customFormat="1" ht="11.25">
      <c r="B1078" s="194"/>
      <c r="C1078" s="195"/>
      <c r="D1078" s="196" t="s">
        <v>127</v>
      </c>
      <c r="E1078" s="197" t="s">
        <v>19</v>
      </c>
      <c r="F1078" s="198" t="s">
        <v>370</v>
      </c>
      <c r="G1078" s="195"/>
      <c r="H1078" s="197" t="s">
        <v>19</v>
      </c>
      <c r="I1078" s="199"/>
      <c r="J1078" s="195"/>
      <c r="K1078" s="195"/>
      <c r="L1078" s="200"/>
      <c r="M1078" s="201"/>
      <c r="N1078" s="202"/>
      <c r="O1078" s="202"/>
      <c r="P1078" s="202"/>
      <c r="Q1078" s="202"/>
      <c r="R1078" s="202"/>
      <c r="S1078" s="202"/>
      <c r="T1078" s="203"/>
      <c r="AT1078" s="204" t="s">
        <v>127</v>
      </c>
      <c r="AU1078" s="204" t="s">
        <v>123</v>
      </c>
      <c r="AV1078" s="13" t="s">
        <v>80</v>
      </c>
      <c r="AW1078" s="13" t="s">
        <v>34</v>
      </c>
      <c r="AX1078" s="13" t="s">
        <v>72</v>
      </c>
      <c r="AY1078" s="204" t="s">
        <v>114</v>
      </c>
    </row>
    <row r="1079" spans="2:51" s="13" customFormat="1" ht="11.25">
      <c r="B1079" s="194"/>
      <c r="C1079" s="195"/>
      <c r="D1079" s="196" t="s">
        <v>127</v>
      </c>
      <c r="E1079" s="197" t="s">
        <v>19</v>
      </c>
      <c r="F1079" s="198" t="s">
        <v>371</v>
      </c>
      <c r="G1079" s="195"/>
      <c r="H1079" s="197" t="s">
        <v>19</v>
      </c>
      <c r="I1079" s="199"/>
      <c r="J1079" s="195"/>
      <c r="K1079" s="195"/>
      <c r="L1079" s="200"/>
      <c r="M1079" s="201"/>
      <c r="N1079" s="202"/>
      <c r="O1079" s="202"/>
      <c r="P1079" s="202"/>
      <c r="Q1079" s="202"/>
      <c r="R1079" s="202"/>
      <c r="S1079" s="202"/>
      <c r="T1079" s="203"/>
      <c r="AT1079" s="204" t="s">
        <v>127</v>
      </c>
      <c r="AU1079" s="204" t="s">
        <v>123</v>
      </c>
      <c r="AV1079" s="13" t="s">
        <v>80</v>
      </c>
      <c r="AW1079" s="13" t="s">
        <v>34</v>
      </c>
      <c r="AX1079" s="13" t="s">
        <v>72</v>
      </c>
      <c r="AY1079" s="204" t="s">
        <v>114</v>
      </c>
    </row>
    <row r="1080" spans="2:51" s="14" customFormat="1" ht="11.25">
      <c r="B1080" s="205"/>
      <c r="C1080" s="206"/>
      <c r="D1080" s="196" t="s">
        <v>127</v>
      </c>
      <c r="E1080" s="207" t="s">
        <v>19</v>
      </c>
      <c r="F1080" s="208" t="s">
        <v>647</v>
      </c>
      <c r="G1080" s="206"/>
      <c r="H1080" s="209">
        <v>1.702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127</v>
      </c>
      <c r="AU1080" s="215" t="s">
        <v>123</v>
      </c>
      <c r="AV1080" s="14" t="s">
        <v>123</v>
      </c>
      <c r="AW1080" s="14" t="s">
        <v>34</v>
      </c>
      <c r="AX1080" s="14" t="s">
        <v>72</v>
      </c>
      <c r="AY1080" s="215" t="s">
        <v>114</v>
      </c>
    </row>
    <row r="1081" spans="2:51" s="16" customFormat="1" ht="11.25">
      <c r="B1081" s="233"/>
      <c r="C1081" s="234"/>
      <c r="D1081" s="196" t="s">
        <v>127</v>
      </c>
      <c r="E1081" s="235" t="s">
        <v>19</v>
      </c>
      <c r="F1081" s="236" t="s">
        <v>369</v>
      </c>
      <c r="G1081" s="234"/>
      <c r="H1081" s="237">
        <v>1.702</v>
      </c>
      <c r="I1081" s="238"/>
      <c r="J1081" s="234"/>
      <c r="K1081" s="234"/>
      <c r="L1081" s="239"/>
      <c r="M1081" s="240"/>
      <c r="N1081" s="241"/>
      <c r="O1081" s="241"/>
      <c r="P1081" s="241"/>
      <c r="Q1081" s="241"/>
      <c r="R1081" s="241"/>
      <c r="S1081" s="241"/>
      <c r="T1081" s="242"/>
      <c r="AT1081" s="243" t="s">
        <v>127</v>
      </c>
      <c r="AU1081" s="243" t="s">
        <v>123</v>
      </c>
      <c r="AV1081" s="16" t="s">
        <v>139</v>
      </c>
      <c r="AW1081" s="16" t="s">
        <v>34</v>
      </c>
      <c r="AX1081" s="16" t="s">
        <v>72</v>
      </c>
      <c r="AY1081" s="243" t="s">
        <v>114</v>
      </c>
    </row>
    <row r="1082" spans="2:51" s="13" customFormat="1" ht="11.25">
      <c r="B1082" s="194"/>
      <c r="C1082" s="195"/>
      <c r="D1082" s="196" t="s">
        <v>127</v>
      </c>
      <c r="E1082" s="197" t="s">
        <v>19</v>
      </c>
      <c r="F1082" s="198" t="s">
        <v>372</v>
      </c>
      <c r="G1082" s="195"/>
      <c r="H1082" s="197" t="s">
        <v>19</v>
      </c>
      <c r="I1082" s="199"/>
      <c r="J1082" s="195"/>
      <c r="K1082" s="195"/>
      <c r="L1082" s="200"/>
      <c r="M1082" s="201"/>
      <c r="N1082" s="202"/>
      <c r="O1082" s="202"/>
      <c r="P1082" s="202"/>
      <c r="Q1082" s="202"/>
      <c r="R1082" s="202"/>
      <c r="S1082" s="202"/>
      <c r="T1082" s="203"/>
      <c r="AT1082" s="204" t="s">
        <v>127</v>
      </c>
      <c r="AU1082" s="204" t="s">
        <v>123</v>
      </c>
      <c r="AV1082" s="13" t="s">
        <v>80</v>
      </c>
      <c r="AW1082" s="13" t="s">
        <v>34</v>
      </c>
      <c r="AX1082" s="13" t="s">
        <v>72</v>
      </c>
      <c r="AY1082" s="204" t="s">
        <v>114</v>
      </c>
    </row>
    <row r="1083" spans="2:51" s="13" customFormat="1" ht="11.25">
      <c r="B1083" s="194"/>
      <c r="C1083" s="195"/>
      <c r="D1083" s="196" t="s">
        <v>127</v>
      </c>
      <c r="E1083" s="197" t="s">
        <v>19</v>
      </c>
      <c r="F1083" s="198" t="s">
        <v>371</v>
      </c>
      <c r="G1083" s="195"/>
      <c r="H1083" s="197" t="s">
        <v>19</v>
      </c>
      <c r="I1083" s="199"/>
      <c r="J1083" s="195"/>
      <c r="K1083" s="195"/>
      <c r="L1083" s="200"/>
      <c r="M1083" s="201"/>
      <c r="N1083" s="202"/>
      <c r="O1083" s="202"/>
      <c r="P1083" s="202"/>
      <c r="Q1083" s="202"/>
      <c r="R1083" s="202"/>
      <c r="S1083" s="202"/>
      <c r="T1083" s="203"/>
      <c r="AT1083" s="204" t="s">
        <v>127</v>
      </c>
      <c r="AU1083" s="204" t="s">
        <v>123</v>
      </c>
      <c r="AV1083" s="13" t="s">
        <v>80</v>
      </c>
      <c r="AW1083" s="13" t="s">
        <v>34</v>
      </c>
      <c r="AX1083" s="13" t="s">
        <v>72</v>
      </c>
      <c r="AY1083" s="204" t="s">
        <v>114</v>
      </c>
    </row>
    <row r="1084" spans="2:51" s="14" customFormat="1" ht="11.25">
      <c r="B1084" s="205"/>
      <c r="C1084" s="206"/>
      <c r="D1084" s="196" t="s">
        <v>127</v>
      </c>
      <c r="E1084" s="207" t="s">
        <v>19</v>
      </c>
      <c r="F1084" s="208" t="s">
        <v>648</v>
      </c>
      <c r="G1084" s="206"/>
      <c r="H1084" s="209">
        <v>6.81</v>
      </c>
      <c r="I1084" s="210"/>
      <c r="J1084" s="206"/>
      <c r="K1084" s="206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127</v>
      </c>
      <c r="AU1084" s="215" t="s">
        <v>123</v>
      </c>
      <c r="AV1084" s="14" t="s">
        <v>123</v>
      </c>
      <c r="AW1084" s="14" t="s">
        <v>34</v>
      </c>
      <c r="AX1084" s="14" t="s">
        <v>72</v>
      </c>
      <c r="AY1084" s="215" t="s">
        <v>114</v>
      </c>
    </row>
    <row r="1085" spans="2:51" s="16" customFormat="1" ht="11.25">
      <c r="B1085" s="233"/>
      <c r="C1085" s="234"/>
      <c r="D1085" s="196" t="s">
        <v>127</v>
      </c>
      <c r="E1085" s="235" t="s">
        <v>19</v>
      </c>
      <c r="F1085" s="236" t="s">
        <v>369</v>
      </c>
      <c r="G1085" s="234"/>
      <c r="H1085" s="237">
        <v>6.81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AT1085" s="243" t="s">
        <v>127</v>
      </c>
      <c r="AU1085" s="243" t="s">
        <v>123</v>
      </c>
      <c r="AV1085" s="16" t="s">
        <v>139</v>
      </c>
      <c r="AW1085" s="16" t="s">
        <v>34</v>
      </c>
      <c r="AX1085" s="16" t="s">
        <v>72</v>
      </c>
      <c r="AY1085" s="243" t="s">
        <v>114</v>
      </c>
    </row>
    <row r="1086" spans="2:51" s="13" customFormat="1" ht="11.25">
      <c r="B1086" s="194"/>
      <c r="C1086" s="195"/>
      <c r="D1086" s="196" t="s">
        <v>127</v>
      </c>
      <c r="E1086" s="197" t="s">
        <v>19</v>
      </c>
      <c r="F1086" s="198" t="s">
        <v>363</v>
      </c>
      <c r="G1086" s="195"/>
      <c r="H1086" s="197" t="s">
        <v>19</v>
      </c>
      <c r="I1086" s="199"/>
      <c r="J1086" s="195"/>
      <c r="K1086" s="195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127</v>
      </c>
      <c r="AU1086" s="204" t="s">
        <v>123</v>
      </c>
      <c r="AV1086" s="13" t="s">
        <v>80</v>
      </c>
      <c r="AW1086" s="13" t="s">
        <v>34</v>
      </c>
      <c r="AX1086" s="13" t="s">
        <v>72</v>
      </c>
      <c r="AY1086" s="204" t="s">
        <v>114</v>
      </c>
    </row>
    <row r="1087" spans="2:51" s="13" customFormat="1" ht="11.25">
      <c r="B1087" s="194"/>
      <c r="C1087" s="195"/>
      <c r="D1087" s="196" t="s">
        <v>127</v>
      </c>
      <c r="E1087" s="197" t="s">
        <v>19</v>
      </c>
      <c r="F1087" s="198" t="s">
        <v>649</v>
      </c>
      <c r="G1087" s="195"/>
      <c r="H1087" s="197" t="s">
        <v>19</v>
      </c>
      <c r="I1087" s="199"/>
      <c r="J1087" s="195"/>
      <c r="K1087" s="195"/>
      <c r="L1087" s="200"/>
      <c r="M1087" s="201"/>
      <c r="N1087" s="202"/>
      <c r="O1087" s="202"/>
      <c r="P1087" s="202"/>
      <c r="Q1087" s="202"/>
      <c r="R1087" s="202"/>
      <c r="S1087" s="202"/>
      <c r="T1087" s="203"/>
      <c r="AT1087" s="204" t="s">
        <v>127</v>
      </c>
      <c r="AU1087" s="204" t="s">
        <v>123</v>
      </c>
      <c r="AV1087" s="13" t="s">
        <v>80</v>
      </c>
      <c r="AW1087" s="13" t="s">
        <v>34</v>
      </c>
      <c r="AX1087" s="13" t="s">
        <v>72</v>
      </c>
      <c r="AY1087" s="204" t="s">
        <v>114</v>
      </c>
    </row>
    <row r="1088" spans="2:51" s="13" customFormat="1" ht="11.25">
      <c r="B1088" s="194"/>
      <c r="C1088" s="195"/>
      <c r="D1088" s="196" t="s">
        <v>127</v>
      </c>
      <c r="E1088" s="197" t="s">
        <v>19</v>
      </c>
      <c r="F1088" s="198" t="s">
        <v>364</v>
      </c>
      <c r="G1088" s="195"/>
      <c r="H1088" s="197" t="s">
        <v>19</v>
      </c>
      <c r="I1088" s="199"/>
      <c r="J1088" s="195"/>
      <c r="K1088" s="195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127</v>
      </c>
      <c r="AU1088" s="204" t="s">
        <v>123</v>
      </c>
      <c r="AV1088" s="13" t="s">
        <v>80</v>
      </c>
      <c r="AW1088" s="13" t="s">
        <v>34</v>
      </c>
      <c r="AX1088" s="13" t="s">
        <v>72</v>
      </c>
      <c r="AY1088" s="204" t="s">
        <v>114</v>
      </c>
    </row>
    <row r="1089" spans="2:51" s="14" customFormat="1" ht="11.25">
      <c r="B1089" s="205"/>
      <c r="C1089" s="206"/>
      <c r="D1089" s="196" t="s">
        <v>127</v>
      </c>
      <c r="E1089" s="207" t="s">
        <v>19</v>
      </c>
      <c r="F1089" s="208" t="s">
        <v>650</v>
      </c>
      <c r="G1089" s="206"/>
      <c r="H1089" s="209">
        <v>3.3759999999999999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127</v>
      </c>
      <c r="AU1089" s="215" t="s">
        <v>123</v>
      </c>
      <c r="AV1089" s="14" t="s">
        <v>123</v>
      </c>
      <c r="AW1089" s="14" t="s">
        <v>34</v>
      </c>
      <c r="AX1089" s="14" t="s">
        <v>72</v>
      </c>
      <c r="AY1089" s="215" t="s">
        <v>114</v>
      </c>
    </row>
    <row r="1090" spans="2:51" s="14" customFormat="1" ht="11.25">
      <c r="B1090" s="205"/>
      <c r="C1090" s="206"/>
      <c r="D1090" s="196" t="s">
        <v>127</v>
      </c>
      <c r="E1090" s="207" t="s">
        <v>19</v>
      </c>
      <c r="F1090" s="208" t="s">
        <v>651</v>
      </c>
      <c r="G1090" s="206"/>
      <c r="H1090" s="209">
        <v>2.496</v>
      </c>
      <c r="I1090" s="210"/>
      <c r="J1090" s="206"/>
      <c r="K1090" s="206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127</v>
      </c>
      <c r="AU1090" s="215" t="s">
        <v>123</v>
      </c>
      <c r="AV1090" s="14" t="s">
        <v>123</v>
      </c>
      <c r="AW1090" s="14" t="s">
        <v>34</v>
      </c>
      <c r="AX1090" s="14" t="s">
        <v>72</v>
      </c>
      <c r="AY1090" s="215" t="s">
        <v>114</v>
      </c>
    </row>
    <row r="1091" spans="2:51" s="13" customFormat="1" ht="11.25">
      <c r="B1091" s="194"/>
      <c r="C1091" s="195"/>
      <c r="D1091" s="196" t="s">
        <v>127</v>
      </c>
      <c r="E1091" s="197" t="s">
        <v>19</v>
      </c>
      <c r="F1091" s="198" t="s">
        <v>451</v>
      </c>
      <c r="G1091" s="195"/>
      <c r="H1091" s="197" t="s">
        <v>19</v>
      </c>
      <c r="I1091" s="199"/>
      <c r="J1091" s="195"/>
      <c r="K1091" s="195"/>
      <c r="L1091" s="200"/>
      <c r="M1091" s="201"/>
      <c r="N1091" s="202"/>
      <c r="O1091" s="202"/>
      <c r="P1091" s="202"/>
      <c r="Q1091" s="202"/>
      <c r="R1091" s="202"/>
      <c r="S1091" s="202"/>
      <c r="T1091" s="203"/>
      <c r="AT1091" s="204" t="s">
        <v>127</v>
      </c>
      <c r="AU1091" s="204" t="s">
        <v>123</v>
      </c>
      <c r="AV1091" s="13" t="s">
        <v>80</v>
      </c>
      <c r="AW1091" s="13" t="s">
        <v>34</v>
      </c>
      <c r="AX1091" s="13" t="s">
        <v>72</v>
      </c>
      <c r="AY1091" s="204" t="s">
        <v>114</v>
      </c>
    </row>
    <row r="1092" spans="2:51" s="14" customFormat="1" ht="11.25">
      <c r="B1092" s="205"/>
      <c r="C1092" s="206"/>
      <c r="D1092" s="196" t="s">
        <v>127</v>
      </c>
      <c r="E1092" s="207" t="s">
        <v>19</v>
      </c>
      <c r="F1092" s="208" t="s">
        <v>650</v>
      </c>
      <c r="G1092" s="206"/>
      <c r="H1092" s="209">
        <v>3.3759999999999999</v>
      </c>
      <c r="I1092" s="210"/>
      <c r="J1092" s="206"/>
      <c r="K1092" s="206"/>
      <c r="L1092" s="211"/>
      <c r="M1092" s="212"/>
      <c r="N1092" s="213"/>
      <c r="O1092" s="213"/>
      <c r="P1092" s="213"/>
      <c r="Q1092" s="213"/>
      <c r="R1092" s="213"/>
      <c r="S1092" s="213"/>
      <c r="T1092" s="214"/>
      <c r="AT1092" s="215" t="s">
        <v>127</v>
      </c>
      <c r="AU1092" s="215" t="s">
        <v>123</v>
      </c>
      <c r="AV1092" s="14" t="s">
        <v>123</v>
      </c>
      <c r="AW1092" s="14" t="s">
        <v>34</v>
      </c>
      <c r="AX1092" s="14" t="s">
        <v>72</v>
      </c>
      <c r="AY1092" s="215" t="s">
        <v>114</v>
      </c>
    </row>
    <row r="1093" spans="2:51" s="14" customFormat="1" ht="11.25">
      <c r="B1093" s="205"/>
      <c r="C1093" s="206"/>
      <c r="D1093" s="196" t="s">
        <v>127</v>
      </c>
      <c r="E1093" s="207" t="s">
        <v>19</v>
      </c>
      <c r="F1093" s="208" t="s">
        <v>651</v>
      </c>
      <c r="G1093" s="206"/>
      <c r="H1093" s="209">
        <v>2.496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127</v>
      </c>
      <c r="AU1093" s="215" t="s">
        <v>123</v>
      </c>
      <c r="AV1093" s="14" t="s">
        <v>123</v>
      </c>
      <c r="AW1093" s="14" t="s">
        <v>34</v>
      </c>
      <c r="AX1093" s="14" t="s">
        <v>72</v>
      </c>
      <c r="AY1093" s="215" t="s">
        <v>114</v>
      </c>
    </row>
    <row r="1094" spans="2:51" s="13" customFormat="1" ht="11.25">
      <c r="B1094" s="194"/>
      <c r="C1094" s="195"/>
      <c r="D1094" s="196" t="s">
        <v>127</v>
      </c>
      <c r="E1094" s="197" t="s">
        <v>19</v>
      </c>
      <c r="F1094" s="198" t="s">
        <v>453</v>
      </c>
      <c r="G1094" s="195"/>
      <c r="H1094" s="197" t="s">
        <v>19</v>
      </c>
      <c r="I1094" s="199"/>
      <c r="J1094" s="195"/>
      <c r="K1094" s="195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127</v>
      </c>
      <c r="AU1094" s="204" t="s">
        <v>123</v>
      </c>
      <c r="AV1094" s="13" t="s">
        <v>80</v>
      </c>
      <c r="AW1094" s="13" t="s">
        <v>34</v>
      </c>
      <c r="AX1094" s="13" t="s">
        <v>72</v>
      </c>
      <c r="AY1094" s="204" t="s">
        <v>114</v>
      </c>
    </row>
    <row r="1095" spans="2:51" s="14" customFormat="1" ht="11.25">
      <c r="B1095" s="205"/>
      <c r="C1095" s="206"/>
      <c r="D1095" s="196" t="s">
        <v>127</v>
      </c>
      <c r="E1095" s="207" t="s">
        <v>19</v>
      </c>
      <c r="F1095" s="208" t="s">
        <v>650</v>
      </c>
      <c r="G1095" s="206"/>
      <c r="H1095" s="209">
        <v>3.3759999999999999</v>
      </c>
      <c r="I1095" s="210"/>
      <c r="J1095" s="206"/>
      <c r="K1095" s="206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127</v>
      </c>
      <c r="AU1095" s="215" t="s">
        <v>123</v>
      </c>
      <c r="AV1095" s="14" t="s">
        <v>123</v>
      </c>
      <c r="AW1095" s="14" t="s">
        <v>34</v>
      </c>
      <c r="AX1095" s="14" t="s">
        <v>72</v>
      </c>
      <c r="AY1095" s="215" t="s">
        <v>114</v>
      </c>
    </row>
    <row r="1096" spans="2:51" s="14" customFormat="1" ht="11.25">
      <c r="B1096" s="205"/>
      <c r="C1096" s="206"/>
      <c r="D1096" s="196" t="s">
        <v>127</v>
      </c>
      <c r="E1096" s="207" t="s">
        <v>19</v>
      </c>
      <c r="F1096" s="208" t="s">
        <v>651</v>
      </c>
      <c r="G1096" s="206"/>
      <c r="H1096" s="209">
        <v>2.496</v>
      </c>
      <c r="I1096" s="210"/>
      <c r="J1096" s="206"/>
      <c r="K1096" s="206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127</v>
      </c>
      <c r="AU1096" s="215" t="s">
        <v>123</v>
      </c>
      <c r="AV1096" s="14" t="s">
        <v>123</v>
      </c>
      <c r="AW1096" s="14" t="s">
        <v>34</v>
      </c>
      <c r="AX1096" s="14" t="s">
        <v>72</v>
      </c>
      <c r="AY1096" s="215" t="s">
        <v>114</v>
      </c>
    </row>
    <row r="1097" spans="2:51" s="13" customFormat="1" ht="11.25">
      <c r="B1097" s="194"/>
      <c r="C1097" s="195"/>
      <c r="D1097" s="196" t="s">
        <v>127</v>
      </c>
      <c r="E1097" s="197" t="s">
        <v>19</v>
      </c>
      <c r="F1097" s="198" t="s">
        <v>454</v>
      </c>
      <c r="G1097" s="195"/>
      <c r="H1097" s="197" t="s">
        <v>19</v>
      </c>
      <c r="I1097" s="199"/>
      <c r="J1097" s="195"/>
      <c r="K1097" s="195"/>
      <c r="L1097" s="200"/>
      <c r="M1097" s="201"/>
      <c r="N1097" s="202"/>
      <c r="O1097" s="202"/>
      <c r="P1097" s="202"/>
      <c r="Q1097" s="202"/>
      <c r="R1097" s="202"/>
      <c r="S1097" s="202"/>
      <c r="T1097" s="203"/>
      <c r="AT1097" s="204" t="s">
        <v>127</v>
      </c>
      <c r="AU1097" s="204" t="s">
        <v>123</v>
      </c>
      <c r="AV1097" s="13" t="s">
        <v>80</v>
      </c>
      <c r="AW1097" s="13" t="s">
        <v>34</v>
      </c>
      <c r="AX1097" s="13" t="s">
        <v>72</v>
      </c>
      <c r="AY1097" s="204" t="s">
        <v>114</v>
      </c>
    </row>
    <row r="1098" spans="2:51" s="14" customFormat="1" ht="11.25">
      <c r="B1098" s="205"/>
      <c r="C1098" s="206"/>
      <c r="D1098" s="196" t="s">
        <v>127</v>
      </c>
      <c r="E1098" s="207" t="s">
        <v>19</v>
      </c>
      <c r="F1098" s="208" t="s">
        <v>650</v>
      </c>
      <c r="G1098" s="206"/>
      <c r="H1098" s="209">
        <v>3.3759999999999999</v>
      </c>
      <c r="I1098" s="210"/>
      <c r="J1098" s="206"/>
      <c r="K1098" s="206"/>
      <c r="L1098" s="211"/>
      <c r="M1098" s="212"/>
      <c r="N1098" s="213"/>
      <c r="O1098" s="213"/>
      <c r="P1098" s="213"/>
      <c r="Q1098" s="213"/>
      <c r="R1098" s="213"/>
      <c r="S1098" s="213"/>
      <c r="T1098" s="214"/>
      <c r="AT1098" s="215" t="s">
        <v>127</v>
      </c>
      <c r="AU1098" s="215" t="s">
        <v>123</v>
      </c>
      <c r="AV1098" s="14" t="s">
        <v>123</v>
      </c>
      <c r="AW1098" s="14" t="s">
        <v>34</v>
      </c>
      <c r="AX1098" s="14" t="s">
        <v>72</v>
      </c>
      <c r="AY1098" s="215" t="s">
        <v>114</v>
      </c>
    </row>
    <row r="1099" spans="2:51" s="14" customFormat="1" ht="11.25">
      <c r="B1099" s="205"/>
      <c r="C1099" s="206"/>
      <c r="D1099" s="196" t="s">
        <v>127</v>
      </c>
      <c r="E1099" s="207" t="s">
        <v>19</v>
      </c>
      <c r="F1099" s="208" t="s">
        <v>651</v>
      </c>
      <c r="G1099" s="206"/>
      <c r="H1099" s="209">
        <v>2.496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127</v>
      </c>
      <c r="AU1099" s="215" t="s">
        <v>123</v>
      </c>
      <c r="AV1099" s="14" t="s">
        <v>123</v>
      </c>
      <c r="AW1099" s="14" t="s">
        <v>34</v>
      </c>
      <c r="AX1099" s="14" t="s">
        <v>72</v>
      </c>
      <c r="AY1099" s="215" t="s">
        <v>114</v>
      </c>
    </row>
    <row r="1100" spans="2:51" s="13" customFormat="1" ht="11.25">
      <c r="B1100" s="194"/>
      <c r="C1100" s="195"/>
      <c r="D1100" s="196" t="s">
        <v>127</v>
      </c>
      <c r="E1100" s="197" t="s">
        <v>19</v>
      </c>
      <c r="F1100" s="198" t="s">
        <v>456</v>
      </c>
      <c r="G1100" s="195"/>
      <c r="H1100" s="197" t="s">
        <v>19</v>
      </c>
      <c r="I1100" s="199"/>
      <c r="J1100" s="195"/>
      <c r="K1100" s="195"/>
      <c r="L1100" s="200"/>
      <c r="M1100" s="201"/>
      <c r="N1100" s="202"/>
      <c r="O1100" s="202"/>
      <c r="P1100" s="202"/>
      <c r="Q1100" s="202"/>
      <c r="R1100" s="202"/>
      <c r="S1100" s="202"/>
      <c r="T1100" s="203"/>
      <c r="AT1100" s="204" t="s">
        <v>127</v>
      </c>
      <c r="AU1100" s="204" t="s">
        <v>123</v>
      </c>
      <c r="AV1100" s="13" t="s">
        <v>80</v>
      </c>
      <c r="AW1100" s="13" t="s">
        <v>34</v>
      </c>
      <c r="AX1100" s="13" t="s">
        <v>72</v>
      </c>
      <c r="AY1100" s="204" t="s">
        <v>114</v>
      </c>
    </row>
    <row r="1101" spans="2:51" s="14" customFormat="1" ht="11.25">
      <c r="B1101" s="205"/>
      <c r="C1101" s="206"/>
      <c r="D1101" s="196" t="s">
        <v>127</v>
      </c>
      <c r="E1101" s="207" t="s">
        <v>19</v>
      </c>
      <c r="F1101" s="208" t="s">
        <v>650</v>
      </c>
      <c r="G1101" s="206"/>
      <c r="H1101" s="209">
        <v>3.3759999999999999</v>
      </c>
      <c r="I1101" s="210"/>
      <c r="J1101" s="206"/>
      <c r="K1101" s="206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127</v>
      </c>
      <c r="AU1101" s="215" t="s">
        <v>123</v>
      </c>
      <c r="AV1101" s="14" t="s">
        <v>123</v>
      </c>
      <c r="AW1101" s="14" t="s">
        <v>34</v>
      </c>
      <c r="AX1101" s="14" t="s">
        <v>72</v>
      </c>
      <c r="AY1101" s="215" t="s">
        <v>114</v>
      </c>
    </row>
    <row r="1102" spans="2:51" s="14" customFormat="1" ht="11.25">
      <c r="B1102" s="205"/>
      <c r="C1102" s="206"/>
      <c r="D1102" s="196" t="s">
        <v>127</v>
      </c>
      <c r="E1102" s="207" t="s">
        <v>19</v>
      </c>
      <c r="F1102" s="208" t="s">
        <v>651</v>
      </c>
      <c r="G1102" s="206"/>
      <c r="H1102" s="209">
        <v>2.496</v>
      </c>
      <c r="I1102" s="210"/>
      <c r="J1102" s="206"/>
      <c r="K1102" s="206"/>
      <c r="L1102" s="211"/>
      <c r="M1102" s="212"/>
      <c r="N1102" s="213"/>
      <c r="O1102" s="213"/>
      <c r="P1102" s="213"/>
      <c r="Q1102" s="213"/>
      <c r="R1102" s="213"/>
      <c r="S1102" s="213"/>
      <c r="T1102" s="214"/>
      <c r="AT1102" s="215" t="s">
        <v>127</v>
      </c>
      <c r="AU1102" s="215" t="s">
        <v>123</v>
      </c>
      <c r="AV1102" s="14" t="s">
        <v>123</v>
      </c>
      <c r="AW1102" s="14" t="s">
        <v>34</v>
      </c>
      <c r="AX1102" s="14" t="s">
        <v>72</v>
      </c>
      <c r="AY1102" s="215" t="s">
        <v>114</v>
      </c>
    </row>
    <row r="1103" spans="2:51" s="13" customFormat="1" ht="11.25">
      <c r="B1103" s="194"/>
      <c r="C1103" s="195"/>
      <c r="D1103" s="196" t="s">
        <v>127</v>
      </c>
      <c r="E1103" s="197" t="s">
        <v>19</v>
      </c>
      <c r="F1103" s="198" t="s">
        <v>457</v>
      </c>
      <c r="G1103" s="195"/>
      <c r="H1103" s="197" t="s">
        <v>19</v>
      </c>
      <c r="I1103" s="199"/>
      <c r="J1103" s="195"/>
      <c r="K1103" s="195"/>
      <c r="L1103" s="200"/>
      <c r="M1103" s="201"/>
      <c r="N1103" s="202"/>
      <c r="O1103" s="202"/>
      <c r="P1103" s="202"/>
      <c r="Q1103" s="202"/>
      <c r="R1103" s="202"/>
      <c r="S1103" s="202"/>
      <c r="T1103" s="203"/>
      <c r="AT1103" s="204" t="s">
        <v>127</v>
      </c>
      <c r="AU1103" s="204" t="s">
        <v>123</v>
      </c>
      <c r="AV1103" s="13" t="s">
        <v>80</v>
      </c>
      <c r="AW1103" s="13" t="s">
        <v>34</v>
      </c>
      <c r="AX1103" s="13" t="s">
        <v>72</v>
      </c>
      <c r="AY1103" s="204" t="s">
        <v>114</v>
      </c>
    </row>
    <row r="1104" spans="2:51" s="14" customFormat="1" ht="11.25">
      <c r="B1104" s="205"/>
      <c r="C1104" s="206"/>
      <c r="D1104" s="196" t="s">
        <v>127</v>
      </c>
      <c r="E1104" s="207" t="s">
        <v>19</v>
      </c>
      <c r="F1104" s="208" t="s">
        <v>652</v>
      </c>
      <c r="G1104" s="206"/>
      <c r="H1104" s="209">
        <v>5.0640000000000001</v>
      </c>
      <c r="I1104" s="210"/>
      <c r="J1104" s="206"/>
      <c r="K1104" s="206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127</v>
      </c>
      <c r="AU1104" s="215" t="s">
        <v>123</v>
      </c>
      <c r="AV1104" s="14" t="s">
        <v>123</v>
      </c>
      <c r="AW1104" s="14" t="s">
        <v>34</v>
      </c>
      <c r="AX1104" s="14" t="s">
        <v>72</v>
      </c>
      <c r="AY1104" s="215" t="s">
        <v>114</v>
      </c>
    </row>
    <row r="1105" spans="2:51" s="14" customFormat="1" ht="11.25">
      <c r="B1105" s="205"/>
      <c r="C1105" s="206"/>
      <c r="D1105" s="196" t="s">
        <v>127</v>
      </c>
      <c r="E1105" s="207" t="s">
        <v>19</v>
      </c>
      <c r="F1105" s="208" t="s">
        <v>653</v>
      </c>
      <c r="G1105" s="206"/>
      <c r="H1105" s="209">
        <v>3.7440000000000002</v>
      </c>
      <c r="I1105" s="210"/>
      <c r="J1105" s="206"/>
      <c r="K1105" s="206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127</v>
      </c>
      <c r="AU1105" s="215" t="s">
        <v>123</v>
      </c>
      <c r="AV1105" s="14" t="s">
        <v>123</v>
      </c>
      <c r="AW1105" s="14" t="s">
        <v>34</v>
      </c>
      <c r="AX1105" s="14" t="s">
        <v>72</v>
      </c>
      <c r="AY1105" s="215" t="s">
        <v>114</v>
      </c>
    </row>
    <row r="1106" spans="2:51" s="16" customFormat="1" ht="11.25">
      <c r="B1106" s="233"/>
      <c r="C1106" s="234"/>
      <c r="D1106" s="196" t="s">
        <v>127</v>
      </c>
      <c r="E1106" s="235" t="s">
        <v>19</v>
      </c>
      <c r="F1106" s="236" t="s">
        <v>369</v>
      </c>
      <c r="G1106" s="234"/>
      <c r="H1106" s="237">
        <v>38.167999999999999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AT1106" s="243" t="s">
        <v>127</v>
      </c>
      <c r="AU1106" s="243" t="s">
        <v>123</v>
      </c>
      <c r="AV1106" s="16" t="s">
        <v>139</v>
      </c>
      <c r="AW1106" s="16" t="s">
        <v>34</v>
      </c>
      <c r="AX1106" s="16" t="s">
        <v>72</v>
      </c>
      <c r="AY1106" s="243" t="s">
        <v>114</v>
      </c>
    </row>
    <row r="1107" spans="2:51" s="13" customFormat="1" ht="11.25">
      <c r="B1107" s="194"/>
      <c r="C1107" s="195"/>
      <c r="D1107" s="196" t="s">
        <v>127</v>
      </c>
      <c r="E1107" s="197" t="s">
        <v>19</v>
      </c>
      <c r="F1107" s="198" t="s">
        <v>363</v>
      </c>
      <c r="G1107" s="195"/>
      <c r="H1107" s="197" t="s">
        <v>19</v>
      </c>
      <c r="I1107" s="199"/>
      <c r="J1107" s="195"/>
      <c r="K1107" s="195"/>
      <c r="L1107" s="200"/>
      <c r="M1107" s="201"/>
      <c r="N1107" s="202"/>
      <c r="O1107" s="202"/>
      <c r="P1107" s="202"/>
      <c r="Q1107" s="202"/>
      <c r="R1107" s="202"/>
      <c r="S1107" s="202"/>
      <c r="T1107" s="203"/>
      <c r="AT1107" s="204" t="s">
        <v>127</v>
      </c>
      <c r="AU1107" s="204" t="s">
        <v>123</v>
      </c>
      <c r="AV1107" s="13" t="s">
        <v>80</v>
      </c>
      <c r="AW1107" s="13" t="s">
        <v>34</v>
      </c>
      <c r="AX1107" s="13" t="s">
        <v>72</v>
      </c>
      <c r="AY1107" s="204" t="s">
        <v>114</v>
      </c>
    </row>
    <row r="1108" spans="2:51" s="13" customFormat="1" ht="11.25">
      <c r="B1108" s="194"/>
      <c r="C1108" s="195"/>
      <c r="D1108" s="196" t="s">
        <v>127</v>
      </c>
      <c r="E1108" s="197" t="s">
        <v>19</v>
      </c>
      <c r="F1108" s="198" t="s">
        <v>654</v>
      </c>
      <c r="G1108" s="195"/>
      <c r="H1108" s="197" t="s">
        <v>19</v>
      </c>
      <c r="I1108" s="199"/>
      <c r="J1108" s="195"/>
      <c r="K1108" s="195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127</v>
      </c>
      <c r="AU1108" s="204" t="s">
        <v>123</v>
      </c>
      <c r="AV1108" s="13" t="s">
        <v>80</v>
      </c>
      <c r="AW1108" s="13" t="s">
        <v>34</v>
      </c>
      <c r="AX1108" s="13" t="s">
        <v>72</v>
      </c>
      <c r="AY1108" s="204" t="s">
        <v>114</v>
      </c>
    </row>
    <row r="1109" spans="2:51" s="13" customFormat="1" ht="11.25">
      <c r="B1109" s="194"/>
      <c r="C1109" s="195"/>
      <c r="D1109" s="196" t="s">
        <v>127</v>
      </c>
      <c r="E1109" s="197" t="s">
        <v>19</v>
      </c>
      <c r="F1109" s="198" t="s">
        <v>364</v>
      </c>
      <c r="G1109" s="195"/>
      <c r="H1109" s="197" t="s">
        <v>19</v>
      </c>
      <c r="I1109" s="199"/>
      <c r="J1109" s="195"/>
      <c r="K1109" s="195"/>
      <c r="L1109" s="200"/>
      <c r="M1109" s="201"/>
      <c r="N1109" s="202"/>
      <c r="O1109" s="202"/>
      <c r="P1109" s="202"/>
      <c r="Q1109" s="202"/>
      <c r="R1109" s="202"/>
      <c r="S1109" s="202"/>
      <c r="T1109" s="203"/>
      <c r="AT1109" s="204" t="s">
        <v>127</v>
      </c>
      <c r="AU1109" s="204" t="s">
        <v>123</v>
      </c>
      <c r="AV1109" s="13" t="s">
        <v>80</v>
      </c>
      <c r="AW1109" s="13" t="s">
        <v>34</v>
      </c>
      <c r="AX1109" s="13" t="s">
        <v>72</v>
      </c>
      <c r="AY1109" s="204" t="s">
        <v>114</v>
      </c>
    </row>
    <row r="1110" spans="2:51" s="14" customFormat="1" ht="11.25">
      <c r="B1110" s="205"/>
      <c r="C1110" s="206"/>
      <c r="D1110" s="196" t="s">
        <v>127</v>
      </c>
      <c r="E1110" s="207" t="s">
        <v>19</v>
      </c>
      <c r="F1110" s="208" t="s">
        <v>655</v>
      </c>
      <c r="G1110" s="206"/>
      <c r="H1110" s="209">
        <v>13.48</v>
      </c>
      <c r="I1110" s="210"/>
      <c r="J1110" s="206"/>
      <c r="K1110" s="206"/>
      <c r="L1110" s="211"/>
      <c r="M1110" s="212"/>
      <c r="N1110" s="213"/>
      <c r="O1110" s="213"/>
      <c r="P1110" s="213"/>
      <c r="Q1110" s="213"/>
      <c r="R1110" s="213"/>
      <c r="S1110" s="213"/>
      <c r="T1110" s="214"/>
      <c r="AT1110" s="215" t="s">
        <v>127</v>
      </c>
      <c r="AU1110" s="215" t="s">
        <v>123</v>
      </c>
      <c r="AV1110" s="14" t="s">
        <v>123</v>
      </c>
      <c r="AW1110" s="14" t="s">
        <v>34</v>
      </c>
      <c r="AX1110" s="14" t="s">
        <v>72</v>
      </c>
      <c r="AY1110" s="215" t="s">
        <v>114</v>
      </c>
    </row>
    <row r="1111" spans="2:51" s="13" customFormat="1" ht="11.25">
      <c r="B1111" s="194"/>
      <c r="C1111" s="195"/>
      <c r="D1111" s="196" t="s">
        <v>127</v>
      </c>
      <c r="E1111" s="197" t="s">
        <v>19</v>
      </c>
      <c r="F1111" s="198" t="s">
        <v>451</v>
      </c>
      <c r="G1111" s="195"/>
      <c r="H1111" s="197" t="s">
        <v>19</v>
      </c>
      <c r="I1111" s="199"/>
      <c r="J1111" s="195"/>
      <c r="K1111" s="195"/>
      <c r="L1111" s="200"/>
      <c r="M1111" s="201"/>
      <c r="N1111" s="202"/>
      <c r="O1111" s="202"/>
      <c r="P1111" s="202"/>
      <c r="Q1111" s="202"/>
      <c r="R1111" s="202"/>
      <c r="S1111" s="202"/>
      <c r="T1111" s="203"/>
      <c r="AT1111" s="204" t="s">
        <v>127</v>
      </c>
      <c r="AU1111" s="204" t="s">
        <v>123</v>
      </c>
      <c r="AV1111" s="13" t="s">
        <v>80</v>
      </c>
      <c r="AW1111" s="13" t="s">
        <v>34</v>
      </c>
      <c r="AX1111" s="13" t="s">
        <v>72</v>
      </c>
      <c r="AY1111" s="204" t="s">
        <v>114</v>
      </c>
    </row>
    <row r="1112" spans="2:51" s="14" customFormat="1" ht="11.25">
      <c r="B1112" s="205"/>
      <c r="C1112" s="206"/>
      <c r="D1112" s="196" t="s">
        <v>127</v>
      </c>
      <c r="E1112" s="207" t="s">
        <v>19</v>
      </c>
      <c r="F1112" s="208" t="s">
        <v>656</v>
      </c>
      <c r="G1112" s="206"/>
      <c r="H1112" s="209">
        <v>13.84</v>
      </c>
      <c r="I1112" s="210"/>
      <c r="J1112" s="206"/>
      <c r="K1112" s="206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127</v>
      </c>
      <c r="AU1112" s="215" t="s">
        <v>123</v>
      </c>
      <c r="AV1112" s="14" t="s">
        <v>123</v>
      </c>
      <c r="AW1112" s="14" t="s">
        <v>34</v>
      </c>
      <c r="AX1112" s="14" t="s">
        <v>72</v>
      </c>
      <c r="AY1112" s="215" t="s">
        <v>114</v>
      </c>
    </row>
    <row r="1113" spans="2:51" s="13" customFormat="1" ht="11.25">
      <c r="B1113" s="194"/>
      <c r="C1113" s="195"/>
      <c r="D1113" s="196" t="s">
        <v>127</v>
      </c>
      <c r="E1113" s="197" t="s">
        <v>19</v>
      </c>
      <c r="F1113" s="198" t="s">
        <v>453</v>
      </c>
      <c r="G1113" s="195"/>
      <c r="H1113" s="197" t="s">
        <v>19</v>
      </c>
      <c r="I1113" s="199"/>
      <c r="J1113" s="195"/>
      <c r="K1113" s="195"/>
      <c r="L1113" s="200"/>
      <c r="M1113" s="201"/>
      <c r="N1113" s="202"/>
      <c r="O1113" s="202"/>
      <c r="P1113" s="202"/>
      <c r="Q1113" s="202"/>
      <c r="R1113" s="202"/>
      <c r="S1113" s="202"/>
      <c r="T1113" s="203"/>
      <c r="AT1113" s="204" t="s">
        <v>127</v>
      </c>
      <c r="AU1113" s="204" t="s">
        <v>123</v>
      </c>
      <c r="AV1113" s="13" t="s">
        <v>80</v>
      </c>
      <c r="AW1113" s="13" t="s">
        <v>34</v>
      </c>
      <c r="AX1113" s="13" t="s">
        <v>72</v>
      </c>
      <c r="AY1113" s="204" t="s">
        <v>114</v>
      </c>
    </row>
    <row r="1114" spans="2:51" s="14" customFormat="1" ht="11.25">
      <c r="B1114" s="205"/>
      <c r="C1114" s="206"/>
      <c r="D1114" s="196" t="s">
        <v>127</v>
      </c>
      <c r="E1114" s="207" t="s">
        <v>19</v>
      </c>
      <c r="F1114" s="208" t="s">
        <v>657</v>
      </c>
      <c r="G1114" s="206"/>
      <c r="H1114" s="209">
        <v>13.64</v>
      </c>
      <c r="I1114" s="210"/>
      <c r="J1114" s="206"/>
      <c r="K1114" s="206"/>
      <c r="L1114" s="211"/>
      <c r="M1114" s="212"/>
      <c r="N1114" s="213"/>
      <c r="O1114" s="213"/>
      <c r="P1114" s="213"/>
      <c r="Q1114" s="213"/>
      <c r="R1114" s="213"/>
      <c r="S1114" s="213"/>
      <c r="T1114" s="214"/>
      <c r="AT1114" s="215" t="s">
        <v>127</v>
      </c>
      <c r="AU1114" s="215" t="s">
        <v>123</v>
      </c>
      <c r="AV1114" s="14" t="s">
        <v>123</v>
      </c>
      <c r="AW1114" s="14" t="s">
        <v>34</v>
      </c>
      <c r="AX1114" s="14" t="s">
        <v>72</v>
      </c>
      <c r="AY1114" s="215" t="s">
        <v>114</v>
      </c>
    </row>
    <row r="1115" spans="2:51" s="13" customFormat="1" ht="11.25">
      <c r="B1115" s="194"/>
      <c r="C1115" s="195"/>
      <c r="D1115" s="196" t="s">
        <v>127</v>
      </c>
      <c r="E1115" s="197" t="s">
        <v>19</v>
      </c>
      <c r="F1115" s="198" t="s">
        <v>454</v>
      </c>
      <c r="G1115" s="195"/>
      <c r="H1115" s="197" t="s">
        <v>19</v>
      </c>
      <c r="I1115" s="199"/>
      <c r="J1115" s="195"/>
      <c r="K1115" s="195"/>
      <c r="L1115" s="200"/>
      <c r="M1115" s="201"/>
      <c r="N1115" s="202"/>
      <c r="O1115" s="202"/>
      <c r="P1115" s="202"/>
      <c r="Q1115" s="202"/>
      <c r="R1115" s="202"/>
      <c r="S1115" s="202"/>
      <c r="T1115" s="203"/>
      <c r="AT1115" s="204" t="s">
        <v>127</v>
      </c>
      <c r="AU1115" s="204" t="s">
        <v>123</v>
      </c>
      <c r="AV1115" s="13" t="s">
        <v>80</v>
      </c>
      <c r="AW1115" s="13" t="s">
        <v>34</v>
      </c>
      <c r="AX1115" s="13" t="s">
        <v>72</v>
      </c>
      <c r="AY1115" s="204" t="s">
        <v>114</v>
      </c>
    </row>
    <row r="1116" spans="2:51" s="14" customFormat="1" ht="11.25">
      <c r="B1116" s="205"/>
      <c r="C1116" s="206"/>
      <c r="D1116" s="196" t="s">
        <v>127</v>
      </c>
      <c r="E1116" s="207" t="s">
        <v>19</v>
      </c>
      <c r="F1116" s="208" t="s">
        <v>658</v>
      </c>
      <c r="G1116" s="206"/>
      <c r="H1116" s="209">
        <v>13.9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127</v>
      </c>
      <c r="AU1116" s="215" t="s">
        <v>123</v>
      </c>
      <c r="AV1116" s="14" t="s">
        <v>123</v>
      </c>
      <c r="AW1116" s="14" t="s">
        <v>34</v>
      </c>
      <c r="AX1116" s="14" t="s">
        <v>72</v>
      </c>
      <c r="AY1116" s="215" t="s">
        <v>114</v>
      </c>
    </row>
    <row r="1117" spans="2:51" s="13" customFormat="1" ht="11.25">
      <c r="B1117" s="194"/>
      <c r="C1117" s="195"/>
      <c r="D1117" s="196" t="s">
        <v>127</v>
      </c>
      <c r="E1117" s="197" t="s">
        <v>19</v>
      </c>
      <c r="F1117" s="198" t="s">
        <v>456</v>
      </c>
      <c r="G1117" s="195"/>
      <c r="H1117" s="197" t="s">
        <v>19</v>
      </c>
      <c r="I1117" s="199"/>
      <c r="J1117" s="195"/>
      <c r="K1117" s="195"/>
      <c r="L1117" s="200"/>
      <c r="M1117" s="201"/>
      <c r="N1117" s="202"/>
      <c r="O1117" s="202"/>
      <c r="P1117" s="202"/>
      <c r="Q1117" s="202"/>
      <c r="R1117" s="202"/>
      <c r="S1117" s="202"/>
      <c r="T1117" s="203"/>
      <c r="AT1117" s="204" t="s">
        <v>127</v>
      </c>
      <c r="AU1117" s="204" t="s">
        <v>123</v>
      </c>
      <c r="AV1117" s="13" t="s">
        <v>80</v>
      </c>
      <c r="AW1117" s="13" t="s">
        <v>34</v>
      </c>
      <c r="AX1117" s="13" t="s">
        <v>72</v>
      </c>
      <c r="AY1117" s="204" t="s">
        <v>114</v>
      </c>
    </row>
    <row r="1118" spans="2:51" s="14" customFormat="1" ht="11.25">
      <c r="B1118" s="205"/>
      <c r="C1118" s="206"/>
      <c r="D1118" s="196" t="s">
        <v>127</v>
      </c>
      <c r="E1118" s="207" t="s">
        <v>19</v>
      </c>
      <c r="F1118" s="208" t="s">
        <v>658</v>
      </c>
      <c r="G1118" s="206"/>
      <c r="H1118" s="209">
        <v>13.9</v>
      </c>
      <c r="I1118" s="210"/>
      <c r="J1118" s="206"/>
      <c r="K1118" s="206"/>
      <c r="L1118" s="211"/>
      <c r="M1118" s="212"/>
      <c r="N1118" s="213"/>
      <c r="O1118" s="213"/>
      <c r="P1118" s="213"/>
      <c r="Q1118" s="213"/>
      <c r="R1118" s="213"/>
      <c r="S1118" s="213"/>
      <c r="T1118" s="214"/>
      <c r="AT1118" s="215" t="s">
        <v>127</v>
      </c>
      <c r="AU1118" s="215" t="s">
        <v>123</v>
      </c>
      <c r="AV1118" s="14" t="s">
        <v>123</v>
      </c>
      <c r="AW1118" s="14" t="s">
        <v>34</v>
      </c>
      <c r="AX1118" s="14" t="s">
        <v>72</v>
      </c>
      <c r="AY1118" s="215" t="s">
        <v>114</v>
      </c>
    </row>
    <row r="1119" spans="2:51" s="13" customFormat="1" ht="11.25">
      <c r="B1119" s="194"/>
      <c r="C1119" s="195"/>
      <c r="D1119" s="196" t="s">
        <v>127</v>
      </c>
      <c r="E1119" s="197" t="s">
        <v>19</v>
      </c>
      <c r="F1119" s="198" t="s">
        <v>457</v>
      </c>
      <c r="G1119" s="195"/>
      <c r="H1119" s="197" t="s">
        <v>19</v>
      </c>
      <c r="I1119" s="199"/>
      <c r="J1119" s="195"/>
      <c r="K1119" s="195"/>
      <c r="L1119" s="200"/>
      <c r="M1119" s="201"/>
      <c r="N1119" s="202"/>
      <c r="O1119" s="202"/>
      <c r="P1119" s="202"/>
      <c r="Q1119" s="202"/>
      <c r="R1119" s="202"/>
      <c r="S1119" s="202"/>
      <c r="T1119" s="203"/>
      <c r="AT1119" s="204" t="s">
        <v>127</v>
      </c>
      <c r="AU1119" s="204" t="s">
        <v>123</v>
      </c>
      <c r="AV1119" s="13" t="s">
        <v>80</v>
      </c>
      <c r="AW1119" s="13" t="s">
        <v>34</v>
      </c>
      <c r="AX1119" s="13" t="s">
        <v>72</v>
      </c>
      <c r="AY1119" s="204" t="s">
        <v>114</v>
      </c>
    </row>
    <row r="1120" spans="2:51" s="14" customFormat="1" ht="11.25">
      <c r="B1120" s="205"/>
      <c r="C1120" s="206"/>
      <c r="D1120" s="196" t="s">
        <v>127</v>
      </c>
      <c r="E1120" s="207" t="s">
        <v>19</v>
      </c>
      <c r="F1120" s="208" t="s">
        <v>659</v>
      </c>
      <c r="G1120" s="206"/>
      <c r="H1120" s="209">
        <v>42.72</v>
      </c>
      <c r="I1120" s="210"/>
      <c r="J1120" s="206"/>
      <c r="K1120" s="206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127</v>
      </c>
      <c r="AU1120" s="215" t="s">
        <v>123</v>
      </c>
      <c r="AV1120" s="14" t="s">
        <v>123</v>
      </c>
      <c r="AW1120" s="14" t="s">
        <v>34</v>
      </c>
      <c r="AX1120" s="14" t="s">
        <v>72</v>
      </c>
      <c r="AY1120" s="215" t="s">
        <v>114</v>
      </c>
    </row>
    <row r="1121" spans="1:65" s="16" customFormat="1" ht="11.25">
      <c r="B1121" s="233"/>
      <c r="C1121" s="234"/>
      <c r="D1121" s="196" t="s">
        <v>127</v>
      </c>
      <c r="E1121" s="235" t="s">
        <v>19</v>
      </c>
      <c r="F1121" s="236" t="s">
        <v>369</v>
      </c>
      <c r="G1121" s="234"/>
      <c r="H1121" s="237">
        <v>111.48</v>
      </c>
      <c r="I1121" s="238"/>
      <c r="J1121" s="234"/>
      <c r="K1121" s="234"/>
      <c r="L1121" s="239"/>
      <c r="M1121" s="240"/>
      <c r="N1121" s="241"/>
      <c r="O1121" s="241"/>
      <c r="P1121" s="241"/>
      <c r="Q1121" s="241"/>
      <c r="R1121" s="241"/>
      <c r="S1121" s="241"/>
      <c r="T1121" s="242"/>
      <c r="AT1121" s="243" t="s">
        <v>127</v>
      </c>
      <c r="AU1121" s="243" t="s">
        <v>123</v>
      </c>
      <c r="AV1121" s="16" t="s">
        <v>139</v>
      </c>
      <c r="AW1121" s="16" t="s">
        <v>34</v>
      </c>
      <c r="AX1121" s="16" t="s">
        <v>72</v>
      </c>
      <c r="AY1121" s="243" t="s">
        <v>114</v>
      </c>
    </row>
    <row r="1122" spans="1:65" s="15" customFormat="1" ht="11.25">
      <c r="B1122" s="216"/>
      <c r="C1122" s="217"/>
      <c r="D1122" s="196" t="s">
        <v>127</v>
      </c>
      <c r="E1122" s="218" t="s">
        <v>19</v>
      </c>
      <c r="F1122" s="219" t="s">
        <v>133</v>
      </c>
      <c r="G1122" s="217"/>
      <c r="H1122" s="220">
        <v>2509.5200000000018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127</v>
      </c>
      <c r="AU1122" s="226" t="s">
        <v>123</v>
      </c>
      <c r="AV1122" s="15" t="s">
        <v>122</v>
      </c>
      <c r="AW1122" s="15" t="s">
        <v>34</v>
      </c>
      <c r="AX1122" s="15" t="s">
        <v>80</v>
      </c>
      <c r="AY1122" s="226" t="s">
        <v>114</v>
      </c>
    </row>
    <row r="1123" spans="1:65" s="12" customFormat="1" ht="25.9" customHeight="1">
      <c r="B1123" s="160"/>
      <c r="C1123" s="161"/>
      <c r="D1123" s="162" t="s">
        <v>71</v>
      </c>
      <c r="E1123" s="163" t="s">
        <v>303</v>
      </c>
      <c r="F1123" s="163" t="s">
        <v>304</v>
      </c>
      <c r="G1123" s="161"/>
      <c r="H1123" s="161"/>
      <c r="I1123" s="164"/>
      <c r="J1123" s="165">
        <f>BK1123</f>
        <v>0</v>
      </c>
      <c r="K1123" s="161"/>
      <c r="L1123" s="166"/>
      <c r="M1123" s="167"/>
      <c r="N1123" s="168"/>
      <c r="O1123" s="168"/>
      <c r="P1123" s="169">
        <f>SUM(P1124:P1130)</f>
        <v>0</v>
      </c>
      <c r="Q1123" s="168"/>
      <c r="R1123" s="169">
        <f>SUM(R1124:R1130)</f>
        <v>0</v>
      </c>
      <c r="S1123" s="168"/>
      <c r="T1123" s="170">
        <f>SUM(T1124:T1130)</f>
        <v>0</v>
      </c>
      <c r="AR1123" s="171" t="s">
        <v>149</v>
      </c>
      <c r="AT1123" s="172" t="s">
        <v>71</v>
      </c>
      <c r="AU1123" s="172" t="s">
        <v>72</v>
      </c>
      <c r="AY1123" s="171" t="s">
        <v>114</v>
      </c>
      <c r="BK1123" s="173">
        <f>SUM(BK1124:BK1130)</f>
        <v>0</v>
      </c>
    </row>
    <row r="1124" spans="1:65" s="2" customFormat="1" ht="16.5" customHeight="1">
      <c r="A1124" s="37"/>
      <c r="B1124" s="38"/>
      <c r="C1124" s="176" t="s">
        <v>670</v>
      </c>
      <c r="D1124" s="176" t="s">
        <v>117</v>
      </c>
      <c r="E1124" s="177" t="s">
        <v>306</v>
      </c>
      <c r="F1124" s="178" t="s">
        <v>307</v>
      </c>
      <c r="G1124" s="179" t="s">
        <v>308</v>
      </c>
      <c r="H1124" s="227"/>
      <c r="I1124" s="181"/>
      <c r="J1124" s="182">
        <f t="shared" ref="J1124:J1130" si="0">ROUND(I1124*H1124,2)</f>
        <v>0</v>
      </c>
      <c r="K1124" s="178" t="s">
        <v>19</v>
      </c>
      <c r="L1124" s="42"/>
      <c r="M1124" s="183" t="s">
        <v>19</v>
      </c>
      <c r="N1124" s="184" t="s">
        <v>44</v>
      </c>
      <c r="O1124" s="67"/>
      <c r="P1124" s="185">
        <f t="shared" ref="P1124:P1130" si="1">O1124*H1124</f>
        <v>0</v>
      </c>
      <c r="Q1124" s="185">
        <v>0</v>
      </c>
      <c r="R1124" s="185">
        <f t="shared" ref="R1124:R1130" si="2">Q1124*H1124</f>
        <v>0</v>
      </c>
      <c r="S1124" s="185">
        <v>0</v>
      </c>
      <c r="T1124" s="186">
        <f t="shared" ref="T1124:T1130" si="3">S1124*H1124</f>
        <v>0</v>
      </c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R1124" s="187" t="s">
        <v>122</v>
      </c>
      <c r="AT1124" s="187" t="s">
        <v>117</v>
      </c>
      <c r="AU1124" s="187" t="s">
        <v>80</v>
      </c>
      <c r="AY1124" s="20" t="s">
        <v>114</v>
      </c>
      <c r="BE1124" s="188">
        <f t="shared" ref="BE1124:BE1130" si="4">IF(N1124="základní",J1124,0)</f>
        <v>0</v>
      </c>
      <c r="BF1124" s="188">
        <f t="shared" ref="BF1124:BF1130" si="5">IF(N1124="snížená",J1124,0)</f>
        <v>0</v>
      </c>
      <c r="BG1124" s="188">
        <f t="shared" ref="BG1124:BG1130" si="6">IF(N1124="zákl. přenesená",J1124,0)</f>
        <v>0</v>
      </c>
      <c r="BH1124" s="188">
        <f t="shared" ref="BH1124:BH1130" si="7">IF(N1124="sníž. přenesená",J1124,0)</f>
        <v>0</v>
      </c>
      <c r="BI1124" s="188">
        <f t="shared" ref="BI1124:BI1130" si="8">IF(N1124="nulová",J1124,0)</f>
        <v>0</v>
      </c>
      <c r="BJ1124" s="20" t="s">
        <v>123</v>
      </c>
      <c r="BK1124" s="188">
        <f t="shared" ref="BK1124:BK1130" si="9">ROUND(I1124*H1124,2)</f>
        <v>0</v>
      </c>
      <c r="BL1124" s="20" t="s">
        <v>122</v>
      </c>
      <c r="BM1124" s="187" t="s">
        <v>671</v>
      </c>
    </row>
    <row r="1125" spans="1:65" s="2" customFormat="1" ht="16.5" customHeight="1">
      <c r="A1125" s="37"/>
      <c r="B1125" s="38"/>
      <c r="C1125" s="176" t="s">
        <v>672</v>
      </c>
      <c r="D1125" s="176" t="s">
        <v>117</v>
      </c>
      <c r="E1125" s="177" t="s">
        <v>673</v>
      </c>
      <c r="F1125" s="178" t="s">
        <v>674</v>
      </c>
      <c r="G1125" s="179" t="s">
        <v>308</v>
      </c>
      <c r="H1125" s="227"/>
      <c r="I1125" s="181"/>
      <c r="J1125" s="182">
        <f t="shared" si="0"/>
        <v>0</v>
      </c>
      <c r="K1125" s="178" t="s">
        <v>19</v>
      </c>
      <c r="L1125" s="42"/>
      <c r="M1125" s="183" t="s">
        <v>19</v>
      </c>
      <c r="N1125" s="184" t="s">
        <v>44</v>
      </c>
      <c r="O1125" s="67"/>
      <c r="P1125" s="185">
        <f t="shared" si="1"/>
        <v>0</v>
      </c>
      <c r="Q1125" s="185">
        <v>0</v>
      </c>
      <c r="R1125" s="185">
        <f t="shared" si="2"/>
        <v>0</v>
      </c>
      <c r="S1125" s="185">
        <v>0</v>
      </c>
      <c r="T1125" s="186">
        <f t="shared" si="3"/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87" t="s">
        <v>122</v>
      </c>
      <c r="AT1125" s="187" t="s">
        <v>117</v>
      </c>
      <c r="AU1125" s="187" t="s">
        <v>80</v>
      </c>
      <c r="AY1125" s="20" t="s">
        <v>114</v>
      </c>
      <c r="BE1125" s="188">
        <f t="shared" si="4"/>
        <v>0</v>
      </c>
      <c r="BF1125" s="188">
        <f t="shared" si="5"/>
        <v>0</v>
      </c>
      <c r="BG1125" s="188">
        <f t="shared" si="6"/>
        <v>0</v>
      </c>
      <c r="BH1125" s="188">
        <f t="shared" si="7"/>
        <v>0</v>
      </c>
      <c r="BI1125" s="188">
        <f t="shared" si="8"/>
        <v>0</v>
      </c>
      <c r="BJ1125" s="20" t="s">
        <v>123</v>
      </c>
      <c r="BK1125" s="188">
        <f t="shared" si="9"/>
        <v>0</v>
      </c>
      <c r="BL1125" s="20" t="s">
        <v>122</v>
      </c>
      <c r="BM1125" s="187" t="s">
        <v>675</v>
      </c>
    </row>
    <row r="1126" spans="1:65" s="2" customFormat="1" ht="16.5" customHeight="1">
      <c r="A1126" s="37"/>
      <c r="B1126" s="38"/>
      <c r="C1126" s="176" t="s">
        <v>676</v>
      </c>
      <c r="D1126" s="176" t="s">
        <v>117</v>
      </c>
      <c r="E1126" s="177" t="s">
        <v>677</v>
      </c>
      <c r="F1126" s="178" t="s">
        <v>678</v>
      </c>
      <c r="G1126" s="179" t="s">
        <v>679</v>
      </c>
      <c r="H1126" s="180">
        <v>1</v>
      </c>
      <c r="I1126" s="181"/>
      <c r="J1126" s="182">
        <f t="shared" si="0"/>
        <v>0</v>
      </c>
      <c r="K1126" s="178" t="s">
        <v>19</v>
      </c>
      <c r="L1126" s="42"/>
      <c r="M1126" s="183" t="s">
        <v>19</v>
      </c>
      <c r="N1126" s="184" t="s">
        <v>44</v>
      </c>
      <c r="O1126" s="67"/>
      <c r="P1126" s="185">
        <f t="shared" si="1"/>
        <v>0</v>
      </c>
      <c r="Q1126" s="185">
        <v>0</v>
      </c>
      <c r="R1126" s="185">
        <f t="shared" si="2"/>
        <v>0</v>
      </c>
      <c r="S1126" s="185">
        <v>0</v>
      </c>
      <c r="T1126" s="186">
        <f t="shared" si="3"/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187" t="s">
        <v>122</v>
      </c>
      <c r="AT1126" s="187" t="s">
        <v>117</v>
      </c>
      <c r="AU1126" s="187" t="s">
        <v>80</v>
      </c>
      <c r="AY1126" s="20" t="s">
        <v>114</v>
      </c>
      <c r="BE1126" s="188">
        <f t="shared" si="4"/>
        <v>0</v>
      </c>
      <c r="BF1126" s="188">
        <f t="shared" si="5"/>
        <v>0</v>
      </c>
      <c r="BG1126" s="188">
        <f t="shared" si="6"/>
        <v>0</v>
      </c>
      <c r="BH1126" s="188">
        <f t="shared" si="7"/>
        <v>0</v>
      </c>
      <c r="BI1126" s="188">
        <f t="shared" si="8"/>
        <v>0</v>
      </c>
      <c r="BJ1126" s="20" t="s">
        <v>123</v>
      </c>
      <c r="BK1126" s="188">
        <f t="shared" si="9"/>
        <v>0</v>
      </c>
      <c r="BL1126" s="20" t="s">
        <v>122</v>
      </c>
      <c r="BM1126" s="187" t="s">
        <v>680</v>
      </c>
    </row>
    <row r="1127" spans="1:65" s="2" customFormat="1" ht="24.2" customHeight="1">
      <c r="A1127" s="37"/>
      <c r="B1127" s="38"/>
      <c r="C1127" s="176" t="s">
        <v>681</v>
      </c>
      <c r="D1127" s="176" t="s">
        <v>117</v>
      </c>
      <c r="E1127" s="177" t="s">
        <v>682</v>
      </c>
      <c r="F1127" s="178" t="s">
        <v>683</v>
      </c>
      <c r="G1127" s="179" t="s">
        <v>679</v>
      </c>
      <c r="H1127" s="180">
        <v>1</v>
      </c>
      <c r="I1127" s="181"/>
      <c r="J1127" s="182">
        <f t="shared" si="0"/>
        <v>0</v>
      </c>
      <c r="K1127" s="178" t="s">
        <v>19</v>
      </c>
      <c r="L1127" s="42"/>
      <c r="M1127" s="183" t="s">
        <v>19</v>
      </c>
      <c r="N1127" s="184" t="s">
        <v>44</v>
      </c>
      <c r="O1127" s="67"/>
      <c r="P1127" s="185">
        <f t="shared" si="1"/>
        <v>0</v>
      </c>
      <c r="Q1127" s="185">
        <v>0</v>
      </c>
      <c r="R1127" s="185">
        <f t="shared" si="2"/>
        <v>0</v>
      </c>
      <c r="S1127" s="185">
        <v>0</v>
      </c>
      <c r="T1127" s="186">
        <f t="shared" si="3"/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187" t="s">
        <v>122</v>
      </c>
      <c r="AT1127" s="187" t="s">
        <v>117</v>
      </c>
      <c r="AU1127" s="187" t="s">
        <v>80</v>
      </c>
      <c r="AY1127" s="20" t="s">
        <v>114</v>
      </c>
      <c r="BE1127" s="188">
        <f t="shared" si="4"/>
        <v>0</v>
      </c>
      <c r="BF1127" s="188">
        <f t="shared" si="5"/>
        <v>0</v>
      </c>
      <c r="BG1127" s="188">
        <f t="shared" si="6"/>
        <v>0</v>
      </c>
      <c r="BH1127" s="188">
        <f t="shared" si="7"/>
        <v>0</v>
      </c>
      <c r="BI1127" s="188">
        <f t="shared" si="8"/>
        <v>0</v>
      </c>
      <c r="BJ1127" s="20" t="s">
        <v>123</v>
      </c>
      <c r="BK1127" s="188">
        <f t="shared" si="9"/>
        <v>0</v>
      </c>
      <c r="BL1127" s="20" t="s">
        <v>122</v>
      </c>
      <c r="BM1127" s="187" t="s">
        <v>684</v>
      </c>
    </row>
    <row r="1128" spans="1:65" s="2" customFormat="1" ht="16.5" customHeight="1">
      <c r="A1128" s="37"/>
      <c r="B1128" s="38"/>
      <c r="C1128" s="176" t="s">
        <v>685</v>
      </c>
      <c r="D1128" s="176" t="s">
        <v>117</v>
      </c>
      <c r="E1128" s="177" t="s">
        <v>686</v>
      </c>
      <c r="F1128" s="178" t="s">
        <v>687</v>
      </c>
      <c r="G1128" s="179" t="s">
        <v>679</v>
      </c>
      <c r="H1128" s="180">
        <v>1</v>
      </c>
      <c r="I1128" s="181"/>
      <c r="J1128" s="182">
        <f t="shared" si="0"/>
        <v>0</v>
      </c>
      <c r="K1128" s="178" t="s">
        <v>19</v>
      </c>
      <c r="L1128" s="42"/>
      <c r="M1128" s="183" t="s">
        <v>19</v>
      </c>
      <c r="N1128" s="184" t="s">
        <v>44</v>
      </c>
      <c r="O1128" s="67"/>
      <c r="P1128" s="185">
        <f t="shared" si="1"/>
        <v>0</v>
      </c>
      <c r="Q1128" s="185">
        <v>0</v>
      </c>
      <c r="R1128" s="185">
        <f t="shared" si="2"/>
        <v>0</v>
      </c>
      <c r="S1128" s="185">
        <v>0</v>
      </c>
      <c r="T1128" s="186">
        <f t="shared" si="3"/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187" t="s">
        <v>122</v>
      </c>
      <c r="AT1128" s="187" t="s">
        <v>117</v>
      </c>
      <c r="AU1128" s="187" t="s">
        <v>80</v>
      </c>
      <c r="AY1128" s="20" t="s">
        <v>114</v>
      </c>
      <c r="BE1128" s="188">
        <f t="shared" si="4"/>
        <v>0</v>
      </c>
      <c r="BF1128" s="188">
        <f t="shared" si="5"/>
        <v>0</v>
      </c>
      <c r="BG1128" s="188">
        <f t="shared" si="6"/>
        <v>0</v>
      </c>
      <c r="BH1128" s="188">
        <f t="shared" si="7"/>
        <v>0</v>
      </c>
      <c r="BI1128" s="188">
        <f t="shared" si="8"/>
        <v>0</v>
      </c>
      <c r="BJ1128" s="20" t="s">
        <v>123</v>
      </c>
      <c r="BK1128" s="188">
        <f t="shared" si="9"/>
        <v>0</v>
      </c>
      <c r="BL1128" s="20" t="s">
        <v>122</v>
      </c>
      <c r="BM1128" s="187" t="s">
        <v>688</v>
      </c>
    </row>
    <row r="1129" spans="1:65" s="2" customFormat="1" ht="33" customHeight="1">
      <c r="A1129" s="37"/>
      <c r="B1129" s="38"/>
      <c r="C1129" s="176" t="s">
        <v>689</v>
      </c>
      <c r="D1129" s="176" t="s">
        <v>117</v>
      </c>
      <c r="E1129" s="177" t="s">
        <v>690</v>
      </c>
      <c r="F1129" s="178" t="s">
        <v>691</v>
      </c>
      <c r="G1129" s="179" t="s">
        <v>679</v>
      </c>
      <c r="H1129" s="180">
        <v>1</v>
      </c>
      <c r="I1129" s="181"/>
      <c r="J1129" s="182">
        <f t="shared" si="0"/>
        <v>0</v>
      </c>
      <c r="K1129" s="178" t="s">
        <v>19</v>
      </c>
      <c r="L1129" s="42"/>
      <c r="M1129" s="183" t="s">
        <v>19</v>
      </c>
      <c r="N1129" s="184" t="s">
        <v>44</v>
      </c>
      <c r="O1129" s="67"/>
      <c r="P1129" s="185">
        <f t="shared" si="1"/>
        <v>0</v>
      </c>
      <c r="Q1129" s="185">
        <v>0</v>
      </c>
      <c r="R1129" s="185">
        <f t="shared" si="2"/>
        <v>0</v>
      </c>
      <c r="S1129" s="185">
        <v>0</v>
      </c>
      <c r="T1129" s="186">
        <f t="shared" si="3"/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187" t="s">
        <v>122</v>
      </c>
      <c r="AT1129" s="187" t="s">
        <v>117</v>
      </c>
      <c r="AU1129" s="187" t="s">
        <v>80</v>
      </c>
      <c r="AY1129" s="20" t="s">
        <v>114</v>
      </c>
      <c r="BE1129" s="188">
        <f t="shared" si="4"/>
        <v>0</v>
      </c>
      <c r="BF1129" s="188">
        <f t="shared" si="5"/>
        <v>0</v>
      </c>
      <c r="BG1129" s="188">
        <f t="shared" si="6"/>
        <v>0</v>
      </c>
      <c r="BH1129" s="188">
        <f t="shared" si="7"/>
        <v>0</v>
      </c>
      <c r="BI1129" s="188">
        <f t="shared" si="8"/>
        <v>0</v>
      </c>
      <c r="BJ1129" s="20" t="s">
        <v>123</v>
      </c>
      <c r="BK1129" s="188">
        <f t="shared" si="9"/>
        <v>0</v>
      </c>
      <c r="BL1129" s="20" t="s">
        <v>122</v>
      </c>
      <c r="BM1129" s="187" t="s">
        <v>692</v>
      </c>
    </row>
    <row r="1130" spans="1:65" s="2" customFormat="1" ht="16.5" customHeight="1">
      <c r="A1130" s="37"/>
      <c r="B1130" s="38"/>
      <c r="C1130" s="176" t="s">
        <v>693</v>
      </c>
      <c r="D1130" s="176" t="s">
        <v>117</v>
      </c>
      <c r="E1130" s="177" t="s">
        <v>694</v>
      </c>
      <c r="F1130" s="178" t="s">
        <v>695</v>
      </c>
      <c r="G1130" s="179" t="s">
        <v>679</v>
      </c>
      <c r="H1130" s="180">
        <v>1</v>
      </c>
      <c r="I1130" s="181"/>
      <c r="J1130" s="182">
        <f t="shared" si="0"/>
        <v>0</v>
      </c>
      <c r="K1130" s="178" t="s">
        <v>19</v>
      </c>
      <c r="L1130" s="42"/>
      <c r="M1130" s="228" t="s">
        <v>19</v>
      </c>
      <c r="N1130" s="229" t="s">
        <v>44</v>
      </c>
      <c r="O1130" s="230"/>
      <c r="P1130" s="231">
        <f t="shared" si="1"/>
        <v>0</v>
      </c>
      <c r="Q1130" s="231">
        <v>0</v>
      </c>
      <c r="R1130" s="231">
        <f t="shared" si="2"/>
        <v>0</v>
      </c>
      <c r="S1130" s="231">
        <v>0</v>
      </c>
      <c r="T1130" s="232">
        <f t="shared" si="3"/>
        <v>0</v>
      </c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R1130" s="187" t="s">
        <v>122</v>
      </c>
      <c r="AT1130" s="187" t="s">
        <v>117</v>
      </c>
      <c r="AU1130" s="187" t="s">
        <v>80</v>
      </c>
      <c r="AY1130" s="20" t="s">
        <v>114</v>
      </c>
      <c r="BE1130" s="188">
        <f t="shared" si="4"/>
        <v>0</v>
      </c>
      <c r="BF1130" s="188">
        <f t="shared" si="5"/>
        <v>0</v>
      </c>
      <c r="BG1130" s="188">
        <f t="shared" si="6"/>
        <v>0</v>
      </c>
      <c r="BH1130" s="188">
        <f t="shared" si="7"/>
        <v>0</v>
      </c>
      <c r="BI1130" s="188">
        <f t="shared" si="8"/>
        <v>0</v>
      </c>
      <c r="BJ1130" s="20" t="s">
        <v>123</v>
      </c>
      <c r="BK1130" s="188">
        <f t="shared" si="9"/>
        <v>0</v>
      </c>
      <c r="BL1130" s="20" t="s">
        <v>122</v>
      </c>
      <c r="BM1130" s="187" t="s">
        <v>696</v>
      </c>
    </row>
    <row r="1131" spans="1:65" s="2" customFormat="1" ht="6.95" customHeight="1">
      <c r="A1131" s="37"/>
      <c r="B1131" s="50"/>
      <c r="C1131" s="51"/>
      <c r="D1131" s="51"/>
      <c r="E1131" s="51"/>
      <c r="F1131" s="51"/>
      <c r="G1131" s="51"/>
      <c r="H1131" s="51"/>
      <c r="I1131" s="51"/>
      <c r="J1131" s="51"/>
      <c r="K1131" s="51"/>
      <c r="L1131" s="42"/>
      <c r="M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</row>
  </sheetData>
  <sheetProtection algorithmName="SHA-512" hashValue="f9BW1vo4I+UNUfSeu6uiTaag2XscVJRYE2Taegft7qMOr0cMmMKZPtgzdhDJBi7LHqxSnF4leUBoFVF9Vvrkfg==" saltValue="CrEJxTHWR/eEsUCsTNv/7lu0k4cxweaOeBJT16rrXEvdcsQ3TM51Kk2pMKz/6uJGyL8T2cWuQcSYbaufpU/iPQ==" spinCount="100000" sheet="1" objects="1" scenarios="1" formatColumns="0" formatRows="0" autoFilter="0"/>
  <autoFilter ref="C88:K113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5" r:id="rId2"/>
    <hyperlink ref="F117" r:id="rId3"/>
    <hyperlink ref="F122" r:id="rId4"/>
    <hyperlink ref="F132" r:id="rId5"/>
    <hyperlink ref="F136" r:id="rId6"/>
    <hyperlink ref="F140" r:id="rId7"/>
    <hyperlink ref="F151" r:id="rId8"/>
    <hyperlink ref="F155" r:id="rId9"/>
    <hyperlink ref="F166" r:id="rId10"/>
    <hyperlink ref="F172" r:id="rId11"/>
    <hyperlink ref="F178" r:id="rId12"/>
    <hyperlink ref="F204" r:id="rId13"/>
    <hyperlink ref="F216" r:id="rId14"/>
    <hyperlink ref="F228" r:id="rId15"/>
    <hyperlink ref="F240" r:id="rId16"/>
    <hyperlink ref="F252" r:id="rId17"/>
    <hyperlink ref="F264" r:id="rId18"/>
    <hyperlink ref="F276" r:id="rId19"/>
    <hyperlink ref="F288" r:id="rId20"/>
    <hyperlink ref="F300" r:id="rId21"/>
    <hyperlink ref="F312" r:id="rId22"/>
    <hyperlink ref="F324" r:id="rId23"/>
    <hyperlink ref="F335" r:id="rId24"/>
    <hyperlink ref="F347" r:id="rId25"/>
    <hyperlink ref="F351" r:id="rId26"/>
    <hyperlink ref="F365" r:id="rId27"/>
    <hyperlink ref="F368" r:id="rId28"/>
    <hyperlink ref="F524" r:id="rId29"/>
    <hyperlink ref="F556" r:id="rId30"/>
    <hyperlink ref="F559" r:id="rId31"/>
    <hyperlink ref="F568" r:id="rId32"/>
    <hyperlink ref="F577" r:id="rId33"/>
    <hyperlink ref="F593" r:id="rId34"/>
    <hyperlink ref="F611" r:id="rId35"/>
    <hyperlink ref="F629" r:id="rId36"/>
    <hyperlink ref="F638" r:id="rId37"/>
    <hyperlink ref="F647" r:id="rId38"/>
    <hyperlink ref="F665" r:id="rId39"/>
    <hyperlink ref="F668" r:id="rId40"/>
    <hyperlink ref="F820" r:id="rId41"/>
    <hyperlink ref="F972" r:id="rId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7" customFormat="1" ht="45" customHeight="1">
      <c r="B3" s="258"/>
      <c r="C3" s="393" t="s">
        <v>697</v>
      </c>
      <c r="D3" s="393"/>
      <c r="E3" s="393"/>
      <c r="F3" s="393"/>
      <c r="G3" s="393"/>
      <c r="H3" s="393"/>
      <c r="I3" s="393"/>
      <c r="J3" s="393"/>
      <c r="K3" s="259"/>
    </row>
    <row r="4" spans="2:11" s="1" customFormat="1" ht="25.5" customHeight="1">
      <c r="B4" s="260"/>
      <c r="C4" s="392" t="s">
        <v>698</v>
      </c>
      <c r="D4" s="392"/>
      <c r="E4" s="392"/>
      <c r="F4" s="392"/>
      <c r="G4" s="392"/>
      <c r="H4" s="392"/>
      <c r="I4" s="392"/>
      <c r="J4" s="392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1" t="s">
        <v>699</v>
      </c>
      <c r="D6" s="391"/>
      <c r="E6" s="391"/>
      <c r="F6" s="391"/>
      <c r="G6" s="391"/>
      <c r="H6" s="391"/>
      <c r="I6" s="391"/>
      <c r="J6" s="391"/>
      <c r="K6" s="261"/>
    </row>
    <row r="7" spans="2:11" s="1" customFormat="1" ht="15" customHeight="1">
      <c r="B7" s="264"/>
      <c r="C7" s="391" t="s">
        <v>700</v>
      </c>
      <c r="D7" s="391"/>
      <c r="E7" s="391"/>
      <c r="F7" s="391"/>
      <c r="G7" s="391"/>
      <c r="H7" s="391"/>
      <c r="I7" s="391"/>
      <c r="J7" s="391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1" t="s">
        <v>701</v>
      </c>
      <c r="D9" s="391"/>
      <c r="E9" s="391"/>
      <c r="F9" s="391"/>
      <c r="G9" s="391"/>
      <c r="H9" s="391"/>
      <c r="I9" s="391"/>
      <c r="J9" s="391"/>
      <c r="K9" s="261"/>
    </row>
    <row r="10" spans="2:11" s="1" customFormat="1" ht="15" customHeight="1">
      <c r="B10" s="264"/>
      <c r="C10" s="263"/>
      <c r="D10" s="391" t="s">
        <v>702</v>
      </c>
      <c r="E10" s="391"/>
      <c r="F10" s="391"/>
      <c r="G10" s="391"/>
      <c r="H10" s="391"/>
      <c r="I10" s="391"/>
      <c r="J10" s="391"/>
      <c r="K10" s="261"/>
    </row>
    <row r="11" spans="2:11" s="1" customFormat="1" ht="15" customHeight="1">
      <c r="B11" s="264"/>
      <c r="C11" s="265"/>
      <c r="D11" s="391" t="s">
        <v>703</v>
      </c>
      <c r="E11" s="391"/>
      <c r="F11" s="391"/>
      <c r="G11" s="391"/>
      <c r="H11" s="391"/>
      <c r="I11" s="391"/>
      <c r="J11" s="391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704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1" t="s">
        <v>705</v>
      </c>
      <c r="E15" s="391"/>
      <c r="F15" s="391"/>
      <c r="G15" s="391"/>
      <c r="H15" s="391"/>
      <c r="I15" s="391"/>
      <c r="J15" s="391"/>
      <c r="K15" s="261"/>
    </row>
    <row r="16" spans="2:11" s="1" customFormat="1" ht="15" customHeight="1">
      <c r="B16" s="264"/>
      <c r="C16" s="265"/>
      <c r="D16" s="391" t="s">
        <v>706</v>
      </c>
      <c r="E16" s="391"/>
      <c r="F16" s="391"/>
      <c r="G16" s="391"/>
      <c r="H16" s="391"/>
      <c r="I16" s="391"/>
      <c r="J16" s="391"/>
      <c r="K16" s="261"/>
    </row>
    <row r="17" spans="2:11" s="1" customFormat="1" ht="15" customHeight="1">
      <c r="B17" s="264"/>
      <c r="C17" s="265"/>
      <c r="D17" s="391" t="s">
        <v>707</v>
      </c>
      <c r="E17" s="391"/>
      <c r="F17" s="391"/>
      <c r="G17" s="391"/>
      <c r="H17" s="391"/>
      <c r="I17" s="391"/>
      <c r="J17" s="391"/>
      <c r="K17" s="261"/>
    </row>
    <row r="18" spans="2:11" s="1" customFormat="1" ht="15" customHeight="1">
      <c r="B18" s="264"/>
      <c r="C18" s="265"/>
      <c r="D18" s="265"/>
      <c r="E18" s="267" t="s">
        <v>79</v>
      </c>
      <c r="F18" s="391" t="s">
        <v>708</v>
      </c>
      <c r="G18" s="391"/>
      <c r="H18" s="391"/>
      <c r="I18" s="391"/>
      <c r="J18" s="391"/>
      <c r="K18" s="261"/>
    </row>
    <row r="19" spans="2:11" s="1" customFormat="1" ht="15" customHeight="1">
      <c r="B19" s="264"/>
      <c r="C19" s="265"/>
      <c r="D19" s="265"/>
      <c r="E19" s="267" t="s">
        <v>709</v>
      </c>
      <c r="F19" s="391" t="s">
        <v>710</v>
      </c>
      <c r="G19" s="391"/>
      <c r="H19" s="391"/>
      <c r="I19" s="391"/>
      <c r="J19" s="391"/>
      <c r="K19" s="261"/>
    </row>
    <row r="20" spans="2:11" s="1" customFormat="1" ht="15" customHeight="1">
      <c r="B20" s="264"/>
      <c r="C20" s="265"/>
      <c r="D20" s="265"/>
      <c r="E20" s="267" t="s">
        <v>711</v>
      </c>
      <c r="F20" s="391" t="s">
        <v>712</v>
      </c>
      <c r="G20" s="391"/>
      <c r="H20" s="391"/>
      <c r="I20" s="391"/>
      <c r="J20" s="391"/>
      <c r="K20" s="261"/>
    </row>
    <row r="21" spans="2:11" s="1" customFormat="1" ht="15" customHeight="1">
      <c r="B21" s="264"/>
      <c r="C21" s="265"/>
      <c r="D21" s="265"/>
      <c r="E21" s="267" t="s">
        <v>713</v>
      </c>
      <c r="F21" s="391" t="s">
        <v>714</v>
      </c>
      <c r="G21" s="391"/>
      <c r="H21" s="391"/>
      <c r="I21" s="391"/>
      <c r="J21" s="391"/>
      <c r="K21" s="261"/>
    </row>
    <row r="22" spans="2:11" s="1" customFormat="1" ht="15" customHeight="1">
      <c r="B22" s="264"/>
      <c r="C22" s="265"/>
      <c r="D22" s="265"/>
      <c r="E22" s="267" t="s">
        <v>715</v>
      </c>
      <c r="F22" s="391" t="s">
        <v>716</v>
      </c>
      <c r="G22" s="391"/>
      <c r="H22" s="391"/>
      <c r="I22" s="391"/>
      <c r="J22" s="391"/>
      <c r="K22" s="261"/>
    </row>
    <row r="23" spans="2:11" s="1" customFormat="1" ht="15" customHeight="1">
      <c r="B23" s="264"/>
      <c r="C23" s="265"/>
      <c r="D23" s="265"/>
      <c r="E23" s="267" t="s">
        <v>717</v>
      </c>
      <c r="F23" s="391" t="s">
        <v>718</v>
      </c>
      <c r="G23" s="391"/>
      <c r="H23" s="391"/>
      <c r="I23" s="391"/>
      <c r="J23" s="391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1" t="s">
        <v>719</v>
      </c>
      <c r="D25" s="391"/>
      <c r="E25" s="391"/>
      <c r="F25" s="391"/>
      <c r="G25" s="391"/>
      <c r="H25" s="391"/>
      <c r="I25" s="391"/>
      <c r="J25" s="391"/>
      <c r="K25" s="261"/>
    </row>
    <row r="26" spans="2:11" s="1" customFormat="1" ht="15" customHeight="1">
      <c r="B26" s="264"/>
      <c r="C26" s="391" t="s">
        <v>720</v>
      </c>
      <c r="D26" s="391"/>
      <c r="E26" s="391"/>
      <c r="F26" s="391"/>
      <c r="G26" s="391"/>
      <c r="H26" s="391"/>
      <c r="I26" s="391"/>
      <c r="J26" s="391"/>
      <c r="K26" s="261"/>
    </row>
    <row r="27" spans="2:11" s="1" customFormat="1" ht="15" customHeight="1">
      <c r="B27" s="264"/>
      <c r="C27" s="263"/>
      <c r="D27" s="391" t="s">
        <v>721</v>
      </c>
      <c r="E27" s="391"/>
      <c r="F27" s="391"/>
      <c r="G27" s="391"/>
      <c r="H27" s="391"/>
      <c r="I27" s="391"/>
      <c r="J27" s="391"/>
      <c r="K27" s="261"/>
    </row>
    <row r="28" spans="2:11" s="1" customFormat="1" ht="15" customHeight="1">
      <c r="B28" s="264"/>
      <c r="C28" s="265"/>
      <c r="D28" s="391" t="s">
        <v>722</v>
      </c>
      <c r="E28" s="391"/>
      <c r="F28" s="391"/>
      <c r="G28" s="391"/>
      <c r="H28" s="391"/>
      <c r="I28" s="391"/>
      <c r="J28" s="391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1" t="s">
        <v>723</v>
      </c>
      <c r="E30" s="391"/>
      <c r="F30" s="391"/>
      <c r="G30" s="391"/>
      <c r="H30" s="391"/>
      <c r="I30" s="391"/>
      <c r="J30" s="391"/>
      <c r="K30" s="261"/>
    </row>
    <row r="31" spans="2:11" s="1" customFormat="1" ht="15" customHeight="1">
      <c r="B31" s="264"/>
      <c r="C31" s="265"/>
      <c r="D31" s="391" t="s">
        <v>724</v>
      </c>
      <c r="E31" s="391"/>
      <c r="F31" s="391"/>
      <c r="G31" s="391"/>
      <c r="H31" s="391"/>
      <c r="I31" s="391"/>
      <c r="J31" s="391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1" t="s">
        <v>725</v>
      </c>
      <c r="E33" s="391"/>
      <c r="F33" s="391"/>
      <c r="G33" s="391"/>
      <c r="H33" s="391"/>
      <c r="I33" s="391"/>
      <c r="J33" s="391"/>
      <c r="K33" s="261"/>
    </row>
    <row r="34" spans="2:11" s="1" customFormat="1" ht="15" customHeight="1">
      <c r="B34" s="264"/>
      <c r="C34" s="265"/>
      <c r="D34" s="391" t="s">
        <v>726</v>
      </c>
      <c r="E34" s="391"/>
      <c r="F34" s="391"/>
      <c r="G34" s="391"/>
      <c r="H34" s="391"/>
      <c r="I34" s="391"/>
      <c r="J34" s="391"/>
      <c r="K34" s="261"/>
    </row>
    <row r="35" spans="2:11" s="1" customFormat="1" ht="15" customHeight="1">
      <c r="B35" s="264"/>
      <c r="C35" s="265"/>
      <c r="D35" s="391" t="s">
        <v>727</v>
      </c>
      <c r="E35" s="391"/>
      <c r="F35" s="391"/>
      <c r="G35" s="391"/>
      <c r="H35" s="391"/>
      <c r="I35" s="391"/>
      <c r="J35" s="391"/>
      <c r="K35" s="261"/>
    </row>
    <row r="36" spans="2:11" s="1" customFormat="1" ht="15" customHeight="1">
      <c r="B36" s="264"/>
      <c r="C36" s="265"/>
      <c r="D36" s="263"/>
      <c r="E36" s="266" t="s">
        <v>100</v>
      </c>
      <c r="F36" s="263"/>
      <c r="G36" s="391" t="s">
        <v>728</v>
      </c>
      <c r="H36" s="391"/>
      <c r="I36" s="391"/>
      <c r="J36" s="391"/>
      <c r="K36" s="261"/>
    </row>
    <row r="37" spans="2:11" s="1" customFormat="1" ht="30.75" customHeight="1">
      <c r="B37" s="264"/>
      <c r="C37" s="265"/>
      <c r="D37" s="263"/>
      <c r="E37" s="266" t="s">
        <v>729</v>
      </c>
      <c r="F37" s="263"/>
      <c r="G37" s="391" t="s">
        <v>730</v>
      </c>
      <c r="H37" s="391"/>
      <c r="I37" s="391"/>
      <c r="J37" s="391"/>
      <c r="K37" s="261"/>
    </row>
    <row r="38" spans="2:11" s="1" customFormat="1" ht="15" customHeight="1">
      <c r="B38" s="264"/>
      <c r="C38" s="265"/>
      <c r="D38" s="263"/>
      <c r="E38" s="266" t="s">
        <v>53</v>
      </c>
      <c r="F38" s="263"/>
      <c r="G38" s="391" t="s">
        <v>731</v>
      </c>
      <c r="H38" s="391"/>
      <c r="I38" s="391"/>
      <c r="J38" s="391"/>
      <c r="K38" s="261"/>
    </row>
    <row r="39" spans="2:11" s="1" customFormat="1" ht="15" customHeight="1">
      <c r="B39" s="264"/>
      <c r="C39" s="265"/>
      <c r="D39" s="263"/>
      <c r="E39" s="266" t="s">
        <v>54</v>
      </c>
      <c r="F39" s="263"/>
      <c r="G39" s="391" t="s">
        <v>732</v>
      </c>
      <c r="H39" s="391"/>
      <c r="I39" s="391"/>
      <c r="J39" s="391"/>
      <c r="K39" s="261"/>
    </row>
    <row r="40" spans="2:11" s="1" customFormat="1" ht="15" customHeight="1">
      <c r="B40" s="264"/>
      <c r="C40" s="265"/>
      <c r="D40" s="263"/>
      <c r="E40" s="266" t="s">
        <v>101</v>
      </c>
      <c r="F40" s="263"/>
      <c r="G40" s="391" t="s">
        <v>733</v>
      </c>
      <c r="H40" s="391"/>
      <c r="I40" s="391"/>
      <c r="J40" s="391"/>
      <c r="K40" s="261"/>
    </row>
    <row r="41" spans="2:11" s="1" customFormat="1" ht="15" customHeight="1">
      <c r="B41" s="264"/>
      <c r="C41" s="265"/>
      <c r="D41" s="263"/>
      <c r="E41" s="266" t="s">
        <v>102</v>
      </c>
      <c r="F41" s="263"/>
      <c r="G41" s="391" t="s">
        <v>734</v>
      </c>
      <c r="H41" s="391"/>
      <c r="I41" s="391"/>
      <c r="J41" s="391"/>
      <c r="K41" s="261"/>
    </row>
    <row r="42" spans="2:11" s="1" customFormat="1" ht="15" customHeight="1">
      <c r="B42" s="264"/>
      <c r="C42" s="265"/>
      <c r="D42" s="263"/>
      <c r="E42" s="266" t="s">
        <v>735</v>
      </c>
      <c r="F42" s="263"/>
      <c r="G42" s="391" t="s">
        <v>736</v>
      </c>
      <c r="H42" s="391"/>
      <c r="I42" s="391"/>
      <c r="J42" s="391"/>
      <c r="K42" s="261"/>
    </row>
    <row r="43" spans="2:11" s="1" customFormat="1" ht="15" customHeight="1">
      <c r="B43" s="264"/>
      <c r="C43" s="265"/>
      <c r="D43" s="263"/>
      <c r="E43" s="266"/>
      <c r="F43" s="263"/>
      <c r="G43" s="391" t="s">
        <v>737</v>
      </c>
      <c r="H43" s="391"/>
      <c r="I43" s="391"/>
      <c r="J43" s="391"/>
      <c r="K43" s="261"/>
    </row>
    <row r="44" spans="2:11" s="1" customFormat="1" ht="15" customHeight="1">
      <c r="B44" s="264"/>
      <c r="C44" s="265"/>
      <c r="D44" s="263"/>
      <c r="E44" s="266" t="s">
        <v>738</v>
      </c>
      <c r="F44" s="263"/>
      <c r="G44" s="391" t="s">
        <v>739</v>
      </c>
      <c r="H44" s="391"/>
      <c r="I44" s="391"/>
      <c r="J44" s="391"/>
      <c r="K44" s="261"/>
    </row>
    <row r="45" spans="2:11" s="1" customFormat="1" ht="15" customHeight="1">
      <c r="B45" s="264"/>
      <c r="C45" s="265"/>
      <c r="D45" s="263"/>
      <c r="E45" s="266" t="s">
        <v>104</v>
      </c>
      <c r="F45" s="263"/>
      <c r="G45" s="391" t="s">
        <v>740</v>
      </c>
      <c r="H45" s="391"/>
      <c r="I45" s="391"/>
      <c r="J45" s="391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1" t="s">
        <v>741</v>
      </c>
      <c r="E47" s="391"/>
      <c r="F47" s="391"/>
      <c r="G47" s="391"/>
      <c r="H47" s="391"/>
      <c r="I47" s="391"/>
      <c r="J47" s="391"/>
      <c r="K47" s="261"/>
    </row>
    <row r="48" spans="2:11" s="1" customFormat="1" ht="15" customHeight="1">
      <c r="B48" s="264"/>
      <c r="C48" s="265"/>
      <c r="D48" s="265"/>
      <c r="E48" s="391" t="s">
        <v>742</v>
      </c>
      <c r="F48" s="391"/>
      <c r="G48" s="391"/>
      <c r="H48" s="391"/>
      <c r="I48" s="391"/>
      <c r="J48" s="391"/>
      <c r="K48" s="261"/>
    </row>
    <row r="49" spans="2:11" s="1" customFormat="1" ht="15" customHeight="1">
      <c r="B49" s="264"/>
      <c r="C49" s="265"/>
      <c r="D49" s="265"/>
      <c r="E49" s="391" t="s">
        <v>743</v>
      </c>
      <c r="F49" s="391"/>
      <c r="G49" s="391"/>
      <c r="H49" s="391"/>
      <c r="I49" s="391"/>
      <c r="J49" s="391"/>
      <c r="K49" s="261"/>
    </row>
    <row r="50" spans="2:11" s="1" customFormat="1" ht="15" customHeight="1">
      <c r="B50" s="264"/>
      <c r="C50" s="265"/>
      <c r="D50" s="265"/>
      <c r="E50" s="391" t="s">
        <v>744</v>
      </c>
      <c r="F50" s="391"/>
      <c r="G50" s="391"/>
      <c r="H50" s="391"/>
      <c r="I50" s="391"/>
      <c r="J50" s="391"/>
      <c r="K50" s="261"/>
    </row>
    <row r="51" spans="2:11" s="1" customFormat="1" ht="15" customHeight="1">
      <c r="B51" s="264"/>
      <c r="C51" s="265"/>
      <c r="D51" s="391" t="s">
        <v>745</v>
      </c>
      <c r="E51" s="391"/>
      <c r="F51" s="391"/>
      <c r="G51" s="391"/>
      <c r="H51" s="391"/>
      <c r="I51" s="391"/>
      <c r="J51" s="391"/>
      <c r="K51" s="261"/>
    </row>
    <row r="52" spans="2:11" s="1" customFormat="1" ht="25.5" customHeight="1">
      <c r="B52" s="260"/>
      <c r="C52" s="392" t="s">
        <v>746</v>
      </c>
      <c r="D52" s="392"/>
      <c r="E52" s="392"/>
      <c r="F52" s="392"/>
      <c r="G52" s="392"/>
      <c r="H52" s="392"/>
      <c r="I52" s="392"/>
      <c r="J52" s="392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1" t="s">
        <v>747</v>
      </c>
      <c r="D54" s="391"/>
      <c r="E54" s="391"/>
      <c r="F54" s="391"/>
      <c r="G54" s="391"/>
      <c r="H54" s="391"/>
      <c r="I54" s="391"/>
      <c r="J54" s="391"/>
      <c r="K54" s="261"/>
    </row>
    <row r="55" spans="2:11" s="1" customFormat="1" ht="15" customHeight="1">
      <c r="B55" s="260"/>
      <c r="C55" s="391" t="s">
        <v>748</v>
      </c>
      <c r="D55" s="391"/>
      <c r="E55" s="391"/>
      <c r="F55" s="391"/>
      <c r="G55" s="391"/>
      <c r="H55" s="391"/>
      <c r="I55" s="391"/>
      <c r="J55" s="391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1" t="s">
        <v>749</v>
      </c>
      <c r="D57" s="391"/>
      <c r="E57" s="391"/>
      <c r="F57" s="391"/>
      <c r="G57" s="391"/>
      <c r="H57" s="391"/>
      <c r="I57" s="391"/>
      <c r="J57" s="391"/>
      <c r="K57" s="261"/>
    </row>
    <row r="58" spans="2:11" s="1" customFormat="1" ht="15" customHeight="1">
      <c r="B58" s="260"/>
      <c r="C58" s="265"/>
      <c r="D58" s="391" t="s">
        <v>750</v>
      </c>
      <c r="E58" s="391"/>
      <c r="F58" s="391"/>
      <c r="G58" s="391"/>
      <c r="H58" s="391"/>
      <c r="I58" s="391"/>
      <c r="J58" s="391"/>
      <c r="K58" s="261"/>
    </row>
    <row r="59" spans="2:11" s="1" customFormat="1" ht="15" customHeight="1">
      <c r="B59" s="260"/>
      <c r="C59" s="265"/>
      <c r="D59" s="391" t="s">
        <v>751</v>
      </c>
      <c r="E59" s="391"/>
      <c r="F59" s="391"/>
      <c r="G59" s="391"/>
      <c r="H59" s="391"/>
      <c r="I59" s="391"/>
      <c r="J59" s="391"/>
      <c r="K59" s="261"/>
    </row>
    <row r="60" spans="2:11" s="1" customFormat="1" ht="15" customHeight="1">
      <c r="B60" s="260"/>
      <c r="C60" s="265"/>
      <c r="D60" s="391" t="s">
        <v>752</v>
      </c>
      <c r="E60" s="391"/>
      <c r="F60" s="391"/>
      <c r="G60" s="391"/>
      <c r="H60" s="391"/>
      <c r="I60" s="391"/>
      <c r="J60" s="391"/>
      <c r="K60" s="261"/>
    </row>
    <row r="61" spans="2:11" s="1" customFormat="1" ht="15" customHeight="1">
      <c r="B61" s="260"/>
      <c r="C61" s="265"/>
      <c r="D61" s="391" t="s">
        <v>753</v>
      </c>
      <c r="E61" s="391"/>
      <c r="F61" s="391"/>
      <c r="G61" s="391"/>
      <c r="H61" s="391"/>
      <c r="I61" s="391"/>
      <c r="J61" s="391"/>
      <c r="K61" s="261"/>
    </row>
    <row r="62" spans="2:11" s="1" customFormat="1" ht="15" customHeight="1">
      <c r="B62" s="260"/>
      <c r="C62" s="265"/>
      <c r="D62" s="394" t="s">
        <v>754</v>
      </c>
      <c r="E62" s="394"/>
      <c r="F62" s="394"/>
      <c r="G62" s="394"/>
      <c r="H62" s="394"/>
      <c r="I62" s="394"/>
      <c r="J62" s="394"/>
      <c r="K62" s="261"/>
    </row>
    <row r="63" spans="2:11" s="1" customFormat="1" ht="15" customHeight="1">
      <c r="B63" s="260"/>
      <c r="C63" s="265"/>
      <c r="D63" s="391" t="s">
        <v>755</v>
      </c>
      <c r="E63" s="391"/>
      <c r="F63" s="391"/>
      <c r="G63" s="391"/>
      <c r="H63" s="391"/>
      <c r="I63" s="391"/>
      <c r="J63" s="391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1" t="s">
        <v>756</v>
      </c>
      <c r="E65" s="391"/>
      <c r="F65" s="391"/>
      <c r="G65" s="391"/>
      <c r="H65" s="391"/>
      <c r="I65" s="391"/>
      <c r="J65" s="391"/>
      <c r="K65" s="261"/>
    </row>
    <row r="66" spans="2:11" s="1" customFormat="1" ht="15" customHeight="1">
      <c r="B66" s="260"/>
      <c r="C66" s="265"/>
      <c r="D66" s="394" t="s">
        <v>757</v>
      </c>
      <c r="E66" s="394"/>
      <c r="F66" s="394"/>
      <c r="G66" s="394"/>
      <c r="H66" s="394"/>
      <c r="I66" s="394"/>
      <c r="J66" s="394"/>
      <c r="K66" s="261"/>
    </row>
    <row r="67" spans="2:11" s="1" customFormat="1" ht="15" customHeight="1">
      <c r="B67" s="260"/>
      <c r="C67" s="265"/>
      <c r="D67" s="391" t="s">
        <v>758</v>
      </c>
      <c r="E67" s="391"/>
      <c r="F67" s="391"/>
      <c r="G67" s="391"/>
      <c r="H67" s="391"/>
      <c r="I67" s="391"/>
      <c r="J67" s="391"/>
      <c r="K67" s="261"/>
    </row>
    <row r="68" spans="2:11" s="1" customFormat="1" ht="15" customHeight="1">
      <c r="B68" s="260"/>
      <c r="C68" s="265"/>
      <c r="D68" s="391" t="s">
        <v>759</v>
      </c>
      <c r="E68" s="391"/>
      <c r="F68" s="391"/>
      <c r="G68" s="391"/>
      <c r="H68" s="391"/>
      <c r="I68" s="391"/>
      <c r="J68" s="391"/>
      <c r="K68" s="261"/>
    </row>
    <row r="69" spans="2:11" s="1" customFormat="1" ht="15" customHeight="1">
      <c r="B69" s="260"/>
      <c r="C69" s="265"/>
      <c r="D69" s="391" t="s">
        <v>760</v>
      </c>
      <c r="E69" s="391"/>
      <c r="F69" s="391"/>
      <c r="G69" s="391"/>
      <c r="H69" s="391"/>
      <c r="I69" s="391"/>
      <c r="J69" s="391"/>
      <c r="K69" s="261"/>
    </row>
    <row r="70" spans="2:11" s="1" customFormat="1" ht="15" customHeight="1">
      <c r="B70" s="260"/>
      <c r="C70" s="265"/>
      <c r="D70" s="391" t="s">
        <v>761</v>
      </c>
      <c r="E70" s="391"/>
      <c r="F70" s="391"/>
      <c r="G70" s="391"/>
      <c r="H70" s="391"/>
      <c r="I70" s="391"/>
      <c r="J70" s="391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95" t="s">
        <v>762</v>
      </c>
      <c r="D75" s="395"/>
      <c r="E75" s="395"/>
      <c r="F75" s="395"/>
      <c r="G75" s="395"/>
      <c r="H75" s="395"/>
      <c r="I75" s="395"/>
      <c r="J75" s="395"/>
      <c r="K75" s="278"/>
    </row>
    <row r="76" spans="2:11" s="1" customFormat="1" ht="17.25" customHeight="1">
      <c r="B76" s="277"/>
      <c r="C76" s="279" t="s">
        <v>763</v>
      </c>
      <c r="D76" s="279"/>
      <c r="E76" s="279"/>
      <c r="F76" s="279" t="s">
        <v>764</v>
      </c>
      <c r="G76" s="280"/>
      <c r="H76" s="279" t="s">
        <v>54</v>
      </c>
      <c r="I76" s="279" t="s">
        <v>57</v>
      </c>
      <c r="J76" s="279" t="s">
        <v>765</v>
      </c>
      <c r="K76" s="278"/>
    </row>
    <row r="77" spans="2:11" s="1" customFormat="1" ht="17.25" customHeight="1">
      <c r="B77" s="277"/>
      <c r="C77" s="281" t="s">
        <v>766</v>
      </c>
      <c r="D77" s="281"/>
      <c r="E77" s="281"/>
      <c r="F77" s="282" t="s">
        <v>767</v>
      </c>
      <c r="G77" s="283"/>
      <c r="H77" s="281"/>
      <c r="I77" s="281"/>
      <c r="J77" s="281" t="s">
        <v>768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53</v>
      </c>
      <c r="D79" s="286"/>
      <c r="E79" s="286"/>
      <c r="F79" s="287" t="s">
        <v>769</v>
      </c>
      <c r="G79" s="288"/>
      <c r="H79" s="266" t="s">
        <v>770</v>
      </c>
      <c r="I79" s="266" t="s">
        <v>771</v>
      </c>
      <c r="J79" s="266">
        <v>20</v>
      </c>
      <c r="K79" s="278"/>
    </row>
    <row r="80" spans="2:11" s="1" customFormat="1" ht="15" customHeight="1">
      <c r="B80" s="277"/>
      <c r="C80" s="266" t="s">
        <v>772</v>
      </c>
      <c r="D80" s="266"/>
      <c r="E80" s="266"/>
      <c r="F80" s="287" t="s">
        <v>769</v>
      </c>
      <c r="G80" s="288"/>
      <c r="H80" s="266" t="s">
        <v>773</v>
      </c>
      <c r="I80" s="266" t="s">
        <v>771</v>
      </c>
      <c r="J80" s="266">
        <v>120</v>
      </c>
      <c r="K80" s="278"/>
    </row>
    <row r="81" spans="2:11" s="1" customFormat="1" ht="15" customHeight="1">
      <c r="B81" s="289"/>
      <c r="C81" s="266" t="s">
        <v>774</v>
      </c>
      <c r="D81" s="266"/>
      <c r="E81" s="266"/>
      <c r="F81" s="287" t="s">
        <v>775</v>
      </c>
      <c r="G81" s="288"/>
      <c r="H81" s="266" t="s">
        <v>776</v>
      </c>
      <c r="I81" s="266" t="s">
        <v>771</v>
      </c>
      <c r="J81" s="266">
        <v>50</v>
      </c>
      <c r="K81" s="278"/>
    </row>
    <row r="82" spans="2:11" s="1" customFormat="1" ht="15" customHeight="1">
      <c r="B82" s="289"/>
      <c r="C82" s="266" t="s">
        <v>777</v>
      </c>
      <c r="D82" s="266"/>
      <c r="E82" s="266"/>
      <c r="F82" s="287" t="s">
        <v>769</v>
      </c>
      <c r="G82" s="288"/>
      <c r="H82" s="266" t="s">
        <v>778</v>
      </c>
      <c r="I82" s="266" t="s">
        <v>779</v>
      </c>
      <c r="J82" s="266"/>
      <c r="K82" s="278"/>
    </row>
    <row r="83" spans="2:11" s="1" customFormat="1" ht="15" customHeight="1">
      <c r="B83" s="289"/>
      <c r="C83" s="290" t="s">
        <v>780</v>
      </c>
      <c r="D83" s="290"/>
      <c r="E83" s="290"/>
      <c r="F83" s="291" t="s">
        <v>775</v>
      </c>
      <c r="G83" s="290"/>
      <c r="H83" s="290" t="s">
        <v>781</v>
      </c>
      <c r="I83" s="290" t="s">
        <v>771</v>
      </c>
      <c r="J83" s="290">
        <v>15</v>
      </c>
      <c r="K83" s="278"/>
    </row>
    <row r="84" spans="2:11" s="1" customFormat="1" ht="15" customHeight="1">
      <c r="B84" s="289"/>
      <c r="C84" s="290" t="s">
        <v>782</v>
      </c>
      <c r="D84" s="290"/>
      <c r="E84" s="290"/>
      <c r="F84" s="291" t="s">
        <v>775</v>
      </c>
      <c r="G84" s="290"/>
      <c r="H84" s="290" t="s">
        <v>783</v>
      </c>
      <c r="I84" s="290" t="s">
        <v>771</v>
      </c>
      <c r="J84" s="290">
        <v>15</v>
      </c>
      <c r="K84" s="278"/>
    </row>
    <row r="85" spans="2:11" s="1" customFormat="1" ht="15" customHeight="1">
      <c r="B85" s="289"/>
      <c r="C85" s="290" t="s">
        <v>784</v>
      </c>
      <c r="D85" s="290"/>
      <c r="E85" s="290"/>
      <c r="F85" s="291" t="s">
        <v>775</v>
      </c>
      <c r="G85" s="290"/>
      <c r="H85" s="290" t="s">
        <v>785</v>
      </c>
      <c r="I85" s="290" t="s">
        <v>771</v>
      </c>
      <c r="J85" s="290">
        <v>20</v>
      </c>
      <c r="K85" s="278"/>
    </row>
    <row r="86" spans="2:11" s="1" customFormat="1" ht="15" customHeight="1">
      <c r="B86" s="289"/>
      <c r="C86" s="290" t="s">
        <v>786</v>
      </c>
      <c r="D86" s="290"/>
      <c r="E86" s="290"/>
      <c r="F86" s="291" t="s">
        <v>775</v>
      </c>
      <c r="G86" s="290"/>
      <c r="H86" s="290" t="s">
        <v>787</v>
      </c>
      <c r="I86" s="290" t="s">
        <v>771</v>
      </c>
      <c r="J86" s="290">
        <v>20</v>
      </c>
      <c r="K86" s="278"/>
    </row>
    <row r="87" spans="2:11" s="1" customFormat="1" ht="15" customHeight="1">
      <c r="B87" s="289"/>
      <c r="C87" s="266" t="s">
        <v>788</v>
      </c>
      <c r="D87" s="266"/>
      <c r="E87" s="266"/>
      <c r="F87" s="287" t="s">
        <v>775</v>
      </c>
      <c r="G87" s="288"/>
      <c r="H87" s="266" t="s">
        <v>789</v>
      </c>
      <c r="I87" s="266" t="s">
        <v>771</v>
      </c>
      <c r="J87" s="266">
        <v>50</v>
      </c>
      <c r="K87" s="278"/>
    </row>
    <row r="88" spans="2:11" s="1" customFormat="1" ht="15" customHeight="1">
      <c r="B88" s="289"/>
      <c r="C88" s="266" t="s">
        <v>790</v>
      </c>
      <c r="D88" s="266"/>
      <c r="E88" s="266"/>
      <c r="F88" s="287" t="s">
        <v>775</v>
      </c>
      <c r="G88" s="288"/>
      <c r="H88" s="266" t="s">
        <v>791</v>
      </c>
      <c r="I88" s="266" t="s">
        <v>771</v>
      </c>
      <c r="J88" s="266">
        <v>20</v>
      </c>
      <c r="K88" s="278"/>
    </row>
    <row r="89" spans="2:11" s="1" customFormat="1" ht="15" customHeight="1">
      <c r="B89" s="289"/>
      <c r="C89" s="266" t="s">
        <v>792</v>
      </c>
      <c r="D89" s="266"/>
      <c r="E89" s="266"/>
      <c r="F89" s="287" t="s">
        <v>775</v>
      </c>
      <c r="G89" s="288"/>
      <c r="H89" s="266" t="s">
        <v>793</v>
      </c>
      <c r="I89" s="266" t="s">
        <v>771</v>
      </c>
      <c r="J89" s="266">
        <v>20</v>
      </c>
      <c r="K89" s="278"/>
    </row>
    <row r="90" spans="2:11" s="1" customFormat="1" ht="15" customHeight="1">
      <c r="B90" s="289"/>
      <c r="C90" s="266" t="s">
        <v>794</v>
      </c>
      <c r="D90" s="266"/>
      <c r="E90" s="266"/>
      <c r="F90" s="287" t="s">
        <v>775</v>
      </c>
      <c r="G90" s="288"/>
      <c r="H90" s="266" t="s">
        <v>795</v>
      </c>
      <c r="I90" s="266" t="s">
        <v>771</v>
      </c>
      <c r="J90" s="266">
        <v>50</v>
      </c>
      <c r="K90" s="278"/>
    </row>
    <row r="91" spans="2:11" s="1" customFormat="1" ht="15" customHeight="1">
      <c r="B91" s="289"/>
      <c r="C91" s="266" t="s">
        <v>796</v>
      </c>
      <c r="D91" s="266"/>
      <c r="E91" s="266"/>
      <c r="F91" s="287" t="s">
        <v>775</v>
      </c>
      <c r="G91" s="288"/>
      <c r="H91" s="266" t="s">
        <v>796</v>
      </c>
      <c r="I91" s="266" t="s">
        <v>771</v>
      </c>
      <c r="J91" s="266">
        <v>50</v>
      </c>
      <c r="K91" s="278"/>
    </row>
    <row r="92" spans="2:11" s="1" customFormat="1" ht="15" customHeight="1">
      <c r="B92" s="289"/>
      <c r="C92" s="266" t="s">
        <v>797</v>
      </c>
      <c r="D92" s="266"/>
      <c r="E92" s="266"/>
      <c r="F92" s="287" t="s">
        <v>775</v>
      </c>
      <c r="G92" s="288"/>
      <c r="H92" s="266" t="s">
        <v>798</v>
      </c>
      <c r="I92" s="266" t="s">
        <v>771</v>
      </c>
      <c r="J92" s="266">
        <v>255</v>
      </c>
      <c r="K92" s="278"/>
    </row>
    <row r="93" spans="2:11" s="1" customFormat="1" ht="15" customHeight="1">
      <c r="B93" s="289"/>
      <c r="C93" s="266" t="s">
        <v>799</v>
      </c>
      <c r="D93" s="266"/>
      <c r="E93" s="266"/>
      <c r="F93" s="287" t="s">
        <v>769</v>
      </c>
      <c r="G93" s="288"/>
      <c r="H93" s="266" t="s">
        <v>800</v>
      </c>
      <c r="I93" s="266" t="s">
        <v>801</v>
      </c>
      <c r="J93" s="266"/>
      <c r="K93" s="278"/>
    </row>
    <row r="94" spans="2:11" s="1" customFormat="1" ht="15" customHeight="1">
      <c r="B94" s="289"/>
      <c r="C94" s="266" t="s">
        <v>802</v>
      </c>
      <c r="D94" s="266"/>
      <c r="E94" s="266"/>
      <c r="F94" s="287" t="s">
        <v>769</v>
      </c>
      <c r="G94" s="288"/>
      <c r="H94" s="266" t="s">
        <v>803</v>
      </c>
      <c r="I94" s="266" t="s">
        <v>804</v>
      </c>
      <c r="J94" s="266"/>
      <c r="K94" s="278"/>
    </row>
    <row r="95" spans="2:11" s="1" customFormat="1" ht="15" customHeight="1">
      <c r="B95" s="289"/>
      <c r="C95" s="266" t="s">
        <v>805</v>
      </c>
      <c r="D95" s="266"/>
      <c r="E95" s="266"/>
      <c r="F95" s="287" t="s">
        <v>769</v>
      </c>
      <c r="G95" s="288"/>
      <c r="H95" s="266" t="s">
        <v>805</v>
      </c>
      <c r="I95" s="266" t="s">
        <v>804</v>
      </c>
      <c r="J95" s="266"/>
      <c r="K95" s="278"/>
    </row>
    <row r="96" spans="2:11" s="1" customFormat="1" ht="15" customHeight="1">
      <c r="B96" s="289"/>
      <c r="C96" s="266" t="s">
        <v>38</v>
      </c>
      <c r="D96" s="266"/>
      <c r="E96" s="266"/>
      <c r="F96" s="287" t="s">
        <v>769</v>
      </c>
      <c r="G96" s="288"/>
      <c r="H96" s="266" t="s">
        <v>806</v>
      </c>
      <c r="I96" s="266" t="s">
        <v>804</v>
      </c>
      <c r="J96" s="266"/>
      <c r="K96" s="278"/>
    </row>
    <row r="97" spans="2:11" s="1" customFormat="1" ht="15" customHeight="1">
      <c r="B97" s="289"/>
      <c r="C97" s="266" t="s">
        <v>48</v>
      </c>
      <c r="D97" s="266"/>
      <c r="E97" s="266"/>
      <c r="F97" s="287" t="s">
        <v>769</v>
      </c>
      <c r="G97" s="288"/>
      <c r="H97" s="266" t="s">
        <v>807</v>
      </c>
      <c r="I97" s="266" t="s">
        <v>804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95" t="s">
        <v>808</v>
      </c>
      <c r="D102" s="395"/>
      <c r="E102" s="395"/>
      <c r="F102" s="395"/>
      <c r="G102" s="395"/>
      <c r="H102" s="395"/>
      <c r="I102" s="395"/>
      <c r="J102" s="395"/>
      <c r="K102" s="278"/>
    </row>
    <row r="103" spans="2:11" s="1" customFormat="1" ht="17.25" customHeight="1">
      <c r="B103" s="277"/>
      <c r="C103" s="279" t="s">
        <v>763</v>
      </c>
      <c r="D103" s="279"/>
      <c r="E103" s="279"/>
      <c r="F103" s="279" t="s">
        <v>764</v>
      </c>
      <c r="G103" s="280"/>
      <c r="H103" s="279" t="s">
        <v>54</v>
      </c>
      <c r="I103" s="279" t="s">
        <v>57</v>
      </c>
      <c r="J103" s="279" t="s">
        <v>765</v>
      </c>
      <c r="K103" s="278"/>
    </row>
    <row r="104" spans="2:11" s="1" customFormat="1" ht="17.25" customHeight="1">
      <c r="B104" s="277"/>
      <c r="C104" s="281" t="s">
        <v>766</v>
      </c>
      <c r="D104" s="281"/>
      <c r="E104" s="281"/>
      <c r="F104" s="282" t="s">
        <v>767</v>
      </c>
      <c r="G104" s="283"/>
      <c r="H104" s="281"/>
      <c r="I104" s="281"/>
      <c r="J104" s="281" t="s">
        <v>768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53</v>
      </c>
      <c r="D106" s="286"/>
      <c r="E106" s="286"/>
      <c r="F106" s="287" t="s">
        <v>769</v>
      </c>
      <c r="G106" s="266"/>
      <c r="H106" s="266" t="s">
        <v>809</v>
      </c>
      <c r="I106" s="266" t="s">
        <v>771</v>
      </c>
      <c r="J106" s="266">
        <v>20</v>
      </c>
      <c r="K106" s="278"/>
    </row>
    <row r="107" spans="2:11" s="1" customFormat="1" ht="15" customHeight="1">
      <c r="B107" s="277"/>
      <c r="C107" s="266" t="s">
        <v>772</v>
      </c>
      <c r="D107" s="266"/>
      <c r="E107" s="266"/>
      <c r="F107" s="287" t="s">
        <v>769</v>
      </c>
      <c r="G107" s="266"/>
      <c r="H107" s="266" t="s">
        <v>809</v>
      </c>
      <c r="I107" s="266" t="s">
        <v>771</v>
      </c>
      <c r="J107" s="266">
        <v>120</v>
      </c>
      <c r="K107" s="278"/>
    </row>
    <row r="108" spans="2:11" s="1" customFormat="1" ht="15" customHeight="1">
      <c r="B108" s="289"/>
      <c r="C108" s="266" t="s">
        <v>774</v>
      </c>
      <c r="D108" s="266"/>
      <c r="E108" s="266"/>
      <c r="F108" s="287" t="s">
        <v>775</v>
      </c>
      <c r="G108" s="266"/>
      <c r="H108" s="266" t="s">
        <v>809</v>
      </c>
      <c r="I108" s="266" t="s">
        <v>771</v>
      </c>
      <c r="J108" s="266">
        <v>50</v>
      </c>
      <c r="K108" s="278"/>
    </row>
    <row r="109" spans="2:11" s="1" customFormat="1" ht="15" customHeight="1">
      <c r="B109" s="289"/>
      <c r="C109" s="266" t="s">
        <v>777</v>
      </c>
      <c r="D109" s="266"/>
      <c r="E109" s="266"/>
      <c r="F109" s="287" t="s">
        <v>769</v>
      </c>
      <c r="G109" s="266"/>
      <c r="H109" s="266" t="s">
        <v>809</v>
      </c>
      <c r="I109" s="266" t="s">
        <v>779</v>
      </c>
      <c r="J109" s="266"/>
      <c r="K109" s="278"/>
    </row>
    <row r="110" spans="2:11" s="1" customFormat="1" ht="15" customHeight="1">
      <c r="B110" s="289"/>
      <c r="C110" s="266" t="s">
        <v>788</v>
      </c>
      <c r="D110" s="266"/>
      <c r="E110" s="266"/>
      <c r="F110" s="287" t="s">
        <v>775</v>
      </c>
      <c r="G110" s="266"/>
      <c r="H110" s="266" t="s">
        <v>809</v>
      </c>
      <c r="I110" s="266" t="s">
        <v>771</v>
      </c>
      <c r="J110" s="266">
        <v>50</v>
      </c>
      <c r="K110" s="278"/>
    </row>
    <row r="111" spans="2:11" s="1" customFormat="1" ht="15" customHeight="1">
      <c r="B111" s="289"/>
      <c r="C111" s="266" t="s">
        <v>796</v>
      </c>
      <c r="D111" s="266"/>
      <c r="E111" s="266"/>
      <c r="F111" s="287" t="s">
        <v>775</v>
      </c>
      <c r="G111" s="266"/>
      <c r="H111" s="266" t="s">
        <v>809</v>
      </c>
      <c r="I111" s="266" t="s">
        <v>771</v>
      </c>
      <c r="J111" s="266">
        <v>50</v>
      </c>
      <c r="K111" s="278"/>
    </row>
    <row r="112" spans="2:11" s="1" customFormat="1" ht="15" customHeight="1">
      <c r="B112" s="289"/>
      <c r="C112" s="266" t="s">
        <v>794</v>
      </c>
      <c r="D112" s="266"/>
      <c r="E112" s="266"/>
      <c r="F112" s="287" t="s">
        <v>775</v>
      </c>
      <c r="G112" s="266"/>
      <c r="H112" s="266" t="s">
        <v>809</v>
      </c>
      <c r="I112" s="266" t="s">
        <v>771</v>
      </c>
      <c r="J112" s="266">
        <v>50</v>
      </c>
      <c r="K112" s="278"/>
    </row>
    <row r="113" spans="2:11" s="1" customFormat="1" ht="15" customHeight="1">
      <c r="B113" s="289"/>
      <c r="C113" s="266" t="s">
        <v>53</v>
      </c>
      <c r="D113" s="266"/>
      <c r="E113" s="266"/>
      <c r="F113" s="287" t="s">
        <v>769</v>
      </c>
      <c r="G113" s="266"/>
      <c r="H113" s="266" t="s">
        <v>810</v>
      </c>
      <c r="I113" s="266" t="s">
        <v>771</v>
      </c>
      <c r="J113" s="266">
        <v>20</v>
      </c>
      <c r="K113" s="278"/>
    </row>
    <row r="114" spans="2:11" s="1" customFormat="1" ht="15" customHeight="1">
      <c r="B114" s="289"/>
      <c r="C114" s="266" t="s">
        <v>811</v>
      </c>
      <c r="D114" s="266"/>
      <c r="E114" s="266"/>
      <c r="F114" s="287" t="s">
        <v>769</v>
      </c>
      <c r="G114" s="266"/>
      <c r="H114" s="266" t="s">
        <v>812</v>
      </c>
      <c r="I114" s="266" t="s">
        <v>771</v>
      </c>
      <c r="J114" s="266">
        <v>120</v>
      </c>
      <c r="K114" s="278"/>
    </row>
    <row r="115" spans="2:11" s="1" customFormat="1" ht="15" customHeight="1">
      <c r="B115" s="289"/>
      <c r="C115" s="266" t="s">
        <v>38</v>
      </c>
      <c r="D115" s="266"/>
      <c r="E115" s="266"/>
      <c r="F115" s="287" t="s">
        <v>769</v>
      </c>
      <c r="G115" s="266"/>
      <c r="H115" s="266" t="s">
        <v>813</v>
      </c>
      <c r="I115" s="266" t="s">
        <v>804</v>
      </c>
      <c r="J115" s="266"/>
      <c r="K115" s="278"/>
    </row>
    <row r="116" spans="2:11" s="1" customFormat="1" ht="15" customHeight="1">
      <c r="B116" s="289"/>
      <c r="C116" s="266" t="s">
        <v>48</v>
      </c>
      <c r="D116" s="266"/>
      <c r="E116" s="266"/>
      <c r="F116" s="287" t="s">
        <v>769</v>
      </c>
      <c r="G116" s="266"/>
      <c r="H116" s="266" t="s">
        <v>814</v>
      </c>
      <c r="I116" s="266" t="s">
        <v>804</v>
      </c>
      <c r="J116" s="266"/>
      <c r="K116" s="278"/>
    </row>
    <row r="117" spans="2:11" s="1" customFormat="1" ht="15" customHeight="1">
      <c r="B117" s="289"/>
      <c r="C117" s="266" t="s">
        <v>57</v>
      </c>
      <c r="D117" s="266"/>
      <c r="E117" s="266"/>
      <c r="F117" s="287" t="s">
        <v>769</v>
      </c>
      <c r="G117" s="266"/>
      <c r="H117" s="266" t="s">
        <v>815</v>
      </c>
      <c r="I117" s="266" t="s">
        <v>816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3" t="s">
        <v>817</v>
      </c>
      <c r="D122" s="393"/>
      <c r="E122" s="393"/>
      <c r="F122" s="393"/>
      <c r="G122" s="393"/>
      <c r="H122" s="393"/>
      <c r="I122" s="393"/>
      <c r="J122" s="393"/>
      <c r="K122" s="306"/>
    </row>
    <row r="123" spans="2:11" s="1" customFormat="1" ht="17.25" customHeight="1">
      <c r="B123" s="307"/>
      <c r="C123" s="279" t="s">
        <v>763</v>
      </c>
      <c r="D123" s="279"/>
      <c r="E123" s="279"/>
      <c r="F123" s="279" t="s">
        <v>764</v>
      </c>
      <c r="G123" s="280"/>
      <c r="H123" s="279" t="s">
        <v>54</v>
      </c>
      <c r="I123" s="279" t="s">
        <v>57</v>
      </c>
      <c r="J123" s="279" t="s">
        <v>765</v>
      </c>
      <c r="K123" s="308"/>
    </row>
    <row r="124" spans="2:11" s="1" customFormat="1" ht="17.25" customHeight="1">
      <c r="B124" s="307"/>
      <c r="C124" s="281" t="s">
        <v>766</v>
      </c>
      <c r="D124" s="281"/>
      <c r="E124" s="281"/>
      <c r="F124" s="282" t="s">
        <v>767</v>
      </c>
      <c r="G124" s="283"/>
      <c r="H124" s="281"/>
      <c r="I124" s="281"/>
      <c r="J124" s="281" t="s">
        <v>768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772</v>
      </c>
      <c r="D126" s="286"/>
      <c r="E126" s="286"/>
      <c r="F126" s="287" t="s">
        <v>769</v>
      </c>
      <c r="G126" s="266"/>
      <c r="H126" s="266" t="s">
        <v>809</v>
      </c>
      <c r="I126" s="266" t="s">
        <v>771</v>
      </c>
      <c r="J126" s="266">
        <v>120</v>
      </c>
      <c r="K126" s="312"/>
    </row>
    <row r="127" spans="2:11" s="1" customFormat="1" ht="15" customHeight="1">
      <c r="B127" s="309"/>
      <c r="C127" s="266" t="s">
        <v>818</v>
      </c>
      <c r="D127" s="266"/>
      <c r="E127" s="266"/>
      <c r="F127" s="287" t="s">
        <v>769</v>
      </c>
      <c r="G127" s="266"/>
      <c r="H127" s="266" t="s">
        <v>819</v>
      </c>
      <c r="I127" s="266" t="s">
        <v>771</v>
      </c>
      <c r="J127" s="266" t="s">
        <v>820</v>
      </c>
      <c r="K127" s="312"/>
    </row>
    <row r="128" spans="2:11" s="1" customFormat="1" ht="15" customHeight="1">
      <c r="B128" s="309"/>
      <c r="C128" s="266" t="s">
        <v>717</v>
      </c>
      <c r="D128" s="266"/>
      <c r="E128" s="266"/>
      <c r="F128" s="287" t="s">
        <v>769</v>
      </c>
      <c r="G128" s="266"/>
      <c r="H128" s="266" t="s">
        <v>821</v>
      </c>
      <c r="I128" s="266" t="s">
        <v>771</v>
      </c>
      <c r="J128" s="266" t="s">
        <v>820</v>
      </c>
      <c r="K128" s="312"/>
    </row>
    <row r="129" spans="2:11" s="1" customFormat="1" ht="15" customHeight="1">
      <c r="B129" s="309"/>
      <c r="C129" s="266" t="s">
        <v>780</v>
      </c>
      <c r="D129" s="266"/>
      <c r="E129" s="266"/>
      <c r="F129" s="287" t="s">
        <v>775</v>
      </c>
      <c r="G129" s="266"/>
      <c r="H129" s="266" t="s">
        <v>781</v>
      </c>
      <c r="I129" s="266" t="s">
        <v>771</v>
      </c>
      <c r="J129" s="266">
        <v>15</v>
      </c>
      <c r="K129" s="312"/>
    </row>
    <row r="130" spans="2:11" s="1" customFormat="1" ht="15" customHeight="1">
      <c r="B130" s="309"/>
      <c r="C130" s="290" t="s">
        <v>782</v>
      </c>
      <c r="D130" s="290"/>
      <c r="E130" s="290"/>
      <c r="F130" s="291" t="s">
        <v>775</v>
      </c>
      <c r="G130" s="290"/>
      <c r="H130" s="290" t="s">
        <v>783</v>
      </c>
      <c r="I130" s="290" t="s">
        <v>771</v>
      </c>
      <c r="J130" s="290">
        <v>15</v>
      </c>
      <c r="K130" s="312"/>
    </row>
    <row r="131" spans="2:11" s="1" customFormat="1" ht="15" customHeight="1">
      <c r="B131" s="309"/>
      <c r="C131" s="290" t="s">
        <v>784</v>
      </c>
      <c r="D131" s="290"/>
      <c r="E131" s="290"/>
      <c r="F131" s="291" t="s">
        <v>775</v>
      </c>
      <c r="G131" s="290"/>
      <c r="H131" s="290" t="s">
        <v>785</v>
      </c>
      <c r="I131" s="290" t="s">
        <v>771</v>
      </c>
      <c r="J131" s="290">
        <v>20</v>
      </c>
      <c r="K131" s="312"/>
    </row>
    <row r="132" spans="2:11" s="1" customFormat="1" ht="15" customHeight="1">
      <c r="B132" s="309"/>
      <c r="C132" s="290" t="s">
        <v>786</v>
      </c>
      <c r="D132" s="290"/>
      <c r="E132" s="290"/>
      <c r="F132" s="291" t="s">
        <v>775</v>
      </c>
      <c r="G132" s="290"/>
      <c r="H132" s="290" t="s">
        <v>787</v>
      </c>
      <c r="I132" s="290" t="s">
        <v>771</v>
      </c>
      <c r="J132" s="290">
        <v>20</v>
      </c>
      <c r="K132" s="312"/>
    </row>
    <row r="133" spans="2:11" s="1" customFormat="1" ht="15" customHeight="1">
      <c r="B133" s="309"/>
      <c r="C133" s="266" t="s">
        <v>774</v>
      </c>
      <c r="D133" s="266"/>
      <c r="E133" s="266"/>
      <c r="F133" s="287" t="s">
        <v>775</v>
      </c>
      <c r="G133" s="266"/>
      <c r="H133" s="266" t="s">
        <v>809</v>
      </c>
      <c r="I133" s="266" t="s">
        <v>771</v>
      </c>
      <c r="J133" s="266">
        <v>50</v>
      </c>
      <c r="K133" s="312"/>
    </row>
    <row r="134" spans="2:11" s="1" customFormat="1" ht="15" customHeight="1">
      <c r="B134" s="309"/>
      <c r="C134" s="266" t="s">
        <v>788</v>
      </c>
      <c r="D134" s="266"/>
      <c r="E134" s="266"/>
      <c r="F134" s="287" t="s">
        <v>775</v>
      </c>
      <c r="G134" s="266"/>
      <c r="H134" s="266" t="s">
        <v>809</v>
      </c>
      <c r="I134" s="266" t="s">
        <v>771</v>
      </c>
      <c r="J134" s="266">
        <v>50</v>
      </c>
      <c r="K134" s="312"/>
    </row>
    <row r="135" spans="2:11" s="1" customFormat="1" ht="15" customHeight="1">
      <c r="B135" s="309"/>
      <c r="C135" s="266" t="s">
        <v>794</v>
      </c>
      <c r="D135" s="266"/>
      <c r="E135" s="266"/>
      <c r="F135" s="287" t="s">
        <v>775</v>
      </c>
      <c r="G135" s="266"/>
      <c r="H135" s="266" t="s">
        <v>809</v>
      </c>
      <c r="I135" s="266" t="s">
        <v>771</v>
      </c>
      <c r="J135" s="266">
        <v>50</v>
      </c>
      <c r="K135" s="312"/>
    </row>
    <row r="136" spans="2:11" s="1" customFormat="1" ht="15" customHeight="1">
      <c r="B136" s="309"/>
      <c r="C136" s="266" t="s">
        <v>796</v>
      </c>
      <c r="D136" s="266"/>
      <c r="E136" s="266"/>
      <c r="F136" s="287" t="s">
        <v>775</v>
      </c>
      <c r="G136" s="266"/>
      <c r="H136" s="266" t="s">
        <v>809</v>
      </c>
      <c r="I136" s="266" t="s">
        <v>771</v>
      </c>
      <c r="J136" s="266">
        <v>50</v>
      </c>
      <c r="K136" s="312"/>
    </row>
    <row r="137" spans="2:11" s="1" customFormat="1" ht="15" customHeight="1">
      <c r="B137" s="309"/>
      <c r="C137" s="266" t="s">
        <v>797</v>
      </c>
      <c r="D137" s="266"/>
      <c r="E137" s="266"/>
      <c r="F137" s="287" t="s">
        <v>775</v>
      </c>
      <c r="G137" s="266"/>
      <c r="H137" s="266" t="s">
        <v>822</v>
      </c>
      <c r="I137" s="266" t="s">
        <v>771</v>
      </c>
      <c r="J137" s="266">
        <v>255</v>
      </c>
      <c r="K137" s="312"/>
    </row>
    <row r="138" spans="2:11" s="1" customFormat="1" ht="15" customHeight="1">
      <c r="B138" s="309"/>
      <c r="C138" s="266" t="s">
        <v>799</v>
      </c>
      <c r="D138" s="266"/>
      <c r="E138" s="266"/>
      <c r="F138" s="287" t="s">
        <v>769</v>
      </c>
      <c r="G138" s="266"/>
      <c r="H138" s="266" t="s">
        <v>823</v>
      </c>
      <c r="I138" s="266" t="s">
        <v>801</v>
      </c>
      <c r="J138" s="266"/>
      <c r="K138" s="312"/>
    </row>
    <row r="139" spans="2:11" s="1" customFormat="1" ht="15" customHeight="1">
      <c r="B139" s="309"/>
      <c r="C139" s="266" t="s">
        <v>802</v>
      </c>
      <c r="D139" s="266"/>
      <c r="E139" s="266"/>
      <c r="F139" s="287" t="s">
        <v>769</v>
      </c>
      <c r="G139" s="266"/>
      <c r="H139" s="266" t="s">
        <v>824</v>
      </c>
      <c r="I139" s="266" t="s">
        <v>804</v>
      </c>
      <c r="J139" s="266"/>
      <c r="K139" s="312"/>
    </row>
    <row r="140" spans="2:11" s="1" customFormat="1" ht="15" customHeight="1">
      <c r="B140" s="309"/>
      <c r="C140" s="266" t="s">
        <v>805</v>
      </c>
      <c r="D140" s="266"/>
      <c r="E140" s="266"/>
      <c r="F140" s="287" t="s">
        <v>769</v>
      </c>
      <c r="G140" s="266"/>
      <c r="H140" s="266" t="s">
        <v>805</v>
      </c>
      <c r="I140" s="266" t="s">
        <v>804</v>
      </c>
      <c r="J140" s="266"/>
      <c r="K140" s="312"/>
    </row>
    <row r="141" spans="2:11" s="1" customFormat="1" ht="15" customHeight="1">
      <c r="B141" s="309"/>
      <c r="C141" s="266" t="s">
        <v>38</v>
      </c>
      <c r="D141" s="266"/>
      <c r="E141" s="266"/>
      <c r="F141" s="287" t="s">
        <v>769</v>
      </c>
      <c r="G141" s="266"/>
      <c r="H141" s="266" t="s">
        <v>825</v>
      </c>
      <c r="I141" s="266" t="s">
        <v>804</v>
      </c>
      <c r="J141" s="266"/>
      <c r="K141" s="312"/>
    </row>
    <row r="142" spans="2:11" s="1" customFormat="1" ht="15" customHeight="1">
      <c r="B142" s="309"/>
      <c r="C142" s="266" t="s">
        <v>826</v>
      </c>
      <c r="D142" s="266"/>
      <c r="E142" s="266"/>
      <c r="F142" s="287" t="s">
        <v>769</v>
      </c>
      <c r="G142" s="266"/>
      <c r="H142" s="266" t="s">
        <v>827</v>
      </c>
      <c r="I142" s="266" t="s">
        <v>804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95" t="s">
        <v>828</v>
      </c>
      <c r="D147" s="395"/>
      <c r="E147" s="395"/>
      <c r="F147" s="395"/>
      <c r="G147" s="395"/>
      <c r="H147" s="395"/>
      <c r="I147" s="395"/>
      <c r="J147" s="395"/>
      <c r="K147" s="278"/>
    </row>
    <row r="148" spans="2:11" s="1" customFormat="1" ht="17.25" customHeight="1">
      <c r="B148" s="277"/>
      <c r="C148" s="279" t="s">
        <v>763</v>
      </c>
      <c r="D148" s="279"/>
      <c r="E148" s="279"/>
      <c r="F148" s="279" t="s">
        <v>764</v>
      </c>
      <c r="G148" s="280"/>
      <c r="H148" s="279" t="s">
        <v>54</v>
      </c>
      <c r="I148" s="279" t="s">
        <v>57</v>
      </c>
      <c r="J148" s="279" t="s">
        <v>765</v>
      </c>
      <c r="K148" s="278"/>
    </row>
    <row r="149" spans="2:11" s="1" customFormat="1" ht="17.25" customHeight="1">
      <c r="B149" s="277"/>
      <c r="C149" s="281" t="s">
        <v>766</v>
      </c>
      <c r="D149" s="281"/>
      <c r="E149" s="281"/>
      <c r="F149" s="282" t="s">
        <v>767</v>
      </c>
      <c r="G149" s="283"/>
      <c r="H149" s="281"/>
      <c r="I149" s="281"/>
      <c r="J149" s="281" t="s">
        <v>768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772</v>
      </c>
      <c r="D151" s="266"/>
      <c r="E151" s="266"/>
      <c r="F151" s="317" t="s">
        <v>769</v>
      </c>
      <c r="G151" s="266"/>
      <c r="H151" s="316" t="s">
        <v>809</v>
      </c>
      <c r="I151" s="316" t="s">
        <v>771</v>
      </c>
      <c r="J151" s="316">
        <v>120</v>
      </c>
      <c r="K151" s="312"/>
    </row>
    <row r="152" spans="2:11" s="1" customFormat="1" ht="15" customHeight="1">
      <c r="B152" s="289"/>
      <c r="C152" s="316" t="s">
        <v>818</v>
      </c>
      <c r="D152" s="266"/>
      <c r="E152" s="266"/>
      <c r="F152" s="317" t="s">
        <v>769</v>
      </c>
      <c r="G152" s="266"/>
      <c r="H152" s="316" t="s">
        <v>829</v>
      </c>
      <c r="I152" s="316" t="s">
        <v>771</v>
      </c>
      <c r="J152" s="316" t="s">
        <v>820</v>
      </c>
      <c r="K152" s="312"/>
    </row>
    <row r="153" spans="2:11" s="1" customFormat="1" ht="15" customHeight="1">
      <c r="B153" s="289"/>
      <c r="C153" s="316" t="s">
        <v>717</v>
      </c>
      <c r="D153" s="266"/>
      <c r="E153" s="266"/>
      <c r="F153" s="317" t="s">
        <v>769</v>
      </c>
      <c r="G153" s="266"/>
      <c r="H153" s="316" t="s">
        <v>830</v>
      </c>
      <c r="I153" s="316" t="s">
        <v>771</v>
      </c>
      <c r="J153" s="316" t="s">
        <v>820</v>
      </c>
      <c r="K153" s="312"/>
    </row>
    <row r="154" spans="2:11" s="1" customFormat="1" ht="15" customHeight="1">
      <c r="B154" s="289"/>
      <c r="C154" s="316" t="s">
        <v>774</v>
      </c>
      <c r="D154" s="266"/>
      <c r="E154" s="266"/>
      <c r="F154" s="317" t="s">
        <v>775</v>
      </c>
      <c r="G154" s="266"/>
      <c r="H154" s="316" t="s">
        <v>809</v>
      </c>
      <c r="I154" s="316" t="s">
        <v>771</v>
      </c>
      <c r="J154" s="316">
        <v>50</v>
      </c>
      <c r="K154" s="312"/>
    </row>
    <row r="155" spans="2:11" s="1" customFormat="1" ht="15" customHeight="1">
      <c r="B155" s="289"/>
      <c r="C155" s="316" t="s">
        <v>777</v>
      </c>
      <c r="D155" s="266"/>
      <c r="E155" s="266"/>
      <c r="F155" s="317" t="s">
        <v>769</v>
      </c>
      <c r="G155" s="266"/>
      <c r="H155" s="316" t="s">
        <v>809</v>
      </c>
      <c r="I155" s="316" t="s">
        <v>779</v>
      </c>
      <c r="J155" s="316"/>
      <c r="K155" s="312"/>
    </row>
    <row r="156" spans="2:11" s="1" customFormat="1" ht="15" customHeight="1">
      <c r="B156" s="289"/>
      <c r="C156" s="316" t="s">
        <v>788</v>
      </c>
      <c r="D156" s="266"/>
      <c r="E156" s="266"/>
      <c r="F156" s="317" t="s">
        <v>775</v>
      </c>
      <c r="G156" s="266"/>
      <c r="H156" s="316" t="s">
        <v>809</v>
      </c>
      <c r="I156" s="316" t="s">
        <v>771</v>
      </c>
      <c r="J156" s="316">
        <v>50</v>
      </c>
      <c r="K156" s="312"/>
    </row>
    <row r="157" spans="2:11" s="1" customFormat="1" ht="15" customHeight="1">
      <c r="B157" s="289"/>
      <c r="C157" s="316" t="s">
        <v>796</v>
      </c>
      <c r="D157" s="266"/>
      <c r="E157" s="266"/>
      <c r="F157" s="317" t="s">
        <v>775</v>
      </c>
      <c r="G157" s="266"/>
      <c r="H157" s="316" t="s">
        <v>809</v>
      </c>
      <c r="I157" s="316" t="s">
        <v>771</v>
      </c>
      <c r="J157" s="316">
        <v>50</v>
      </c>
      <c r="K157" s="312"/>
    </row>
    <row r="158" spans="2:11" s="1" customFormat="1" ht="15" customHeight="1">
      <c r="B158" s="289"/>
      <c r="C158" s="316" t="s">
        <v>794</v>
      </c>
      <c r="D158" s="266"/>
      <c r="E158" s="266"/>
      <c r="F158" s="317" t="s">
        <v>775</v>
      </c>
      <c r="G158" s="266"/>
      <c r="H158" s="316" t="s">
        <v>809</v>
      </c>
      <c r="I158" s="316" t="s">
        <v>771</v>
      </c>
      <c r="J158" s="316">
        <v>50</v>
      </c>
      <c r="K158" s="312"/>
    </row>
    <row r="159" spans="2:11" s="1" customFormat="1" ht="15" customHeight="1">
      <c r="B159" s="289"/>
      <c r="C159" s="316" t="s">
        <v>89</v>
      </c>
      <c r="D159" s="266"/>
      <c r="E159" s="266"/>
      <c r="F159" s="317" t="s">
        <v>769</v>
      </c>
      <c r="G159" s="266"/>
      <c r="H159" s="316" t="s">
        <v>831</v>
      </c>
      <c r="I159" s="316" t="s">
        <v>771</v>
      </c>
      <c r="J159" s="316" t="s">
        <v>832</v>
      </c>
      <c r="K159" s="312"/>
    </row>
    <row r="160" spans="2:11" s="1" customFormat="1" ht="15" customHeight="1">
      <c r="B160" s="289"/>
      <c r="C160" s="316" t="s">
        <v>833</v>
      </c>
      <c r="D160" s="266"/>
      <c r="E160" s="266"/>
      <c r="F160" s="317" t="s">
        <v>769</v>
      </c>
      <c r="G160" s="266"/>
      <c r="H160" s="316" t="s">
        <v>834</v>
      </c>
      <c r="I160" s="316" t="s">
        <v>804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93" t="s">
        <v>835</v>
      </c>
      <c r="D165" s="393"/>
      <c r="E165" s="393"/>
      <c r="F165" s="393"/>
      <c r="G165" s="393"/>
      <c r="H165" s="393"/>
      <c r="I165" s="393"/>
      <c r="J165" s="393"/>
      <c r="K165" s="259"/>
    </row>
    <row r="166" spans="2:11" s="1" customFormat="1" ht="17.25" customHeight="1">
      <c r="B166" s="258"/>
      <c r="C166" s="279" t="s">
        <v>763</v>
      </c>
      <c r="D166" s="279"/>
      <c r="E166" s="279"/>
      <c r="F166" s="279" t="s">
        <v>764</v>
      </c>
      <c r="G166" s="321"/>
      <c r="H166" s="322" t="s">
        <v>54</v>
      </c>
      <c r="I166" s="322" t="s">
        <v>57</v>
      </c>
      <c r="J166" s="279" t="s">
        <v>765</v>
      </c>
      <c r="K166" s="259"/>
    </row>
    <row r="167" spans="2:11" s="1" customFormat="1" ht="17.25" customHeight="1">
      <c r="B167" s="260"/>
      <c r="C167" s="281" t="s">
        <v>766</v>
      </c>
      <c r="D167" s="281"/>
      <c r="E167" s="281"/>
      <c r="F167" s="282" t="s">
        <v>767</v>
      </c>
      <c r="G167" s="323"/>
      <c r="H167" s="324"/>
      <c r="I167" s="324"/>
      <c r="J167" s="281" t="s">
        <v>768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772</v>
      </c>
      <c r="D169" s="266"/>
      <c r="E169" s="266"/>
      <c r="F169" s="287" t="s">
        <v>769</v>
      </c>
      <c r="G169" s="266"/>
      <c r="H169" s="266" t="s">
        <v>809</v>
      </c>
      <c r="I169" s="266" t="s">
        <v>771</v>
      </c>
      <c r="J169" s="266">
        <v>120</v>
      </c>
      <c r="K169" s="312"/>
    </row>
    <row r="170" spans="2:11" s="1" customFormat="1" ht="15" customHeight="1">
      <c r="B170" s="289"/>
      <c r="C170" s="266" t="s">
        <v>818</v>
      </c>
      <c r="D170" s="266"/>
      <c r="E170" s="266"/>
      <c r="F170" s="287" t="s">
        <v>769</v>
      </c>
      <c r="G170" s="266"/>
      <c r="H170" s="266" t="s">
        <v>819</v>
      </c>
      <c r="I170" s="266" t="s">
        <v>771</v>
      </c>
      <c r="J170" s="266" t="s">
        <v>820</v>
      </c>
      <c r="K170" s="312"/>
    </row>
    <row r="171" spans="2:11" s="1" customFormat="1" ht="15" customHeight="1">
      <c r="B171" s="289"/>
      <c r="C171" s="266" t="s">
        <v>717</v>
      </c>
      <c r="D171" s="266"/>
      <c r="E171" s="266"/>
      <c r="F171" s="287" t="s">
        <v>769</v>
      </c>
      <c r="G171" s="266"/>
      <c r="H171" s="266" t="s">
        <v>836</v>
      </c>
      <c r="I171" s="266" t="s">
        <v>771</v>
      </c>
      <c r="J171" s="266" t="s">
        <v>820</v>
      </c>
      <c r="K171" s="312"/>
    </row>
    <row r="172" spans="2:11" s="1" customFormat="1" ht="15" customHeight="1">
      <c r="B172" s="289"/>
      <c r="C172" s="266" t="s">
        <v>774</v>
      </c>
      <c r="D172" s="266"/>
      <c r="E172" s="266"/>
      <c r="F172" s="287" t="s">
        <v>775</v>
      </c>
      <c r="G172" s="266"/>
      <c r="H172" s="266" t="s">
        <v>836</v>
      </c>
      <c r="I172" s="266" t="s">
        <v>771</v>
      </c>
      <c r="J172" s="266">
        <v>50</v>
      </c>
      <c r="K172" s="312"/>
    </row>
    <row r="173" spans="2:11" s="1" customFormat="1" ht="15" customHeight="1">
      <c r="B173" s="289"/>
      <c r="C173" s="266" t="s">
        <v>777</v>
      </c>
      <c r="D173" s="266"/>
      <c r="E173" s="266"/>
      <c r="F173" s="287" t="s">
        <v>769</v>
      </c>
      <c r="G173" s="266"/>
      <c r="H173" s="266" t="s">
        <v>836</v>
      </c>
      <c r="I173" s="266" t="s">
        <v>779</v>
      </c>
      <c r="J173" s="266"/>
      <c r="K173" s="312"/>
    </row>
    <row r="174" spans="2:11" s="1" customFormat="1" ht="15" customHeight="1">
      <c r="B174" s="289"/>
      <c r="C174" s="266" t="s">
        <v>788</v>
      </c>
      <c r="D174" s="266"/>
      <c r="E174" s="266"/>
      <c r="F174" s="287" t="s">
        <v>775</v>
      </c>
      <c r="G174" s="266"/>
      <c r="H174" s="266" t="s">
        <v>836</v>
      </c>
      <c r="I174" s="266" t="s">
        <v>771</v>
      </c>
      <c r="J174" s="266">
        <v>50</v>
      </c>
      <c r="K174" s="312"/>
    </row>
    <row r="175" spans="2:11" s="1" customFormat="1" ht="15" customHeight="1">
      <c r="B175" s="289"/>
      <c r="C175" s="266" t="s">
        <v>796</v>
      </c>
      <c r="D175" s="266"/>
      <c r="E175" s="266"/>
      <c r="F175" s="287" t="s">
        <v>775</v>
      </c>
      <c r="G175" s="266"/>
      <c r="H175" s="266" t="s">
        <v>836</v>
      </c>
      <c r="I175" s="266" t="s">
        <v>771</v>
      </c>
      <c r="J175" s="266">
        <v>50</v>
      </c>
      <c r="K175" s="312"/>
    </row>
    <row r="176" spans="2:11" s="1" customFormat="1" ht="15" customHeight="1">
      <c r="B176" s="289"/>
      <c r="C176" s="266" t="s">
        <v>794</v>
      </c>
      <c r="D176" s="266"/>
      <c r="E176" s="266"/>
      <c r="F176" s="287" t="s">
        <v>775</v>
      </c>
      <c r="G176" s="266"/>
      <c r="H176" s="266" t="s">
        <v>836</v>
      </c>
      <c r="I176" s="266" t="s">
        <v>771</v>
      </c>
      <c r="J176" s="266">
        <v>50</v>
      </c>
      <c r="K176" s="312"/>
    </row>
    <row r="177" spans="2:11" s="1" customFormat="1" ht="15" customHeight="1">
      <c r="B177" s="289"/>
      <c r="C177" s="266" t="s">
        <v>100</v>
      </c>
      <c r="D177" s="266"/>
      <c r="E177" s="266"/>
      <c r="F177" s="287" t="s">
        <v>769</v>
      </c>
      <c r="G177" s="266"/>
      <c r="H177" s="266" t="s">
        <v>837</v>
      </c>
      <c r="I177" s="266" t="s">
        <v>838</v>
      </c>
      <c r="J177" s="266"/>
      <c r="K177" s="312"/>
    </row>
    <row r="178" spans="2:11" s="1" customFormat="1" ht="15" customHeight="1">
      <c r="B178" s="289"/>
      <c r="C178" s="266" t="s">
        <v>57</v>
      </c>
      <c r="D178" s="266"/>
      <c r="E178" s="266"/>
      <c r="F178" s="287" t="s">
        <v>769</v>
      </c>
      <c r="G178" s="266"/>
      <c r="H178" s="266" t="s">
        <v>839</v>
      </c>
      <c r="I178" s="266" t="s">
        <v>840</v>
      </c>
      <c r="J178" s="266">
        <v>1</v>
      </c>
      <c r="K178" s="312"/>
    </row>
    <row r="179" spans="2:11" s="1" customFormat="1" ht="15" customHeight="1">
      <c r="B179" s="289"/>
      <c r="C179" s="266" t="s">
        <v>53</v>
      </c>
      <c r="D179" s="266"/>
      <c r="E179" s="266"/>
      <c r="F179" s="287" t="s">
        <v>769</v>
      </c>
      <c r="G179" s="266"/>
      <c r="H179" s="266" t="s">
        <v>841</v>
      </c>
      <c r="I179" s="266" t="s">
        <v>771</v>
      </c>
      <c r="J179" s="266">
        <v>20</v>
      </c>
      <c r="K179" s="312"/>
    </row>
    <row r="180" spans="2:11" s="1" customFormat="1" ht="15" customHeight="1">
      <c r="B180" s="289"/>
      <c r="C180" s="266" t="s">
        <v>54</v>
      </c>
      <c r="D180" s="266"/>
      <c r="E180" s="266"/>
      <c r="F180" s="287" t="s">
        <v>769</v>
      </c>
      <c r="G180" s="266"/>
      <c r="H180" s="266" t="s">
        <v>842</v>
      </c>
      <c r="I180" s="266" t="s">
        <v>771</v>
      </c>
      <c r="J180" s="266">
        <v>255</v>
      </c>
      <c r="K180" s="312"/>
    </row>
    <row r="181" spans="2:11" s="1" customFormat="1" ht="15" customHeight="1">
      <c r="B181" s="289"/>
      <c r="C181" s="266" t="s">
        <v>101</v>
      </c>
      <c r="D181" s="266"/>
      <c r="E181" s="266"/>
      <c r="F181" s="287" t="s">
        <v>769</v>
      </c>
      <c r="G181" s="266"/>
      <c r="H181" s="266" t="s">
        <v>733</v>
      </c>
      <c r="I181" s="266" t="s">
        <v>771</v>
      </c>
      <c r="J181" s="266">
        <v>10</v>
      </c>
      <c r="K181" s="312"/>
    </row>
    <row r="182" spans="2:11" s="1" customFormat="1" ht="15" customHeight="1">
      <c r="B182" s="289"/>
      <c r="C182" s="266" t="s">
        <v>102</v>
      </c>
      <c r="D182" s="266"/>
      <c r="E182" s="266"/>
      <c r="F182" s="287" t="s">
        <v>769</v>
      </c>
      <c r="G182" s="266"/>
      <c r="H182" s="266" t="s">
        <v>843</v>
      </c>
      <c r="I182" s="266" t="s">
        <v>804</v>
      </c>
      <c r="J182" s="266"/>
      <c r="K182" s="312"/>
    </row>
    <row r="183" spans="2:11" s="1" customFormat="1" ht="15" customHeight="1">
      <c r="B183" s="289"/>
      <c r="C183" s="266" t="s">
        <v>844</v>
      </c>
      <c r="D183" s="266"/>
      <c r="E183" s="266"/>
      <c r="F183" s="287" t="s">
        <v>769</v>
      </c>
      <c r="G183" s="266"/>
      <c r="H183" s="266" t="s">
        <v>845</v>
      </c>
      <c r="I183" s="266" t="s">
        <v>804</v>
      </c>
      <c r="J183" s="266"/>
      <c r="K183" s="312"/>
    </row>
    <row r="184" spans="2:11" s="1" customFormat="1" ht="15" customHeight="1">
      <c r="B184" s="289"/>
      <c r="C184" s="266" t="s">
        <v>833</v>
      </c>
      <c r="D184" s="266"/>
      <c r="E184" s="266"/>
      <c r="F184" s="287" t="s">
        <v>769</v>
      </c>
      <c r="G184" s="266"/>
      <c r="H184" s="266" t="s">
        <v>846</v>
      </c>
      <c r="I184" s="266" t="s">
        <v>804</v>
      </c>
      <c r="J184" s="266"/>
      <c r="K184" s="312"/>
    </row>
    <row r="185" spans="2:11" s="1" customFormat="1" ht="15" customHeight="1">
      <c r="B185" s="289"/>
      <c r="C185" s="266" t="s">
        <v>104</v>
      </c>
      <c r="D185" s="266"/>
      <c r="E185" s="266"/>
      <c r="F185" s="287" t="s">
        <v>775</v>
      </c>
      <c r="G185" s="266"/>
      <c r="H185" s="266" t="s">
        <v>847</v>
      </c>
      <c r="I185" s="266" t="s">
        <v>771</v>
      </c>
      <c r="J185" s="266">
        <v>50</v>
      </c>
      <c r="K185" s="312"/>
    </row>
    <row r="186" spans="2:11" s="1" customFormat="1" ht="15" customHeight="1">
      <c r="B186" s="289"/>
      <c r="C186" s="266" t="s">
        <v>848</v>
      </c>
      <c r="D186" s="266"/>
      <c r="E186" s="266"/>
      <c r="F186" s="287" t="s">
        <v>775</v>
      </c>
      <c r="G186" s="266"/>
      <c r="H186" s="266" t="s">
        <v>849</v>
      </c>
      <c r="I186" s="266" t="s">
        <v>850</v>
      </c>
      <c r="J186" s="266"/>
      <c r="K186" s="312"/>
    </row>
    <row r="187" spans="2:11" s="1" customFormat="1" ht="15" customHeight="1">
      <c r="B187" s="289"/>
      <c r="C187" s="266" t="s">
        <v>851</v>
      </c>
      <c r="D187" s="266"/>
      <c r="E187" s="266"/>
      <c r="F187" s="287" t="s">
        <v>775</v>
      </c>
      <c r="G187" s="266"/>
      <c r="H187" s="266" t="s">
        <v>852</v>
      </c>
      <c r="I187" s="266" t="s">
        <v>850</v>
      </c>
      <c r="J187" s="266"/>
      <c r="K187" s="312"/>
    </row>
    <row r="188" spans="2:11" s="1" customFormat="1" ht="15" customHeight="1">
      <c r="B188" s="289"/>
      <c r="C188" s="266" t="s">
        <v>853</v>
      </c>
      <c r="D188" s="266"/>
      <c r="E188" s="266"/>
      <c r="F188" s="287" t="s">
        <v>775</v>
      </c>
      <c r="G188" s="266"/>
      <c r="H188" s="266" t="s">
        <v>854</v>
      </c>
      <c r="I188" s="266" t="s">
        <v>850</v>
      </c>
      <c r="J188" s="266"/>
      <c r="K188" s="312"/>
    </row>
    <row r="189" spans="2:11" s="1" customFormat="1" ht="15" customHeight="1">
      <c r="B189" s="289"/>
      <c r="C189" s="325" t="s">
        <v>855</v>
      </c>
      <c r="D189" s="266"/>
      <c r="E189" s="266"/>
      <c r="F189" s="287" t="s">
        <v>775</v>
      </c>
      <c r="G189" s="266"/>
      <c r="H189" s="266" t="s">
        <v>856</v>
      </c>
      <c r="I189" s="266" t="s">
        <v>857</v>
      </c>
      <c r="J189" s="326" t="s">
        <v>858</v>
      </c>
      <c r="K189" s="312"/>
    </row>
    <row r="190" spans="2:11" s="18" customFormat="1" ht="15" customHeight="1">
      <c r="B190" s="327"/>
      <c r="C190" s="328" t="s">
        <v>859</v>
      </c>
      <c r="D190" s="329"/>
      <c r="E190" s="329"/>
      <c r="F190" s="330" t="s">
        <v>775</v>
      </c>
      <c r="G190" s="329"/>
      <c r="H190" s="329" t="s">
        <v>860</v>
      </c>
      <c r="I190" s="329" t="s">
        <v>857</v>
      </c>
      <c r="J190" s="331" t="s">
        <v>858</v>
      </c>
      <c r="K190" s="332"/>
    </row>
    <row r="191" spans="2:11" s="1" customFormat="1" ht="15" customHeight="1">
      <c r="B191" s="289"/>
      <c r="C191" s="325" t="s">
        <v>42</v>
      </c>
      <c r="D191" s="266"/>
      <c r="E191" s="266"/>
      <c r="F191" s="287" t="s">
        <v>769</v>
      </c>
      <c r="G191" s="266"/>
      <c r="H191" s="263" t="s">
        <v>861</v>
      </c>
      <c r="I191" s="266" t="s">
        <v>862</v>
      </c>
      <c r="J191" s="266"/>
      <c r="K191" s="312"/>
    </row>
    <row r="192" spans="2:11" s="1" customFormat="1" ht="15" customHeight="1">
      <c r="B192" s="289"/>
      <c r="C192" s="325" t="s">
        <v>863</v>
      </c>
      <c r="D192" s="266"/>
      <c r="E192" s="266"/>
      <c r="F192" s="287" t="s">
        <v>769</v>
      </c>
      <c r="G192" s="266"/>
      <c r="H192" s="266" t="s">
        <v>864</v>
      </c>
      <c r="I192" s="266" t="s">
        <v>804</v>
      </c>
      <c r="J192" s="266"/>
      <c r="K192" s="312"/>
    </row>
    <row r="193" spans="2:11" s="1" customFormat="1" ht="15" customHeight="1">
      <c r="B193" s="289"/>
      <c r="C193" s="325" t="s">
        <v>865</v>
      </c>
      <c r="D193" s="266"/>
      <c r="E193" s="266"/>
      <c r="F193" s="287" t="s">
        <v>769</v>
      </c>
      <c r="G193" s="266"/>
      <c r="H193" s="266" t="s">
        <v>866</v>
      </c>
      <c r="I193" s="266" t="s">
        <v>804</v>
      </c>
      <c r="J193" s="266"/>
      <c r="K193" s="312"/>
    </row>
    <row r="194" spans="2:11" s="1" customFormat="1" ht="15" customHeight="1">
      <c r="B194" s="289"/>
      <c r="C194" s="325" t="s">
        <v>867</v>
      </c>
      <c r="D194" s="266"/>
      <c r="E194" s="266"/>
      <c r="F194" s="287" t="s">
        <v>775</v>
      </c>
      <c r="G194" s="266"/>
      <c r="H194" s="266" t="s">
        <v>868</v>
      </c>
      <c r="I194" s="266" t="s">
        <v>804</v>
      </c>
      <c r="J194" s="266"/>
      <c r="K194" s="312"/>
    </row>
    <row r="195" spans="2:11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pans="2:11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pans="2:11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2:11" s="1" customFormat="1" ht="21">
      <c r="B200" s="258"/>
      <c r="C200" s="393" t="s">
        <v>869</v>
      </c>
      <c r="D200" s="393"/>
      <c r="E200" s="393"/>
      <c r="F200" s="393"/>
      <c r="G200" s="393"/>
      <c r="H200" s="393"/>
      <c r="I200" s="393"/>
      <c r="J200" s="393"/>
      <c r="K200" s="259"/>
    </row>
    <row r="201" spans="2:11" s="1" customFormat="1" ht="25.5" customHeight="1">
      <c r="B201" s="258"/>
      <c r="C201" s="334" t="s">
        <v>870</v>
      </c>
      <c r="D201" s="334"/>
      <c r="E201" s="334"/>
      <c r="F201" s="334" t="s">
        <v>871</v>
      </c>
      <c r="G201" s="335"/>
      <c r="H201" s="396" t="s">
        <v>872</v>
      </c>
      <c r="I201" s="396"/>
      <c r="J201" s="396"/>
      <c r="K201" s="259"/>
    </row>
    <row r="202" spans="2:11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pans="2:11" s="1" customFormat="1" ht="15" customHeight="1">
      <c r="B203" s="289"/>
      <c r="C203" s="266" t="s">
        <v>862</v>
      </c>
      <c r="D203" s="266"/>
      <c r="E203" s="266"/>
      <c r="F203" s="287" t="s">
        <v>43</v>
      </c>
      <c r="G203" s="266"/>
      <c r="H203" s="397" t="s">
        <v>873</v>
      </c>
      <c r="I203" s="397"/>
      <c r="J203" s="397"/>
      <c r="K203" s="312"/>
    </row>
    <row r="204" spans="2:11" s="1" customFormat="1" ht="15" customHeight="1">
      <c r="B204" s="289"/>
      <c r="C204" s="266"/>
      <c r="D204" s="266"/>
      <c r="E204" s="266"/>
      <c r="F204" s="287" t="s">
        <v>44</v>
      </c>
      <c r="G204" s="266"/>
      <c r="H204" s="397" t="s">
        <v>874</v>
      </c>
      <c r="I204" s="397"/>
      <c r="J204" s="397"/>
      <c r="K204" s="312"/>
    </row>
    <row r="205" spans="2:11" s="1" customFormat="1" ht="15" customHeight="1">
      <c r="B205" s="289"/>
      <c r="C205" s="266"/>
      <c r="D205" s="266"/>
      <c r="E205" s="266"/>
      <c r="F205" s="287" t="s">
        <v>47</v>
      </c>
      <c r="G205" s="266"/>
      <c r="H205" s="397" t="s">
        <v>875</v>
      </c>
      <c r="I205" s="397"/>
      <c r="J205" s="397"/>
      <c r="K205" s="312"/>
    </row>
    <row r="206" spans="2:11" s="1" customFormat="1" ht="15" customHeight="1">
      <c r="B206" s="289"/>
      <c r="C206" s="266"/>
      <c r="D206" s="266"/>
      <c r="E206" s="266"/>
      <c r="F206" s="287" t="s">
        <v>45</v>
      </c>
      <c r="G206" s="266"/>
      <c r="H206" s="397" t="s">
        <v>876</v>
      </c>
      <c r="I206" s="397"/>
      <c r="J206" s="397"/>
      <c r="K206" s="312"/>
    </row>
    <row r="207" spans="2:11" s="1" customFormat="1" ht="15" customHeight="1">
      <c r="B207" s="289"/>
      <c r="C207" s="266"/>
      <c r="D207" s="266"/>
      <c r="E207" s="266"/>
      <c r="F207" s="287" t="s">
        <v>46</v>
      </c>
      <c r="G207" s="266"/>
      <c r="H207" s="397" t="s">
        <v>877</v>
      </c>
      <c r="I207" s="397"/>
      <c r="J207" s="397"/>
      <c r="K207" s="312"/>
    </row>
    <row r="208" spans="2:11" s="1" customFormat="1" ht="15" customHeight="1">
      <c r="B208" s="289"/>
      <c r="C208" s="266"/>
      <c r="D208" s="266"/>
      <c r="E208" s="266"/>
      <c r="F208" s="287"/>
      <c r="G208" s="266"/>
      <c r="H208" s="266"/>
      <c r="I208" s="266"/>
      <c r="J208" s="266"/>
      <c r="K208" s="312"/>
    </row>
    <row r="209" spans="2:11" s="1" customFormat="1" ht="15" customHeight="1">
      <c r="B209" s="289"/>
      <c r="C209" s="266" t="s">
        <v>816</v>
      </c>
      <c r="D209" s="266"/>
      <c r="E209" s="266"/>
      <c r="F209" s="287" t="s">
        <v>79</v>
      </c>
      <c r="G209" s="266"/>
      <c r="H209" s="397" t="s">
        <v>878</v>
      </c>
      <c r="I209" s="397"/>
      <c r="J209" s="397"/>
      <c r="K209" s="312"/>
    </row>
    <row r="210" spans="2:11" s="1" customFormat="1" ht="15" customHeight="1">
      <c r="B210" s="289"/>
      <c r="C210" s="266"/>
      <c r="D210" s="266"/>
      <c r="E210" s="266"/>
      <c r="F210" s="287" t="s">
        <v>711</v>
      </c>
      <c r="G210" s="266"/>
      <c r="H210" s="397" t="s">
        <v>712</v>
      </c>
      <c r="I210" s="397"/>
      <c r="J210" s="397"/>
      <c r="K210" s="312"/>
    </row>
    <row r="211" spans="2:11" s="1" customFormat="1" ht="15" customHeight="1">
      <c r="B211" s="289"/>
      <c r="C211" s="266"/>
      <c r="D211" s="266"/>
      <c r="E211" s="266"/>
      <c r="F211" s="287" t="s">
        <v>709</v>
      </c>
      <c r="G211" s="266"/>
      <c r="H211" s="397" t="s">
        <v>879</v>
      </c>
      <c r="I211" s="397"/>
      <c r="J211" s="397"/>
      <c r="K211" s="312"/>
    </row>
    <row r="212" spans="2:11" s="1" customFormat="1" ht="15" customHeight="1">
      <c r="B212" s="336"/>
      <c r="C212" s="266"/>
      <c r="D212" s="266"/>
      <c r="E212" s="266"/>
      <c r="F212" s="287" t="s">
        <v>713</v>
      </c>
      <c r="G212" s="325"/>
      <c r="H212" s="398" t="s">
        <v>714</v>
      </c>
      <c r="I212" s="398"/>
      <c r="J212" s="398"/>
      <c r="K212" s="337"/>
    </row>
    <row r="213" spans="2:11" s="1" customFormat="1" ht="15" customHeight="1">
      <c r="B213" s="336"/>
      <c r="C213" s="266"/>
      <c r="D213" s="266"/>
      <c r="E213" s="266"/>
      <c r="F213" s="287" t="s">
        <v>715</v>
      </c>
      <c r="G213" s="325"/>
      <c r="H213" s="398" t="s">
        <v>880</v>
      </c>
      <c r="I213" s="398"/>
      <c r="J213" s="398"/>
      <c r="K213" s="337"/>
    </row>
    <row r="214" spans="2:11" s="1" customFormat="1" ht="15" customHeight="1">
      <c r="B214" s="336"/>
      <c r="C214" s="266"/>
      <c r="D214" s="266"/>
      <c r="E214" s="266"/>
      <c r="F214" s="287"/>
      <c r="G214" s="325"/>
      <c r="H214" s="316"/>
      <c r="I214" s="316"/>
      <c r="J214" s="316"/>
      <c r="K214" s="337"/>
    </row>
    <row r="215" spans="2:11" s="1" customFormat="1" ht="15" customHeight="1">
      <c r="B215" s="336"/>
      <c r="C215" s="266" t="s">
        <v>840</v>
      </c>
      <c r="D215" s="266"/>
      <c r="E215" s="266"/>
      <c r="F215" s="287">
        <v>1</v>
      </c>
      <c r="G215" s="325"/>
      <c r="H215" s="398" t="s">
        <v>881</v>
      </c>
      <c r="I215" s="398"/>
      <c r="J215" s="398"/>
      <c r="K215" s="337"/>
    </row>
    <row r="216" spans="2:11" s="1" customFormat="1" ht="15" customHeight="1">
      <c r="B216" s="336"/>
      <c r="C216" s="266"/>
      <c r="D216" s="266"/>
      <c r="E216" s="266"/>
      <c r="F216" s="287">
        <v>2</v>
      </c>
      <c r="G216" s="325"/>
      <c r="H216" s="398" t="s">
        <v>882</v>
      </c>
      <c r="I216" s="398"/>
      <c r="J216" s="398"/>
      <c r="K216" s="337"/>
    </row>
    <row r="217" spans="2:11" s="1" customFormat="1" ht="15" customHeight="1">
      <c r="B217" s="336"/>
      <c r="C217" s="266"/>
      <c r="D217" s="266"/>
      <c r="E217" s="266"/>
      <c r="F217" s="287">
        <v>3</v>
      </c>
      <c r="G217" s="325"/>
      <c r="H217" s="398" t="s">
        <v>883</v>
      </c>
      <c r="I217" s="398"/>
      <c r="J217" s="398"/>
      <c r="K217" s="337"/>
    </row>
    <row r="218" spans="2:11" s="1" customFormat="1" ht="15" customHeight="1">
      <c r="B218" s="336"/>
      <c r="C218" s="266"/>
      <c r="D218" s="266"/>
      <c r="E218" s="266"/>
      <c r="F218" s="287">
        <v>4</v>
      </c>
      <c r="G218" s="325"/>
      <c r="H218" s="398" t="s">
        <v>884</v>
      </c>
      <c r="I218" s="398"/>
      <c r="J218" s="398"/>
      <c r="K218" s="337"/>
    </row>
    <row r="219" spans="2:11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Bourací práce na bal...</vt:lpstr>
      <vt:lpstr>02 - Architektonicko stav...</vt:lpstr>
      <vt:lpstr>Pokyny pro vyplnění</vt:lpstr>
      <vt:lpstr>'01 - Bourací práce na bal...'!Názvy_tisku</vt:lpstr>
      <vt:lpstr>'02 - Architektonicko stav...'!Názvy_tisku</vt:lpstr>
      <vt:lpstr>'Rekapitulace stavby'!Názvy_tisku</vt:lpstr>
      <vt:lpstr>'01 - Bourací práce na bal...'!Oblast_tisku</vt:lpstr>
      <vt:lpstr>'02 - Architektonicko stav...'!Oblast_tisku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Gorduličová Janka, Mgr.</cp:lastModifiedBy>
  <dcterms:created xsi:type="dcterms:W3CDTF">2025-01-21T06:50:55Z</dcterms:created>
  <dcterms:modified xsi:type="dcterms:W3CDTF">2025-02-05T08:49:01Z</dcterms:modified>
</cp:coreProperties>
</file>