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8800" windowHeight="12300" activeTab="1"/>
  </bookViews>
  <sheets>
    <sheet name="Rekapitulace stavby" sheetId="1" r:id="rId1"/>
    <sheet name="Mesto2513 - Chodník Pod O..." sheetId="2" r:id="rId2"/>
    <sheet name="Seznam figur" sheetId="3" r:id="rId3"/>
  </sheets>
  <definedNames>
    <definedName name="_xlnm._FilterDatabase" localSheetId="1" hidden="1">'Mesto2513 - Chodník Pod O...'!$C$121:$K$247</definedName>
    <definedName name="_xlnm.Print_Titles" localSheetId="1">'Mesto2513 - Chodník Pod O...'!$121:$121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'Mesto2513 - Chodník Pod O...'!$C$4:$J$76,'Mesto2513 - Chodník Pod O...'!$C$82:$J$105,'Mesto2513 - Chodník Pod O...'!$C$111:$K$247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47" i="2"/>
  <c r="BH247" i="2"/>
  <c r="BG247" i="2"/>
  <c r="BF247" i="2"/>
  <c r="T247" i="2"/>
  <c r="T246" i="2"/>
  <c r="R247" i="2"/>
  <c r="R246" i="2" s="1"/>
  <c r="P247" i="2"/>
  <c r="P246" i="2"/>
  <c r="BI245" i="2"/>
  <c r="BH245" i="2"/>
  <c r="BG245" i="2"/>
  <c r="BF245" i="2"/>
  <c r="T245" i="2"/>
  <c r="T244" i="2"/>
  <c r="T243" i="2" s="1"/>
  <c r="R245" i="2"/>
  <c r="R244" i="2" s="1"/>
  <c r="R243" i="2" s="1"/>
  <c r="P245" i="2"/>
  <c r="P244" i="2"/>
  <c r="P243" i="2"/>
  <c r="BI242" i="2"/>
  <c r="BH242" i="2"/>
  <c r="BG242" i="2"/>
  <c r="BF242" i="2"/>
  <c r="T242" i="2"/>
  <c r="T241" i="2" s="1"/>
  <c r="R242" i="2"/>
  <c r="R241" i="2" s="1"/>
  <c r="P242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90" i="2"/>
  <c r="J15" i="2"/>
  <c r="J10" i="2"/>
  <c r="J116" i="2"/>
  <c r="L90" i="1"/>
  <c r="AM90" i="1"/>
  <c r="AM89" i="1"/>
  <c r="L89" i="1"/>
  <c r="AM87" i="1"/>
  <c r="L87" i="1"/>
  <c r="L85" i="1"/>
  <c r="L84" i="1"/>
  <c r="BK237" i="2"/>
  <c r="BK231" i="2"/>
  <c r="BK216" i="2"/>
  <c r="J193" i="2"/>
  <c r="BK154" i="2"/>
  <c r="BK134" i="2"/>
  <c r="J242" i="2"/>
  <c r="J222" i="2"/>
  <c r="J167" i="2"/>
  <c r="BK143" i="2"/>
  <c r="J135" i="2"/>
  <c r="J245" i="2"/>
  <c r="BK227" i="2"/>
  <c r="J216" i="2"/>
  <c r="BK177" i="2"/>
  <c r="BK142" i="2"/>
  <c r="BK133" i="2"/>
  <c r="BK239" i="2"/>
  <c r="BK229" i="2"/>
  <c r="BK196" i="2"/>
  <c r="J176" i="2"/>
  <c r="BK158" i="2"/>
  <c r="J143" i="2"/>
  <c r="AS94" i="1"/>
  <c r="J247" i="2"/>
  <c r="J235" i="2"/>
  <c r="J224" i="2"/>
  <c r="J196" i="2"/>
  <c r="J155" i="2"/>
  <c r="J146" i="2"/>
  <c r="BK132" i="2"/>
  <c r="BK233" i="2"/>
  <c r="BK213" i="2"/>
  <c r="J161" i="2"/>
  <c r="J142" i="2"/>
  <c r="J132" i="2"/>
  <c r="J229" i="2"/>
  <c r="J219" i="2"/>
  <c r="J194" i="2"/>
  <c r="BK164" i="2"/>
  <c r="J134" i="2"/>
  <c r="J237" i="2"/>
  <c r="BK219" i="2"/>
  <c r="BK192" i="2"/>
  <c r="J164" i="2"/>
  <c r="BK155" i="2"/>
  <c r="J137" i="2"/>
  <c r="BK245" i="2"/>
  <c r="J233" i="2"/>
  <c r="BK199" i="2"/>
  <c r="J158" i="2"/>
  <c r="J151" i="2"/>
  <c r="J139" i="2"/>
  <c r="BK125" i="2"/>
  <c r="BK225" i="2"/>
  <c r="J192" i="2"/>
  <c r="BK146" i="2"/>
  <c r="BK137" i="2"/>
  <c r="BK247" i="2"/>
  <c r="BK235" i="2"/>
  <c r="BK222" i="2"/>
  <c r="J199" i="2"/>
  <c r="BK167" i="2"/>
  <c r="J129" i="2"/>
  <c r="BK242" i="2"/>
  <c r="J231" i="2"/>
  <c r="J213" i="2"/>
  <c r="J177" i="2"/>
  <c r="BK161" i="2"/>
  <c r="BK148" i="2"/>
  <c r="J125" i="2"/>
  <c r="J236" i="2"/>
  <c r="J225" i="2"/>
  <c r="BK194" i="2"/>
  <c r="BK165" i="2"/>
  <c r="J148" i="2"/>
  <c r="J133" i="2"/>
  <c r="J227" i="2"/>
  <c r="J208" i="2"/>
  <c r="J154" i="2"/>
  <c r="BK139" i="2"/>
  <c r="BK129" i="2"/>
  <c r="J239" i="2"/>
  <c r="BK208" i="2"/>
  <c r="BK176" i="2"/>
  <c r="BK135" i="2"/>
  <c r="J128" i="2"/>
  <c r="BK236" i="2"/>
  <c r="BK224" i="2"/>
  <c r="BK193" i="2"/>
  <c r="J165" i="2"/>
  <c r="BK151" i="2"/>
  <c r="BK128" i="2"/>
  <c r="T124" i="2" l="1"/>
  <c r="T136" i="2"/>
  <c r="T166" i="2"/>
  <c r="R195" i="2"/>
  <c r="P226" i="2"/>
  <c r="BK124" i="2"/>
  <c r="R124" i="2"/>
  <c r="P136" i="2"/>
  <c r="P166" i="2"/>
  <c r="T195" i="2"/>
  <c r="R226" i="2"/>
  <c r="BK136" i="2"/>
  <c r="J136" i="2" s="1"/>
  <c r="J97" i="2" s="1"/>
  <c r="BK166" i="2"/>
  <c r="J166" i="2" s="1"/>
  <c r="J98" i="2" s="1"/>
  <c r="BK195" i="2"/>
  <c r="J195" i="2"/>
  <c r="J99" i="2"/>
  <c r="BK226" i="2"/>
  <c r="J226" i="2"/>
  <c r="J100" i="2" s="1"/>
  <c r="T226" i="2"/>
  <c r="P124" i="2"/>
  <c r="R136" i="2"/>
  <c r="R166" i="2"/>
  <c r="P195" i="2"/>
  <c r="BK241" i="2"/>
  <c r="J241" i="2"/>
  <c r="J101" i="2"/>
  <c r="BK246" i="2"/>
  <c r="J246" i="2"/>
  <c r="J104" i="2"/>
  <c r="BK244" i="2"/>
  <c r="J244" i="2"/>
  <c r="J103" i="2" s="1"/>
  <c r="J87" i="2"/>
  <c r="BE129" i="2"/>
  <c r="BE133" i="2"/>
  <c r="BE139" i="2"/>
  <c r="BE167" i="2"/>
  <c r="BE199" i="2"/>
  <c r="BE213" i="2"/>
  <c r="BE233" i="2"/>
  <c r="BE235" i="2"/>
  <c r="J89" i="2"/>
  <c r="F119" i="2"/>
  <c r="BE135" i="2"/>
  <c r="BE137" i="2"/>
  <c r="BE143" i="2"/>
  <c r="BE146" i="2"/>
  <c r="BE151" i="2"/>
  <c r="BE154" i="2"/>
  <c r="BE158" i="2"/>
  <c r="BE192" i="2"/>
  <c r="BE222" i="2"/>
  <c r="BE225" i="2"/>
  <c r="BE231" i="2"/>
  <c r="BE236" i="2"/>
  <c r="BE125" i="2"/>
  <c r="BE132" i="2"/>
  <c r="BE134" i="2"/>
  <c r="BE148" i="2"/>
  <c r="BE155" i="2"/>
  <c r="BE164" i="2"/>
  <c r="BE176" i="2"/>
  <c r="BE193" i="2"/>
  <c r="BE194" i="2"/>
  <c r="BE196" i="2"/>
  <c r="BE216" i="2"/>
  <c r="BE229" i="2"/>
  <c r="BE237" i="2"/>
  <c r="BE245" i="2"/>
  <c r="BE247" i="2"/>
  <c r="BE128" i="2"/>
  <c r="BE142" i="2"/>
  <c r="BE161" i="2"/>
  <c r="BE165" i="2"/>
  <c r="BE177" i="2"/>
  <c r="BE208" i="2"/>
  <c r="BE219" i="2"/>
  <c r="BE224" i="2"/>
  <c r="BE227" i="2"/>
  <c r="BE239" i="2"/>
  <c r="BE242" i="2"/>
  <c r="F34" i="2"/>
  <c r="BC95" i="1" s="1"/>
  <c r="BC94" i="1" s="1"/>
  <c r="AY94" i="1" s="1"/>
  <c r="F33" i="2"/>
  <c r="BB95" i="1" s="1"/>
  <c r="BB94" i="1" s="1"/>
  <c r="W31" i="1" s="1"/>
  <c r="F35" i="2"/>
  <c r="BD95" i="1"/>
  <c r="BD94" i="1" s="1"/>
  <c r="W33" i="1" s="1"/>
  <c r="F32" i="2"/>
  <c r="BA95" i="1" s="1"/>
  <c r="BA94" i="1" s="1"/>
  <c r="W30" i="1" s="1"/>
  <c r="J32" i="2"/>
  <c r="AW95" i="1" s="1"/>
  <c r="R123" i="2" l="1"/>
  <c r="R122" i="2" s="1"/>
  <c r="P123" i="2"/>
  <c r="P122" i="2" s="1"/>
  <c r="AU95" i="1" s="1"/>
  <c r="AU94" i="1" s="1"/>
  <c r="BK123" i="2"/>
  <c r="T123" i="2"/>
  <c r="T122" i="2" s="1"/>
  <c r="J124" i="2"/>
  <c r="J96" i="2"/>
  <c r="BK243" i="2"/>
  <c r="J243" i="2"/>
  <c r="J102" i="2" s="1"/>
  <c r="AW94" i="1"/>
  <c r="AK30" i="1" s="1"/>
  <c r="F31" i="2"/>
  <c r="AZ95" i="1" s="1"/>
  <c r="AZ94" i="1" s="1"/>
  <c r="AV94" i="1" s="1"/>
  <c r="AK29" i="1" s="1"/>
  <c r="W32" i="1"/>
  <c r="J31" i="2"/>
  <c r="AV95" i="1" s="1"/>
  <c r="AT95" i="1" s="1"/>
  <c r="AX94" i="1"/>
  <c r="BK122" i="2" l="1"/>
  <c r="J122" i="2"/>
  <c r="J123" i="2"/>
  <c r="J95" i="2"/>
  <c r="J28" i="2"/>
  <c r="AG95" i="1"/>
  <c r="AG94" i="1"/>
  <c r="AK26" i="1"/>
  <c r="AK35" i="1" s="1"/>
  <c r="AT94" i="1"/>
  <c r="AN94" i="1"/>
  <c r="W29" i="1"/>
  <c r="J37" i="2" l="1"/>
  <c r="J94" i="2"/>
  <c r="AN95" i="1"/>
</calcChain>
</file>

<file path=xl/sharedStrings.xml><?xml version="1.0" encoding="utf-8"?>
<sst xmlns="http://schemas.openxmlformats.org/spreadsheetml/2006/main" count="1715" uniqueCount="384">
  <si>
    <t>Export Komplet</t>
  </si>
  <si>
    <t/>
  </si>
  <si>
    <t>2.0</t>
  </si>
  <si>
    <t>False</t>
  </si>
  <si>
    <t>{a8a59a2b-43a4-466c-8ecc-3052a15e209b}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</si>
  <si>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</si>
  <si>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</si>
  <si>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</si>
  <si>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</si>
  <si>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</si>
  <si>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</si>
  <si>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</si>
  <si>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</si>
  <si>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</si>
  <si>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</si>
  <si>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</si>
  <si>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</si>
  <si>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Pod Oborou SO.01 ( levý od Záhumení )</t>
  </si>
  <si>
    <t>KSO:</t>
  </si>
  <si>
    <t>CC-CZ:</t>
  </si>
  <si>
    <t>Místo:</t>
  </si>
  <si>
    <t>Valašské Meziříčí</t>
  </si>
  <si>
    <t>Datum:</t>
  </si>
  <si>
    <t>13. 2. 2025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</si>
  <si>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</si>
  <si>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</si>
  <si>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</si>
  <si>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</si>
  <si>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</si>
  <si>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</si>
  <si>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</si>
  <si>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</si>
  <si>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</si>
  <si>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</si>
  <si>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</si>
  <si>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</si>
  <si>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</si>
  <si>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</si>
  <si>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</si>
  <si>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</si>
  <si>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</si>
  <si>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</si>
  <si>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</si>
  <si>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</si>
  <si>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</si>
  <si>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</si>
  <si>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</si>
  <si>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</si>
  <si>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</si>
  <si>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</si>
  <si>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</si>
  <si>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</si>
  <si>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</si>
  <si>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</si>
  <si>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</si>
  <si>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</si>
  <si>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</si>
  <si>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</si>
  <si>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</si>
  <si>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</si>
  <si>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</si>
  <si>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</si>
  <si>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</si>
  <si>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</si>
  <si>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</si>
  <si>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</si>
  <si>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</si>
  <si>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</si>
  <si>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</si>
  <si>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</si>
  <si>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</si>
  <si>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</si>
  <si>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</si>
  <si>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</si>
  <si>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</si>
  <si>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</si>
  <si>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</si>
  <si>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</si>
  <si>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</si>
  <si>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</si>
  <si>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</si>
  <si>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</si>
  <si>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</si>
  <si>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</si>
  <si>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108,75</t>
  </si>
  <si>
    <t>2</t>
  </si>
  <si>
    <t>sut2</t>
  </si>
  <si>
    <t>146,796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</si>
  <si>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</si>
  <si>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</si>
  <si>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</si>
  <si>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</si>
  <si>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</si>
  <si>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</si>
  <si>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</si>
  <si>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</si>
  <si>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</si>
  <si>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</si>
  <si>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</si>
  <si>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</si>
  <si>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</si>
  <si>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</si>
  <si>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</si>
  <si>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</si>
  <si>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</si>
  <si>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</si>
  <si>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</si>
  <si>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</si>
  <si>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</si>
  <si>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</si>
  <si>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</si>
  <si>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</si>
  <si>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</si>
  <si>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</si>
  <si>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</si>
  <si>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</si>
  <si>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</si>
  <si>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</si>
  <si>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</si>
  <si>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</si>
  <si>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</si>
  <si>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</si>
  <si>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113107181</t>
  </si>
  <si>
    <t>Odstranění podkladu živičného tl do 50 mm strojně pl přes 50 do 200 m2</t>
  </si>
  <si>
    <t>m2</t>
  </si>
  <si>
    <t>CS ÚRS 2025 01</t>
  </si>
  <si>
    <t>4</t>
  </si>
  <si>
    <t>-276179724</t>
  </si>
  <si>
    <t>VV</t>
  </si>
  <si>
    <t>u obrubníku</t>
  </si>
  <si>
    <t>100,0</t>
  </si>
  <si>
    <t>113107222</t>
  </si>
  <si>
    <t>Odstranění podkladu z kameniva drceného tl přes 100 do 200 mm strojně pl přes 200 m2</t>
  </si>
  <si>
    <t>-261951139</t>
  </si>
  <si>
    <t>3</t>
  </si>
  <si>
    <t>113107242</t>
  </si>
  <si>
    <t>Odstranění podkladu živičného tl přes 50 do 100 mm strojně pl přes 200 m2</t>
  </si>
  <si>
    <t>-1568640455</t>
  </si>
  <si>
    <t>odstranění chodníků</t>
  </si>
  <si>
    <t>375,0</t>
  </si>
  <si>
    <t>113202111</t>
  </si>
  <si>
    <t>Vytrhání obrub krajníků obrubníků stojatých</t>
  </si>
  <si>
    <t>m</t>
  </si>
  <si>
    <t>726558984</t>
  </si>
  <si>
    <t>5</t>
  </si>
  <si>
    <t>119003211</t>
  </si>
  <si>
    <t>Mobilní plotová zábrana s reflexním pásem výšky do 1,5 m pro zabezpečení výkopu zřízení</t>
  </si>
  <si>
    <t>558782724</t>
  </si>
  <si>
    <t>6</t>
  </si>
  <si>
    <t>119003212</t>
  </si>
  <si>
    <t>Mobilní plotová zábrana s reflexním pásem výšky do 1,5 m pro zabezpečení výkopu odstranění</t>
  </si>
  <si>
    <t>1161392533</t>
  </si>
  <si>
    <t>7</t>
  </si>
  <si>
    <t>181152302</t>
  </si>
  <si>
    <t>Úprava pláně pro silnice a dálnice v zářezech se zhutněním</t>
  </si>
  <si>
    <t>442802500</t>
  </si>
  <si>
    <t>Komunikace pozemní</t>
  </si>
  <si>
    <t>8</t>
  </si>
  <si>
    <t>564811111</t>
  </si>
  <si>
    <t>Podklad ze štěrkodrtě ŠD plochy přes 100 m2 tl 50 mm</t>
  </si>
  <si>
    <t>1653556939</t>
  </si>
  <si>
    <t>259+116+26</t>
  </si>
  <si>
    <t>9</t>
  </si>
  <si>
    <t>564831111</t>
  </si>
  <si>
    <t>Podklad ze štěrkodrtě ŠD plochy přes 100 m2 tl 100 mm</t>
  </si>
  <si>
    <t>705375338</t>
  </si>
  <si>
    <t>pod obrubník</t>
  </si>
  <si>
    <t>250*0,45</t>
  </si>
  <si>
    <t>10</t>
  </si>
  <si>
    <t>573231111</t>
  </si>
  <si>
    <t>Postřik živičný spojovací ze silniční emulze v množství 0,70 kg/m2</t>
  </si>
  <si>
    <t>-908235482</t>
  </si>
  <si>
    <t>11</t>
  </si>
  <si>
    <t>577144111</t>
  </si>
  <si>
    <t>Asfaltový beton vrstva obrusná ACO 11 (ABS) tř. I tl 50 mm š do 3 m z nemodifikovaného asfaltu</t>
  </si>
  <si>
    <t>-815088994</t>
  </si>
  <si>
    <t>doplnění asfaltu k obrubě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</si>
  <si>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</si>
  <si>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</si>
  <si>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</si>
  <si>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259</t>
  </si>
  <si>
    <t>13</t>
  </si>
  <si>
    <t>M</t>
  </si>
  <si>
    <t>59245018</t>
  </si>
  <si>
    <t>dlažba skladebná betonová 200x100mm tl 60mm přírodní</t>
  </si>
  <si>
    <t>-1110477405</t>
  </si>
  <si>
    <t>218</t>
  </si>
  <si>
    <t>218*1,05 'Přepočtené koeficientem množství</t>
  </si>
  <si>
    <t>14</t>
  </si>
  <si>
    <t>59245006</t>
  </si>
  <si>
    <t>dlažba pro nevidomé betonová 200x100mm tl 60mm barevná</t>
  </si>
  <si>
    <t>1730358785</t>
  </si>
  <si>
    <t>41</t>
  </si>
  <si>
    <t>41*1,05 'Přepočtené koeficientem množství</t>
  </si>
  <si>
    <t>15</t>
  </si>
  <si>
    <t>596211114</t>
  </si>
  <si>
    <t>Příplatek za kombinaci dvou barev u kladení betonových dlažeb komunikací pro pěší ručně tl 60 mm skupiny A</t>
  </si>
  <si>
    <t>-281510992</t>
  </si>
  <si>
    <t>16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</si>
  <si>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</si>
  <si>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</si>
  <si>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-2128614911</t>
  </si>
  <si>
    <t>vjezdy</t>
  </si>
  <si>
    <t>116+26</t>
  </si>
  <si>
    <t>17</t>
  </si>
  <si>
    <t>59245020</t>
  </si>
  <si>
    <t>dlažba skladebná betonová 200x100mm tl 80mm přírodní</t>
  </si>
  <si>
    <t>1331346767</t>
  </si>
  <si>
    <t>116</t>
  </si>
  <si>
    <t>116*1,05 'Přepočtené koeficientem množství</t>
  </si>
  <si>
    <t>18</t>
  </si>
  <si>
    <t>59245030.1</t>
  </si>
  <si>
    <t>dlažba tvar čtverec betonová 200x200x80mm bez zkosené hrany</t>
  </si>
  <si>
    <t>712105159</t>
  </si>
  <si>
    <t>26</t>
  </si>
  <si>
    <t>26*1,05 'Přepočtené koeficientem množství</t>
  </si>
  <si>
    <t>19</t>
  </si>
  <si>
    <t>596211214</t>
  </si>
  <si>
    <t>Příplatek za kombinaci dvou barev u kladení betonových dlažeb komunikací pro pěší ručně tl 80 mm skupiny A</t>
  </si>
  <si>
    <t>-958015338</t>
  </si>
  <si>
    <t>20</t>
  </si>
  <si>
    <t>599141111</t>
  </si>
  <si>
    <t>Vyplnění spár mezi silničními dílci živičnou zálivkou</t>
  </si>
  <si>
    <t>1513390497</t>
  </si>
  <si>
    <t>Trubní vedení</t>
  </si>
  <si>
    <t>899132212</t>
  </si>
  <si>
    <t>Výměna poklopu vodovodního samonivelačního nebo pevného šoupátkového</t>
  </si>
  <si>
    <t>kus</t>
  </si>
  <si>
    <t>-774532514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</si>
  <si>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</si>
  <si>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</si>
  <si>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</si>
  <si>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</si>
  <si>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</si>
  <si>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</si>
  <si>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</si>
  <si>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22</t>
  </si>
  <si>
    <t>55241104</t>
  </si>
  <si>
    <t>poklop šoupátkový litinový bez ventilace tř D400 v samonivelačním rámu</t>
  </si>
  <si>
    <t>-29228456</t>
  </si>
  <si>
    <t>23</t>
  </si>
  <si>
    <t>899133111</t>
  </si>
  <si>
    <t>Výměna (výšková úprava) pevného poklopu včetně rámu s použitím plastových vyrovnávacích prvků osazeného na betonové šachtě</t>
  </si>
  <si>
    <t>-2106496825</t>
  </si>
  <si>
    <t>vybourání povrchu vozovky kolem šachty s odklizením vybouraných hmot do 3 m,</t>
  </si>
  <si>
    <t>na odstranění původního poklopu a rámu,</t>
  </si>
  <si>
    <t>odstranění poškozených prvků šachty,</t>
  </si>
  <si>
    <t>opravu základu pod prstence vyrovnávací hmotou,</t>
  </si>
  <si>
    <t>pneumatické bednění,</t>
  </si>
  <si>
    <t>osazení a dodání vyrovnávacích plastových prstenců a adaptérů včetně spojovacího tmelu a zalití,</t>
  </si>
  <si>
    <t>cena -3111 obsahuje prstenec plochý, prstenec zámkový šikmý a 2 prstence zámkové DN 625,</t>
  </si>
  <si>
    <t>cena -3112 obsahuje adaptér a 2 prstence zámkové DN 625,</t>
  </si>
  <si>
    <t>cena -3121 obsahuje adaptér, vyrovnávací prstenec zámkový DN 625 a roznášecí kónus,</t>
  </si>
  <si>
    <t>cena -3131 obsahuje univerzální adaptér,</t>
  </si>
  <si>
    <t>osazení nového, příp. původního poklopu včetně rámu,</t>
  </si>
  <si>
    <t>24</t>
  </si>
  <si>
    <t>59224481</t>
  </si>
  <si>
    <t>mříž vtoková s rámem pro uliční vpusť 500x500, zatížení 40 tun</t>
  </si>
  <si>
    <t>-1573525383</t>
  </si>
  <si>
    <t>25</t>
  </si>
  <si>
    <t>59224416</t>
  </si>
  <si>
    <t>skruž betonové šachty DN 1000 kanalizační 100x25x10cm stupadla poplastovaná</t>
  </si>
  <si>
    <t>-399013578</t>
  </si>
  <si>
    <t>59224187</t>
  </si>
  <si>
    <t>prstenec šachtový vyrovnávací betonový 625x120x100mm</t>
  </si>
  <si>
    <t>-1728093162</t>
  </si>
  <si>
    <t>Ostatní konstrukce a práce, bourání</t>
  </si>
  <si>
    <t>27</t>
  </si>
  <si>
    <t>914111111</t>
  </si>
  <si>
    <t>Montáž svislé dopravní značky do velikosti 1 m2 objímkami na sloupek nebo konzolu</t>
  </si>
  <si>
    <t>-183924931</t>
  </si>
  <si>
    <t>použít stávající</t>
  </si>
  <si>
    <t>28</t>
  </si>
  <si>
    <t>914511112</t>
  </si>
  <si>
    <t>Montáž sloupku dopravních značek délky do 3,5 m s betonovým základem a patkou D 60 mm</t>
  </si>
  <si>
    <t>-288842854</t>
  </si>
  <si>
    <t>V cenách jsou započteny i náklady na:</t>
  </si>
  <si>
    <t>vykopání jamek s odhozem výkopku na vzdálenost do 3 m,</t>
  </si>
  <si>
    <t>osazení sloupku včetně montáže a dodávky plastového víčka,</t>
  </si>
  <si>
    <t>V cenách -1111 jsou započteny i náklady na betonový základ.</t>
  </si>
  <si>
    <t>link-icon-fadedlink-icon</t>
  </si>
  <si>
    <t>V cenách -1112 a -1113 jsou započteny i náklady na hliníkovou patku s betonovým základem.</t>
  </si>
  <si>
    <t>použít stávající sloupek</t>
  </si>
  <si>
    <t>29</t>
  </si>
  <si>
    <t>916131213</t>
  </si>
  <si>
    <t>Osazení silničního obrubníku betonového stojatého s boční opěrou do lože z betonu prostého</t>
  </si>
  <si>
    <t>-418049262</t>
  </si>
  <si>
    <t>"obrubník"   129</t>
  </si>
  <si>
    <t>"nájezdový"   83</t>
  </si>
  <si>
    <t>"přechodový"   38</t>
  </si>
  <si>
    <t>Součet</t>
  </si>
  <si>
    <t>30</t>
  </si>
  <si>
    <t>59217031</t>
  </si>
  <si>
    <t>obrubník betonový silniční 1000x150x250mm</t>
  </si>
  <si>
    <t>1706142822</t>
  </si>
  <si>
    <t>129</t>
  </si>
  <si>
    <t>129*1,02 'Přepočtené koeficientem množství</t>
  </si>
  <si>
    <t>31</t>
  </si>
  <si>
    <t>59217029</t>
  </si>
  <si>
    <t>obrubník betonový silniční nájezdový 1000x150x150mm</t>
  </si>
  <si>
    <t>1718911265</t>
  </si>
  <si>
    <t>83</t>
  </si>
  <si>
    <t>83*1,02 'Přepočtené koeficientem množství</t>
  </si>
  <si>
    <t>32</t>
  </si>
  <si>
    <t>59217030</t>
  </si>
  <si>
    <t>obrubník betonový silniční přechodový 1000x150x150-250mm</t>
  </si>
  <si>
    <t>-1937867513</t>
  </si>
  <si>
    <t>38</t>
  </si>
  <si>
    <t>38*1,02 'Přepočtené koeficientem množství</t>
  </si>
  <si>
    <t>33</t>
  </si>
  <si>
    <t>916991121</t>
  </si>
  <si>
    <t>Lože pod obrubníky, krajníky nebo obruby z dlažebních kostek z betonu prostého</t>
  </si>
  <si>
    <t>m3</t>
  </si>
  <si>
    <t>444075806</t>
  </si>
  <si>
    <t>250*0,45*0,1</t>
  </si>
  <si>
    <t>34</t>
  </si>
  <si>
    <t>919735111</t>
  </si>
  <si>
    <t>Řezání stávajícího živičného krytu hl do 50 mm</t>
  </si>
  <si>
    <t>-445360862</t>
  </si>
  <si>
    <t>35</t>
  </si>
  <si>
    <t>966006132</t>
  </si>
  <si>
    <t>Odstranění značek dopravních nebo orientačních se sloupky s betonovými patkami - značka pro zpětné použití</t>
  </si>
  <si>
    <t>494039312</t>
  </si>
  <si>
    <t>997</t>
  </si>
  <si>
    <t>Přesun sutě</t>
  </si>
  <si>
    <t>36</t>
  </si>
  <si>
    <t>997221551</t>
  </si>
  <si>
    <t>Vodorovná doprava suti ze sypkých materiálů do 1 km</t>
  </si>
  <si>
    <t>t</t>
  </si>
  <si>
    <t>1925594587</t>
  </si>
  <si>
    <t>37</t>
  </si>
  <si>
    <t>997221559</t>
  </si>
  <si>
    <t>Příplatek ZKD 1 km u vodorovné dopravy suti ze sypkých materiálů</t>
  </si>
  <si>
    <t>1484887284</t>
  </si>
  <si>
    <t>sut1*19</t>
  </si>
  <si>
    <t>997221561</t>
  </si>
  <si>
    <t>Vodorovná doprava suti z kusových materiálů do 1 km</t>
  </si>
  <si>
    <t>1602317724</t>
  </si>
  <si>
    <t>255,546-sut1</t>
  </si>
  <si>
    <t>39</t>
  </si>
  <si>
    <t>997221569</t>
  </si>
  <si>
    <t>Příplatek ZKD 1 km u vodorovné dopravy suti z kusových materiálů</t>
  </si>
  <si>
    <t>-624935695</t>
  </si>
  <si>
    <t>sut2*19</t>
  </si>
  <si>
    <t>40</t>
  </si>
  <si>
    <t>997221611</t>
  </si>
  <si>
    <t>Nakládání suti na dopravní prostředky pro vodorovnou dopravu</t>
  </si>
  <si>
    <t>888237270</t>
  </si>
  <si>
    <t>997221645</t>
  </si>
  <si>
    <t>Poplatek za uložení na skládce (skládkovné) odpadu asfaltového bez dehtu kód odpadu 17 03 02</t>
  </si>
  <si>
    <t>-946718141</t>
  </si>
  <si>
    <t>42</t>
  </si>
  <si>
    <t>997221862</t>
  </si>
  <si>
    <t>Poplatek za uložení na recyklační skládce (skládkovné) stavebního odpadu z armovaného betonu pod kódem 17 01 01</t>
  </si>
  <si>
    <t>-2026786895</t>
  </si>
  <si>
    <t>sut2-92,3</t>
  </si>
  <si>
    <t>43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</si>
  <si>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</si>
  <si>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</si>
  <si>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</si>
  <si>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</si>
  <si>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</si>
  <si>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44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</si>
  <si>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</si>
  <si>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</si>
  <si>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</si>
  <si>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</si>
  <si>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</si>
  <si>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</si>
  <si>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</si>
  <si>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45</t>
  </si>
  <si>
    <t>030001000</t>
  </si>
  <si>
    <t>kpl</t>
  </si>
  <si>
    <t>1024</t>
  </si>
  <si>
    <t>281275994</t>
  </si>
  <si>
    <t>VRN7</t>
  </si>
  <si>
    <t>Provozní vlivy</t>
  </si>
  <si>
    <t>46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</si>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</sst>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3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9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4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R5" s="13"/>
      <c r="BE5" s="101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13"/>
      <c r="BE6" s="102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2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2"/>
      <c r="BS8" s="10" t="s">
        <v>6</v>
      </c>
    </row>
    <row r="9" spans="1:74" s="1" customFormat="1" ht="14.45" customHeight="1">
      <c r="B9" s="13"/>
      <c r="AR9" s="13"/>
      <c r="BE9" s="102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2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2"/>
      <c r="BS11" s="10" t="s">
        <v>6</v>
      </c>
    </row>
    <row r="12" spans="1:74" s="1" customFormat="1" ht="6.95" customHeight="1">
      <c r="B12" s="13"/>
      <c r="AR12" s="13"/>
      <c r="BE12" s="102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2"/>
      <c r="BS13" s="10" t="s">
        <v>6</v>
      </c>
    </row>
    <row r="14" spans="1:74" ht="12.75">
      <c r="B14" s="13"/>
      <c r="E14" s="107" t="s">
        <v>29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20" t="s">
        <v>27</v>
      </c>
      <c r="AN14" s="22" t="s">
        <v>29</v>
      </c>
      <c r="AR14" s="13"/>
      <c r="BE14" s="102"/>
      <c r="BS14" s="10" t="s">
        <v>6</v>
      </c>
    </row>
    <row r="15" spans="1:74" s="1" customFormat="1" ht="6.95" customHeight="1">
      <c r="B15" s="13"/>
      <c r="AR15" s="13"/>
      <c r="BE15" s="102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2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2"/>
      <c r="BS17" s="10" t="s">
        <v>32</v>
      </c>
    </row>
    <row r="18" spans="1:71" s="1" customFormat="1" ht="6.95" customHeight="1">
      <c r="B18" s="13"/>
      <c r="AR18" s="13"/>
      <c r="BE18" s="102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2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2"/>
      <c r="BS20" s="10" t="s">
        <v>32</v>
      </c>
    </row>
    <row r="21" spans="1:71" s="1" customFormat="1" ht="6.95" customHeight="1">
      <c r="B21" s="13"/>
      <c r="AR21" s="13"/>
      <c r="BE21" s="102"/>
    </row>
    <row r="22" spans="1:71" s="1" customFormat="1" ht="12" customHeight="1">
      <c r="B22" s="13"/>
      <c r="D22" s="20" t="s">
        <v>35</v>
      </c>
      <c r="AR22" s="13"/>
      <c r="BE22" s="102"/>
    </row>
    <row r="23" spans="1:71" s="1" customFormat="1" ht="16.5" customHeight="1">
      <c r="B23" s="13"/>
      <c r="E23" s="109" t="s">
        <v>1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R23" s="13"/>
      <c r="BE23" s="102"/>
    </row>
    <row r="24" spans="1:71" s="1" customFormat="1" ht="6.95" customHeight="1">
      <c r="B24" s="13"/>
      <c r="AR24" s="13"/>
      <c r="BE24" s="102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2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0">
        <f>ROUND(AG94,2)</f>
        <v>0</v>
      </c>
      <c r="AL26" s="111"/>
      <c r="AM26" s="111"/>
      <c r="AN26" s="111"/>
      <c r="AO26" s="111"/>
      <c r="AP26" s="24"/>
      <c r="AQ26" s="24"/>
      <c r="AR26" s="25"/>
      <c r="BE26" s="102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2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2" t="s">
        <v>37</v>
      </c>
      <c r="M28" s="112"/>
      <c r="N28" s="112"/>
      <c r="O28" s="112"/>
      <c r="P28" s="112"/>
      <c r="Q28" s="24"/>
      <c r="R28" s="24"/>
      <c r="S28" s="24"/>
      <c r="T28" s="24"/>
      <c r="U28" s="24"/>
      <c r="V28" s="24"/>
      <c r="W28" s="112" t="s">
        <v>38</v>
      </c>
      <c r="X28" s="112"/>
      <c r="Y28" s="112"/>
      <c r="Z28" s="112"/>
      <c r="AA28" s="112"/>
      <c r="AB28" s="112"/>
      <c r="AC28" s="112"/>
      <c r="AD28" s="112"/>
      <c r="AE28" s="112"/>
      <c r="AF28" s="24"/>
      <c r="AG28" s="24"/>
      <c r="AH28" s="24"/>
      <c r="AI28" s="24"/>
      <c r="AJ28" s="24"/>
      <c r="AK28" s="112" t="s">
        <v>39</v>
      </c>
      <c r="AL28" s="112"/>
      <c r="AM28" s="112"/>
      <c r="AN28" s="112"/>
      <c r="AO28" s="112"/>
      <c r="AP28" s="24"/>
      <c r="AQ28" s="24"/>
      <c r="AR28" s="25"/>
      <c r="BE28" s="102"/>
    </row>
    <row r="29" spans="1:71" s="3" customFormat="1" ht="14.45" customHeight="1">
      <c r="B29" s="28"/>
      <c r="D29" s="20" t="s">
        <v>40</v>
      </c>
      <c r="F29" s="20" t="s">
        <v>41</v>
      </c>
      <c r="L29" s="115">
        <v>0.21</v>
      </c>
      <c r="M29" s="114"/>
      <c r="N29" s="114"/>
      <c r="O29" s="114"/>
      <c r="P29" s="114"/>
      <c r="W29" s="113">
        <f>ROUND(AZ94, 2)</f>
        <v>0</v>
      </c>
      <c r="X29" s="114"/>
      <c r="Y29" s="114"/>
      <c r="Z29" s="114"/>
      <c r="AA29" s="114"/>
      <c r="AB29" s="114"/>
      <c r="AC29" s="114"/>
      <c r="AD29" s="114"/>
      <c r="AE29" s="114"/>
      <c r="AK29" s="113">
        <f>ROUND(AV94, 2)</f>
        <v>0</v>
      </c>
      <c r="AL29" s="114"/>
      <c r="AM29" s="114"/>
      <c r="AN29" s="114"/>
      <c r="AO29" s="114"/>
      <c r="AR29" s="28"/>
      <c r="BE29" s="103"/>
    </row>
    <row r="30" spans="1:71" s="3" customFormat="1" ht="14.45" customHeight="1">
      <c r="B30" s="28"/>
      <c r="F30" s="20" t="s">
        <v>42</v>
      </c>
      <c r="L30" s="115">
        <v>0.12</v>
      </c>
      <c r="M30" s="114"/>
      <c r="N30" s="114"/>
      <c r="O30" s="114"/>
      <c r="P30" s="114"/>
      <c r="W30" s="113">
        <f>ROUND(BA94, 2)</f>
        <v>0</v>
      </c>
      <c r="X30" s="114"/>
      <c r="Y30" s="114"/>
      <c r="Z30" s="114"/>
      <c r="AA30" s="114"/>
      <c r="AB30" s="114"/>
      <c r="AC30" s="114"/>
      <c r="AD30" s="114"/>
      <c r="AE30" s="114"/>
      <c r="AK30" s="113">
        <f>ROUND(AW94, 2)</f>
        <v>0</v>
      </c>
      <c r="AL30" s="114"/>
      <c r="AM30" s="114"/>
      <c r="AN30" s="114"/>
      <c r="AO30" s="114"/>
      <c r="AR30" s="28"/>
      <c r="BE30" s="103"/>
    </row>
    <row r="31" spans="1:71" s="3" customFormat="1" ht="14.45" hidden="1" customHeight="1">
      <c r="B31" s="28"/>
      <c r="F31" s="20" t="s">
        <v>43</v>
      </c>
      <c r="L31" s="115">
        <v>0.21</v>
      </c>
      <c r="M31" s="114"/>
      <c r="N31" s="114"/>
      <c r="O31" s="114"/>
      <c r="P31" s="114"/>
      <c r="W31" s="113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3">
        <v>0</v>
      </c>
      <c r="AL31" s="114"/>
      <c r="AM31" s="114"/>
      <c r="AN31" s="114"/>
      <c r="AO31" s="114"/>
      <c r="AR31" s="28"/>
      <c r="BE31" s="103"/>
    </row>
    <row r="32" spans="1:71" s="3" customFormat="1" ht="14.45" hidden="1" customHeight="1">
      <c r="B32" s="28"/>
      <c r="F32" s="20" t="s">
        <v>44</v>
      </c>
      <c r="L32" s="115">
        <v>0.12</v>
      </c>
      <c r="M32" s="114"/>
      <c r="N32" s="114"/>
      <c r="O32" s="114"/>
      <c r="P32" s="114"/>
      <c r="W32" s="113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3">
        <v>0</v>
      </c>
      <c r="AL32" s="114"/>
      <c r="AM32" s="114"/>
      <c r="AN32" s="114"/>
      <c r="AO32" s="114"/>
      <c r="AR32" s="28"/>
      <c r="BE32" s="103"/>
    </row>
    <row r="33" spans="1:57" s="3" customFormat="1" ht="14.45" hidden="1" customHeight="1">
      <c r="B33" s="28"/>
      <c r="F33" s="20" t="s">
        <v>45</v>
      </c>
      <c r="L33" s="115">
        <v>0</v>
      </c>
      <c r="M33" s="114"/>
      <c r="N33" s="114"/>
      <c r="O33" s="114"/>
      <c r="P33" s="114"/>
      <c r="W33" s="113">
        <f>ROUND(BD94, 2)</f>
        <v>0</v>
      </c>
      <c r="X33" s="114"/>
      <c r="Y33" s="114"/>
      <c r="Z33" s="114"/>
      <c r="AA33" s="114"/>
      <c r="AB33" s="114"/>
      <c r="AC33" s="114"/>
      <c r="AD33" s="114"/>
      <c r="AE33" s="114"/>
      <c r="AK33" s="113">
        <v>0</v>
      </c>
      <c r="AL33" s="114"/>
      <c r="AM33" s="114"/>
      <c r="AN33" s="114"/>
      <c r="AO33" s="114"/>
      <c r="AR33" s="28"/>
      <c r="BE33" s="103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2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6" t="s">
        <v>48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>
        <f>SUM(AK26:AK33)</f>
        <v>0</v>
      </c>
      <c r="AL35" s="117"/>
      <c r="AM35" s="117"/>
      <c r="AN35" s="117"/>
      <c r="AO35" s="119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Mesto2513</v>
      </c>
      <c r="AR84" s="42"/>
    </row>
    <row r="85" spans="1:90" s="5" customFormat="1" ht="36.950000000000003" customHeight="1">
      <c r="B85" s="43"/>
      <c r="C85" s="44" t="s">
        <v>16</v>
      </c>
      <c r="L85" s="120" t="str">
        <f>K6</f>
        <v>Chodník Pod Oborou SO.01 ( levý od Záhumení )</v>
      </c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2" t="str">
        <f>IF(AN8= "","",AN8)</f>
        <v>13. 2. 2025</v>
      </c>
      <c r="AN87" s="122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3" t="str">
        <f>IF(E17="","",E17)</f>
        <v xml:space="preserve"> </v>
      </c>
      <c r="AN89" s="124"/>
      <c r="AO89" s="124"/>
      <c r="AP89" s="124"/>
      <c r="AQ89" s="24"/>
      <c r="AR89" s="25"/>
      <c r="AS89" s="125" t="s">
        <v>56</v>
      </c>
      <c r="AT89" s="12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3" t="str">
        <f>IF(E20="","",E20)</f>
        <v>Fajfrová Irena</v>
      </c>
      <c r="AN90" s="124"/>
      <c r="AO90" s="124"/>
      <c r="AP90" s="124"/>
      <c r="AQ90" s="24"/>
      <c r="AR90" s="25"/>
      <c r="AS90" s="127"/>
      <c r="AT90" s="12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7"/>
      <c r="AT91" s="12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9" t="s">
        <v>57</v>
      </c>
      <c r="D92" s="130"/>
      <c r="E92" s="130"/>
      <c r="F92" s="130"/>
      <c r="G92" s="130"/>
      <c r="H92" s="51"/>
      <c r="I92" s="131" t="s">
        <v>58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2" t="s">
        <v>59</v>
      </c>
      <c r="AH92" s="130"/>
      <c r="AI92" s="130"/>
      <c r="AJ92" s="130"/>
      <c r="AK92" s="130"/>
      <c r="AL92" s="130"/>
      <c r="AM92" s="130"/>
      <c r="AN92" s="131" t="s">
        <v>60</v>
      </c>
      <c r="AO92" s="130"/>
      <c r="AP92" s="13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7">
        <f>ROUND(AG95,2)</f>
        <v>0</v>
      </c>
      <c r="AH94" s="137"/>
      <c r="AI94" s="137"/>
      <c r="AJ94" s="137"/>
      <c r="AK94" s="137"/>
      <c r="AL94" s="137"/>
      <c r="AM94" s="137"/>
      <c r="AN94" s="138">
        <f>SUM(AG94,AT94)</f>
        <v>0</v>
      </c>
      <c r="AO94" s="138"/>
      <c r="AP94" s="13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6" t="s">
        <v>14</v>
      </c>
      <c r="E95" s="136"/>
      <c r="F95" s="136"/>
      <c r="G95" s="136"/>
      <c r="H95" s="136"/>
      <c r="I95" s="71"/>
      <c r="J95" s="136" t="s">
        <v>17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>
        <f>'Mesto2513 - Chodník Pod O...'!J28</f>
        <v>0</v>
      </c>
      <c r="AH95" s="135"/>
      <c r="AI95" s="135"/>
      <c r="AJ95" s="135"/>
      <c r="AK95" s="135"/>
      <c r="AL95" s="135"/>
      <c r="AM95" s="135"/>
      <c r="AN95" s="134">
        <f>SUM(AG95,AT95)</f>
        <v>0</v>
      </c>
      <c r="AO95" s="135"/>
      <c r="AP95" s="13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'Mesto2513 - Chodník Pod O...'!P122</f>
        <v>0</v>
      </c>
      <c r="AV95" s="74">
        <f>'Mesto2513 - Chodník Pod O...'!J31</f>
        <v>0</v>
      </c>
      <c r="AW95" s="74">
        <f>'Mesto2513 - Chodník Pod O...'!J32</f>
        <v>0</v>
      </c>
      <c r="AX95" s="74">
        <f>'Mesto2513 - Chodník Pod O...'!J33</f>
        <v>0</v>
      </c>
      <c r="AY95" s="74">
        <f>'Mesto2513 - Chodník Pod O...'!J34</f>
        <v>0</v>
      </c>
      <c r="AZ95" s="74">
        <f>'Mesto2513 - Chodník Pod O...'!F31</f>
        <v>0</v>
      </c>
      <c r="BA95" s="74">
        <f>'Mesto2513 - Chodník Pod O...'!F32</f>
        <v>0</v>
      </c>
      <c r="BB95" s="74">
        <f>'Mesto2513 - Chodník Pod O...'!F33</f>
        <v>0</v>
      </c>
      <c r="BC95" s="74">
        <f>'Mesto2513 - Chodník Pod O...'!F34</f>
        <v>0</v>
      </c>
      <c r="BD95" s="76">
        <f>'Mesto2513 - Chodník Pod O...'!F35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13 - Chodník Pod 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tabSelected="1" topLeftCell="A106" workbookViewId="0">
      <selection activeCell="J125" activeCellId="3" sqref="C4:K13 B18:K124 C125:H247 J125:K247"/>
    </sheetView>
  </sheetViews>
  <sheetFormatPr defaultRowHeight="1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2" spans="1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48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B4" s="148"/>
      <c r="C4" s="211"/>
      <c r="D4" s="212" t="s">
        <v>88</v>
      </c>
      <c r="E4" s="211"/>
      <c r="F4" s="211"/>
      <c r="G4" s="211"/>
      <c r="H4" s="211"/>
      <c r="I4" s="211"/>
      <c r="J4" s="211"/>
      <c r="K4" s="211"/>
      <c r="L4" s="148"/>
      <c r="M4" s="149" t="s">
        <v>10</v>
      </c>
      <c r="AT4" s="144" t="s">
        <v>3</v>
      </c>
    </row>
    <row r="5" spans="1:56" ht="6.95" customHeight="1">
      <c r="B5" s="148"/>
      <c r="C5" s="211"/>
      <c r="D5" s="211"/>
      <c r="E5" s="211"/>
      <c r="F5" s="211"/>
      <c r="G5" s="211"/>
      <c r="H5" s="211"/>
      <c r="I5" s="211"/>
      <c r="J5" s="211"/>
      <c r="K5" s="211"/>
      <c r="L5" s="148"/>
    </row>
    <row r="6" spans="1:56" s="153" customFormat="1" ht="12" customHeight="1">
      <c r="A6" s="150"/>
      <c r="B6" s="84"/>
      <c r="C6" s="213"/>
      <c r="D6" s="214" t="s">
        <v>16</v>
      </c>
      <c r="E6" s="213"/>
      <c r="F6" s="213"/>
      <c r="G6" s="213"/>
      <c r="H6" s="213"/>
      <c r="I6" s="213"/>
      <c r="J6" s="213"/>
      <c r="K6" s="213"/>
      <c r="L6" s="152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</row>
    <row r="7" spans="1:56" s="153" customFormat="1" ht="16.5" customHeight="1">
      <c r="A7" s="150"/>
      <c r="B7" s="84"/>
      <c r="C7" s="213"/>
      <c r="D7" s="213"/>
      <c r="E7" s="215" t="s">
        <v>17</v>
      </c>
      <c r="F7" s="216"/>
      <c r="G7" s="216"/>
      <c r="H7" s="216"/>
      <c r="I7" s="213"/>
      <c r="J7" s="213"/>
      <c r="K7" s="213"/>
      <c r="L7" s="152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</row>
    <row r="8" spans="1:56" s="153" customFormat="1" ht="11.25">
      <c r="A8" s="150"/>
      <c r="B8" s="84"/>
      <c r="C8" s="213"/>
      <c r="D8" s="213"/>
      <c r="E8" s="213"/>
      <c r="F8" s="213"/>
      <c r="G8" s="213"/>
      <c r="H8" s="213"/>
      <c r="I8" s="213"/>
      <c r="J8" s="213"/>
      <c r="K8" s="213"/>
      <c r="L8" s="152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</row>
    <row r="9" spans="1:56" s="153" customFormat="1" ht="12" customHeight="1">
      <c r="A9" s="150"/>
      <c r="B9" s="84"/>
      <c r="C9" s="213"/>
      <c r="D9" s="214" t="s">
        <v>18</v>
      </c>
      <c r="E9" s="213"/>
      <c r="F9" s="217" t="s">
        <v>1</v>
      </c>
      <c r="G9" s="213"/>
      <c r="H9" s="213"/>
      <c r="I9" s="214" t="s">
        <v>19</v>
      </c>
      <c r="J9" s="217" t="s">
        <v>1</v>
      </c>
      <c r="K9" s="213"/>
      <c r="L9" s="152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56" s="153" customFormat="1" ht="12" customHeight="1">
      <c r="A10" s="150"/>
      <c r="B10" s="84"/>
      <c r="C10" s="213"/>
      <c r="D10" s="214" t="s">
        <v>20</v>
      </c>
      <c r="E10" s="213"/>
      <c r="F10" s="217" t="s">
        <v>21</v>
      </c>
      <c r="G10" s="213"/>
      <c r="H10" s="213"/>
      <c r="I10" s="214" t="s">
        <v>22</v>
      </c>
      <c r="J10" s="218" t="str">
        <f>'Rekapitulace stavby'!AN8</f>
        <v>13. 2. 2025</v>
      </c>
      <c r="K10" s="213"/>
      <c r="L10" s="152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</row>
    <row r="11" spans="1:56" s="153" customFormat="1" ht="10.9" customHeight="1">
      <c r="A11" s="150"/>
      <c r="B11" s="84"/>
      <c r="C11" s="213"/>
      <c r="D11" s="213"/>
      <c r="E11" s="213"/>
      <c r="F11" s="213"/>
      <c r="G11" s="213"/>
      <c r="H11" s="213"/>
      <c r="I11" s="213"/>
      <c r="J11" s="213"/>
      <c r="K11" s="213"/>
      <c r="L11" s="152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</row>
    <row r="12" spans="1:56" s="153" customFormat="1" ht="12" customHeight="1">
      <c r="A12" s="150"/>
      <c r="B12" s="84"/>
      <c r="C12" s="213"/>
      <c r="D12" s="214" t="s">
        <v>24</v>
      </c>
      <c r="E12" s="213"/>
      <c r="F12" s="213"/>
      <c r="G12" s="213"/>
      <c r="H12" s="213"/>
      <c r="I12" s="214" t="s">
        <v>25</v>
      </c>
      <c r="J12" s="217" t="s">
        <v>1</v>
      </c>
      <c r="K12" s="213"/>
      <c r="L12" s="152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</row>
    <row r="13" spans="1:56" s="153" customFormat="1" ht="18" customHeight="1">
      <c r="A13" s="150"/>
      <c r="B13" s="84"/>
      <c r="C13" s="213"/>
      <c r="D13" s="213"/>
      <c r="E13" s="217" t="s">
        <v>26</v>
      </c>
      <c r="F13" s="213"/>
      <c r="G13" s="213"/>
      <c r="H13" s="213"/>
      <c r="I13" s="214" t="s">
        <v>27</v>
      </c>
      <c r="J13" s="217" t="s">
        <v>1</v>
      </c>
      <c r="K13" s="213"/>
      <c r="L13" s="152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</row>
    <row r="14" spans="1:56" s="153" customFormat="1" ht="6.95" customHeight="1">
      <c r="A14" s="150"/>
      <c r="B14" s="84"/>
      <c r="C14" s="150"/>
      <c r="D14" s="150"/>
      <c r="E14" s="150"/>
      <c r="F14" s="150"/>
      <c r="G14" s="150"/>
      <c r="H14" s="150"/>
      <c r="I14" s="150"/>
      <c r="J14" s="150"/>
      <c r="K14" s="150"/>
      <c r="L14" s="152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</row>
    <row r="15" spans="1:56" s="153" customFormat="1" ht="12" customHeight="1">
      <c r="A15" s="150"/>
      <c r="B15" s="84"/>
      <c r="C15" s="150"/>
      <c r="D15" s="151" t="s">
        <v>28</v>
      </c>
      <c r="E15" s="150"/>
      <c r="F15" s="150"/>
      <c r="G15" s="150"/>
      <c r="H15" s="150"/>
      <c r="I15" s="151" t="s">
        <v>25</v>
      </c>
      <c r="J15" s="21" t="str">
        <f>'Rekapitulace stavby'!AN13</f>
        <v>Vyplň údaj</v>
      </c>
      <c r="K15" s="150"/>
      <c r="L15" s="152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</row>
    <row r="16" spans="1:56" s="153" customFormat="1" ht="18" customHeight="1">
      <c r="A16" s="150"/>
      <c r="B16" s="84"/>
      <c r="C16" s="150"/>
      <c r="D16" s="150"/>
      <c r="E16" s="140" t="str">
        <f>'Rekapitulace stavby'!E14</f>
        <v>Vyplň údaj</v>
      </c>
      <c r="F16" s="154"/>
      <c r="G16" s="154"/>
      <c r="H16" s="154"/>
      <c r="I16" s="151" t="s">
        <v>27</v>
      </c>
      <c r="J16" s="21" t="str">
        <f>'Rekapitulace stavby'!AN14</f>
        <v>Vyplň údaj</v>
      </c>
      <c r="K16" s="150"/>
      <c r="L16" s="152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</row>
    <row r="17" spans="1:31" s="153" customFormat="1" ht="6.95" customHeight="1">
      <c r="A17" s="150"/>
      <c r="B17" s="84"/>
      <c r="C17" s="150"/>
      <c r="D17" s="150"/>
      <c r="E17" s="150"/>
      <c r="F17" s="150"/>
      <c r="G17" s="150"/>
      <c r="H17" s="150"/>
      <c r="I17" s="150"/>
      <c r="J17" s="150"/>
      <c r="K17" s="150"/>
      <c r="L17" s="152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</row>
    <row r="18" spans="1:31" s="153" customFormat="1" ht="12" customHeight="1">
      <c r="A18" s="150"/>
      <c r="B18" s="219"/>
      <c r="C18" s="213"/>
      <c r="D18" s="214" t="s">
        <v>30</v>
      </c>
      <c r="E18" s="213"/>
      <c r="F18" s="213"/>
      <c r="G18" s="213"/>
      <c r="H18" s="213"/>
      <c r="I18" s="214" t="s">
        <v>25</v>
      </c>
      <c r="J18" s="217" t="str">
        <f>IF('Rekapitulace stavby'!AN16="","",'Rekapitulace stavby'!AN16)</f>
        <v/>
      </c>
      <c r="K18" s="213"/>
      <c r="L18" s="152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</row>
    <row r="19" spans="1:31" s="153" customFormat="1" ht="18" customHeight="1">
      <c r="A19" s="150"/>
      <c r="B19" s="219"/>
      <c r="C19" s="213"/>
      <c r="D19" s="213"/>
      <c r="E19" s="217" t="str">
        <f>IF('Rekapitulace stavby'!E17="","",'Rekapitulace stavby'!E17)</f>
        <v xml:space="preserve"> </v>
      </c>
      <c r="F19" s="213"/>
      <c r="G19" s="213"/>
      <c r="H19" s="213"/>
      <c r="I19" s="214" t="s">
        <v>27</v>
      </c>
      <c r="J19" s="217" t="str">
        <f>IF('Rekapitulace stavby'!AN17="","",'Rekapitulace stavby'!AN17)</f>
        <v/>
      </c>
      <c r="K19" s="213"/>
      <c r="L19" s="152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</row>
    <row r="20" spans="1:31" s="153" customFormat="1" ht="6.95" customHeight="1">
      <c r="A20" s="150"/>
      <c r="B20" s="219"/>
      <c r="C20" s="213"/>
      <c r="D20" s="213"/>
      <c r="E20" s="213"/>
      <c r="F20" s="213"/>
      <c r="G20" s="213"/>
      <c r="H20" s="213"/>
      <c r="I20" s="213"/>
      <c r="J20" s="213"/>
      <c r="K20" s="213"/>
      <c r="L20" s="152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</row>
    <row r="21" spans="1:31" s="153" customFormat="1" ht="12" customHeight="1">
      <c r="A21" s="150"/>
      <c r="B21" s="219"/>
      <c r="C21" s="213"/>
      <c r="D21" s="214" t="s">
        <v>33</v>
      </c>
      <c r="E21" s="213"/>
      <c r="F21" s="213"/>
      <c r="G21" s="213"/>
      <c r="H21" s="213"/>
      <c r="I21" s="214" t="s">
        <v>25</v>
      </c>
      <c r="J21" s="217" t="s">
        <v>1</v>
      </c>
      <c r="K21" s="213"/>
      <c r="L21" s="152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</row>
    <row r="22" spans="1:31" s="153" customFormat="1" ht="18" customHeight="1">
      <c r="A22" s="150"/>
      <c r="B22" s="219"/>
      <c r="C22" s="213"/>
      <c r="D22" s="213"/>
      <c r="E22" s="217" t="s">
        <v>34</v>
      </c>
      <c r="F22" s="213"/>
      <c r="G22" s="213"/>
      <c r="H22" s="213"/>
      <c r="I22" s="214" t="s">
        <v>27</v>
      </c>
      <c r="J22" s="217" t="s">
        <v>1</v>
      </c>
      <c r="K22" s="213"/>
      <c r="L22" s="152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</row>
    <row r="23" spans="1:31" s="153" customFormat="1" ht="6.95" customHeight="1">
      <c r="A23" s="150"/>
      <c r="B23" s="219"/>
      <c r="C23" s="213"/>
      <c r="D23" s="213"/>
      <c r="E23" s="213"/>
      <c r="F23" s="213"/>
      <c r="G23" s="213"/>
      <c r="H23" s="213"/>
      <c r="I23" s="213"/>
      <c r="J23" s="213"/>
      <c r="K23" s="213"/>
      <c r="L23" s="152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</row>
    <row r="24" spans="1:31" s="153" customFormat="1" ht="12" customHeight="1">
      <c r="A24" s="150"/>
      <c r="B24" s="219"/>
      <c r="C24" s="213"/>
      <c r="D24" s="214" t="s">
        <v>35</v>
      </c>
      <c r="E24" s="213"/>
      <c r="F24" s="213"/>
      <c r="G24" s="213"/>
      <c r="H24" s="213"/>
      <c r="I24" s="213"/>
      <c r="J24" s="213"/>
      <c r="K24" s="213"/>
      <c r="L24" s="152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</row>
    <row r="25" spans="1:31" s="157" customFormat="1" ht="16.5" customHeight="1">
      <c r="A25" s="155"/>
      <c r="B25" s="220"/>
      <c r="C25" s="221"/>
      <c r="D25" s="221"/>
      <c r="E25" s="222" t="s">
        <v>1</v>
      </c>
      <c r="F25" s="222"/>
      <c r="G25" s="222"/>
      <c r="H25" s="222"/>
      <c r="I25" s="221"/>
      <c r="J25" s="221"/>
      <c r="K25" s="221"/>
      <c r="L25" s="156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</row>
    <row r="26" spans="1:31" s="153" customFormat="1" ht="6.95" customHeight="1">
      <c r="A26" s="150"/>
      <c r="B26" s="219"/>
      <c r="C26" s="213"/>
      <c r="D26" s="213"/>
      <c r="E26" s="213"/>
      <c r="F26" s="213"/>
      <c r="G26" s="213"/>
      <c r="H26" s="213"/>
      <c r="I26" s="213"/>
      <c r="J26" s="213"/>
      <c r="K26" s="213"/>
      <c r="L26" s="152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</row>
    <row r="27" spans="1:31" s="153" customFormat="1" ht="6.95" customHeight="1">
      <c r="A27" s="150"/>
      <c r="B27" s="219"/>
      <c r="C27" s="213"/>
      <c r="D27" s="223"/>
      <c r="E27" s="223"/>
      <c r="F27" s="223"/>
      <c r="G27" s="223"/>
      <c r="H27" s="223"/>
      <c r="I27" s="223"/>
      <c r="J27" s="223"/>
      <c r="K27" s="223"/>
      <c r="L27" s="152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pans="1:31" s="153" customFormat="1" ht="25.35" customHeight="1">
      <c r="A28" s="150"/>
      <c r="B28" s="219"/>
      <c r="C28" s="213"/>
      <c r="D28" s="224" t="s">
        <v>36</v>
      </c>
      <c r="E28" s="213"/>
      <c r="F28" s="213"/>
      <c r="G28" s="213"/>
      <c r="H28" s="213"/>
      <c r="I28" s="213"/>
      <c r="J28" s="225">
        <f>ROUND(J122, 2)</f>
        <v>0</v>
      </c>
      <c r="K28" s="213"/>
      <c r="L28" s="152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</row>
    <row r="29" spans="1:31" s="153" customFormat="1" ht="6.95" customHeight="1">
      <c r="A29" s="150"/>
      <c r="B29" s="219"/>
      <c r="C29" s="213"/>
      <c r="D29" s="223"/>
      <c r="E29" s="223"/>
      <c r="F29" s="223"/>
      <c r="G29" s="223"/>
      <c r="H29" s="223"/>
      <c r="I29" s="223"/>
      <c r="J29" s="223"/>
      <c r="K29" s="223"/>
      <c r="L29" s="152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pans="1:31" s="153" customFormat="1" ht="14.45" customHeight="1">
      <c r="A30" s="150"/>
      <c r="B30" s="219"/>
      <c r="C30" s="213"/>
      <c r="D30" s="213"/>
      <c r="E30" s="213"/>
      <c r="F30" s="226" t="s">
        <v>38</v>
      </c>
      <c r="G30" s="213"/>
      <c r="H30" s="213"/>
      <c r="I30" s="226" t="s">
        <v>37</v>
      </c>
      <c r="J30" s="226" t="s">
        <v>39</v>
      </c>
      <c r="K30" s="213"/>
      <c r="L30" s="152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</row>
    <row r="31" spans="1:31" s="153" customFormat="1" ht="14.45" customHeight="1">
      <c r="A31" s="150"/>
      <c r="B31" s="219"/>
      <c r="C31" s="213"/>
      <c r="D31" s="227" t="s">
        <v>40</v>
      </c>
      <c r="E31" s="214" t="s">
        <v>41</v>
      </c>
      <c r="F31" s="228">
        <f>ROUND((SUM(BE122:BE247)),  2)</f>
        <v>0</v>
      </c>
      <c r="G31" s="213"/>
      <c r="H31" s="213"/>
      <c r="I31" s="229">
        <v>0.21</v>
      </c>
      <c r="J31" s="228">
        <f>ROUND(((SUM(BE122:BE247))*I31),  2)</f>
        <v>0</v>
      </c>
      <c r="K31" s="213"/>
      <c r="L31" s="152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pans="1:31" s="153" customFormat="1" ht="14.45" customHeight="1">
      <c r="A32" s="150"/>
      <c r="B32" s="219"/>
      <c r="C32" s="213"/>
      <c r="D32" s="213"/>
      <c r="E32" s="214" t="s">
        <v>42</v>
      </c>
      <c r="F32" s="228">
        <f>ROUND((SUM(BF122:BF247)),  2)</f>
        <v>0</v>
      </c>
      <c r="G32" s="213"/>
      <c r="H32" s="213"/>
      <c r="I32" s="229">
        <v>0.12</v>
      </c>
      <c r="J32" s="228">
        <f>ROUND(((SUM(BF122:BF247))*I32),  2)</f>
        <v>0</v>
      </c>
      <c r="K32" s="213"/>
      <c r="L32" s="152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</row>
    <row r="33" spans="1:31" s="153" customFormat="1" ht="14.45" hidden="1" customHeight="1">
      <c r="A33" s="150"/>
      <c r="B33" s="219"/>
      <c r="C33" s="213"/>
      <c r="D33" s="213"/>
      <c r="E33" s="214" t="s">
        <v>43</v>
      </c>
      <c r="F33" s="228">
        <f>ROUND((SUM(BG122:BG247)),  2)</f>
        <v>0</v>
      </c>
      <c r="G33" s="213"/>
      <c r="H33" s="213"/>
      <c r="I33" s="229">
        <v>0.21</v>
      </c>
      <c r="J33" s="228">
        <f>0</f>
        <v>0</v>
      </c>
      <c r="K33" s="213"/>
      <c r="L33" s="152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</row>
    <row r="34" spans="1:31" s="153" customFormat="1" ht="14.45" hidden="1" customHeight="1">
      <c r="A34" s="150"/>
      <c r="B34" s="219"/>
      <c r="C34" s="213"/>
      <c r="D34" s="213"/>
      <c r="E34" s="214" t="s">
        <v>44</v>
      </c>
      <c r="F34" s="228">
        <f>ROUND((SUM(BH122:BH247)),  2)</f>
        <v>0</v>
      </c>
      <c r="G34" s="213"/>
      <c r="H34" s="213"/>
      <c r="I34" s="229">
        <v>0.12</v>
      </c>
      <c r="J34" s="228">
        <f>0</f>
        <v>0</v>
      </c>
      <c r="K34" s="213"/>
      <c r="L34" s="152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</row>
    <row r="35" spans="1:31" s="153" customFormat="1" ht="14.45" hidden="1" customHeight="1">
      <c r="A35" s="150"/>
      <c r="B35" s="219"/>
      <c r="C35" s="213"/>
      <c r="D35" s="213"/>
      <c r="E35" s="214" t="s">
        <v>45</v>
      </c>
      <c r="F35" s="228">
        <f>ROUND((SUM(BI122:BI247)),  2)</f>
        <v>0</v>
      </c>
      <c r="G35" s="213"/>
      <c r="H35" s="213"/>
      <c r="I35" s="229">
        <v>0</v>
      </c>
      <c r="J35" s="228">
        <f>0</f>
        <v>0</v>
      </c>
      <c r="K35" s="213"/>
      <c r="L35" s="152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</row>
    <row r="36" spans="1:31" s="153" customFormat="1" ht="6.95" customHeight="1">
      <c r="A36" s="150"/>
      <c r="B36" s="219"/>
      <c r="C36" s="213"/>
      <c r="D36" s="213"/>
      <c r="E36" s="213"/>
      <c r="F36" s="213"/>
      <c r="G36" s="213"/>
      <c r="H36" s="213"/>
      <c r="I36" s="213"/>
      <c r="J36" s="213"/>
      <c r="K36" s="213"/>
      <c r="L36" s="152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</row>
    <row r="37" spans="1:31" s="153" customFormat="1" ht="25.35" customHeight="1">
      <c r="A37" s="150"/>
      <c r="B37" s="219"/>
      <c r="C37" s="230"/>
      <c r="D37" s="231" t="s">
        <v>46</v>
      </c>
      <c r="E37" s="232"/>
      <c r="F37" s="232"/>
      <c r="G37" s="233" t="s">
        <v>47</v>
      </c>
      <c r="H37" s="234" t="s">
        <v>48</v>
      </c>
      <c r="I37" s="232"/>
      <c r="J37" s="235">
        <f>SUM(J28:J35)</f>
        <v>0</v>
      </c>
      <c r="K37" s="236"/>
      <c r="L37" s="152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</row>
    <row r="38" spans="1:31" s="153" customFormat="1" ht="14.45" customHeight="1">
      <c r="A38" s="150"/>
      <c r="B38" s="219"/>
      <c r="C38" s="213"/>
      <c r="D38" s="213"/>
      <c r="E38" s="213"/>
      <c r="F38" s="213"/>
      <c r="G38" s="213"/>
      <c r="H38" s="213"/>
      <c r="I38" s="213"/>
      <c r="J38" s="213"/>
      <c r="K38" s="213"/>
      <c r="L38" s="152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</row>
    <row r="39" spans="1:31" ht="14.45" customHeight="1">
      <c r="B39" s="237"/>
      <c r="C39" s="211"/>
      <c r="D39" s="211"/>
      <c r="E39" s="211"/>
      <c r="F39" s="211"/>
      <c r="G39" s="211"/>
      <c r="H39" s="211"/>
      <c r="I39" s="211"/>
      <c r="J39" s="211"/>
      <c r="K39" s="211"/>
      <c r="L39" s="148"/>
    </row>
    <row r="40" spans="1:31" ht="14.45" customHeight="1">
      <c r="B40" s="237"/>
      <c r="C40" s="211"/>
      <c r="D40" s="211"/>
      <c r="E40" s="211"/>
      <c r="F40" s="211"/>
      <c r="G40" s="211"/>
      <c r="H40" s="211"/>
      <c r="I40" s="211"/>
      <c r="J40" s="211"/>
      <c r="K40" s="211"/>
      <c r="L40" s="148"/>
    </row>
    <row r="41" spans="1:31" ht="14.45" customHeight="1">
      <c r="B41" s="237"/>
      <c r="C41" s="211"/>
      <c r="D41" s="211"/>
      <c r="E41" s="211"/>
      <c r="F41" s="211"/>
      <c r="G41" s="211"/>
      <c r="H41" s="211"/>
      <c r="I41" s="211"/>
      <c r="J41" s="211"/>
      <c r="K41" s="211"/>
      <c r="L41" s="148"/>
    </row>
    <row r="42" spans="1:31" ht="14.45" customHeight="1">
      <c r="B42" s="237"/>
      <c r="C42" s="211"/>
      <c r="D42" s="211"/>
      <c r="E42" s="211"/>
      <c r="F42" s="211"/>
      <c r="G42" s="211"/>
      <c r="H42" s="211"/>
      <c r="I42" s="211"/>
      <c r="J42" s="211"/>
      <c r="K42" s="211"/>
      <c r="L42" s="148"/>
    </row>
    <row r="43" spans="1:31" ht="14.45" customHeight="1">
      <c r="B43" s="237"/>
      <c r="C43" s="211"/>
      <c r="D43" s="211"/>
      <c r="E43" s="211"/>
      <c r="F43" s="211"/>
      <c r="G43" s="211"/>
      <c r="H43" s="211"/>
      <c r="I43" s="211"/>
      <c r="J43" s="211"/>
      <c r="K43" s="211"/>
      <c r="L43" s="148"/>
    </row>
    <row r="44" spans="1:31" ht="14.45" customHeight="1">
      <c r="B44" s="237"/>
      <c r="C44" s="211"/>
      <c r="D44" s="211"/>
      <c r="E44" s="211"/>
      <c r="F44" s="211"/>
      <c r="G44" s="211"/>
      <c r="H44" s="211"/>
      <c r="I44" s="211"/>
      <c r="J44" s="211"/>
      <c r="K44" s="211"/>
      <c r="L44" s="148"/>
    </row>
    <row r="45" spans="1:31" ht="14.45" customHeight="1">
      <c r="B45" s="237"/>
      <c r="C45" s="211"/>
      <c r="D45" s="211"/>
      <c r="E45" s="211"/>
      <c r="F45" s="211"/>
      <c r="G45" s="211"/>
      <c r="H45" s="211"/>
      <c r="I45" s="211"/>
      <c r="J45" s="211"/>
      <c r="K45" s="211"/>
      <c r="L45" s="148"/>
    </row>
    <row r="46" spans="1:31" ht="14.45" customHeight="1">
      <c r="B46" s="237"/>
      <c r="C46" s="211"/>
      <c r="D46" s="211"/>
      <c r="E46" s="211"/>
      <c r="F46" s="211"/>
      <c r="G46" s="211"/>
      <c r="H46" s="211"/>
      <c r="I46" s="211"/>
      <c r="J46" s="211"/>
      <c r="K46" s="211"/>
      <c r="L46" s="148"/>
    </row>
    <row r="47" spans="1:31" ht="14.45" customHeight="1">
      <c r="B47" s="237"/>
      <c r="C47" s="211"/>
      <c r="D47" s="211"/>
      <c r="E47" s="211"/>
      <c r="F47" s="211"/>
      <c r="G47" s="211"/>
      <c r="H47" s="211"/>
      <c r="I47" s="211"/>
      <c r="J47" s="211"/>
      <c r="K47" s="211"/>
      <c r="L47" s="148"/>
    </row>
    <row r="48" spans="1:31" ht="14.45" customHeight="1">
      <c r="B48" s="237"/>
      <c r="C48" s="211"/>
      <c r="D48" s="211"/>
      <c r="E48" s="211"/>
      <c r="F48" s="211"/>
      <c r="G48" s="211"/>
      <c r="H48" s="211"/>
      <c r="I48" s="211"/>
      <c r="J48" s="211"/>
      <c r="K48" s="211"/>
      <c r="L48" s="148"/>
    </row>
    <row r="49" spans="1:31" ht="14.45" customHeight="1">
      <c r="B49" s="237"/>
      <c r="C49" s="211"/>
      <c r="D49" s="211"/>
      <c r="E49" s="211"/>
      <c r="F49" s="211"/>
      <c r="G49" s="211"/>
      <c r="H49" s="211"/>
      <c r="I49" s="211"/>
      <c r="J49" s="211"/>
      <c r="K49" s="211"/>
      <c r="L49" s="148"/>
    </row>
    <row r="50" spans="1:31" s="153" customFormat="1" ht="14.45" customHeight="1">
      <c r="B50" s="238"/>
      <c r="C50" s="239"/>
      <c r="D50" s="240" t="s">
        <v>49</v>
      </c>
      <c r="E50" s="241"/>
      <c r="F50" s="241"/>
      <c r="G50" s="240" t="s">
        <v>50</v>
      </c>
      <c r="H50" s="241"/>
      <c r="I50" s="241"/>
      <c r="J50" s="241"/>
      <c r="K50" s="241"/>
      <c r="L50" s="152"/>
    </row>
    <row r="51" spans="1:31" ht="11.25">
      <c r="B51" s="237"/>
      <c r="C51" s="211"/>
      <c r="D51" s="211"/>
      <c r="E51" s="211"/>
      <c r="F51" s="211"/>
      <c r="G51" s="211"/>
      <c r="H51" s="211"/>
      <c r="I51" s="211"/>
      <c r="J51" s="211"/>
      <c r="K51" s="211"/>
      <c r="L51" s="148"/>
    </row>
    <row r="52" spans="1:31" ht="11.25">
      <c r="B52" s="237"/>
      <c r="C52" s="211"/>
      <c r="D52" s="211"/>
      <c r="E52" s="211"/>
      <c r="F52" s="211"/>
      <c r="G52" s="211"/>
      <c r="H52" s="211"/>
      <c r="I52" s="211"/>
      <c r="J52" s="211"/>
      <c r="K52" s="211"/>
      <c r="L52" s="148"/>
    </row>
    <row r="53" spans="1:31" ht="11.25">
      <c r="B53" s="237"/>
      <c r="C53" s="211"/>
      <c r="D53" s="211"/>
      <c r="E53" s="211"/>
      <c r="F53" s="211"/>
      <c r="G53" s="211"/>
      <c r="H53" s="211"/>
      <c r="I53" s="211"/>
      <c r="J53" s="211"/>
      <c r="K53" s="211"/>
      <c r="L53" s="148"/>
    </row>
    <row r="54" spans="1:31" ht="11.25">
      <c r="B54" s="237"/>
      <c r="C54" s="211"/>
      <c r="D54" s="211"/>
      <c r="E54" s="211"/>
      <c r="F54" s="211"/>
      <c r="G54" s="211"/>
      <c r="H54" s="211"/>
      <c r="I54" s="211"/>
      <c r="J54" s="211"/>
      <c r="K54" s="211"/>
      <c r="L54" s="148"/>
    </row>
    <row r="55" spans="1:31" ht="11.25">
      <c r="B55" s="237"/>
      <c r="C55" s="211"/>
      <c r="D55" s="211"/>
      <c r="E55" s="211"/>
      <c r="F55" s="211"/>
      <c r="G55" s="211"/>
      <c r="H55" s="211"/>
      <c r="I55" s="211"/>
      <c r="J55" s="211"/>
      <c r="K55" s="211"/>
      <c r="L55" s="148"/>
    </row>
    <row r="56" spans="1:31" ht="11.25">
      <c r="B56" s="237"/>
      <c r="C56" s="211"/>
      <c r="D56" s="211"/>
      <c r="E56" s="211"/>
      <c r="F56" s="211"/>
      <c r="G56" s="211"/>
      <c r="H56" s="211"/>
      <c r="I56" s="211"/>
      <c r="J56" s="211"/>
      <c r="K56" s="211"/>
      <c r="L56" s="148"/>
    </row>
    <row r="57" spans="1:31" ht="11.25">
      <c r="B57" s="237"/>
      <c r="C57" s="211"/>
      <c r="D57" s="211"/>
      <c r="E57" s="211"/>
      <c r="F57" s="211"/>
      <c r="G57" s="211"/>
      <c r="H57" s="211"/>
      <c r="I57" s="211"/>
      <c r="J57" s="211"/>
      <c r="K57" s="211"/>
      <c r="L57" s="148"/>
    </row>
    <row r="58" spans="1:31" ht="11.25">
      <c r="B58" s="237"/>
      <c r="C58" s="211"/>
      <c r="D58" s="211"/>
      <c r="E58" s="211"/>
      <c r="F58" s="211"/>
      <c r="G58" s="211"/>
      <c r="H58" s="211"/>
      <c r="I58" s="211"/>
      <c r="J58" s="211"/>
      <c r="K58" s="211"/>
      <c r="L58" s="148"/>
    </row>
    <row r="59" spans="1:31" ht="11.25">
      <c r="B59" s="237"/>
      <c r="C59" s="211"/>
      <c r="D59" s="211"/>
      <c r="E59" s="211"/>
      <c r="F59" s="211"/>
      <c r="G59" s="211"/>
      <c r="H59" s="211"/>
      <c r="I59" s="211"/>
      <c r="J59" s="211"/>
      <c r="K59" s="211"/>
      <c r="L59" s="148"/>
    </row>
    <row r="60" spans="1:31" ht="11.25">
      <c r="B60" s="237"/>
      <c r="C60" s="211"/>
      <c r="D60" s="211"/>
      <c r="E60" s="211"/>
      <c r="F60" s="211"/>
      <c r="G60" s="211"/>
      <c r="H60" s="211"/>
      <c r="I60" s="211"/>
      <c r="J60" s="211"/>
      <c r="K60" s="211"/>
      <c r="L60" s="148"/>
    </row>
    <row r="61" spans="1:31" s="153" customFormat="1" ht="12.75">
      <c r="A61" s="150"/>
      <c r="B61" s="219"/>
      <c r="C61" s="213"/>
      <c r="D61" s="242" t="s">
        <v>51</v>
      </c>
      <c r="E61" s="243"/>
      <c r="F61" s="244" t="s">
        <v>52</v>
      </c>
      <c r="G61" s="242" t="s">
        <v>51</v>
      </c>
      <c r="H61" s="243"/>
      <c r="I61" s="243"/>
      <c r="J61" s="245" t="s">
        <v>52</v>
      </c>
      <c r="K61" s="243"/>
      <c r="L61" s="152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</row>
    <row r="62" spans="1:31" ht="11.25">
      <c r="B62" s="237"/>
      <c r="C62" s="211"/>
      <c r="D62" s="211"/>
      <c r="E62" s="211"/>
      <c r="F62" s="211"/>
      <c r="G62" s="211"/>
      <c r="H62" s="211"/>
      <c r="I62" s="211"/>
      <c r="J62" s="211"/>
      <c r="K62" s="211"/>
      <c r="L62" s="148"/>
    </row>
    <row r="63" spans="1:31" ht="11.25">
      <c r="B63" s="237"/>
      <c r="C63" s="211"/>
      <c r="D63" s="211"/>
      <c r="E63" s="211"/>
      <c r="F63" s="211"/>
      <c r="G63" s="211"/>
      <c r="H63" s="211"/>
      <c r="I63" s="211"/>
      <c r="J63" s="211"/>
      <c r="K63" s="211"/>
      <c r="L63" s="148"/>
    </row>
    <row r="64" spans="1:31" ht="11.25">
      <c r="B64" s="237"/>
      <c r="C64" s="211"/>
      <c r="D64" s="211"/>
      <c r="E64" s="211"/>
      <c r="F64" s="211"/>
      <c r="G64" s="211"/>
      <c r="H64" s="211"/>
      <c r="I64" s="211"/>
      <c r="J64" s="211"/>
      <c r="K64" s="211"/>
      <c r="L64" s="148"/>
    </row>
    <row r="65" spans="1:31" s="153" customFormat="1" ht="12.75">
      <c r="A65" s="150"/>
      <c r="B65" s="219"/>
      <c r="C65" s="213"/>
      <c r="D65" s="240" t="s">
        <v>53</v>
      </c>
      <c r="E65" s="246"/>
      <c r="F65" s="246"/>
      <c r="G65" s="240" t="s">
        <v>54</v>
      </c>
      <c r="H65" s="246"/>
      <c r="I65" s="246"/>
      <c r="J65" s="246"/>
      <c r="K65" s="246"/>
      <c r="L65" s="152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</row>
    <row r="66" spans="1:31" ht="11.25">
      <c r="B66" s="237"/>
      <c r="C66" s="211"/>
      <c r="D66" s="211"/>
      <c r="E66" s="211"/>
      <c r="F66" s="211"/>
      <c r="G66" s="211"/>
      <c r="H66" s="211"/>
      <c r="I66" s="211"/>
      <c r="J66" s="211"/>
      <c r="K66" s="211"/>
      <c r="L66" s="148"/>
    </row>
    <row r="67" spans="1:31" ht="11.25">
      <c r="B67" s="237"/>
      <c r="C67" s="211"/>
      <c r="D67" s="211"/>
      <c r="E67" s="211"/>
      <c r="F67" s="211"/>
      <c r="G67" s="211"/>
      <c r="H67" s="211"/>
      <c r="I67" s="211"/>
      <c r="J67" s="211"/>
      <c r="K67" s="211"/>
      <c r="L67" s="148"/>
    </row>
    <row r="68" spans="1:31" ht="11.25">
      <c r="B68" s="237"/>
      <c r="C68" s="211"/>
      <c r="D68" s="211"/>
      <c r="E68" s="211"/>
      <c r="F68" s="211"/>
      <c r="G68" s="211"/>
      <c r="H68" s="211"/>
      <c r="I68" s="211"/>
      <c r="J68" s="211"/>
      <c r="K68" s="211"/>
      <c r="L68" s="148"/>
    </row>
    <row r="69" spans="1:31" ht="11.25">
      <c r="B69" s="237"/>
      <c r="C69" s="211"/>
      <c r="D69" s="211"/>
      <c r="E69" s="211"/>
      <c r="F69" s="211"/>
      <c r="G69" s="211"/>
      <c r="H69" s="211"/>
      <c r="I69" s="211"/>
      <c r="J69" s="211"/>
      <c r="K69" s="211"/>
      <c r="L69" s="148"/>
    </row>
    <row r="70" spans="1:31" ht="11.25">
      <c r="B70" s="237"/>
      <c r="C70" s="211"/>
      <c r="D70" s="211"/>
      <c r="E70" s="211"/>
      <c r="F70" s="211"/>
      <c r="G70" s="211"/>
      <c r="H70" s="211"/>
      <c r="I70" s="211"/>
      <c r="J70" s="211"/>
      <c r="K70" s="211"/>
      <c r="L70" s="148"/>
    </row>
    <row r="71" spans="1:31" ht="11.25">
      <c r="B71" s="237"/>
      <c r="C71" s="211"/>
      <c r="D71" s="211"/>
      <c r="E71" s="211"/>
      <c r="F71" s="211"/>
      <c r="G71" s="211"/>
      <c r="H71" s="211"/>
      <c r="I71" s="211"/>
      <c r="J71" s="211"/>
      <c r="K71" s="211"/>
      <c r="L71" s="148"/>
    </row>
    <row r="72" spans="1:31" ht="11.25">
      <c r="B72" s="237"/>
      <c r="C72" s="211"/>
      <c r="D72" s="211"/>
      <c r="E72" s="211"/>
      <c r="F72" s="211"/>
      <c r="G72" s="211"/>
      <c r="H72" s="211"/>
      <c r="I72" s="211"/>
      <c r="J72" s="211"/>
      <c r="K72" s="211"/>
      <c r="L72" s="148"/>
    </row>
    <row r="73" spans="1:31" ht="11.25">
      <c r="B73" s="237"/>
      <c r="C73" s="211"/>
      <c r="D73" s="211"/>
      <c r="E73" s="211"/>
      <c r="F73" s="211"/>
      <c r="G73" s="211"/>
      <c r="H73" s="211"/>
      <c r="I73" s="211"/>
      <c r="J73" s="211"/>
      <c r="K73" s="211"/>
      <c r="L73" s="148"/>
    </row>
    <row r="74" spans="1:31" ht="11.25">
      <c r="B74" s="237"/>
      <c r="C74" s="211"/>
      <c r="D74" s="211"/>
      <c r="E74" s="211"/>
      <c r="F74" s="211"/>
      <c r="G74" s="211"/>
      <c r="H74" s="211"/>
      <c r="I74" s="211"/>
      <c r="J74" s="211"/>
      <c r="K74" s="211"/>
      <c r="L74" s="148"/>
    </row>
    <row r="75" spans="1:31" ht="11.25">
      <c r="B75" s="237"/>
      <c r="C75" s="211"/>
      <c r="D75" s="211"/>
      <c r="E75" s="211"/>
      <c r="F75" s="211"/>
      <c r="G75" s="211"/>
      <c r="H75" s="211"/>
      <c r="I75" s="211"/>
      <c r="J75" s="211"/>
      <c r="K75" s="211"/>
      <c r="L75" s="148"/>
    </row>
    <row r="76" spans="1:31" s="153" customFormat="1" ht="12.75">
      <c r="A76" s="150"/>
      <c r="B76" s="219"/>
      <c r="C76" s="213"/>
      <c r="D76" s="242" t="s">
        <v>51</v>
      </c>
      <c r="E76" s="243"/>
      <c r="F76" s="244" t="s">
        <v>52</v>
      </c>
      <c r="G76" s="242" t="s">
        <v>51</v>
      </c>
      <c r="H76" s="243"/>
      <c r="I76" s="243"/>
      <c r="J76" s="245" t="s">
        <v>52</v>
      </c>
      <c r="K76" s="243"/>
      <c r="L76" s="152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</row>
    <row r="77" spans="1:31" s="153" customFormat="1" ht="14.45" customHeight="1">
      <c r="A77" s="150"/>
      <c r="B77" s="247"/>
      <c r="C77" s="248"/>
      <c r="D77" s="248"/>
      <c r="E77" s="248"/>
      <c r="F77" s="248"/>
      <c r="G77" s="248"/>
      <c r="H77" s="248"/>
      <c r="I77" s="248"/>
      <c r="J77" s="248"/>
      <c r="K77" s="248"/>
      <c r="L77" s="152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</row>
    <row r="78" spans="1:31">
      <c r="B78" s="211"/>
      <c r="C78" s="211"/>
      <c r="D78" s="211"/>
      <c r="E78" s="211"/>
      <c r="F78" s="211"/>
      <c r="G78" s="211"/>
      <c r="H78" s="211"/>
      <c r="I78" s="211"/>
      <c r="J78" s="211"/>
      <c r="K78" s="211"/>
    </row>
    <row r="79" spans="1:31">
      <c r="B79" s="211"/>
      <c r="C79" s="211"/>
      <c r="D79" s="211"/>
      <c r="E79" s="211"/>
      <c r="F79" s="211"/>
      <c r="G79" s="211"/>
      <c r="H79" s="211"/>
      <c r="I79" s="211"/>
      <c r="J79" s="211"/>
      <c r="K79" s="211"/>
    </row>
    <row r="80" spans="1:31">
      <c r="B80" s="211"/>
      <c r="C80" s="211"/>
      <c r="D80" s="211"/>
      <c r="E80" s="211"/>
      <c r="F80" s="211"/>
      <c r="G80" s="211"/>
      <c r="H80" s="211"/>
      <c r="I80" s="211"/>
      <c r="J80" s="211"/>
      <c r="K80" s="211"/>
    </row>
    <row r="81" spans="1:47" s="153" customFormat="1" ht="6.95" customHeight="1">
      <c r="A81" s="150"/>
      <c r="B81" s="249"/>
      <c r="C81" s="250"/>
      <c r="D81" s="250"/>
      <c r="E81" s="250"/>
      <c r="F81" s="250"/>
      <c r="G81" s="250"/>
      <c r="H81" s="250"/>
      <c r="I81" s="250"/>
      <c r="J81" s="250"/>
      <c r="K81" s="250"/>
      <c r="L81" s="152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47" s="153" customFormat="1" ht="24.95" customHeight="1">
      <c r="A82" s="150"/>
      <c r="B82" s="219"/>
      <c r="C82" s="212" t="s">
        <v>89</v>
      </c>
      <c r="D82" s="213"/>
      <c r="E82" s="213"/>
      <c r="F82" s="213"/>
      <c r="G82" s="213"/>
      <c r="H82" s="213"/>
      <c r="I82" s="213"/>
      <c r="J82" s="213"/>
      <c r="K82" s="213"/>
      <c r="L82" s="152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47" s="153" customFormat="1" ht="6.95" customHeight="1">
      <c r="A83" s="150"/>
      <c r="B83" s="219"/>
      <c r="C83" s="213"/>
      <c r="D83" s="213"/>
      <c r="E83" s="213"/>
      <c r="F83" s="213"/>
      <c r="G83" s="213"/>
      <c r="H83" s="213"/>
      <c r="I83" s="213"/>
      <c r="J83" s="213"/>
      <c r="K83" s="213"/>
      <c r="L83" s="152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47" s="153" customFormat="1" ht="12" customHeight="1">
      <c r="A84" s="150"/>
      <c r="B84" s="219"/>
      <c r="C84" s="214" t="s">
        <v>16</v>
      </c>
      <c r="D84" s="213"/>
      <c r="E84" s="213"/>
      <c r="F84" s="213"/>
      <c r="G84" s="213"/>
      <c r="H84" s="213"/>
      <c r="I84" s="213"/>
      <c r="J84" s="213"/>
      <c r="K84" s="213"/>
      <c r="L84" s="152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47" s="153" customFormat="1" ht="16.5" customHeight="1">
      <c r="A85" s="150"/>
      <c r="B85" s="219"/>
      <c r="C85" s="213"/>
      <c r="D85" s="213"/>
      <c r="E85" s="215" t="str">
        <f>E7</f>
        <v>Chodník Pod Oborou SO.01 ( levý od Záhumení )</v>
      </c>
      <c r="F85" s="216"/>
      <c r="G85" s="216"/>
      <c r="H85" s="216"/>
      <c r="I85" s="213"/>
      <c r="J85" s="213"/>
      <c r="K85" s="213"/>
      <c r="L85" s="152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47" s="153" customFormat="1" ht="6.95" customHeight="1">
      <c r="A86" s="150"/>
      <c r="B86" s="219"/>
      <c r="C86" s="213"/>
      <c r="D86" s="213"/>
      <c r="E86" s="213"/>
      <c r="F86" s="213"/>
      <c r="G86" s="213"/>
      <c r="H86" s="213"/>
      <c r="I86" s="213"/>
      <c r="J86" s="213"/>
      <c r="K86" s="213"/>
      <c r="L86" s="152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47" s="153" customFormat="1" ht="12" customHeight="1">
      <c r="A87" s="150"/>
      <c r="B87" s="219"/>
      <c r="C87" s="214" t="s">
        <v>20</v>
      </c>
      <c r="D87" s="213"/>
      <c r="E87" s="213"/>
      <c r="F87" s="217" t="str">
        <f>F10</f>
        <v>Valašské Meziříčí</v>
      </c>
      <c r="G87" s="213"/>
      <c r="H87" s="213"/>
      <c r="I87" s="214" t="s">
        <v>22</v>
      </c>
      <c r="J87" s="218" t="str">
        <f>IF(J10="","",J10)</f>
        <v>13. 2. 2025</v>
      </c>
      <c r="K87" s="213"/>
      <c r="L87" s="152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47" s="153" customFormat="1" ht="6.95" customHeight="1">
      <c r="A88" s="150"/>
      <c r="B88" s="219"/>
      <c r="C88" s="213"/>
      <c r="D88" s="213"/>
      <c r="E88" s="213"/>
      <c r="F88" s="213"/>
      <c r="G88" s="213"/>
      <c r="H88" s="213"/>
      <c r="I88" s="213"/>
      <c r="J88" s="213"/>
      <c r="K88" s="213"/>
      <c r="L88" s="152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47" s="153" customFormat="1" ht="15.2" customHeight="1">
      <c r="A89" s="150"/>
      <c r="B89" s="219"/>
      <c r="C89" s="214" t="s">
        <v>24</v>
      </c>
      <c r="D89" s="213"/>
      <c r="E89" s="213"/>
      <c r="F89" s="217" t="str">
        <f>E13</f>
        <v>Město Valašské Meziříčí</v>
      </c>
      <c r="G89" s="213"/>
      <c r="H89" s="213"/>
      <c r="I89" s="214" t="s">
        <v>30</v>
      </c>
      <c r="J89" s="251" t="str">
        <f>E19</f>
        <v xml:space="preserve"> </v>
      </c>
      <c r="K89" s="213"/>
      <c r="L89" s="152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47" s="153" customFormat="1" ht="15.2" customHeight="1">
      <c r="A90" s="150"/>
      <c r="B90" s="219"/>
      <c r="C90" s="214" t="s">
        <v>28</v>
      </c>
      <c r="D90" s="213"/>
      <c r="E90" s="213"/>
      <c r="F90" s="217" t="str">
        <f>IF(E16="","",E16)</f>
        <v>Vyplň údaj</v>
      </c>
      <c r="G90" s="213"/>
      <c r="H90" s="213"/>
      <c r="I90" s="214" t="s">
        <v>33</v>
      </c>
      <c r="J90" s="251" t="str">
        <f>E22</f>
        <v>Fajfrová Irena</v>
      </c>
      <c r="K90" s="213"/>
      <c r="L90" s="152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47" s="153" customFormat="1" ht="10.35" customHeight="1">
      <c r="A91" s="150"/>
      <c r="B91" s="219"/>
      <c r="C91" s="213"/>
      <c r="D91" s="213"/>
      <c r="E91" s="213"/>
      <c r="F91" s="213"/>
      <c r="G91" s="213"/>
      <c r="H91" s="213"/>
      <c r="I91" s="213"/>
      <c r="J91" s="213"/>
      <c r="K91" s="213"/>
      <c r="L91" s="152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47" s="153" customFormat="1" ht="29.25" customHeight="1">
      <c r="A92" s="150"/>
      <c r="B92" s="219"/>
      <c r="C92" s="252" t="s">
        <v>90</v>
      </c>
      <c r="D92" s="230"/>
      <c r="E92" s="230"/>
      <c r="F92" s="230"/>
      <c r="G92" s="230"/>
      <c r="H92" s="230"/>
      <c r="I92" s="230"/>
      <c r="J92" s="253" t="s">
        <v>91</v>
      </c>
      <c r="K92" s="230"/>
      <c r="L92" s="152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47" s="153" customFormat="1" ht="10.35" customHeight="1">
      <c r="A93" s="150"/>
      <c r="B93" s="219"/>
      <c r="C93" s="213"/>
      <c r="D93" s="213"/>
      <c r="E93" s="213"/>
      <c r="F93" s="213"/>
      <c r="G93" s="213"/>
      <c r="H93" s="213"/>
      <c r="I93" s="213"/>
      <c r="J93" s="213"/>
      <c r="K93" s="213"/>
      <c r="L93" s="152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47" s="153" customFormat="1" ht="22.9" customHeight="1">
      <c r="A94" s="150"/>
      <c r="B94" s="219"/>
      <c r="C94" s="254" t="s">
        <v>92</v>
      </c>
      <c r="D94" s="213"/>
      <c r="E94" s="213"/>
      <c r="F94" s="213"/>
      <c r="G94" s="213"/>
      <c r="H94" s="213"/>
      <c r="I94" s="213"/>
      <c r="J94" s="225">
        <f>J122</f>
        <v>0</v>
      </c>
      <c r="K94" s="213"/>
      <c r="L94" s="152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U94" s="144" t="s">
        <v>93</v>
      </c>
    </row>
    <row r="95" spans="1:47" s="161" customFormat="1" ht="24.95" customHeight="1">
      <c r="B95" s="255"/>
      <c r="C95" s="256"/>
      <c r="D95" s="257" t="s">
        <v>94</v>
      </c>
      <c r="E95" s="258"/>
      <c r="F95" s="258"/>
      <c r="G95" s="258"/>
      <c r="H95" s="258"/>
      <c r="I95" s="258"/>
      <c r="J95" s="259">
        <f>J123</f>
        <v>0</v>
      </c>
      <c r="K95" s="256"/>
      <c r="L95" s="162"/>
    </row>
    <row r="96" spans="1:47" s="163" customFormat="1" ht="19.899999999999999" customHeight="1">
      <c r="B96" s="260"/>
      <c r="C96" s="261"/>
      <c r="D96" s="262" t="s">
        <v>95</v>
      </c>
      <c r="E96" s="263"/>
      <c r="F96" s="263"/>
      <c r="G96" s="263"/>
      <c r="H96" s="263"/>
      <c r="I96" s="263"/>
      <c r="J96" s="264">
        <f>J124</f>
        <v>0</v>
      </c>
      <c r="K96" s="261"/>
      <c r="L96" s="164"/>
    </row>
    <row r="97" spans="1:31" s="163" customFormat="1" ht="19.899999999999999" customHeight="1">
      <c r="B97" s="260"/>
      <c r="C97" s="261"/>
      <c r="D97" s="262" t="s">
        <v>96</v>
      </c>
      <c r="E97" s="263"/>
      <c r="F97" s="263"/>
      <c r="G97" s="263"/>
      <c r="H97" s="263"/>
      <c r="I97" s="263"/>
      <c r="J97" s="264">
        <f>J136</f>
        <v>0</v>
      </c>
      <c r="K97" s="261"/>
      <c r="L97" s="164"/>
    </row>
    <row r="98" spans="1:31" s="163" customFormat="1" ht="19.899999999999999" customHeight="1">
      <c r="B98" s="260"/>
      <c r="C98" s="261"/>
      <c r="D98" s="262" t="s">
        <v>97</v>
      </c>
      <c r="E98" s="263"/>
      <c r="F98" s="263"/>
      <c r="G98" s="263"/>
      <c r="H98" s="263"/>
      <c r="I98" s="263"/>
      <c r="J98" s="264">
        <f>J166</f>
        <v>0</v>
      </c>
      <c r="K98" s="261"/>
      <c r="L98" s="164"/>
    </row>
    <row r="99" spans="1:31" s="163" customFormat="1" ht="19.899999999999999" customHeight="1">
      <c r="B99" s="260"/>
      <c r="C99" s="261"/>
      <c r="D99" s="262" t="s">
        <v>98</v>
      </c>
      <c r="E99" s="263"/>
      <c r="F99" s="263"/>
      <c r="G99" s="263"/>
      <c r="H99" s="263"/>
      <c r="I99" s="263"/>
      <c r="J99" s="264">
        <f>J195</f>
        <v>0</v>
      </c>
      <c r="K99" s="261"/>
      <c r="L99" s="164"/>
    </row>
    <row r="100" spans="1:31" s="163" customFormat="1" ht="19.899999999999999" customHeight="1">
      <c r="B100" s="260"/>
      <c r="C100" s="261"/>
      <c r="D100" s="262" t="s">
        <v>99</v>
      </c>
      <c r="E100" s="263"/>
      <c r="F100" s="263"/>
      <c r="G100" s="263"/>
      <c r="H100" s="263"/>
      <c r="I100" s="263"/>
      <c r="J100" s="264">
        <f>J226</f>
        <v>0</v>
      </c>
      <c r="K100" s="261"/>
      <c r="L100" s="164"/>
    </row>
    <row r="101" spans="1:31" s="163" customFormat="1" ht="19.899999999999999" customHeight="1">
      <c r="B101" s="260"/>
      <c r="C101" s="261"/>
      <c r="D101" s="262" t="s">
        <v>100</v>
      </c>
      <c r="E101" s="263"/>
      <c r="F101" s="263"/>
      <c r="G101" s="263"/>
      <c r="H101" s="263"/>
      <c r="I101" s="263"/>
      <c r="J101" s="264">
        <f>J241</f>
        <v>0</v>
      </c>
      <c r="K101" s="261"/>
      <c r="L101" s="164"/>
    </row>
    <row r="102" spans="1:31" s="161" customFormat="1" ht="24.95" customHeight="1">
      <c r="B102" s="255"/>
      <c r="C102" s="256"/>
      <c r="D102" s="257" t="s">
        <v>101</v>
      </c>
      <c r="E102" s="258"/>
      <c r="F102" s="258"/>
      <c r="G102" s="258"/>
      <c r="H102" s="258"/>
      <c r="I102" s="258"/>
      <c r="J102" s="259">
        <f>J243</f>
        <v>0</v>
      </c>
      <c r="K102" s="256"/>
      <c r="L102" s="162"/>
    </row>
    <row r="103" spans="1:31" s="163" customFormat="1" ht="19.899999999999999" customHeight="1">
      <c r="B103" s="260"/>
      <c r="C103" s="261"/>
      <c r="D103" s="262" t="s">
        <v>102</v>
      </c>
      <c r="E103" s="263"/>
      <c r="F103" s="263"/>
      <c r="G103" s="263"/>
      <c r="H103" s="263"/>
      <c r="I103" s="263"/>
      <c r="J103" s="264">
        <f>J244</f>
        <v>0</v>
      </c>
      <c r="K103" s="261"/>
      <c r="L103" s="164"/>
    </row>
    <row r="104" spans="1:31" s="163" customFormat="1" ht="19.899999999999999" customHeight="1">
      <c r="B104" s="260"/>
      <c r="C104" s="261"/>
      <c r="D104" s="262" t="s">
        <v>103</v>
      </c>
      <c r="E104" s="263"/>
      <c r="F104" s="263"/>
      <c r="G104" s="263"/>
      <c r="H104" s="263"/>
      <c r="I104" s="263"/>
      <c r="J104" s="264">
        <f>J246</f>
        <v>0</v>
      </c>
      <c r="K104" s="261"/>
      <c r="L104" s="164"/>
    </row>
    <row r="105" spans="1:31" s="153" customFormat="1" ht="21.75" customHeight="1">
      <c r="A105" s="150"/>
      <c r="B105" s="219"/>
      <c r="C105" s="213"/>
      <c r="D105" s="213"/>
      <c r="E105" s="213"/>
      <c r="F105" s="213"/>
      <c r="G105" s="213"/>
      <c r="H105" s="213"/>
      <c r="I105" s="213"/>
      <c r="J105" s="213"/>
      <c r="K105" s="213"/>
      <c r="L105" s="152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</row>
    <row r="106" spans="1:31" s="153" customFormat="1" ht="6.95" customHeight="1">
      <c r="A106" s="150"/>
      <c r="B106" s="247"/>
      <c r="C106" s="248"/>
      <c r="D106" s="248"/>
      <c r="E106" s="248"/>
      <c r="F106" s="248"/>
      <c r="G106" s="248"/>
      <c r="H106" s="248"/>
      <c r="I106" s="248"/>
      <c r="J106" s="248"/>
      <c r="K106" s="248"/>
      <c r="L106" s="152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</row>
    <row r="107" spans="1:31">
      <c r="B107" s="211"/>
      <c r="C107" s="211"/>
      <c r="D107" s="211"/>
      <c r="E107" s="211"/>
      <c r="F107" s="211"/>
      <c r="G107" s="211"/>
      <c r="H107" s="211"/>
      <c r="I107" s="211"/>
      <c r="J107" s="211"/>
      <c r="K107" s="211"/>
    </row>
    <row r="108" spans="1:31">
      <c r="B108" s="211"/>
      <c r="C108" s="211"/>
      <c r="D108" s="211"/>
      <c r="E108" s="211"/>
      <c r="F108" s="211"/>
      <c r="G108" s="211"/>
      <c r="H108" s="211"/>
      <c r="I108" s="211"/>
      <c r="J108" s="211"/>
      <c r="K108" s="211"/>
    </row>
    <row r="109" spans="1:31">
      <c r="B109" s="211"/>
      <c r="C109" s="211"/>
      <c r="D109" s="211"/>
      <c r="E109" s="211"/>
      <c r="F109" s="211"/>
      <c r="G109" s="211"/>
      <c r="H109" s="211"/>
      <c r="I109" s="211"/>
      <c r="J109" s="211"/>
      <c r="K109" s="211"/>
    </row>
    <row r="110" spans="1:31" s="153" customFormat="1" ht="6.95" customHeight="1">
      <c r="A110" s="150"/>
      <c r="B110" s="249"/>
      <c r="C110" s="250"/>
      <c r="D110" s="250"/>
      <c r="E110" s="250"/>
      <c r="F110" s="250"/>
      <c r="G110" s="250"/>
      <c r="H110" s="250"/>
      <c r="I110" s="250"/>
      <c r="J110" s="250"/>
      <c r="K110" s="250"/>
      <c r="L110" s="152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</row>
    <row r="111" spans="1:31" s="153" customFormat="1" ht="24.95" customHeight="1">
      <c r="A111" s="150"/>
      <c r="B111" s="219"/>
      <c r="C111" s="212" t="s">
        <v>104</v>
      </c>
      <c r="D111" s="213"/>
      <c r="E111" s="213"/>
      <c r="F111" s="213"/>
      <c r="G111" s="213"/>
      <c r="H111" s="213"/>
      <c r="I111" s="213"/>
      <c r="J111" s="213"/>
      <c r="K111" s="213"/>
      <c r="L111" s="152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</row>
    <row r="112" spans="1:31" s="153" customFormat="1" ht="6.95" customHeight="1">
      <c r="A112" s="150"/>
      <c r="B112" s="219"/>
      <c r="C112" s="213"/>
      <c r="D112" s="213"/>
      <c r="E112" s="213"/>
      <c r="F112" s="213"/>
      <c r="G112" s="213"/>
      <c r="H112" s="213"/>
      <c r="I112" s="213"/>
      <c r="J112" s="213"/>
      <c r="K112" s="213"/>
      <c r="L112" s="152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</row>
    <row r="113" spans="1:65" s="153" customFormat="1" ht="12" customHeight="1">
      <c r="A113" s="150"/>
      <c r="B113" s="219"/>
      <c r="C113" s="214" t="s">
        <v>16</v>
      </c>
      <c r="D113" s="213"/>
      <c r="E113" s="213"/>
      <c r="F113" s="213"/>
      <c r="G113" s="213"/>
      <c r="H113" s="213"/>
      <c r="I113" s="213"/>
      <c r="J113" s="213"/>
      <c r="K113" s="213"/>
      <c r="L113" s="152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</row>
    <row r="114" spans="1:65" s="153" customFormat="1" ht="16.5" customHeight="1">
      <c r="A114" s="150"/>
      <c r="B114" s="219"/>
      <c r="C114" s="213"/>
      <c r="D114" s="213"/>
      <c r="E114" s="215" t="str">
        <f>E7</f>
        <v>Chodník Pod Oborou SO.01 ( levý od Záhumení )</v>
      </c>
      <c r="F114" s="216"/>
      <c r="G114" s="216"/>
      <c r="H114" s="216"/>
      <c r="I114" s="213"/>
      <c r="J114" s="213"/>
      <c r="K114" s="213"/>
      <c r="L114" s="152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</row>
    <row r="115" spans="1:65" s="153" customFormat="1" ht="6.95" customHeight="1">
      <c r="A115" s="150"/>
      <c r="B115" s="219"/>
      <c r="C115" s="213"/>
      <c r="D115" s="213"/>
      <c r="E115" s="213"/>
      <c r="F115" s="213"/>
      <c r="G115" s="213"/>
      <c r="H115" s="213"/>
      <c r="I115" s="213"/>
      <c r="J115" s="213"/>
      <c r="K115" s="213"/>
      <c r="L115" s="152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</row>
    <row r="116" spans="1:65" s="153" customFormat="1" ht="12" customHeight="1">
      <c r="A116" s="150"/>
      <c r="B116" s="219"/>
      <c r="C116" s="214" t="s">
        <v>20</v>
      </c>
      <c r="D116" s="213"/>
      <c r="E116" s="213"/>
      <c r="F116" s="217" t="str">
        <f>F10</f>
        <v>Valašské Meziříčí</v>
      </c>
      <c r="G116" s="213"/>
      <c r="H116" s="213"/>
      <c r="I116" s="214" t="s">
        <v>22</v>
      </c>
      <c r="J116" s="218" t="str">
        <f>IF(J10="","",J10)</f>
        <v>13. 2. 2025</v>
      </c>
      <c r="K116" s="213"/>
      <c r="L116" s="152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</row>
    <row r="117" spans="1:65" s="153" customFormat="1" ht="6.95" customHeight="1">
      <c r="A117" s="150"/>
      <c r="B117" s="219"/>
      <c r="C117" s="213"/>
      <c r="D117" s="213"/>
      <c r="E117" s="213"/>
      <c r="F117" s="213"/>
      <c r="G117" s="213"/>
      <c r="H117" s="213"/>
      <c r="I117" s="213"/>
      <c r="J117" s="213"/>
      <c r="K117" s="213"/>
      <c r="L117" s="152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</row>
    <row r="118" spans="1:65" s="153" customFormat="1" ht="15.2" customHeight="1">
      <c r="A118" s="150"/>
      <c r="B118" s="219"/>
      <c r="C118" s="214" t="s">
        <v>24</v>
      </c>
      <c r="D118" s="213"/>
      <c r="E118" s="213"/>
      <c r="F118" s="217" t="str">
        <f>E13</f>
        <v>Město Valašské Meziříčí</v>
      </c>
      <c r="G118" s="213"/>
      <c r="H118" s="213"/>
      <c r="I118" s="214" t="s">
        <v>30</v>
      </c>
      <c r="J118" s="251" t="str">
        <f>E19</f>
        <v xml:space="preserve"> </v>
      </c>
      <c r="K118" s="213"/>
      <c r="L118" s="152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</row>
    <row r="119" spans="1:65" s="153" customFormat="1" ht="15.2" customHeight="1">
      <c r="A119" s="150"/>
      <c r="B119" s="219"/>
      <c r="C119" s="214" t="s">
        <v>28</v>
      </c>
      <c r="D119" s="213"/>
      <c r="E119" s="213"/>
      <c r="F119" s="217" t="str">
        <f>IF(E16="","",E16)</f>
        <v>Vyplň údaj</v>
      </c>
      <c r="G119" s="213"/>
      <c r="H119" s="213"/>
      <c r="I119" s="214" t="s">
        <v>33</v>
      </c>
      <c r="J119" s="251" t="str">
        <f>E22</f>
        <v>Fajfrová Irena</v>
      </c>
      <c r="K119" s="213"/>
      <c r="L119" s="152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pans="1:65" s="153" customFormat="1" ht="10.35" customHeight="1">
      <c r="A120" s="150"/>
      <c r="B120" s="219"/>
      <c r="C120" s="213"/>
      <c r="D120" s="213"/>
      <c r="E120" s="213"/>
      <c r="F120" s="213"/>
      <c r="G120" s="213"/>
      <c r="H120" s="213"/>
      <c r="I120" s="213"/>
      <c r="J120" s="213"/>
      <c r="K120" s="213"/>
      <c r="L120" s="152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pans="1:65" s="170" customFormat="1" ht="29.25" customHeight="1">
      <c r="A121" s="165"/>
      <c r="B121" s="265"/>
      <c r="C121" s="266" t="s">
        <v>105</v>
      </c>
      <c r="D121" s="267" t="s">
        <v>61</v>
      </c>
      <c r="E121" s="267" t="s">
        <v>57</v>
      </c>
      <c r="F121" s="267" t="s">
        <v>58</v>
      </c>
      <c r="G121" s="267" t="s">
        <v>106</v>
      </c>
      <c r="H121" s="267" t="s">
        <v>107</v>
      </c>
      <c r="I121" s="267" t="s">
        <v>108</v>
      </c>
      <c r="J121" s="267" t="s">
        <v>91</v>
      </c>
      <c r="K121" s="268" t="s">
        <v>109</v>
      </c>
      <c r="L121" s="166"/>
      <c r="M121" s="167" t="s">
        <v>1</v>
      </c>
      <c r="N121" s="168" t="s">
        <v>40</v>
      </c>
      <c r="O121" s="168" t="s">
        <v>110</v>
      </c>
      <c r="P121" s="168" t="s">
        <v>111</v>
      </c>
      <c r="Q121" s="168" t="s">
        <v>112</v>
      </c>
      <c r="R121" s="168" t="s">
        <v>113</v>
      </c>
      <c r="S121" s="168" t="s">
        <v>114</v>
      </c>
      <c r="T121" s="169" t="s">
        <v>115</v>
      </c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</row>
    <row r="122" spans="1:65" s="153" customFormat="1" ht="22.9" customHeight="1">
      <c r="A122" s="150"/>
      <c r="B122" s="219"/>
      <c r="C122" s="269" t="s">
        <v>116</v>
      </c>
      <c r="D122" s="213"/>
      <c r="E122" s="213"/>
      <c r="F122" s="213"/>
      <c r="G122" s="213"/>
      <c r="H122" s="213"/>
      <c r="I122" s="213"/>
      <c r="J122" s="270">
        <f>BK122</f>
        <v>0</v>
      </c>
      <c r="K122" s="213"/>
      <c r="L122" s="84"/>
      <c r="M122" s="171"/>
      <c r="N122" s="172"/>
      <c r="O122" s="158"/>
      <c r="P122" s="173">
        <f>P123+P243</f>
        <v>0</v>
      </c>
      <c r="Q122" s="158"/>
      <c r="R122" s="173">
        <f>R123+R243</f>
        <v>272.59565220000002</v>
      </c>
      <c r="S122" s="158"/>
      <c r="T122" s="174">
        <f>T123+T243</f>
        <v>255.54599999999999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T122" s="144" t="s">
        <v>75</v>
      </c>
      <c r="AU122" s="144" t="s">
        <v>93</v>
      </c>
      <c r="BK122" s="175">
        <f>BK123+BK243</f>
        <v>0</v>
      </c>
    </row>
    <row r="123" spans="1:65" s="83" customFormat="1" ht="25.9" customHeight="1">
      <c r="B123" s="271"/>
      <c r="C123" s="272"/>
      <c r="D123" s="273" t="s">
        <v>75</v>
      </c>
      <c r="E123" s="274" t="s">
        <v>117</v>
      </c>
      <c r="F123" s="274" t="s">
        <v>118</v>
      </c>
      <c r="G123" s="272"/>
      <c r="H123" s="272"/>
      <c r="I123" s="272"/>
      <c r="J123" s="275">
        <f>BK123</f>
        <v>0</v>
      </c>
      <c r="K123" s="272"/>
      <c r="L123" s="176"/>
      <c r="M123" s="178"/>
      <c r="N123" s="179"/>
      <c r="O123" s="179"/>
      <c r="P123" s="180">
        <f>P124+P136+P166+P195+P226+P241</f>
        <v>0</v>
      </c>
      <c r="Q123" s="179"/>
      <c r="R123" s="180">
        <f>R124+R136+R166+R195+R226+R241</f>
        <v>272.59565220000002</v>
      </c>
      <c r="S123" s="179"/>
      <c r="T123" s="181">
        <f>T124+T136+T166+T195+T226+T241</f>
        <v>255.54599999999999</v>
      </c>
      <c r="AR123" s="177" t="s">
        <v>81</v>
      </c>
      <c r="AT123" s="182" t="s">
        <v>75</v>
      </c>
      <c r="AU123" s="182" t="s">
        <v>76</v>
      </c>
      <c r="AY123" s="177" t="s">
        <v>119</v>
      </c>
      <c r="BK123" s="183">
        <f>BK124+BK136+BK166+BK195+BK226+BK241</f>
        <v>0</v>
      </c>
    </row>
    <row r="124" spans="1:65" s="83" customFormat="1" ht="22.9" customHeight="1">
      <c r="B124" s="271"/>
      <c r="C124" s="272"/>
      <c r="D124" s="273" t="s">
        <v>75</v>
      </c>
      <c r="E124" s="276" t="s">
        <v>81</v>
      </c>
      <c r="F124" s="276" t="s">
        <v>120</v>
      </c>
      <c r="G124" s="272"/>
      <c r="H124" s="272"/>
      <c r="I124" s="272"/>
      <c r="J124" s="277">
        <f>BK124</f>
        <v>0</v>
      </c>
      <c r="K124" s="272"/>
      <c r="L124" s="176"/>
      <c r="M124" s="178"/>
      <c r="N124" s="179"/>
      <c r="O124" s="179"/>
      <c r="P124" s="180">
        <f>SUM(P125:P135)</f>
        <v>0</v>
      </c>
      <c r="Q124" s="179"/>
      <c r="R124" s="180">
        <f>SUM(R125:R135)</f>
        <v>0.10500000000000001</v>
      </c>
      <c r="S124" s="179"/>
      <c r="T124" s="181">
        <f>SUM(T125:T135)</f>
        <v>252.29999999999998</v>
      </c>
      <c r="AR124" s="177" t="s">
        <v>81</v>
      </c>
      <c r="AT124" s="182" t="s">
        <v>75</v>
      </c>
      <c r="AU124" s="182" t="s">
        <v>81</v>
      </c>
      <c r="AY124" s="177" t="s">
        <v>119</v>
      </c>
      <c r="BK124" s="183">
        <f>SUM(BK125:BK135)</f>
        <v>0</v>
      </c>
    </row>
    <row r="125" spans="1:65" s="153" customFormat="1" ht="24.2" customHeight="1">
      <c r="A125" s="150"/>
      <c r="B125" s="84"/>
      <c r="C125" s="278" t="s">
        <v>81</v>
      </c>
      <c r="D125" s="278" t="s">
        <v>121</v>
      </c>
      <c r="E125" s="279" t="s">
        <v>122</v>
      </c>
      <c r="F125" s="280" t="s">
        <v>123</v>
      </c>
      <c r="G125" s="281" t="s">
        <v>124</v>
      </c>
      <c r="H125" s="282">
        <v>100</v>
      </c>
      <c r="I125" s="85"/>
      <c r="J125" s="300">
        <f>ROUND(I125*H125,2)</f>
        <v>0</v>
      </c>
      <c r="K125" s="280" t="s">
        <v>125</v>
      </c>
      <c r="L125" s="84"/>
      <c r="M125" s="86" t="s">
        <v>1</v>
      </c>
      <c r="N125" s="184" t="s">
        <v>41</v>
      </c>
      <c r="O125" s="185"/>
      <c r="P125" s="186">
        <f>O125*H125</f>
        <v>0</v>
      </c>
      <c r="Q125" s="186">
        <v>0</v>
      </c>
      <c r="R125" s="186">
        <f>Q125*H125</f>
        <v>0</v>
      </c>
      <c r="S125" s="186">
        <v>9.8000000000000004E-2</v>
      </c>
      <c r="T125" s="187">
        <f>S125*H125</f>
        <v>9.8000000000000007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  <c r="AR125" s="188" t="s">
        <v>126</v>
      </c>
      <c r="AT125" s="188" t="s">
        <v>121</v>
      </c>
      <c r="AU125" s="188" t="s">
        <v>85</v>
      </c>
      <c r="AY125" s="144" t="s">
        <v>119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44" t="s">
        <v>81</v>
      </c>
      <c r="BK125" s="189">
        <f>ROUND(I125*H125,2)</f>
        <v>0</v>
      </c>
      <c r="BL125" s="144" t="s">
        <v>126</v>
      </c>
      <c r="BM125" s="188" t="s">
        <v>127</v>
      </c>
    </row>
    <row r="126" spans="1:65" s="87" customFormat="1" ht="11.25">
      <c r="B126" s="190"/>
      <c r="C126" s="283"/>
      <c r="D126" s="284" t="s">
        <v>128</v>
      </c>
      <c r="E126" s="285" t="s">
        <v>1</v>
      </c>
      <c r="F126" s="286" t="s">
        <v>129</v>
      </c>
      <c r="G126" s="283"/>
      <c r="H126" s="285" t="s">
        <v>1</v>
      </c>
      <c r="J126" s="283"/>
      <c r="K126" s="283"/>
      <c r="L126" s="190"/>
      <c r="M126" s="192"/>
      <c r="N126" s="193"/>
      <c r="O126" s="193"/>
      <c r="P126" s="193"/>
      <c r="Q126" s="193"/>
      <c r="R126" s="193"/>
      <c r="S126" s="193"/>
      <c r="T126" s="194"/>
      <c r="AT126" s="191" t="s">
        <v>128</v>
      </c>
      <c r="AU126" s="191" t="s">
        <v>85</v>
      </c>
      <c r="AV126" s="87" t="s">
        <v>81</v>
      </c>
      <c r="AW126" s="87" t="s">
        <v>32</v>
      </c>
      <c r="AX126" s="87" t="s">
        <v>76</v>
      </c>
      <c r="AY126" s="191" t="s">
        <v>119</v>
      </c>
    </row>
    <row r="127" spans="1:65" s="88" customFormat="1" ht="11.25">
      <c r="B127" s="195"/>
      <c r="C127" s="287"/>
      <c r="D127" s="284" t="s">
        <v>128</v>
      </c>
      <c r="E127" s="288" t="s">
        <v>1</v>
      </c>
      <c r="F127" s="289" t="s">
        <v>130</v>
      </c>
      <c r="G127" s="287"/>
      <c r="H127" s="290">
        <v>100</v>
      </c>
      <c r="J127" s="287"/>
      <c r="K127" s="287"/>
      <c r="L127" s="195"/>
      <c r="M127" s="197"/>
      <c r="N127" s="198"/>
      <c r="O127" s="198"/>
      <c r="P127" s="198"/>
      <c r="Q127" s="198"/>
      <c r="R127" s="198"/>
      <c r="S127" s="198"/>
      <c r="T127" s="199"/>
      <c r="AT127" s="196" t="s">
        <v>128</v>
      </c>
      <c r="AU127" s="196" t="s">
        <v>85</v>
      </c>
      <c r="AV127" s="88" t="s">
        <v>85</v>
      </c>
      <c r="AW127" s="88" t="s">
        <v>32</v>
      </c>
      <c r="AX127" s="88" t="s">
        <v>81</v>
      </c>
      <c r="AY127" s="196" t="s">
        <v>119</v>
      </c>
    </row>
    <row r="128" spans="1:65" s="153" customFormat="1" ht="24.2" customHeight="1">
      <c r="A128" s="150"/>
      <c r="B128" s="84"/>
      <c r="C128" s="278" t="s">
        <v>85</v>
      </c>
      <c r="D128" s="278" t="s">
        <v>121</v>
      </c>
      <c r="E128" s="279" t="s">
        <v>131</v>
      </c>
      <c r="F128" s="280" t="s">
        <v>132</v>
      </c>
      <c r="G128" s="281" t="s">
        <v>124</v>
      </c>
      <c r="H128" s="282">
        <v>375</v>
      </c>
      <c r="I128" s="85"/>
      <c r="J128" s="300">
        <f>ROUND(I128*H128,2)</f>
        <v>0</v>
      </c>
      <c r="K128" s="280" t="s">
        <v>125</v>
      </c>
      <c r="L128" s="84"/>
      <c r="M128" s="86" t="s">
        <v>1</v>
      </c>
      <c r="N128" s="184" t="s">
        <v>41</v>
      </c>
      <c r="O128" s="185"/>
      <c r="P128" s="186">
        <f>O128*H128</f>
        <v>0</v>
      </c>
      <c r="Q128" s="186">
        <v>0</v>
      </c>
      <c r="R128" s="186">
        <f>Q128*H128</f>
        <v>0</v>
      </c>
      <c r="S128" s="186">
        <v>0.28999999999999998</v>
      </c>
      <c r="T128" s="187">
        <f>S128*H128</f>
        <v>108.74999999999999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R128" s="188" t="s">
        <v>126</v>
      </c>
      <c r="AT128" s="188" t="s">
        <v>121</v>
      </c>
      <c r="AU128" s="188" t="s">
        <v>85</v>
      </c>
      <c r="AY128" s="144" t="s">
        <v>119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44" t="s">
        <v>81</v>
      </c>
      <c r="BK128" s="189">
        <f>ROUND(I128*H128,2)</f>
        <v>0</v>
      </c>
      <c r="BL128" s="144" t="s">
        <v>126</v>
      </c>
      <c r="BM128" s="188" t="s">
        <v>133</v>
      </c>
    </row>
    <row r="129" spans="1:65" s="153" customFormat="1" ht="24.2" customHeight="1">
      <c r="A129" s="150"/>
      <c r="B129" s="84"/>
      <c r="C129" s="278" t="s">
        <v>134</v>
      </c>
      <c r="D129" s="278" t="s">
        <v>121</v>
      </c>
      <c r="E129" s="279" t="s">
        <v>135</v>
      </c>
      <c r="F129" s="280" t="s">
        <v>136</v>
      </c>
      <c r="G129" s="281" t="s">
        <v>124</v>
      </c>
      <c r="H129" s="282">
        <v>375</v>
      </c>
      <c r="I129" s="85"/>
      <c r="J129" s="300">
        <f>ROUND(I129*H129,2)</f>
        <v>0</v>
      </c>
      <c r="K129" s="280" t="s">
        <v>125</v>
      </c>
      <c r="L129" s="84"/>
      <c r="M129" s="86" t="s">
        <v>1</v>
      </c>
      <c r="N129" s="184" t="s">
        <v>41</v>
      </c>
      <c r="O129" s="185"/>
      <c r="P129" s="186">
        <f>O129*H129</f>
        <v>0</v>
      </c>
      <c r="Q129" s="186">
        <v>0</v>
      </c>
      <c r="R129" s="186">
        <f>Q129*H129</f>
        <v>0</v>
      </c>
      <c r="S129" s="186">
        <v>0.22</v>
      </c>
      <c r="T129" s="187">
        <f>S129*H129</f>
        <v>82.5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  <c r="AR129" s="188" t="s">
        <v>126</v>
      </c>
      <c r="AT129" s="188" t="s">
        <v>121</v>
      </c>
      <c r="AU129" s="188" t="s">
        <v>85</v>
      </c>
      <c r="AY129" s="144" t="s">
        <v>119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44" t="s">
        <v>81</v>
      </c>
      <c r="BK129" s="189">
        <f>ROUND(I129*H129,2)</f>
        <v>0</v>
      </c>
      <c r="BL129" s="144" t="s">
        <v>126</v>
      </c>
      <c r="BM129" s="188" t="s">
        <v>137</v>
      </c>
    </row>
    <row r="130" spans="1:65" s="87" customFormat="1" ht="11.25">
      <c r="B130" s="190"/>
      <c r="C130" s="283"/>
      <c r="D130" s="284" t="s">
        <v>128</v>
      </c>
      <c r="E130" s="285" t="s">
        <v>1</v>
      </c>
      <c r="F130" s="286" t="s">
        <v>138</v>
      </c>
      <c r="G130" s="283"/>
      <c r="H130" s="285" t="s">
        <v>1</v>
      </c>
      <c r="J130" s="283"/>
      <c r="K130" s="283"/>
      <c r="L130" s="190"/>
      <c r="M130" s="192"/>
      <c r="N130" s="193"/>
      <c r="O130" s="193"/>
      <c r="P130" s="193"/>
      <c r="Q130" s="193"/>
      <c r="R130" s="193"/>
      <c r="S130" s="193"/>
      <c r="T130" s="194"/>
      <c r="AT130" s="191" t="s">
        <v>128</v>
      </c>
      <c r="AU130" s="191" t="s">
        <v>85</v>
      </c>
      <c r="AV130" s="87" t="s">
        <v>81</v>
      </c>
      <c r="AW130" s="87" t="s">
        <v>32</v>
      </c>
      <c r="AX130" s="87" t="s">
        <v>76</v>
      </c>
      <c r="AY130" s="191" t="s">
        <v>119</v>
      </c>
    </row>
    <row r="131" spans="1:65" s="88" customFormat="1" ht="11.25">
      <c r="B131" s="195"/>
      <c r="C131" s="287"/>
      <c r="D131" s="284" t="s">
        <v>128</v>
      </c>
      <c r="E131" s="288" t="s">
        <v>1</v>
      </c>
      <c r="F131" s="289" t="s">
        <v>139</v>
      </c>
      <c r="G131" s="287"/>
      <c r="H131" s="290">
        <v>375</v>
      </c>
      <c r="J131" s="287"/>
      <c r="K131" s="287"/>
      <c r="L131" s="195"/>
      <c r="M131" s="197"/>
      <c r="N131" s="198"/>
      <c r="O131" s="198"/>
      <c r="P131" s="198"/>
      <c r="Q131" s="198"/>
      <c r="R131" s="198"/>
      <c r="S131" s="198"/>
      <c r="T131" s="199"/>
      <c r="AT131" s="196" t="s">
        <v>128</v>
      </c>
      <c r="AU131" s="196" t="s">
        <v>85</v>
      </c>
      <c r="AV131" s="88" t="s">
        <v>85</v>
      </c>
      <c r="AW131" s="88" t="s">
        <v>32</v>
      </c>
      <c r="AX131" s="88" t="s">
        <v>81</v>
      </c>
      <c r="AY131" s="196" t="s">
        <v>119</v>
      </c>
    </row>
    <row r="132" spans="1:65" s="153" customFormat="1" ht="16.5" customHeight="1">
      <c r="A132" s="150"/>
      <c r="B132" s="84"/>
      <c r="C132" s="278" t="s">
        <v>126</v>
      </c>
      <c r="D132" s="278" t="s">
        <v>121</v>
      </c>
      <c r="E132" s="279" t="s">
        <v>140</v>
      </c>
      <c r="F132" s="280" t="s">
        <v>141</v>
      </c>
      <c r="G132" s="281" t="s">
        <v>142</v>
      </c>
      <c r="H132" s="282">
        <v>250</v>
      </c>
      <c r="I132" s="85"/>
      <c r="J132" s="300">
        <f>ROUND(I132*H132,2)</f>
        <v>0</v>
      </c>
      <c r="K132" s="280" t="s">
        <v>125</v>
      </c>
      <c r="L132" s="84"/>
      <c r="M132" s="86" t="s">
        <v>1</v>
      </c>
      <c r="N132" s="184" t="s">
        <v>41</v>
      </c>
      <c r="O132" s="185"/>
      <c r="P132" s="186">
        <f>O132*H132</f>
        <v>0</v>
      </c>
      <c r="Q132" s="186">
        <v>0</v>
      </c>
      <c r="R132" s="186">
        <f>Q132*H132</f>
        <v>0</v>
      </c>
      <c r="S132" s="186">
        <v>0.20499999999999999</v>
      </c>
      <c r="T132" s="187">
        <f>S132*H132</f>
        <v>51.25</v>
      </c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  <c r="AR132" s="188" t="s">
        <v>126</v>
      </c>
      <c r="AT132" s="188" t="s">
        <v>121</v>
      </c>
      <c r="AU132" s="188" t="s">
        <v>85</v>
      </c>
      <c r="AY132" s="144" t="s">
        <v>119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44" t="s">
        <v>81</v>
      </c>
      <c r="BK132" s="189">
        <f>ROUND(I132*H132,2)</f>
        <v>0</v>
      </c>
      <c r="BL132" s="144" t="s">
        <v>126</v>
      </c>
      <c r="BM132" s="188" t="s">
        <v>143</v>
      </c>
    </row>
    <row r="133" spans="1:65" s="153" customFormat="1" ht="24.2" customHeight="1">
      <c r="A133" s="150"/>
      <c r="B133" s="84"/>
      <c r="C133" s="278" t="s">
        <v>144</v>
      </c>
      <c r="D133" s="278" t="s">
        <v>121</v>
      </c>
      <c r="E133" s="279" t="s">
        <v>145</v>
      </c>
      <c r="F133" s="280" t="s">
        <v>146</v>
      </c>
      <c r="G133" s="281" t="s">
        <v>142</v>
      </c>
      <c r="H133" s="282">
        <v>250</v>
      </c>
      <c r="I133" s="85"/>
      <c r="J133" s="300">
        <f>ROUND(I133*H133,2)</f>
        <v>0</v>
      </c>
      <c r="K133" s="280" t="s">
        <v>125</v>
      </c>
      <c r="L133" s="84"/>
      <c r="M133" s="86" t="s">
        <v>1</v>
      </c>
      <c r="N133" s="184" t="s">
        <v>41</v>
      </c>
      <c r="O133" s="185"/>
      <c r="P133" s="186">
        <f>O133*H133</f>
        <v>0</v>
      </c>
      <c r="Q133" s="186">
        <v>4.2000000000000002E-4</v>
      </c>
      <c r="R133" s="186">
        <f>Q133*H133</f>
        <v>0.10500000000000001</v>
      </c>
      <c r="S133" s="186">
        <v>0</v>
      </c>
      <c r="T133" s="187">
        <f>S133*H133</f>
        <v>0</v>
      </c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R133" s="188" t="s">
        <v>126</v>
      </c>
      <c r="AT133" s="188" t="s">
        <v>121</v>
      </c>
      <c r="AU133" s="188" t="s">
        <v>85</v>
      </c>
      <c r="AY133" s="144" t="s">
        <v>119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44" t="s">
        <v>81</v>
      </c>
      <c r="BK133" s="189">
        <f>ROUND(I133*H133,2)</f>
        <v>0</v>
      </c>
      <c r="BL133" s="144" t="s">
        <v>126</v>
      </c>
      <c r="BM133" s="188" t="s">
        <v>147</v>
      </c>
    </row>
    <row r="134" spans="1:65" s="153" customFormat="1" ht="24.2" customHeight="1">
      <c r="A134" s="150"/>
      <c r="B134" s="84"/>
      <c r="C134" s="278" t="s">
        <v>148</v>
      </c>
      <c r="D134" s="278" t="s">
        <v>121</v>
      </c>
      <c r="E134" s="279" t="s">
        <v>149</v>
      </c>
      <c r="F134" s="280" t="s">
        <v>150</v>
      </c>
      <c r="G134" s="281" t="s">
        <v>142</v>
      </c>
      <c r="H134" s="282">
        <v>250</v>
      </c>
      <c r="I134" s="85"/>
      <c r="J134" s="300">
        <f>ROUND(I134*H134,2)</f>
        <v>0</v>
      </c>
      <c r="K134" s="280" t="s">
        <v>125</v>
      </c>
      <c r="L134" s="84"/>
      <c r="M134" s="86" t="s">
        <v>1</v>
      </c>
      <c r="N134" s="184" t="s">
        <v>41</v>
      </c>
      <c r="O134" s="18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  <c r="AR134" s="188" t="s">
        <v>126</v>
      </c>
      <c r="AT134" s="188" t="s">
        <v>121</v>
      </c>
      <c r="AU134" s="188" t="s">
        <v>85</v>
      </c>
      <c r="AY134" s="144" t="s">
        <v>119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44" t="s">
        <v>81</v>
      </c>
      <c r="BK134" s="189">
        <f>ROUND(I134*H134,2)</f>
        <v>0</v>
      </c>
      <c r="BL134" s="144" t="s">
        <v>126</v>
      </c>
      <c r="BM134" s="188" t="s">
        <v>151</v>
      </c>
    </row>
    <row r="135" spans="1:65" s="153" customFormat="1" ht="24.2" customHeight="1">
      <c r="A135" s="150"/>
      <c r="B135" s="84"/>
      <c r="C135" s="278" t="s">
        <v>152</v>
      </c>
      <c r="D135" s="278" t="s">
        <v>121</v>
      </c>
      <c r="E135" s="279" t="s">
        <v>153</v>
      </c>
      <c r="F135" s="280" t="s">
        <v>154</v>
      </c>
      <c r="G135" s="281" t="s">
        <v>124</v>
      </c>
      <c r="H135" s="282">
        <v>401</v>
      </c>
      <c r="I135" s="85"/>
      <c r="J135" s="300">
        <f>ROUND(I135*H135,2)</f>
        <v>0</v>
      </c>
      <c r="K135" s="280" t="s">
        <v>125</v>
      </c>
      <c r="L135" s="84"/>
      <c r="M135" s="86" t="s">
        <v>1</v>
      </c>
      <c r="N135" s="184" t="s">
        <v>41</v>
      </c>
      <c r="O135" s="185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/>
      <c r="AR135" s="188" t="s">
        <v>126</v>
      </c>
      <c r="AT135" s="188" t="s">
        <v>121</v>
      </c>
      <c r="AU135" s="188" t="s">
        <v>85</v>
      </c>
      <c r="AY135" s="144" t="s">
        <v>119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44" t="s">
        <v>81</v>
      </c>
      <c r="BK135" s="189">
        <f>ROUND(I135*H135,2)</f>
        <v>0</v>
      </c>
      <c r="BL135" s="144" t="s">
        <v>126</v>
      </c>
      <c r="BM135" s="188" t="s">
        <v>155</v>
      </c>
    </row>
    <row r="136" spans="1:65" s="83" customFormat="1" ht="22.9" customHeight="1">
      <c r="B136" s="176"/>
      <c r="C136" s="272"/>
      <c r="D136" s="273" t="s">
        <v>75</v>
      </c>
      <c r="E136" s="276" t="s">
        <v>144</v>
      </c>
      <c r="F136" s="276" t="s">
        <v>156</v>
      </c>
      <c r="G136" s="272"/>
      <c r="H136" s="272"/>
      <c r="J136" s="277">
        <f>BK136</f>
        <v>0</v>
      </c>
      <c r="K136" s="272"/>
      <c r="L136" s="176"/>
      <c r="M136" s="178"/>
      <c r="N136" s="179"/>
      <c r="O136" s="179"/>
      <c r="P136" s="180">
        <f>SUM(P137:P165)</f>
        <v>0</v>
      </c>
      <c r="Q136" s="179"/>
      <c r="R136" s="180">
        <f>SUM(R137:R165)</f>
        <v>183.28917000000001</v>
      </c>
      <c r="S136" s="179"/>
      <c r="T136" s="181">
        <f>SUM(T137:T165)</f>
        <v>0</v>
      </c>
      <c r="AR136" s="177" t="s">
        <v>81</v>
      </c>
      <c r="AT136" s="182" t="s">
        <v>75</v>
      </c>
      <c r="AU136" s="182" t="s">
        <v>81</v>
      </c>
      <c r="AY136" s="177" t="s">
        <v>119</v>
      </c>
      <c r="BK136" s="183">
        <f>SUM(BK137:BK165)</f>
        <v>0</v>
      </c>
    </row>
    <row r="137" spans="1:65" s="153" customFormat="1" ht="21.75" customHeight="1">
      <c r="A137" s="150"/>
      <c r="B137" s="84"/>
      <c r="C137" s="278" t="s">
        <v>157</v>
      </c>
      <c r="D137" s="278" t="s">
        <v>121</v>
      </c>
      <c r="E137" s="279" t="s">
        <v>158</v>
      </c>
      <c r="F137" s="280" t="s">
        <v>159</v>
      </c>
      <c r="G137" s="281" t="s">
        <v>124</v>
      </c>
      <c r="H137" s="282">
        <v>401</v>
      </c>
      <c r="I137" s="85"/>
      <c r="J137" s="300">
        <f>ROUND(I137*H137,2)</f>
        <v>0</v>
      </c>
      <c r="K137" s="280" t="s">
        <v>125</v>
      </c>
      <c r="L137" s="84"/>
      <c r="M137" s="86" t="s">
        <v>1</v>
      </c>
      <c r="N137" s="184" t="s">
        <v>41</v>
      </c>
      <c r="O137" s="185"/>
      <c r="P137" s="186">
        <f>O137*H137</f>
        <v>0</v>
      </c>
      <c r="Q137" s="186">
        <v>0.115</v>
      </c>
      <c r="R137" s="186">
        <f>Q137*H137</f>
        <v>46.115000000000002</v>
      </c>
      <c r="S137" s="186">
        <v>0</v>
      </c>
      <c r="T137" s="187">
        <f>S137*H137</f>
        <v>0</v>
      </c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R137" s="188" t="s">
        <v>126</v>
      </c>
      <c r="AT137" s="188" t="s">
        <v>121</v>
      </c>
      <c r="AU137" s="188" t="s">
        <v>85</v>
      </c>
      <c r="AY137" s="144" t="s">
        <v>119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44" t="s">
        <v>81</v>
      </c>
      <c r="BK137" s="189">
        <f>ROUND(I137*H137,2)</f>
        <v>0</v>
      </c>
      <c r="BL137" s="144" t="s">
        <v>126</v>
      </c>
      <c r="BM137" s="188" t="s">
        <v>160</v>
      </c>
    </row>
    <row r="138" spans="1:65" s="88" customFormat="1" ht="11.25">
      <c r="B138" s="195"/>
      <c r="C138" s="287"/>
      <c r="D138" s="284" t="s">
        <v>128</v>
      </c>
      <c r="E138" s="288" t="s">
        <v>1</v>
      </c>
      <c r="F138" s="289" t="s">
        <v>161</v>
      </c>
      <c r="G138" s="287"/>
      <c r="H138" s="290">
        <v>401</v>
      </c>
      <c r="J138" s="287"/>
      <c r="K138" s="287"/>
      <c r="L138" s="195"/>
      <c r="M138" s="197"/>
      <c r="N138" s="198"/>
      <c r="O138" s="198"/>
      <c r="P138" s="198"/>
      <c r="Q138" s="198"/>
      <c r="R138" s="198"/>
      <c r="S138" s="198"/>
      <c r="T138" s="199"/>
      <c r="AT138" s="196" t="s">
        <v>128</v>
      </c>
      <c r="AU138" s="196" t="s">
        <v>85</v>
      </c>
      <c r="AV138" s="88" t="s">
        <v>85</v>
      </c>
      <c r="AW138" s="88" t="s">
        <v>32</v>
      </c>
      <c r="AX138" s="88" t="s">
        <v>81</v>
      </c>
      <c r="AY138" s="196" t="s">
        <v>119</v>
      </c>
    </row>
    <row r="139" spans="1:65" s="153" customFormat="1" ht="24.2" customHeight="1">
      <c r="A139" s="150"/>
      <c r="B139" s="84"/>
      <c r="C139" s="278" t="s">
        <v>162</v>
      </c>
      <c r="D139" s="278" t="s">
        <v>121</v>
      </c>
      <c r="E139" s="279" t="s">
        <v>163</v>
      </c>
      <c r="F139" s="280" t="s">
        <v>164</v>
      </c>
      <c r="G139" s="281" t="s">
        <v>124</v>
      </c>
      <c r="H139" s="282">
        <v>112.5</v>
      </c>
      <c r="I139" s="85"/>
      <c r="J139" s="300">
        <f>ROUND(I139*H139,2)</f>
        <v>0</v>
      </c>
      <c r="K139" s="280" t="s">
        <v>125</v>
      </c>
      <c r="L139" s="84"/>
      <c r="M139" s="86" t="s">
        <v>1</v>
      </c>
      <c r="N139" s="184" t="s">
        <v>41</v>
      </c>
      <c r="O139" s="185"/>
      <c r="P139" s="186">
        <f>O139*H139</f>
        <v>0</v>
      </c>
      <c r="Q139" s="186">
        <v>0.23</v>
      </c>
      <c r="R139" s="186">
        <f>Q139*H139</f>
        <v>25.875</v>
      </c>
      <c r="S139" s="186">
        <v>0</v>
      </c>
      <c r="T139" s="187">
        <f>S139*H139</f>
        <v>0</v>
      </c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R139" s="188" t="s">
        <v>126</v>
      </c>
      <c r="AT139" s="188" t="s">
        <v>121</v>
      </c>
      <c r="AU139" s="188" t="s">
        <v>85</v>
      </c>
      <c r="AY139" s="144" t="s">
        <v>119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44" t="s">
        <v>81</v>
      </c>
      <c r="BK139" s="189">
        <f>ROUND(I139*H139,2)</f>
        <v>0</v>
      </c>
      <c r="BL139" s="144" t="s">
        <v>126</v>
      </c>
      <c r="BM139" s="188" t="s">
        <v>165</v>
      </c>
    </row>
    <row r="140" spans="1:65" s="87" customFormat="1" ht="11.25">
      <c r="B140" s="190"/>
      <c r="C140" s="283"/>
      <c r="D140" s="284" t="s">
        <v>128</v>
      </c>
      <c r="E140" s="285" t="s">
        <v>1</v>
      </c>
      <c r="F140" s="286" t="s">
        <v>166</v>
      </c>
      <c r="G140" s="283"/>
      <c r="H140" s="285" t="s">
        <v>1</v>
      </c>
      <c r="J140" s="283"/>
      <c r="K140" s="283"/>
      <c r="L140" s="190"/>
      <c r="M140" s="192"/>
      <c r="N140" s="193"/>
      <c r="O140" s="193"/>
      <c r="P140" s="193"/>
      <c r="Q140" s="193"/>
      <c r="R140" s="193"/>
      <c r="S140" s="193"/>
      <c r="T140" s="194"/>
      <c r="AT140" s="191" t="s">
        <v>128</v>
      </c>
      <c r="AU140" s="191" t="s">
        <v>85</v>
      </c>
      <c r="AV140" s="87" t="s">
        <v>81</v>
      </c>
      <c r="AW140" s="87" t="s">
        <v>32</v>
      </c>
      <c r="AX140" s="87" t="s">
        <v>76</v>
      </c>
      <c r="AY140" s="191" t="s">
        <v>119</v>
      </c>
    </row>
    <row r="141" spans="1:65" s="88" customFormat="1" ht="11.25">
      <c r="B141" s="195"/>
      <c r="C141" s="287"/>
      <c r="D141" s="284" t="s">
        <v>128</v>
      </c>
      <c r="E141" s="288" t="s">
        <v>1</v>
      </c>
      <c r="F141" s="289" t="s">
        <v>167</v>
      </c>
      <c r="G141" s="287"/>
      <c r="H141" s="290">
        <v>112.5</v>
      </c>
      <c r="J141" s="287"/>
      <c r="K141" s="287"/>
      <c r="L141" s="195"/>
      <c r="M141" s="197"/>
      <c r="N141" s="198"/>
      <c r="O141" s="198"/>
      <c r="P141" s="198"/>
      <c r="Q141" s="198"/>
      <c r="R141" s="198"/>
      <c r="S141" s="198"/>
      <c r="T141" s="199"/>
      <c r="AT141" s="196" t="s">
        <v>128</v>
      </c>
      <c r="AU141" s="196" t="s">
        <v>85</v>
      </c>
      <c r="AV141" s="88" t="s">
        <v>85</v>
      </c>
      <c r="AW141" s="88" t="s">
        <v>32</v>
      </c>
      <c r="AX141" s="88" t="s">
        <v>81</v>
      </c>
      <c r="AY141" s="196" t="s">
        <v>119</v>
      </c>
    </row>
    <row r="142" spans="1:65" s="153" customFormat="1" ht="24.2" customHeight="1">
      <c r="A142" s="150"/>
      <c r="B142" s="84"/>
      <c r="C142" s="278" t="s">
        <v>168</v>
      </c>
      <c r="D142" s="278" t="s">
        <v>121</v>
      </c>
      <c r="E142" s="279" t="s">
        <v>169</v>
      </c>
      <c r="F142" s="280" t="s">
        <v>170</v>
      </c>
      <c r="G142" s="281" t="s">
        <v>124</v>
      </c>
      <c r="H142" s="282">
        <v>100</v>
      </c>
      <c r="I142" s="85"/>
      <c r="J142" s="300">
        <f>ROUND(I142*H142,2)</f>
        <v>0</v>
      </c>
      <c r="K142" s="280" t="s">
        <v>125</v>
      </c>
      <c r="L142" s="84"/>
      <c r="M142" s="86" t="s">
        <v>1</v>
      </c>
      <c r="N142" s="184" t="s">
        <v>41</v>
      </c>
      <c r="O142" s="185"/>
      <c r="P142" s="186">
        <f>O142*H142</f>
        <v>0</v>
      </c>
      <c r="Q142" s="186">
        <v>7.1000000000000002E-4</v>
      </c>
      <c r="R142" s="186">
        <f>Q142*H142</f>
        <v>7.1000000000000008E-2</v>
      </c>
      <c r="S142" s="186">
        <v>0</v>
      </c>
      <c r="T142" s="187">
        <f>S142*H142</f>
        <v>0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R142" s="188" t="s">
        <v>126</v>
      </c>
      <c r="AT142" s="188" t="s">
        <v>121</v>
      </c>
      <c r="AU142" s="188" t="s">
        <v>85</v>
      </c>
      <c r="AY142" s="144" t="s">
        <v>119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44" t="s">
        <v>81</v>
      </c>
      <c r="BK142" s="189">
        <f>ROUND(I142*H142,2)</f>
        <v>0</v>
      </c>
      <c r="BL142" s="144" t="s">
        <v>126</v>
      </c>
      <c r="BM142" s="188" t="s">
        <v>171</v>
      </c>
    </row>
    <row r="143" spans="1:65" s="153" customFormat="1" ht="33" customHeight="1">
      <c r="A143" s="150"/>
      <c r="B143" s="84"/>
      <c r="C143" s="278" t="s">
        <v>172</v>
      </c>
      <c r="D143" s="278" t="s">
        <v>121</v>
      </c>
      <c r="E143" s="279" t="s">
        <v>173</v>
      </c>
      <c r="F143" s="280" t="s">
        <v>174</v>
      </c>
      <c r="G143" s="281" t="s">
        <v>124</v>
      </c>
      <c r="H143" s="282">
        <v>100</v>
      </c>
      <c r="I143" s="85"/>
      <c r="J143" s="300">
        <f>ROUND(I143*H143,2)</f>
        <v>0</v>
      </c>
      <c r="K143" s="280" t="s">
        <v>125</v>
      </c>
      <c r="L143" s="84"/>
      <c r="M143" s="86" t="s">
        <v>1</v>
      </c>
      <c r="N143" s="184" t="s">
        <v>41</v>
      </c>
      <c r="O143" s="185"/>
      <c r="P143" s="186">
        <f>O143*H143</f>
        <v>0</v>
      </c>
      <c r="Q143" s="186">
        <v>0.12966</v>
      </c>
      <c r="R143" s="186">
        <f>Q143*H143</f>
        <v>12.965999999999999</v>
      </c>
      <c r="S143" s="186">
        <v>0</v>
      </c>
      <c r="T143" s="187">
        <f>S143*H143</f>
        <v>0</v>
      </c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/>
      <c r="AR143" s="188" t="s">
        <v>126</v>
      </c>
      <c r="AT143" s="188" t="s">
        <v>121</v>
      </c>
      <c r="AU143" s="188" t="s">
        <v>85</v>
      </c>
      <c r="AY143" s="144" t="s">
        <v>119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44" t="s">
        <v>81</v>
      </c>
      <c r="BK143" s="189">
        <f>ROUND(I143*H143,2)</f>
        <v>0</v>
      </c>
      <c r="BL143" s="144" t="s">
        <v>126</v>
      </c>
      <c r="BM143" s="188" t="s">
        <v>175</v>
      </c>
    </row>
    <row r="144" spans="1:65" s="87" customFormat="1" ht="11.25">
      <c r="B144" s="190"/>
      <c r="C144" s="283"/>
      <c r="D144" s="284" t="s">
        <v>128</v>
      </c>
      <c r="E144" s="285" t="s">
        <v>1</v>
      </c>
      <c r="F144" s="286" t="s">
        <v>176</v>
      </c>
      <c r="G144" s="283"/>
      <c r="H144" s="285" t="s">
        <v>1</v>
      </c>
      <c r="J144" s="283"/>
      <c r="K144" s="283"/>
      <c r="L144" s="190"/>
      <c r="M144" s="192"/>
      <c r="N144" s="193"/>
      <c r="O144" s="193"/>
      <c r="P144" s="193"/>
      <c r="Q144" s="193"/>
      <c r="R144" s="193"/>
      <c r="S144" s="193"/>
      <c r="T144" s="194"/>
      <c r="AT144" s="191" t="s">
        <v>128</v>
      </c>
      <c r="AU144" s="191" t="s">
        <v>85</v>
      </c>
      <c r="AV144" s="87" t="s">
        <v>81</v>
      </c>
      <c r="AW144" s="87" t="s">
        <v>32</v>
      </c>
      <c r="AX144" s="87" t="s">
        <v>76</v>
      </c>
      <c r="AY144" s="191" t="s">
        <v>119</v>
      </c>
    </row>
    <row r="145" spans="1:65" s="88" customFormat="1" ht="11.25">
      <c r="B145" s="195"/>
      <c r="C145" s="287"/>
      <c r="D145" s="284" t="s">
        <v>128</v>
      </c>
      <c r="E145" s="288" t="s">
        <v>1</v>
      </c>
      <c r="F145" s="289" t="s">
        <v>130</v>
      </c>
      <c r="G145" s="287"/>
      <c r="H145" s="290">
        <v>100</v>
      </c>
      <c r="J145" s="287"/>
      <c r="K145" s="287"/>
      <c r="L145" s="195"/>
      <c r="M145" s="197"/>
      <c r="N145" s="198"/>
      <c r="O145" s="198"/>
      <c r="P145" s="198"/>
      <c r="Q145" s="198"/>
      <c r="R145" s="198"/>
      <c r="S145" s="198"/>
      <c r="T145" s="199"/>
      <c r="AT145" s="196" t="s">
        <v>128</v>
      </c>
      <c r="AU145" s="196" t="s">
        <v>85</v>
      </c>
      <c r="AV145" s="88" t="s">
        <v>85</v>
      </c>
      <c r="AW145" s="88" t="s">
        <v>32</v>
      </c>
      <c r="AX145" s="88" t="s">
        <v>81</v>
      </c>
      <c r="AY145" s="196" t="s">
        <v>119</v>
      </c>
    </row>
    <row r="146" spans="1:65" s="153" customFormat="1" ht="76.349999999999994" customHeight="1">
      <c r="A146" s="150"/>
      <c r="B146" s="84"/>
      <c r="C146" s="278" t="s">
        <v>8</v>
      </c>
      <c r="D146" s="278" t="s">
        <v>121</v>
      </c>
      <c r="E146" s="279" t="s">
        <v>177</v>
      </c>
      <c r="F146" s="280" t="s">
        <v>178</v>
      </c>
      <c r="G146" s="281" t="s">
        <v>124</v>
      </c>
      <c r="H146" s="282">
        <v>259</v>
      </c>
      <c r="I146" s="85"/>
      <c r="J146" s="300">
        <f>ROUND(I146*H146,2)</f>
        <v>0</v>
      </c>
      <c r="K146" s="280" t="s">
        <v>125</v>
      </c>
      <c r="L146" s="84"/>
      <c r="M146" s="86" t="s">
        <v>1</v>
      </c>
      <c r="N146" s="184" t="s">
        <v>41</v>
      </c>
      <c r="O146" s="185"/>
      <c r="P146" s="186">
        <f>O146*H146</f>
        <v>0</v>
      </c>
      <c r="Q146" s="186">
        <v>8.9219999999999994E-2</v>
      </c>
      <c r="R146" s="186">
        <f>Q146*H146</f>
        <v>23.107979999999998</v>
      </c>
      <c r="S146" s="186">
        <v>0</v>
      </c>
      <c r="T146" s="187">
        <f>S146*H146</f>
        <v>0</v>
      </c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/>
      <c r="AR146" s="188" t="s">
        <v>126</v>
      </c>
      <c r="AT146" s="188" t="s">
        <v>121</v>
      </c>
      <c r="AU146" s="188" t="s">
        <v>85</v>
      </c>
      <c r="AY146" s="144" t="s">
        <v>119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44" t="s">
        <v>81</v>
      </c>
      <c r="BK146" s="189">
        <f>ROUND(I146*H146,2)</f>
        <v>0</v>
      </c>
      <c r="BL146" s="144" t="s">
        <v>126</v>
      </c>
      <c r="BM146" s="188" t="s">
        <v>179</v>
      </c>
    </row>
    <row r="147" spans="1:65" s="88" customFormat="1" ht="11.25">
      <c r="B147" s="195"/>
      <c r="C147" s="287"/>
      <c r="D147" s="284" t="s">
        <v>128</v>
      </c>
      <c r="E147" s="288" t="s">
        <v>1</v>
      </c>
      <c r="F147" s="289" t="s">
        <v>180</v>
      </c>
      <c r="G147" s="287"/>
      <c r="H147" s="290">
        <v>259</v>
      </c>
      <c r="J147" s="287"/>
      <c r="K147" s="287"/>
      <c r="L147" s="195"/>
      <c r="M147" s="197"/>
      <c r="N147" s="198"/>
      <c r="O147" s="198"/>
      <c r="P147" s="198"/>
      <c r="Q147" s="198"/>
      <c r="R147" s="198"/>
      <c r="S147" s="198"/>
      <c r="T147" s="199"/>
      <c r="AT147" s="196" t="s">
        <v>128</v>
      </c>
      <c r="AU147" s="196" t="s">
        <v>85</v>
      </c>
      <c r="AV147" s="88" t="s">
        <v>85</v>
      </c>
      <c r="AW147" s="88" t="s">
        <v>32</v>
      </c>
      <c r="AX147" s="88" t="s">
        <v>81</v>
      </c>
      <c r="AY147" s="196" t="s">
        <v>119</v>
      </c>
    </row>
    <row r="148" spans="1:65" s="153" customFormat="1" ht="24.2" customHeight="1">
      <c r="A148" s="150"/>
      <c r="B148" s="84"/>
      <c r="C148" s="291" t="s">
        <v>181</v>
      </c>
      <c r="D148" s="291" t="s">
        <v>182</v>
      </c>
      <c r="E148" s="292" t="s">
        <v>183</v>
      </c>
      <c r="F148" s="293" t="s">
        <v>184</v>
      </c>
      <c r="G148" s="294" t="s">
        <v>124</v>
      </c>
      <c r="H148" s="295">
        <v>228.9</v>
      </c>
      <c r="I148" s="89"/>
      <c r="J148" s="301">
        <f>ROUND(I148*H148,2)</f>
        <v>0</v>
      </c>
      <c r="K148" s="293" t="s">
        <v>125</v>
      </c>
      <c r="L148" s="200"/>
      <c r="M148" s="90" t="s">
        <v>1</v>
      </c>
      <c r="N148" s="201" t="s">
        <v>41</v>
      </c>
      <c r="O148" s="185"/>
      <c r="P148" s="186">
        <f>O148*H148</f>
        <v>0</v>
      </c>
      <c r="Q148" s="186">
        <v>0.13200000000000001</v>
      </c>
      <c r="R148" s="186">
        <f>Q148*H148</f>
        <v>30.214800000000004</v>
      </c>
      <c r="S148" s="186">
        <v>0</v>
      </c>
      <c r="T148" s="187">
        <f>S148*H148</f>
        <v>0</v>
      </c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R148" s="188" t="s">
        <v>157</v>
      </c>
      <c r="AT148" s="188" t="s">
        <v>182</v>
      </c>
      <c r="AU148" s="188" t="s">
        <v>85</v>
      </c>
      <c r="AY148" s="144" t="s">
        <v>119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44" t="s">
        <v>81</v>
      </c>
      <c r="BK148" s="189">
        <f>ROUND(I148*H148,2)</f>
        <v>0</v>
      </c>
      <c r="BL148" s="144" t="s">
        <v>126</v>
      </c>
      <c r="BM148" s="188" t="s">
        <v>185</v>
      </c>
    </row>
    <row r="149" spans="1:65" s="88" customFormat="1" ht="11.25">
      <c r="B149" s="195"/>
      <c r="C149" s="287"/>
      <c r="D149" s="284" t="s">
        <v>128</v>
      </c>
      <c r="E149" s="288" t="s">
        <v>1</v>
      </c>
      <c r="F149" s="289" t="s">
        <v>186</v>
      </c>
      <c r="G149" s="287"/>
      <c r="H149" s="290">
        <v>218</v>
      </c>
      <c r="J149" s="287"/>
      <c r="K149" s="287"/>
      <c r="L149" s="195"/>
      <c r="M149" s="197"/>
      <c r="N149" s="198"/>
      <c r="O149" s="198"/>
      <c r="P149" s="198"/>
      <c r="Q149" s="198"/>
      <c r="R149" s="198"/>
      <c r="S149" s="198"/>
      <c r="T149" s="199"/>
      <c r="AT149" s="196" t="s">
        <v>128</v>
      </c>
      <c r="AU149" s="196" t="s">
        <v>85</v>
      </c>
      <c r="AV149" s="88" t="s">
        <v>85</v>
      </c>
      <c r="AW149" s="88" t="s">
        <v>32</v>
      </c>
      <c r="AX149" s="88" t="s">
        <v>81</v>
      </c>
      <c r="AY149" s="196" t="s">
        <v>119</v>
      </c>
    </row>
    <row r="150" spans="1:65" s="88" customFormat="1" ht="11.25">
      <c r="B150" s="195"/>
      <c r="C150" s="287"/>
      <c r="D150" s="284" t="s">
        <v>128</v>
      </c>
      <c r="E150" s="287"/>
      <c r="F150" s="289" t="s">
        <v>187</v>
      </c>
      <c r="G150" s="287"/>
      <c r="H150" s="290">
        <v>228.9</v>
      </c>
      <c r="J150" s="287"/>
      <c r="K150" s="287"/>
      <c r="L150" s="195"/>
      <c r="M150" s="197"/>
      <c r="N150" s="198"/>
      <c r="O150" s="198"/>
      <c r="P150" s="198"/>
      <c r="Q150" s="198"/>
      <c r="R150" s="198"/>
      <c r="S150" s="198"/>
      <c r="T150" s="199"/>
      <c r="AT150" s="196" t="s">
        <v>128</v>
      </c>
      <c r="AU150" s="196" t="s">
        <v>85</v>
      </c>
      <c r="AV150" s="88" t="s">
        <v>85</v>
      </c>
      <c r="AW150" s="88" t="s">
        <v>3</v>
      </c>
      <c r="AX150" s="88" t="s">
        <v>81</v>
      </c>
      <c r="AY150" s="196" t="s">
        <v>119</v>
      </c>
    </row>
    <row r="151" spans="1:65" s="153" customFormat="1" ht="24.2" customHeight="1">
      <c r="A151" s="150"/>
      <c r="B151" s="84"/>
      <c r="C151" s="291" t="s">
        <v>188</v>
      </c>
      <c r="D151" s="291" t="s">
        <v>182</v>
      </c>
      <c r="E151" s="292" t="s">
        <v>189</v>
      </c>
      <c r="F151" s="293" t="s">
        <v>190</v>
      </c>
      <c r="G151" s="294" t="s">
        <v>124</v>
      </c>
      <c r="H151" s="295">
        <v>43.05</v>
      </c>
      <c r="I151" s="89"/>
      <c r="J151" s="301">
        <f>ROUND(I151*H151,2)</f>
        <v>0</v>
      </c>
      <c r="K151" s="293" t="s">
        <v>125</v>
      </c>
      <c r="L151" s="200"/>
      <c r="M151" s="90" t="s">
        <v>1</v>
      </c>
      <c r="N151" s="201" t="s">
        <v>41</v>
      </c>
      <c r="O151" s="185"/>
      <c r="P151" s="186">
        <f>O151*H151</f>
        <v>0</v>
      </c>
      <c r="Q151" s="186">
        <v>0.13100000000000001</v>
      </c>
      <c r="R151" s="186">
        <f>Q151*H151</f>
        <v>5.6395499999999998</v>
      </c>
      <c r="S151" s="186">
        <v>0</v>
      </c>
      <c r="T151" s="187">
        <f>S151*H151</f>
        <v>0</v>
      </c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R151" s="188" t="s">
        <v>157</v>
      </c>
      <c r="AT151" s="188" t="s">
        <v>182</v>
      </c>
      <c r="AU151" s="188" t="s">
        <v>85</v>
      </c>
      <c r="AY151" s="144" t="s">
        <v>119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44" t="s">
        <v>81</v>
      </c>
      <c r="BK151" s="189">
        <f>ROUND(I151*H151,2)</f>
        <v>0</v>
      </c>
      <c r="BL151" s="144" t="s">
        <v>126</v>
      </c>
      <c r="BM151" s="188" t="s">
        <v>191</v>
      </c>
    </row>
    <row r="152" spans="1:65" s="88" customFormat="1" ht="11.25">
      <c r="B152" s="195"/>
      <c r="C152" s="287"/>
      <c r="D152" s="284" t="s">
        <v>128</v>
      </c>
      <c r="E152" s="288" t="s">
        <v>1</v>
      </c>
      <c r="F152" s="289" t="s">
        <v>192</v>
      </c>
      <c r="G152" s="287"/>
      <c r="H152" s="290">
        <v>41</v>
      </c>
      <c r="J152" s="287"/>
      <c r="K152" s="287"/>
      <c r="L152" s="195"/>
      <c r="M152" s="197"/>
      <c r="N152" s="198"/>
      <c r="O152" s="198"/>
      <c r="P152" s="198"/>
      <c r="Q152" s="198"/>
      <c r="R152" s="198"/>
      <c r="S152" s="198"/>
      <c r="T152" s="199"/>
      <c r="AT152" s="196" t="s">
        <v>128</v>
      </c>
      <c r="AU152" s="196" t="s">
        <v>85</v>
      </c>
      <c r="AV152" s="88" t="s">
        <v>85</v>
      </c>
      <c r="AW152" s="88" t="s">
        <v>32</v>
      </c>
      <c r="AX152" s="88" t="s">
        <v>81</v>
      </c>
      <c r="AY152" s="196" t="s">
        <v>119</v>
      </c>
    </row>
    <row r="153" spans="1:65" s="88" customFormat="1" ht="11.25">
      <c r="B153" s="195"/>
      <c r="C153" s="287"/>
      <c r="D153" s="284" t="s">
        <v>128</v>
      </c>
      <c r="E153" s="287"/>
      <c r="F153" s="289" t="s">
        <v>193</v>
      </c>
      <c r="G153" s="287"/>
      <c r="H153" s="290">
        <v>43.05</v>
      </c>
      <c r="J153" s="287"/>
      <c r="K153" s="287"/>
      <c r="L153" s="195"/>
      <c r="M153" s="197"/>
      <c r="N153" s="198"/>
      <c r="O153" s="198"/>
      <c r="P153" s="198"/>
      <c r="Q153" s="198"/>
      <c r="R153" s="198"/>
      <c r="S153" s="198"/>
      <c r="T153" s="199"/>
      <c r="AT153" s="196" t="s">
        <v>128</v>
      </c>
      <c r="AU153" s="196" t="s">
        <v>85</v>
      </c>
      <c r="AV153" s="88" t="s">
        <v>85</v>
      </c>
      <c r="AW153" s="88" t="s">
        <v>3</v>
      </c>
      <c r="AX153" s="88" t="s">
        <v>81</v>
      </c>
      <c r="AY153" s="196" t="s">
        <v>119</v>
      </c>
    </row>
    <row r="154" spans="1:65" s="153" customFormat="1" ht="37.9" customHeight="1">
      <c r="A154" s="150"/>
      <c r="B154" s="84"/>
      <c r="C154" s="278" t="s">
        <v>194</v>
      </c>
      <c r="D154" s="278" t="s">
        <v>121</v>
      </c>
      <c r="E154" s="279" t="s">
        <v>195</v>
      </c>
      <c r="F154" s="280" t="s">
        <v>196</v>
      </c>
      <c r="G154" s="281" t="s">
        <v>124</v>
      </c>
      <c r="H154" s="282">
        <v>41</v>
      </c>
      <c r="I154" s="85"/>
      <c r="J154" s="300">
        <f>ROUND(I154*H154,2)</f>
        <v>0</v>
      </c>
      <c r="K154" s="280" t="s">
        <v>125</v>
      </c>
      <c r="L154" s="84"/>
      <c r="M154" s="86" t="s">
        <v>1</v>
      </c>
      <c r="N154" s="184" t="s">
        <v>41</v>
      </c>
      <c r="O154" s="185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/>
      <c r="AR154" s="188" t="s">
        <v>126</v>
      </c>
      <c r="AT154" s="188" t="s">
        <v>121</v>
      </c>
      <c r="AU154" s="188" t="s">
        <v>85</v>
      </c>
      <c r="AY154" s="144" t="s">
        <v>119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44" t="s">
        <v>81</v>
      </c>
      <c r="BK154" s="189">
        <f>ROUND(I154*H154,2)</f>
        <v>0</v>
      </c>
      <c r="BL154" s="144" t="s">
        <v>126</v>
      </c>
      <c r="BM154" s="188" t="s">
        <v>197</v>
      </c>
    </row>
    <row r="155" spans="1:65" s="153" customFormat="1" ht="76.349999999999994" customHeight="1">
      <c r="A155" s="150"/>
      <c r="B155" s="84"/>
      <c r="C155" s="278" t="s">
        <v>198</v>
      </c>
      <c r="D155" s="278" t="s">
        <v>121</v>
      </c>
      <c r="E155" s="279" t="s">
        <v>199</v>
      </c>
      <c r="F155" s="280" t="s">
        <v>200</v>
      </c>
      <c r="G155" s="281" t="s">
        <v>124</v>
      </c>
      <c r="H155" s="282">
        <v>142</v>
      </c>
      <c r="I155" s="85"/>
      <c r="J155" s="300">
        <f>ROUND(I155*H155,2)</f>
        <v>0</v>
      </c>
      <c r="K155" s="280" t="s">
        <v>125</v>
      </c>
      <c r="L155" s="84"/>
      <c r="M155" s="86" t="s">
        <v>1</v>
      </c>
      <c r="N155" s="184" t="s">
        <v>41</v>
      </c>
      <c r="O155" s="185"/>
      <c r="P155" s="186">
        <f>O155*H155</f>
        <v>0</v>
      </c>
      <c r="Q155" s="186">
        <v>9.0620000000000006E-2</v>
      </c>
      <c r="R155" s="186">
        <f>Q155*H155</f>
        <v>12.868040000000001</v>
      </c>
      <c r="S155" s="186">
        <v>0</v>
      </c>
      <c r="T155" s="187">
        <f>S155*H155</f>
        <v>0</v>
      </c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/>
      <c r="AR155" s="188" t="s">
        <v>126</v>
      </c>
      <c r="AT155" s="188" t="s">
        <v>121</v>
      </c>
      <c r="AU155" s="188" t="s">
        <v>85</v>
      </c>
      <c r="AY155" s="144" t="s">
        <v>119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44" t="s">
        <v>81</v>
      </c>
      <c r="BK155" s="189">
        <f>ROUND(I155*H155,2)</f>
        <v>0</v>
      </c>
      <c r="BL155" s="144" t="s">
        <v>126</v>
      </c>
      <c r="BM155" s="188" t="s">
        <v>201</v>
      </c>
    </row>
    <row r="156" spans="1:65" s="87" customFormat="1" ht="11.25">
      <c r="B156" s="190"/>
      <c r="C156" s="283"/>
      <c r="D156" s="284" t="s">
        <v>128</v>
      </c>
      <c r="E156" s="285" t="s">
        <v>1</v>
      </c>
      <c r="F156" s="286" t="s">
        <v>202</v>
      </c>
      <c r="G156" s="283"/>
      <c r="H156" s="285" t="s">
        <v>1</v>
      </c>
      <c r="J156" s="283"/>
      <c r="K156" s="283"/>
      <c r="L156" s="190"/>
      <c r="M156" s="192"/>
      <c r="N156" s="193"/>
      <c r="O156" s="193"/>
      <c r="P156" s="193"/>
      <c r="Q156" s="193"/>
      <c r="R156" s="193"/>
      <c r="S156" s="193"/>
      <c r="T156" s="194"/>
      <c r="AT156" s="191" t="s">
        <v>128</v>
      </c>
      <c r="AU156" s="191" t="s">
        <v>85</v>
      </c>
      <c r="AV156" s="87" t="s">
        <v>81</v>
      </c>
      <c r="AW156" s="87" t="s">
        <v>32</v>
      </c>
      <c r="AX156" s="87" t="s">
        <v>76</v>
      </c>
      <c r="AY156" s="191" t="s">
        <v>119</v>
      </c>
    </row>
    <row r="157" spans="1:65" s="88" customFormat="1" ht="11.25">
      <c r="B157" s="195"/>
      <c r="C157" s="287"/>
      <c r="D157" s="284" t="s">
        <v>128</v>
      </c>
      <c r="E157" s="288" t="s">
        <v>1</v>
      </c>
      <c r="F157" s="289" t="s">
        <v>203</v>
      </c>
      <c r="G157" s="287"/>
      <c r="H157" s="290">
        <v>142</v>
      </c>
      <c r="J157" s="287"/>
      <c r="K157" s="287"/>
      <c r="L157" s="195"/>
      <c r="M157" s="197"/>
      <c r="N157" s="198"/>
      <c r="O157" s="198"/>
      <c r="P157" s="198"/>
      <c r="Q157" s="198"/>
      <c r="R157" s="198"/>
      <c r="S157" s="198"/>
      <c r="T157" s="199"/>
      <c r="AT157" s="196" t="s">
        <v>128</v>
      </c>
      <c r="AU157" s="196" t="s">
        <v>85</v>
      </c>
      <c r="AV157" s="88" t="s">
        <v>85</v>
      </c>
      <c r="AW157" s="88" t="s">
        <v>32</v>
      </c>
      <c r="AX157" s="88" t="s">
        <v>81</v>
      </c>
      <c r="AY157" s="196" t="s">
        <v>119</v>
      </c>
    </row>
    <row r="158" spans="1:65" s="153" customFormat="1" ht="24.2" customHeight="1">
      <c r="A158" s="150"/>
      <c r="B158" s="84"/>
      <c r="C158" s="291" t="s">
        <v>204</v>
      </c>
      <c r="D158" s="291" t="s">
        <v>182</v>
      </c>
      <c r="E158" s="292" t="s">
        <v>205</v>
      </c>
      <c r="F158" s="293" t="s">
        <v>206</v>
      </c>
      <c r="G158" s="294" t="s">
        <v>124</v>
      </c>
      <c r="H158" s="295">
        <v>121.8</v>
      </c>
      <c r="I158" s="89"/>
      <c r="J158" s="301">
        <f>ROUND(I158*H158,2)</f>
        <v>0</v>
      </c>
      <c r="K158" s="293" t="s">
        <v>125</v>
      </c>
      <c r="L158" s="200"/>
      <c r="M158" s="90" t="s">
        <v>1</v>
      </c>
      <c r="N158" s="201" t="s">
        <v>41</v>
      </c>
      <c r="O158" s="185"/>
      <c r="P158" s="186">
        <f>O158*H158</f>
        <v>0</v>
      </c>
      <c r="Q158" s="186">
        <v>0.17599999999999999</v>
      </c>
      <c r="R158" s="186">
        <f>Q158*H158</f>
        <v>21.436799999999998</v>
      </c>
      <c r="S158" s="186">
        <v>0</v>
      </c>
      <c r="T158" s="187">
        <f>S158*H158</f>
        <v>0</v>
      </c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/>
      <c r="AR158" s="188" t="s">
        <v>157</v>
      </c>
      <c r="AT158" s="188" t="s">
        <v>182</v>
      </c>
      <c r="AU158" s="188" t="s">
        <v>85</v>
      </c>
      <c r="AY158" s="144" t="s">
        <v>119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44" t="s">
        <v>81</v>
      </c>
      <c r="BK158" s="189">
        <f>ROUND(I158*H158,2)</f>
        <v>0</v>
      </c>
      <c r="BL158" s="144" t="s">
        <v>126</v>
      </c>
      <c r="BM158" s="188" t="s">
        <v>207</v>
      </c>
    </row>
    <row r="159" spans="1:65" s="88" customFormat="1" ht="11.25">
      <c r="B159" s="195"/>
      <c r="C159" s="287"/>
      <c r="D159" s="284" t="s">
        <v>128</v>
      </c>
      <c r="E159" s="288" t="s">
        <v>1</v>
      </c>
      <c r="F159" s="289" t="s">
        <v>208</v>
      </c>
      <c r="G159" s="287"/>
      <c r="H159" s="290">
        <v>116</v>
      </c>
      <c r="J159" s="287"/>
      <c r="K159" s="287"/>
      <c r="L159" s="195"/>
      <c r="M159" s="197"/>
      <c r="N159" s="198"/>
      <c r="O159" s="198"/>
      <c r="P159" s="198"/>
      <c r="Q159" s="198"/>
      <c r="R159" s="198"/>
      <c r="S159" s="198"/>
      <c r="T159" s="199"/>
      <c r="AT159" s="196" t="s">
        <v>128</v>
      </c>
      <c r="AU159" s="196" t="s">
        <v>85</v>
      </c>
      <c r="AV159" s="88" t="s">
        <v>85</v>
      </c>
      <c r="AW159" s="88" t="s">
        <v>32</v>
      </c>
      <c r="AX159" s="88" t="s">
        <v>81</v>
      </c>
      <c r="AY159" s="196" t="s">
        <v>119</v>
      </c>
    </row>
    <row r="160" spans="1:65" s="88" customFormat="1" ht="11.25">
      <c r="B160" s="195"/>
      <c r="C160" s="287"/>
      <c r="D160" s="284" t="s">
        <v>128</v>
      </c>
      <c r="E160" s="287"/>
      <c r="F160" s="289" t="s">
        <v>209</v>
      </c>
      <c r="G160" s="287"/>
      <c r="H160" s="290">
        <v>121.8</v>
      </c>
      <c r="J160" s="287"/>
      <c r="K160" s="287"/>
      <c r="L160" s="195"/>
      <c r="M160" s="197"/>
      <c r="N160" s="198"/>
      <c r="O160" s="198"/>
      <c r="P160" s="198"/>
      <c r="Q160" s="198"/>
      <c r="R160" s="198"/>
      <c r="S160" s="198"/>
      <c r="T160" s="199"/>
      <c r="AT160" s="196" t="s">
        <v>128</v>
      </c>
      <c r="AU160" s="196" t="s">
        <v>85</v>
      </c>
      <c r="AV160" s="88" t="s">
        <v>85</v>
      </c>
      <c r="AW160" s="88" t="s">
        <v>3</v>
      </c>
      <c r="AX160" s="88" t="s">
        <v>81</v>
      </c>
      <c r="AY160" s="196" t="s">
        <v>119</v>
      </c>
    </row>
    <row r="161" spans="1:65" s="153" customFormat="1" ht="24.2" customHeight="1">
      <c r="A161" s="150"/>
      <c r="B161" s="84"/>
      <c r="C161" s="291" t="s">
        <v>210</v>
      </c>
      <c r="D161" s="291" t="s">
        <v>182</v>
      </c>
      <c r="E161" s="292" t="s">
        <v>211</v>
      </c>
      <c r="F161" s="293" t="s">
        <v>212</v>
      </c>
      <c r="G161" s="294" t="s">
        <v>124</v>
      </c>
      <c r="H161" s="295">
        <v>27.3</v>
      </c>
      <c r="I161" s="89"/>
      <c r="J161" s="301">
        <f>ROUND(I161*H161,2)</f>
        <v>0</v>
      </c>
      <c r="K161" s="293" t="s">
        <v>1</v>
      </c>
      <c r="L161" s="200"/>
      <c r="M161" s="90" t="s">
        <v>1</v>
      </c>
      <c r="N161" s="201" t="s">
        <v>41</v>
      </c>
      <c r="O161" s="185"/>
      <c r="P161" s="186">
        <f>O161*H161</f>
        <v>0</v>
      </c>
      <c r="Q161" s="186">
        <v>0.15</v>
      </c>
      <c r="R161" s="186">
        <f>Q161*H161</f>
        <v>4.0949999999999998</v>
      </c>
      <c r="S161" s="186">
        <v>0</v>
      </c>
      <c r="T161" s="187">
        <f>S161*H161</f>
        <v>0</v>
      </c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/>
      <c r="AR161" s="188" t="s">
        <v>157</v>
      </c>
      <c r="AT161" s="188" t="s">
        <v>182</v>
      </c>
      <c r="AU161" s="188" t="s">
        <v>85</v>
      </c>
      <c r="AY161" s="144" t="s">
        <v>119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44" t="s">
        <v>81</v>
      </c>
      <c r="BK161" s="189">
        <f>ROUND(I161*H161,2)</f>
        <v>0</v>
      </c>
      <c r="BL161" s="144" t="s">
        <v>126</v>
      </c>
      <c r="BM161" s="188" t="s">
        <v>213</v>
      </c>
    </row>
    <row r="162" spans="1:65" s="88" customFormat="1" ht="11.25">
      <c r="B162" s="195"/>
      <c r="C162" s="287"/>
      <c r="D162" s="284" t="s">
        <v>128</v>
      </c>
      <c r="E162" s="288" t="s">
        <v>1</v>
      </c>
      <c r="F162" s="289" t="s">
        <v>214</v>
      </c>
      <c r="G162" s="287"/>
      <c r="H162" s="290">
        <v>26</v>
      </c>
      <c r="J162" s="287"/>
      <c r="K162" s="287"/>
      <c r="L162" s="195"/>
      <c r="M162" s="197"/>
      <c r="N162" s="198"/>
      <c r="O162" s="198"/>
      <c r="P162" s="198"/>
      <c r="Q162" s="198"/>
      <c r="R162" s="198"/>
      <c r="S162" s="198"/>
      <c r="T162" s="199"/>
      <c r="AT162" s="196" t="s">
        <v>128</v>
      </c>
      <c r="AU162" s="196" t="s">
        <v>85</v>
      </c>
      <c r="AV162" s="88" t="s">
        <v>85</v>
      </c>
      <c r="AW162" s="88" t="s">
        <v>32</v>
      </c>
      <c r="AX162" s="88" t="s">
        <v>81</v>
      </c>
      <c r="AY162" s="196" t="s">
        <v>119</v>
      </c>
    </row>
    <row r="163" spans="1:65" s="88" customFormat="1" ht="11.25">
      <c r="B163" s="195"/>
      <c r="C163" s="287"/>
      <c r="D163" s="284" t="s">
        <v>128</v>
      </c>
      <c r="E163" s="287"/>
      <c r="F163" s="289" t="s">
        <v>215</v>
      </c>
      <c r="G163" s="287"/>
      <c r="H163" s="290">
        <v>27.3</v>
      </c>
      <c r="J163" s="287"/>
      <c r="K163" s="287"/>
      <c r="L163" s="195"/>
      <c r="M163" s="197"/>
      <c r="N163" s="198"/>
      <c r="O163" s="198"/>
      <c r="P163" s="198"/>
      <c r="Q163" s="198"/>
      <c r="R163" s="198"/>
      <c r="S163" s="198"/>
      <c r="T163" s="199"/>
      <c r="AT163" s="196" t="s">
        <v>128</v>
      </c>
      <c r="AU163" s="196" t="s">
        <v>85</v>
      </c>
      <c r="AV163" s="88" t="s">
        <v>85</v>
      </c>
      <c r="AW163" s="88" t="s">
        <v>3</v>
      </c>
      <c r="AX163" s="88" t="s">
        <v>81</v>
      </c>
      <c r="AY163" s="196" t="s">
        <v>119</v>
      </c>
    </row>
    <row r="164" spans="1:65" s="153" customFormat="1" ht="37.9" customHeight="1">
      <c r="A164" s="150"/>
      <c r="B164" s="84"/>
      <c r="C164" s="278" t="s">
        <v>216</v>
      </c>
      <c r="D164" s="278" t="s">
        <v>121</v>
      </c>
      <c r="E164" s="279" t="s">
        <v>217</v>
      </c>
      <c r="F164" s="280" t="s">
        <v>218</v>
      </c>
      <c r="G164" s="281" t="s">
        <v>124</v>
      </c>
      <c r="H164" s="282">
        <v>26</v>
      </c>
      <c r="I164" s="85"/>
      <c r="J164" s="300">
        <f>ROUND(I164*H164,2)</f>
        <v>0</v>
      </c>
      <c r="K164" s="280" t="s">
        <v>125</v>
      </c>
      <c r="L164" s="84"/>
      <c r="M164" s="86" t="s">
        <v>1</v>
      </c>
      <c r="N164" s="184" t="s">
        <v>41</v>
      </c>
      <c r="O164" s="185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/>
      <c r="AR164" s="188" t="s">
        <v>126</v>
      </c>
      <c r="AT164" s="188" t="s">
        <v>121</v>
      </c>
      <c r="AU164" s="188" t="s">
        <v>85</v>
      </c>
      <c r="AY164" s="144" t="s">
        <v>119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44" t="s">
        <v>81</v>
      </c>
      <c r="BK164" s="189">
        <f>ROUND(I164*H164,2)</f>
        <v>0</v>
      </c>
      <c r="BL164" s="144" t="s">
        <v>126</v>
      </c>
      <c r="BM164" s="188" t="s">
        <v>219</v>
      </c>
    </row>
    <row r="165" spans="1:65" s="153" customFormat="1" ht="21.75" customHeight="1">
      <c r="A165" s="150"/>
      <c r="B165" s="84"/>
      <c r="C165" s="278" t="s">
        <v>220</v>
      </c>
      <c r="D165" s="278" t="s">
        <v>121</v>
      </c>
      <c r="E165" s="279" t="s">
        <v>221</v>
      </c>
      <c r="F165" s="280" t="s">
        <v>222</v>
      </c>
      <c r="G165" s="281" t="s">
        <v>142</v>
      </c>
      <c r="H165" s="282">
        <v>250</v>
      </c>
      <c r="I165" s="85"/>
      <c r="J165" s="300">
        <f>ROUND(I165*H165,2)</f>
        <v>0</v>
      </c>
      <c r="K165" s="280" t="s">
        <v>125</v>
      </c>
      <c r="L165" s="84"/>
      <c r="M165" s="86" t="s">
        <v>1</v>
      </c>
      <c r="N165" s="184" t="s">
        <v>41</v>
      </c>
      <c r="O165" s="185"/>
      <c r="P165" s="186">
        <f>O165*H165</f>
        <v>0</v>
      </c>
      <c r="Q165" s="186">
        <v>3.5999999999999999E-3</v>
      </c>
      <c r="R165" s="186">
        <f>Q165*H165</f>
        <v>0.9</v>
      </c>
      <c r="S165" s="186">
        <v>0</v>
      </c>
      <c r="T165" s="187">
        <f>S165*H165</f>
        <v>0</v>
      </c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R165" s="188" t="s">
        <v>126</v>
      </c>
      <c r="AT165" s="188" t="s">
        <v>121</v>
      </c>
      <c r="AU165" s="188" t="s">
        <v>85</v>
      </c>
      <c r="AY165" s="144" t="s">
        <v>119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44" t="s">
        <v>81</v>
      </c>
      <c r="BK165" s="189">
        <f>ROUND(I165*H165,2)</f>
        <v>0</v>
      </c>
      <c r="BL165" s="144" t="s">
        <v>126</v>
      </c>
      <c r="BM165" s="188" t="s">
        <v>223</v>
      </c>
    </row>
    <row r="166" spans="1:65" s="83" customFormat="1" ht="22.9" customHeight="1">
      <c r="B166" s="176"/>
      <c r="C166" s="272"/>
      <c r="D166" s="273" t="s">
        <v>75</v>
      </c>
      <c r="E166" s="276" t="s">
        <v>157</v>
      </c>
      <c r="F166" s="276" t="s">
        <v>224</v>
      </c>
      <c r="G166" s="272"/>
      <c r="H166" s="272"/>
      <c r="J166" s="277">
        <f>BK166</f>
        <v>0</v>
      </c>
      <c r="K166" s="272"/>
      <c r="L166" s="176"/>
      <c r="M166" s="178"/>
      <c r="N166" s="179"/>
      <c r="O166" s="179"/>
      <c r="P166" s="180">
        <f>SUM(P167:P194)</f>
        <v>0</v>
      </c>
      <c r="Q166" s="179"/>
      <c r="R166" s="180">
        <f>SUM(R167:R194)</f>
        <v>4.1924800000000007</v>
      </c>
      <c r="S166" s="179"/>
      <c r="T166" s="181">
        <f>SUM(T167:T194)</f>
        <v>3</v>
      </c>
      <c r="AR166" s="177" t="s">
        <v>81</v>
      </c>
      <c r="AT166" s="182" t="s">
        <v>75</v>
      </c>
      <c r="AU166" s="182" t="s">
        <v>81</v>
      </c>
      <c r="AY166" s="177" t="s">
        <v>119</v>
      </c>
      <c r="BK166" s="183">
        <f>SUM(BK167:BK194)</f>
        <v>0</v>
      </c>
    </row>
    <row r="167" spans="1:65" s="153" customFormat="1" ht="24.2" customHeight="1">
      <c r="A167" s="150"/>
      <c r="B167" s="84"/>
      <c r="C167" s="278" t="s">
        <v>7</v>
      </c>
      <c r="D167" s="278" t="s">
        <v>121</v>
      </c>
      <c r="E167" s="279" t="s">
        <v>225</v>
      </c>
      <c r="F167" s="280" t="s">
        <v>226</v>
      </c>
      <c r="G167" s="281" t="s">
        <v>227</v>
      </c>
      <c r="H167" s="282">
        <v>20</v>
      </c>
      <c r="I167" s="85"/>
      <c r="J167" s="300">
        <f>ROUND(I167*H167,2)</f>
        <v>0</v>
      </c>
      <c r="K167" s="280" t="s">
        <v>125</v>
      </c>
      <c r="L167" s="84"/>
      <c r="M167" s="86" t="s">
        <v>1</v>
      </c>
      <c r="N167" s="184" t="s">
        <v>41</v>
      </c>
      <c r="O167" s="185"/>
      <c r="P167" s="186">
        <f>O167*H167</f>
        <v>0</v>
      </c>
      <c r="Q167" s="186">
        <v>0.10037</v>
      </c>
      <c r="R167" s="186">
        <f>Q167*H167</f>
        <v>2.0074000000000001</v>
      </c>
      <c r="S167" s="186">
        <v>0.1</v>
      </c>
      <c r="T167" s="187">
        <f>S167*H167</f>
        <v>2</v>
      </c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/>
      <c r="AR167" s="188" t="s">
        <v>126</v>
      </c>
      <c r="AT167" s="188" t="s">
        <v>121</v>
      </c>
      <c r="AU167" s="188" t="s">
        <v>85</v>
      </c>
      <c r="AY167" s="144" t="s">
        <v>119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44" t="s">
        <v>81</v>
      </c>
      <c r="BK167" s="189">
        <f>ROUND(I167*H167,2)</f>
        <v>0</v>
      </c>
      <c r="BL167" s="144" t="s">
        <v>126</v>
      </c>
      <c r="BM167" s="188" t="s">
        <v>228</v>
      </c>
    </row>
    <row r="168" spans="1:65" s="87" customFormat="1" ht="11.25">
      <c r="B168" s="190"/>
      <c r="C168" s="283"/>
      <c r="D168" s="284" t="s">
        <v>128</v>
      </c>
      <c r="E168" s="285" t="s">
        <v>1</v>
      </c>
      <c r="F168" s="286" t="s">
        <v>229</v>
      </c>
      <c r="G168" s="283"/>
      <c r="H168" s="285" t="s">
        <v>1</v>
      </c>
      <c r="J168" s="283"/>
      <c r="K168" s="283"/>
      <c r="L168" s="190"/>
      <c r="M168" s="192"/>
      <c r="N168" s="193"/>
      <c r="O168" s="193"/>
      <c r="P168" s="193"/>
      <c r="Q168" s="193"/>
      <c r="R168" s="193"/>
      <c r="S168" s="193"/>
      <c r="T168" s="194"/>
      <c r="AT168" s="191" t="s">
        <v>128</v>
      </c>
      <c r="AU168" s="191" t="s">
        <v>85</v>
      </c>
      <c r="AV168" s="87" t="s">
        <v>81</v>
      </c>
      <c r="AW168" s="87" t="s">
        <v>32</v>
      </c>
      <c r="AX168" s="87" t="s">
        <v>76</v>
      </c>
      <c r="AY168" s="191" t="s">
        <v>119</v>
      </c>
    </row>
    <row r="169" spans="1:65" s="87" customFormat="1" ht="22.5">
      <c r="B169" s="190"/>
      <c r="C169" s="283"/>
      <c r="D169" s="284" t="s">
        <v>128</v>
      </c>
      <c r="E169" s="285" t="s">
        <v>1</v>
      </c>
      <c r="F169" s="286" t="s">
        <v>230</v>
      </c>
      <c r="G169" s="283"/>
      <c r="H169" s="285" t="s">
        <v>1</v>
      </c>
      <c r="J169" s="283"/>
      <c r="K169" s="283"/>
      <c r="L169" s="190"/>
      <c r="M169" s="192"/>
      <c r="N169" s="193"/>
      <c r="O169" s="193"/>
      <c r="P169" s="193"/>
      <c r="Q169" s="193"/>
      <c r="R169" s="193"/>
      <c r="S169" s="193"/>
      <c r="T169" s="194"/>
      <c r="AT169" s="191" t="s">
        <v>128</v>
      </c>
      <c r="AU169" s="191" t="s">
        <v>85</v>
      </c>
      <c r="AV169" s="87" t="s">
        <v>81</v>
      </c>
      <c r="AW169" s="87" t="s">
        <v>32</v>
      </c>
      <c r="AX169" s="87" t="s">
        <v>76</v>
      </c>
      <c r="AY169" s="191" t="s">
        <v>119</v>
      </c>
    </row>
    <row r="170" spans="1:65" s="87" customFormat="1" ht="11.25">
      <c r="B170" s="190"/>
      <c r="C170" s="283"/>
      <c r="D170" s="284" t="s">
        <v>128</v>
      </c>
      <c r="E170" s="285" t="s">
        <v>1</v>
      </c>
      <c r="F170" s="286" t="s">
        <v>231</v>
      </c>
      <c r="G170" s="283"/>
      <c r="H170" s="285" t="s">
        <v>1</v>
      </c>
      <c r="J170" s="283"/>
      <c r="K170" s="283"/>
      <c r="L170" s="190"/>
      <c r="M170" s="192"/>
      <c r="N170" s="193"/>
      <c r="O170" s="193"/>
      <c r="P170" s="193"/>
      <c r="Q170" s="193"/>
      <c r="R170" s="193"/>
      <c r="S170" s="193"/>
      <c r="T170" s="194"/>
      <c r="AT170" s="191" t="s">
        <v>128</v>
      </c>
      <c r="AU170" s="191" t="s">
        <v>85</v>
      </c>
      <c r="AV170" s="87" t="s">
        <v>81</v>
      </c>
      <c r="AW170" s="87" t="s">
        <v>32</v>
      </c>
      <c r="AX170" s="87" t="s">
        <v>76</v>
      </c>
      <c r="AY170" s="191" t="s">
        <v>119</v>
      </c>
    </row>
    <row r="171" spans="1:65" s="87" customFormat="1" ht="11.25">
      <c r="B171" s="190"/>
      <c r="C171" s="283"/>
      <c r="D171" s="284" t="s">
        <v>128</v>
      </c>
      <c r="E171" s="285" t="s">
        <v>1</v>
      </c>
      <c r="F171" s="286" t="s">
        <v>232</v>
      </c>
      <c r="G171" s="283"/>
      <c r="H171" s="285" t="s">
        <v>1</v>
      </c>
      <c r="J171" s="283"/>
      <c r="K171" s="283"/>
      <c r="L171" s="190"/>
      <c r="M171" s="192"/>
      <c r="N171" s="193"/>
      <c r="O171" s="193"/>
      <c r="P171" s="193"/>
      <c r="Q171" s="193"/>
      <c r="R171" s="193"/>
      <c r="S171" s="193"/>
      <c r="T171" s="194"/>
      <c r="AT171" s="191" t="s">
        <v>128</v>
      </c>
      <c r="AU171" s="191" t="s">
        <v>85</v>
      </c>
      <c r="AV171" s="87" t="s">
        <v>81</v>
      </c>
      <c r="AW171" s="87" t="s">
        <v>32</v>
      </c>
      <c r="AX171" s="87" t="s">
        <v>76</v>
      </c>
      <c r="AY171" s="191" t="s">
        <v>119</v>
      </c>
    </row>
    <row r="172" spans="1:65" s="87" customFormat="1" ht="22.5">
      <c r="B172" s="190"/>
      <c r="C172" s="283"/>
      <c r="D172" s="284" t="s">
        <v>128</v>
      </c>
      <c r="E172" s="285" t="s">
        <v>1</v>
      </c>
      <c r="F172" s="286" t="s">
        <v>233</v>
      </c>
      <c r="G172" s="283"/>
      <c r="H172" s="285" t="s">
        <v>1</v>
      </c>
      <c r="J172" s="283"/>
      <c r="K172" s="283"/>
      <c r="L172" s="190"/>
      <c r="M172" s="192"/>
      <c r="N172" s="193"/>
      <c r="O172" s="193"/>
      <c r="P172" s="193"/>
      <c r="Q172" s="193"/>
      <c r="R172" s="193"/>
      <c r="S172" s="193"/>
      <c r="T172" s="194"/>
      <c r="AT172" s="191" t="s">
        <v>128</v>
      </c>
      <c r="AU172" s="191" t="s">
        <v>85</v>
      </c>
      <c r="AV172" s="87" t="s">
        <v>81</v>
      </c>
      <c r="AW172" s="87" t="s">
        <v>32</v>
      </c>
      <c r="AX172" s="87" t="s">
        <v>76</v>
      </c>
      <c r="AY172" s="191" t="s">
        <v>119</v>
      </c>
    </row>
    <row r="173" spans="1:65" s="87" customFormat="1" ht="11.25">
      <c r="B173" s="190"/>
      <c r="C173" s="283"/>
      <c r="D173" s="284" t="s">
        <v>128</v>
      </c>
      <c r="E173" s="285" t="s">
        <v>1</v>
      </c>
      <c r="F173" s="286" t="s">
        <v>234</v>
      </c>
      <c r="G173" s="283"/>
      <c r="H173" s="285" t="s">
        <v>1</v>
      </c>
      <c r="J173" s="283"/>
      <c r="K173" s="283"/>
      <c r="L173" s="190"/>
      <c r="M173" s="192"/>
      <c r="N173" s="193"/>
      <c r="O173" s="193"/>
      <c r="P173" s="193"/>
      <c r="Q173" s="193"/>
      <c r="R173" s="193"/>
      <c r="S173" s="193"/>
      <c r="T173" s="194"/>
      <c r="AT173" s="191" t="s">
        <v>128</v>
      </c>
      <c r="AU173" s="191" t="s">
        <v>85</v>
      </c>
      <c r="AV173" s="87" t="s">
        <v>81</v>
      </c>
      <c r="AW173" s="87" t="s">
        <v>32</v>
      </c>
      <c r="AX173" s="87" t="s">
        <v>76</v>
      </c>
      <c r="AY173" s="191" t="s">
        <v>119</v>
      </c>
    </row>
    <row r="174" spans="1:65" s="87" customFormat="1" ht="11.25">
      <c r="B174" s="190"/>
      <c r="C174" s="283"/>
      <c r="D174" s="284" t="s">
        <v>128</v>
      </c>
      <c r="E174" s="285" t="s">
        <v>1</v>
      </c>
      <c r="F174" s="286" t="s">
        <v>235</v>
      </c>
      <c r="G174" s="283"/>
      <c r="H174" s="285" t="s">
        <v>1</v>
      </c>
      <c r="J174" s="283"/>
      <c r="K174" s="283"/>
      <c r="L174" s="190"/>
      <c r="M174" s="192"/>
      <c r="N174" s="193"/>
      <c r="O174" s="193"/>
      <c r="P174" s="193"/>
      <c r="Q174" s="193"/>
      <c r="R174" s="193"/>
      <c r="S174" s="193"/>
      <c r="T174" s="194"/>
      <c r="AT174" s="191" t="s">
        <v>128</v>
      </c>
      <c r="AU174" s="191" t="s">
        <v>85</v>
      </c>
      <c r="AV174" s="87" t="s">
        <v>81</v>
      </c>
      <c r="AW174" s="87" t="s">
        <v>32</v>
      </c>
      <c r="AX174" s="87" t="s">
        <v>76</v>
      </c>
      <c r="AY174" s="191" t="s">
        <v>119</v>
      </c>
    </row>
    <row r="175" spans="1:65" s="88" customFormat="1" ht="11.25">
      <c r="B175" s="195"/>
      <c r="C175" s="287"/>
      <c r="D175" s="284" t="s">
        <v>128</v>
      </c>
      <c r="E175" s="288" t="s">
        <v>1</v>
      </c>
      <c r="F175" s="289" t="s">
        <v>220</v>
      </c>
      <c r="G175" s="287"/>
      <c r="H175" s="290">
        <v>20</v>
      </c>
      <c r="J175" s="287"/>
      <c r="K175" s="287"/>
      <c r="L175" s="195"/>
      <c r="M175" s="197"/>
      <c r="N175" s="198"/>
      <c r="O175" s="198"/>
      <c r="P175" s="198"/>
      <c r="Q175" s="198"/>
      <c r="R175" s="198"/>
      <c r="S175" s="198"/>
      <c r="T175" s="199"/>
      <c r="AT175" s="196" t="s">
        <v>128</v>
      </c>
      <c r="AU175" s="196" t="s">
        <v>85</v>
      </c>
      <c r="AV175" s="88" t="s">
        <v>85</v>
      </c>
      <c r="AW175" s="88" t="s">
        <v>32</v>
      </c>
      <c r="AX175" s="88" t="s">
        <v>81</v>
      </c>
      <c r="AY175" s="196" t="s">
        <v>119</v>
      </c>
    </row>
    <row r="176" spans="1:65" s="153" customFormat="1" ht="24.2" customHeight="1">
      <c r="A176" s="150"/>
      <c r="B176" s="84"/>
      <c r="C176" s="291" t="s">
        <v>236</v>
      </c>
      <c r="D176" s="291" t="s">
        <v>182</v>
      </c>
      <c r="E176" s="292" t="s">
        <v>237</v>
      </c>
      <c r="F176" s="293" t="s">
        <v>238</v>
      </c>
      <c r="G176" s="294" t="s">
        <v>227</v>
      </c>
      <c r="H176" s="295">
        <v>20</v>
      </c>
      <c r="I176" s="89"/>
      <c r="J176" s="301">
        <f>ROUND(I176*H176,2)</f>
        <v>0</v>
      </c>
      <c r="K176" s="293" t="s">
        <v>125</v>
      </c>
      <c r="L176" s="200"/>
      <c r="M176" s="90" t="s">
        <v>1</v>
      </c>
      <c r="N176" s="201" t="s">
        <v>41</v>
      </c>
      <c r="O176" s="185"/>
      <c r="P176" s="186">
        <f>O176*H176</f>
        <v>0</v>
      </c>
      <c r="Q176" s="186">
        <v>1.11E-2</v>
      </c>
      <c r="R176" s="186">
        <f>Q176*H176</f>
        <v>0.222</v>
      </c>
      <c r="S176" s="186">
        <v>0</v>
      </c>
      <c r="T176" s="187">
        <f>S176*H176</f>
        <v>0</v>
      </c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/>
      <c r="AR176" s="188" t="s">
        <v>157</v>
      </c>
      <c r="AT176" s="188" t="s">
        <v>182</v>
      </c>
      <c r="AU176" s="188" t="s">
        <v>85</v>
      </c>
      <c r="AY176" s="144" t="s">
        <v>119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44" t="s">
        <v>81</v>
      </c>
      <c r="BK176" s="189">
        <f>ROUND(I176*H176,2)</f>
        <v>0</v>
      </c>
      <c r="BL176" s="144" t="s">
        <v>126</v>
      </c>
      <c r="BM176" s="188" t="s">
        <v>239</v>
      </c>
    </row>
    <row r="177" spans="1:65" s="153" customFormat="1" ht="37.9" customHeight="1">
      <c r="A177" s="150"/>
      <c r="B177" s="84"/>
      <c r="C177" s="278" t="s">
        <v>240</v>
      </c>
      <c r="D177" s="278" t="s">
        <v>121</v>
      </c>
      <c r="E177" s="279" t="s">
        <v>241</v>
      </c>
      <c r="F177" s="280" t="s">
        <v>242</v>
      </c>
      <c r="G177" s="281" t="s">
        <v>227</v>
      </c>
      <c r="H177" s="282">
        <v>2</v>
      </c>
      <c r="I177" s="85"/>
      <c r="J177" s="300">
        <f>ROUND(I177*H177,2)</f>
        <v>0</v>
      </c>
      <c r="K177" s="280" t="s">
        <v>125</v>
      </c>
      <c r="L177" s="84"/>
      <c r="M177" s="86" t="s">
        <v>1</v>
      </c>
      <c r="N177" s="184" t="s">
        <v>41</v>
      </c>
      <c r="O177" s="185"/>
      <c r="P177" s="186">
        <f>O177*H177</f>
        <v>0</v>
      </c>
      <c r="Q177" s="186">
        <v>0.52254</v>
      </c>
      <c r="R177" s="186">
        <f>Q177*H177</f>
        <v>1.04508</v>
      </c>
      <c r="S177" s="186">
        <v>0.5</v>
      </c>
      <c r="T177" s="187">
        <f>S177*H177</f>
        <v>1</v>
      </c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/>
      <c r="AR177" s="188" t="s">
        <v>126</v>
      </c>
      <c r="AT177" s="188" t="s">
        <v>121</v>
      </c>
      <c r="AU177" s="188" t="s">
        <v>85</v>
      </c>
      <c r="AY177" s="144" t="s">
        <v>119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44" t="s">
        <v>81</v>
      </c>
      <c r="BK177" s="189">
        <f>ROUND(I177*H177,2)</f>
        <v>0</v>
      </c>
      <c r="BL177" s="144" t="s">
        <v>126</v>
      </c>
      <c r="BM177" s="188" t="s">
        <v>243</v>
      </c>
    </row>
    <row r="178" spans="1:65" s="87" customFormat="1" ht="11.25">
      <c r="B178" s="190"/>
      <c r="C178" s="283"/>
      <c r="D178" s="284" t="s">
        <v>128</v>
      </c>
      <c r="E178" s="285" t="s">
        <v>1</v>
      </c>
      <c r="F178" s="286" t="s">
        <v>229</v>
      </c>
      <c r="G178" s="283"/>
      <c r="H178" s="285" t="s">
        <v>1</v>
      </c>
      <c r="J178" s="283"/>
      <c r="K178" s="283"/>
      <c r="L178" s="190"/>
      <c r="M178" s="192"/>
      <c r="N178" s="193"/>
      <c r="O178" s="193"/>
      <c r="P178" s="193"/>
      <c r="Q178" s="193"/>
      <c r="R178" s="193"/>
      <c r="S178" s="193"/>
      <c r="T178" s="194"/>
      <c r="AT178" s="191" t="s">
        <v>128</v>
      </c>
      <c r="AU178" s="191" t="s">
        <v>85</v>
      </c>
      <c r="AV178" s="87" t="s">
        <v>81</v>
      </c>
      <c r="AW178" s="87" t="s">
        <v>32</v>
      </c>
      <c r="AX178" s="87" t="s">
        <v>76</v>
      </c>
      <c r="AY178" s="191" t="s">
        <v>119</v>
      </c>
    </row>
    <row r="179" spans="1:65" s="87" customFormat="1" ht="22.5">
      <c r="B179" s="190"/>
      <c r="C179" s="283"/>
      <c r="D179" s="284" t="s">
        <v>128</v>
      </c>
      <c r="E179" s="285" t="s">
        <v>1</v>
      </c>
      <c r="F179" s="286" t="s">
        <v>244</v>
      </c>
      <c r="G179" s="283"/>
      <c r="H179" s="285" t="s">
        <v>1</v>
      </c>
      <c r="J179" s="283"/>
      <c r="K179" s="283"/>
      <c r="L179" s="190"/>
      <c r="M179" s="192"/>
      <c r="N179" s="193"/>
      <c r="O179" s="193"/>
      <c r="P179" s="193"/>
      <c r="Q179" s="193"/>
      <c r="R179" s="193"/>
      <c r="S179" s="193"/>
      <c r="T179" s="194"/>
      <c r="AT179" s="191" t="s">
        <v>128</v>
      </c>
      <c r="AU179" s="191" t="s">
        <v>85</v>
      </c>
      <c r="AV179" s="87" t="s">
        <v>81</v>
      </c>
      <c r="AW179" s="87" t="s">
        <v>32</v>
      </c>
      <c r="AX179" s="87" t="s">
        <v>76</v>
      </c>
      <c r="AY179" s="191" t="s">
        <v>119</v>
      </c>
    </row>
    <row r="180" spans="1:65" s="87" customFormat="1" ht="11.25">
      <c r="B180" s="190"/>
      <c r="C180" s="283"/>
      <c r="D180" s="284" t="s">
        <v>128</v>
      </c>
      <c r="E180" s="285" t="s">
        <v>1</v>
      </c>
      <c r="F180" s="286" t="s">
        <v>245</v>
      </c>
      <c r="G180" s="283"/>
      <c r="H180" s="285" t="s">
        <v>1</v>
      </c>
      <c r="J180" s="283"/>
      <c r="K180" s="283"/>
      <c r="L180" s="190"/>
      <c r="M180" s="192"/>
      <c r="N180" s="193"/>
      <c r="O180" s="193"/>
      <c r="P180" s="193"/>
      <c r="Q180" s="193"/>
      <c r="R180" s="193"/>
      <c r="S180" s="193"/>
      <c r="T180" s="194"/>
      <c r="AT180" s="191" t="s">
        <v>128</v>
      </c>
      <c r="AU180" s="191" t="s">
        <v>85</v>
      </c>
      <c r="AV180" s="87" t="s">
        <v>81</v>
      </c>
      <c r="AW180" s="87" t="s">
        <v>32</v>
      </c>
      <c r="AX180" s="87" t="s">
        <v>76</v>
      </c>
      <c r="AY180" s="191" t="s">
        <v>119</v>
      </c>
    </row>
    <row r="181" spans="1:65" s="87" customFormat="1" ht="11.25">
      <c r="B181" s="190"/>
      <c r="C181" s="283"/>
      <c r="D181" s="284" t="s">
        <v>128</v>
      </c>
      <c r="E181" s="285" t="s">
        <v>1</v>
      </c>
      <c r="F181" s="286" t="s">
        <v>246</v>
      </c>
      <c r="G181" s="283"/>
      <c r="H181" s="285" t="s">
        <v>1</v>
      </c>
      <c r="J181" s="283"/>
      <c r="K181" s="283"/>
      <c r="L181" s="190"/>
      <c r="M181" s="192"/>
      <c r="N181" s="193"/>
      <c r="O181" s="193"/>
      <c r="P181" s="193"/>
      <c r="Q181" s="193"/>
      <c r="R181" s="193"/>
      <c r="S181" s="193"/>
      <c r="T181" s="194"/>
      <c r="AT181" s="191" t="s">
        <v>128</v>
      </c>
      <c r="AU181" s="191" t="s">
        <v>85</v>
      </c>
      <c r="AV181" s="87" t="s">
        <v>81</v>
      </c>
      <c r="AW181" s="87" t="s">
        <v>32</v>
      </c>
      <c r="AX181" s="87" t="s">
        <v>76</v>
      </c>
      <c r="AY181" s="191" t="s">
        <v>119</v>
      </c>
    </row>
    <row r="182" spans="1:65" s="87" customFormat="1" ht="11.25">
      <c r="B182" s="190"/>
      <c r="C182" s="283"/>
      <c r="D182" s="284" t="s">
        <v>128</v>
      </c>
      <c r="E182" s="285" t="s">
        <v>1</v>
      </c>
      <c r="F182" s="286" t="s">
        <v>247</v>
      </c>
      <c r="G182" s="283"/>
      <c r="H182" s="285" t="s">
        <v>1</v>
      </c>
      <c r="J182" s="283"/>
      <c r="K182" s="283"/>
      <c r="L182" s="190"/>
      <c r="M182" s="192"/>
      <c r="N182" s="193"/>
      <c r="O182" s="193"/>
      <c r="P182" s="193"/>
      <c r="Q182" s="193"/>
      <c r="R182" s="193"/>
      <c r="S182" s="193"/>
      <c r="T182" s="194"/>
      <c r="AT182" s="191" t="s">
        <v>128</v>
      </c>
      <c r="AU182" s="191" t="s">
        <v>85</v>
      </c>
      <c r="AV182" s="87" t="s">
        <v>81</v>
      </c>
      <c r="AW182" s="87" t="s">
        <v>32</v>
      </c>
      <c r="AX182" s="87" t="s">
        <v>76</v>
      </c>
      <c r="AY182" s="191" t="s">
        <v>119</v>
      </c>
    </row>
    <row r="183" spans="1:65" s="87" customFormat="1" ht="11.25">
      <c r="B183" s="190"/>
      <c r="C183" s="283"/>
      <c r="D183" s="284" t="s">
        <v>128</v>
      </c>
      <c r="E183" s="285" t="s">
        <v>1</v>
      </c>
      <c r="F183" s="286" t="s">
        <v>248</v>
      </c>
      <c r="G183" s="283"/>
      <c r="H183" s="285" t="s">
        <v>1</v>
      </c>
      <c r="J183" s="283"/>
      <c r="K183" s="283"/>
      <c r="L183" s="190"/>
      <c r="M183" s="192"/>
      <c r="N183" s="193"/>
      <c r="O183" s="193"/>
      <c r="P183" s="193"/>
      <c r="Q183" s="193"/>
      <c r="R183" s="193"/>
      <c r="S183" s="193"/>
      <c r="T183" s="194"/>
      <c r="AT183" s="191" t="s">
        <v>128</v>
      </c>
      <c r="AU183" s="191" t="s">
        <v>85</v>
      </c>
      <c r="AV183" s="87" t="s">
        <v>81</v>
      </c>
      <c r="AW183" s="87" t="s">
        <v>32</v>
      </c>
      <c r="AX183" s="87" t="s">
        <v>76</v>
      </c>
      <c r="AY183" s="191" t="s">
        <v>119</v>
      </c>
    </row>
    <row r="184" spans="1:65" s="87" customFormat="1" ht="22.5">
      <c r="B184" s="190"/>
      <c r="C184" s="283"/>
      <c r="D184" s="284" t="s">
        <v>128</v>
      </c>
      <c r="E184" s="285" t="s">
        <v>1</v>
      </c>
      <c r="F184" s="286" t="s">
        <v>249</v>
      </c>
      <c r="G184" s="283"/>
      <c r="H184" s="285" t="s">
        <v>1</v>
      </c>
      <c r="J184" s="283"/>
      <c r="K184" s="283"/>
      <c r="L184" s="190"/>
      <c r="M184" s="192"/>
      <c r="N184" s="193"/>
      <c r="O184" s="193"/>
      <c r="P184" s="193"/>
      <c r="Q184" s="193"/>
      <c r="R184" s="193"/>
      <c r="S184" s="193"/>
      <c r="T184" s="194"/>
      <c r="AT184" s="191" t="s">
        <v>128</v>
      </c>
      <c r="AU184" s="191" t="s">
        <v>85</v>
      </c>
      <c r="AV184" s="87" t="s">
        <v>81</v>
      </c>
      <c r="AW184" s="87" t="s">
        <v>32</v>
      </c>
      <c r="AX184" s="87" t="s">
        <v>76</v>
      </c>
      <c r="AY184" s="191" t="s">
        <v>119</v>
      </c>
    </row>
    <row r="185" spans="1:65" s="87" customFormat="1" ht="22.5">
      <c r="B185" s="190"/>
      <c r="C185" s="283"/>
      <c r="D185" s="284" t="s">
        <v>128</v>
      </c>
      <c r="E185" s="285" t="s">
        <v>1</v>
      </c>
      <c r="F185" s="286" t="s">
        <v>250</v>
      </c>
      <c r="G185" s="283"/>
      <c r="H185" s="285" t="s">
        <v>1</v>
      </c>
      <c r="J185" s="283"/>
      <c r="K185" s="283"/>
      <c r="L185" s="190"/>
      <c r="M185" s="192"/>
      <c r="N185" s="193"/>
      <c r="O185" s="193"/>
      <c r="P185" s="193"/>
      <c r="Q185" s="193"/>
      <c r="R185" s="193"/>
      <c r="S185" s="193"/>
      <c r="T185" s="194"/>
      <c r="AT185" s="191" t="s">
        <v>128</v>
      </c>
      <c r="AU185" s="191" t="s">
        <v>85</v>
      </c>
      <c r="AV185" s="87" t="s">
        <v>81</v>
      </c>
      <c r="AW185" s="87" t="s">
        <v>32</v>
      </c>
      <c r="AX185" s="87" t="s">
        <v>76</v>
      </c>
      <c r="AY185" s="191" t="s">
        <v>119</v>
      </c>
    </row>
    <row r="186" spans="1:65" s="87" customFormat="1" ht="22.5">
      <c r="B186" s="190"/>
      <c r="C186" s="283"/>
      <c r="D186" s="284" t="s">
        <v>128</v>
      </c>
      <c r="E186" s="285" t="s">
        <v>1</v>
      </c>
      <c r="F186" s="286" t="s">
        <v>251</v>
      </c>
      <c r="G186" s="283"/>
      <c r="H186" s="285" t="s">
        <v>1</v>
      </c>
      <c r="J186" s="283"/>
      <c r="K186" s="283"/>
      <c r="L186" s="190"/>
      <c r="M186" s="192"/>
      <c r="N186" s="193"/>
      <c r="O186" s="193"/>
      <c r="P186" s="193"/>
      <c r="Q186" s="193"/>
      <c r="R186" s="193"/>
      <c r="S186" s="193"/>
      <c r="T186" s="194"/>
      <c r="AT186" s="191" t="s">
        <v>128</v>
      </c>
      <c r="AU186" s="191" t="s">
        <v>85</v>
      </c>
      <c r="AV186" s="87" t="s">
        <v>81</v>
      </c>
      <c r="AW186" s="87" t="s">
        <v>32</v>
      </c>
      <c r="AX186" s="87" t="s">
        <v>76</v>
      </c>
      <c r="AY186" s="191" t="s">
        <v>119</v>
      </c>
    </row>
    <row r="187" spans="1:65" s="87" customFormat="1" ht="22.5">
      <c r="B187" s="190"/>
      <c r="C187" s="283"/>
      <c r="D187" s="284" t="s">
        <v>128</v>
      </c>
      <c r="E187" s="285" t="s">
        <v>1</v>
      </c>
      <c r="F187" s="286" t="s">
        <v>252</v>
      </c>
      <c r="G187" s="283"/>
      <c r="H187" s="285" t="s">
        <v>1</v>
      </c>
      <c r="J187" s="283"/>
      <c r="K187" s="283"/>
      <c r="L187" s="190"/>
      <c r="M187" s="192"/>
      <c r="N187" s="193"/>
      <c r="O187" s="193"/>
      <c r="P187" s="193"/>
      <c r="Q187" s="193"/>
      <c r="R187" s="193"/>
      <c r="S187" s="193"/>
      <c r="T187" s="194"/>
      <c r="AT187" s="191" t="s">
        <v>128</v>
      </c>
      <c r="AU187" s="191" t="s">
        <v>85</v>
      </c>
      <c r="AV187" s="87" t="s">
        <v>81</v>
      </c>
      <c r="AW187" s="87" t="s">
        <v>32</v>
      </c>
      <c r="AX187" s="87" t="s">
        <v>76</v>
      </c>
      <c r="AY187" s="191" t="s">
        <v>119</v>
      </c>
    </row>
    <row r="188" spans="1:65" s="87" customFormat="1" ht="11.25">
      <c r="B188" s="190"/>
      <c r="C188" s="283"/>
      <c r="D188" s="284" t="s">
        <v>128</v>
      </c>
      <c r="E188" s="285" t="s">
        <v>1</v>
      </c>
      <c r="F188" s="286" t="s">
        <v>253</v>
      </c>
      <c r="G188" s="283"/>
      <c r="H188" s="285" t="s">
        <v>1</v>
      </c>
      <c r="J188" s="283"/>
      <c r="K188" s="283"/>
      <c r="L188" s="190"/>
      <c r="M188" s="192"/>
      <c r="N188" s="193"/>
      <c r="O188" s="193"/>
      <c r="P188" s="193"/>
      <c r="Q188" s="193"/>
      <c r="R188" s="193"/>
      <c r="S188" s="193"/>
      <c r="T188" s="194"/>
      <c r="AT188" s="191" t="s">
        <v>128</v>
      </c>
      <c r="AU188" s="191" t="s">
        <v>85</v>
      </c>
      <c r="AV188" s="87" t="s">
        <v>81</v>
      </c>
      <c r="AW188" s="87" t="s">
        <v>32</v>
      </c>
      <c r="AX188" s="87" t="s">
        <v>76</v>
      </c>
      <c r="AY188" s="191" t="s">
        <v>119</v>
      </c>
    </row>
    <row r="189" spans="1:65" s="87" customFormat="1" ht="11.25">
      <c r="B189" s="190"/>
      <c r="C189" s="283"/>
      <c r="D189" s="284" t="s">
        <v>128</v>
      </c>
      <c r="E189" s="285" t="s">
        <v>1</v>
      </c>
      <c r="F189" s="286" t="s">
        <v>254</v>
      </c>
      <c r="G189" s="283"/>
      <c r="H189" s="285" t="s">
        <v>1</v>
      </c>
      <c r="J189" s="283"/>
      <c r="K189" s="283"/>
      <c r="L189" s="190"/>
      <c r="M189" s="192"/>
      <c r="N189" s="193"/>
      <c r="O189" s="193"/>
      <c r="P189" s="193"/>
      <c r="Q189" s="193"/>
      <c r="R189" s="193"/>
      <c r="S189" s="193"/>
      <c r="T189" s="194"/>
      <c r="AT189" s="191" t="s">
        <v>128</v>
      </c>
      <c r="AU189" s="191" t="s">
        <v>85</v>
      </c>
      <c r="AV189" s="87" t="s">
        <v>81</v>
      </c>
      <c r="AW189" s="87" t="s">
        <v>32</v>
      </c>
      <c r="AX189" s="87" t="s">
        <v>76</v>
      </c>
      <c r="AY189" s="191" t="s">
        <v>119</v>
      </c>
    </row>
    <row r="190" spans="1:65" s="87" customFormat="1" ht="11.25">
      <c r="B190" s="190"/>
      <c r="C190" s="283"/>
      <c r="D190" s="284" t="s">
        <v>128</v>
      </c>
      <c r="E190" s="285" t="s">
        <v>1</v>
      </c>
      <c r="F190" s="286" t="s">
        <v>235</v>
      </c>
      <c r="G190" s="283"/>
      <c r="H190" s="285" t="s">
        <v>1</v>
      </c>
      <c r="J190" s="283"/>
      <c r="K190" s="283"/>
      <c r="L190" s="190"/>
      <c r="M190" s="192"/>
      <c r="N190" s="193"/>
      <c r="O190" s="193"/>
      <c r="P190" s="193"/>
      <c r="Q190" s="193"/>
      <c r="R190" s="193"/>
      <c r="S190" s="193"/>
      <c r="T190" s="194"/>
      <c r="AT190" s="191" t="s">
        <v>128</v>
      </c>
      <c r="AU190" s="191" t="s">
        <v>85</v>
      </c>
      <c r="AV190" s="87" t="s">
        <v>81</v>
      </c>
      <c r="AW190" s="87" t="s">
        <v>32</v>
      </c>
      <c r="AX190" s="87" t="s">
        <v>76</v>
      </c>
      <c r="AY190" s="191" t="s">
        <v>119</v>
      </c>
    </row>
    <row r="191" spans="1:65" s="88" customFormat="1" ht="11.25">
      <c r="B191" s="195"/>
      <c r="C191" s="287"/>
      <c r="D191" s="284" t="s">
        <v>128</v>
      </c>
      <c r="E191" s="288" t="s">
        <v>1</v>
      </c>
      <c r="F191" s="289" t="s">
        <v>85</v>
      </c>
      <c r="G191" s="287"/>
      <c r="H191" s="290">
        <v>2</v>
      </c>
      <c r="J191" s="287"/>
      <c r="K191" s="287"/>
      <c r="L191" s="195"/>
      <c r="M191" s="197"/>
      <c r="N191" s="198"/>
      <c r="O191" s="198"/>
      <c r="P191" s="198"/>
      <c r="Q191" s="198"/>
      <c r="R191" s="198"/>
      <c r="S191" s="198"/>
      <c r="T191" s="199"/>
      <c r="AT191" s="196" t="s">
        <v>128</v>
      </c>
      <c r="AU191" s="196" t="s">
        <v>85</v>
      </c>
      <c r="AV191" s="88" t="s">
        <v>85</v>
      </c>
      <c r="AW191" s="88" t="s">
        <v>32</v>
      </c>
      <c r="AX191" s="88" t="s">
        <v>81</v>
      </c>
      <c r="AY191" s="196" t="s">
        <v>119</v>
      </c>
    </row>
    <row r="192" spans="1:65" s="153" customFormat="1" ht="24.2" customHeight="1">
      <c r="A192" s="150"/>
      <c r="B192" s="84"/>
      <c r="C192" s="291" t="s">
        <v>255</v>
      </c>
      <c r="D192" s="291" t="s">
        <v>182</v>
      </c>
      <c r="E192" s="292" t="s">
        <v>256</v>
      </c>
      <c r="F192" s="293" t="s">
        <v>257</v>
      </c>
      <c r="G192" s="294" t="s">
        <v>227</v>
      </c>
      <c r="H192" s="295">
        <v>2</v>
      </c>
      <c r="I192" s="89"/>
      <c r="J192" s="301">
        <f>ROUND(I192*H192,2)</f>
        <v>0</v>
      </c>
      <c r="K192" s="293" t="s">
        <v>125</v>
      </c>
      <c r="L192" s="200"/>
      <c r="M192" s="90" t="s">
        <v>1</v>
      </c>
      <c r="N192" s="201" t="s">
        <v>41</v>
      </c>
      <c r="O192" s="185"/>
      <c r="P192" s="186">
        <f>O192*H192</f>
        <v>0</v>
      </c>
      <c r="Q192" s="186">
        <v>0.108</v>
      </c>
      <c r="R192" s="186">
        <f>Q192*H192</f>
        <v>0.216</v>
      </c>
      <c r="S192" s="186">
        <v>0</v>
      </c>
      <c r="T192" s="187">
        <f>S192*H192</f>
        <v>0</v>
      </c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/>
      <c r="AR192" s="188" t="s">
        <v>157</v>
      </c>
      <c r="AT192" s="188" t="s">
        <v>182</v>
      </c>
      <c r="AU192" s="188" t="s">
        <v>85</v>
      </c>
      <c r="AY192" s="144" t="s">
        <v>119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44" t="s">
        <v>81</v>
      </c>
      <c r="BK192" s="189">
        <f>ROUND(I192*H192,2)</f>
        <v>0</v>
      </c>
      <c r="BL192" s="144" t="s">
        <v>126</v>
      </c>
      <c r="BM192" s="188" t="s">
        <v>258</v>
      </c>
    </row>
    <row r="193" spans="1:65" s="153" customFormat="1" ht="24.2" customHeight="1">
      <c r="A193" s="150"/>
      <c r="B193" s="84"/>
      <c r="C193" s="291" t="s">
        <v>259</v>
      </c>
      <c r="D193" s="291" t="s">
        <v>182</v>
      </c>
      <c r="E193" s="292" t="s">
        <v>260</v>
      </c>
      <c r="F193" s="293" t="s">
        <v>261</v>
      </c>
      <c r="G193" s="294" t="s">
        <v>227</v>
      </c>
      <c r="H193" s="295">
        <v>2</v>
      </c>
      <c r="I193" s="89"/>
      <c r="J193" s="301">
        <f>ROUND(I193*H193,2)</f>
        <v>0</v>
      </c>
      <c r="K193" s="293" t="s">
        <v>125</v>
      </c>
      <c r="L193" s="200"/>
      <c r="M193" s="90" t="s">
        <v>1</v>
      </c>
      <c r="N193" s="201" t="s">
        <v>41</v>
      </c>
      <c r="O193" s="185"/>
      <c r="P193" s="186">
        <f>O193*H193</f>
        <v>0</v>
      </c>
      <c r="Q193" s="186">
        <v>0.215</v>
      </c>
      <c r="R193" s="186">
        <f>Q193*H193</f>
        <v>0.43</v>
      </c>
      <c r="S193" s="186">
        <v>0</v>
      </c>
      <c r="T193" s="187">
        <f>S193*H193</f>
        <v>0</v>
      </c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/>
      <c r="AR193" s="188" t="s">
        <v>157</v>
      </c>
      <c r="AT193" s="188" t="s">
        <v>182</v>
      </c>
      <c r="AU193" s="188" t="s">
        <v>85</v>
      </c>
      <c r="AY193" s="144" t="s">
        <v>119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44" t="s">
        <v>81</v>
      </c>
      <c r="BK193" s="189">
        <f>ROUND(I193*H193,2)</f>
        <v>0</v>
      </c>
      <c r="BL193" s="144" t="s">
        <v>126</v>
      </c>
      <c r="BM193" s="188" t="s">
        <v>262</v>
      </c>
    </row>
    <row r="194" spans="1:65" s="153" customFormat="1" ht="24.2" customHeight="1">
      <c r="A194" s="150"/>
      <c r="B194" s="84"/>
      <c r="C194" s="291" t="s">
        <v>214</v>
      </c>
      <c r="D194" s="291" t="s">
        <v>182</v>
      </c>
      <c r="E194" s="292" t="s">
        <v>263</v>
      </c>
      <c r="F194" s="293" t="s">
        <v>264</v>
      </c>
      <c r="G194" s="294" t="s">
        <v>227</v>
      </c>
      <c r="H194" s="295">
        <v>4</v>
      </c>
      <c r="I194" s="89"/>
      <c r="J194" s="301">
        <f>ROUND(I194*H194,2)</f>
        <v>0</v>
      </c>
      <c r="K194" s="293" t="s">
        <v>125</v>
      </c>
      <c r="L194" s="200"/>
      <c r="M194" s="90" t="s">
        <v>1</v>
      </c>
      <c r="N194" s="201" t="s">
        <v>41</v>
      </c>
      <c r="O194" s="185"/>
      <c r="P194" s="186">
        <f>O194*H194</f>
        <v>0</v>
      </c>
      <c r="Q194" s="186">
        <v>6.8000000000000005E-2</v>
      </c>
      <c r="R194" s="186">
        <f>Q194*H194</f>
        <v>0.27200000000000002</v>
      </c>
      <c r="S194" s="186">
        <v>0</v>
      </c>
      <c r="T194" s="187">
        <f>S194*H194</f>
        <v>0</v>
      </c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/>
      <c r="AR194" s="188" t="s">
        <v>157</v>
      </c>
      <c r="AT194" s="188" t="s">
        <v>182</v>
      </c>
      <c r="AU194" s="188" t="s">
        <v>85</v>
      </c>
      <c r="AY194" s="144" t="s">
        <v>119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44" t="s">
        <v>81</v>
      </c>
      <c r="BK194" s="189">
        <f>ROUND(I194*H194,2)</f>
        <v>0</v>
      </c>
      <c r="BL194" s="144" t="s">
        <v>126</v>
      </c>
      <c r="BM194" s="188" t="s">
        <v>265</v>
      </c>
    </row>
    <row r="195" spans="1:65" s="83" customFormat="1" ht="22.9" customHeight="1">
      <c r="B195" s="176"/>
      <c r="C195" s="272"/>
      <c r="D195" s="273" t="s">
        <v>75</v>
      </c>
      <c r="E195" s="276" t="s">
        <v>162</v>
      </c>
      <c r="F195" s="276" t="s">
        <v>266</v>
      </c>
      <c r="G195" s="272"/>
      <c r="H195" s="272"/>
      <c r="J195" s="277">
        <f>BK195</f>
        <v>0</v>
      </c>
      <c r="K195" s="272"/>
      <c r="L195" s="176"/>
      <c r="M195" s="178"/>
      <c r="N195" s="179"/>
      <c r="O195" s="179"/>
      <c r="P195" s="180">
        <f>SUM(P196:P225)</f>
        <v>0</v>
      </c>
      <c r="Q195" s="179"/>
      <c r="R195" s="180">
        <f>SUM(R196:R225)</f>
        <v>85.009002199999998</v>
      </c>
      <c r="S195" s="179"/>
      <c r="T195" s="181">
        <f>SUM(T196:T225)</f>
        <v>0.246</v>
      </c>
      <c r="AR195" s="177" t="s">
        <v>81</v>
      </c>
      <c r="AT195" s="182" t="s">
        <v>75</v>
      </c>
      <c r="AU195" s="182" t="s">
        <v>81</v>
      </c>
      <c r="AY195" s="177" t="s">
        <v>119</v>
      </c>
      <c r="BK195" s="183">
        <f>SUM(BK196:BK225)</f>
        <v>0</v>
      </c>
    </row>
    <row r="196" spans="1:65" s="153" customFormat="1" ht="24.2" customHeight="1">
      <c r="A196" s="150"/>
      <c r="B196" s="84"/>
      <c r="C196" s="278" t="s">
        <v>267</v>
      </c>
      <c r="D196" s="278" t="s">
        <v>121</v>
      </c>
      <c r="E196" s="279" t="s">
        <v>268</v>
      </c>
      <c r="F196" s="280" t="s">
        <v>269</v>
      </c>
      <c r="G196" s="281" t="s">
        <v>227</v>
      </c>
      <c r="H196" s="282">
        <v>3</v>
      </c>
      <c r="I196" s="85"/>
      <c r="J196" s="300">
        <f>ROUND(I196*H196,2)</f>
        <v>0</v>
      </c>
      <c r="K196" s="280" t="s">
        <v>125</v>
      </c>
      <c r="L196" s="84"/>
      <c r="M196" s="86" t="s">
        <v>1</v>
      </c>
      <c r="N196" s="184" t="s">
        <v>41</v>
      </c>
      <c r="O196" s="185"/>
      <c r="P196" s="186">
        <f>O196*H196</f>
        <v>0</v>
      </c>
      <c r="Q196" s="186">
        <v>6.9999999999999999E-4</v>
      </c>
      <c r="R196" s="186">
        <f>Q196*H196</f>
        <v>2.0999999999999999E-3</v>
      </c>
      <c r="S196" s="186">
        <v>0</v>
      </c>
      <c r="T196" s="187">
        <f>S196*H196</f>
        <v>0</v>
      </c>
      <c r="U196" s="150"/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/>
      <c r="AR196" s="188" t="s">
        <v>126</v>
      </c>
      <c r="AT196" s="188" t="s">
        <v>121</v>
      </c>
      <c r="AU196" s="188" t="s">
        <v>85</v>
      </c>
      <c r="AY196" s="144" t="s">
        <v>119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44" t="s">
        <v>81</v>
      </c>
      <c r="BK196" s="189">
        <f>ROUND(I196*H196,2)</f>
        <v>0</v>
      </c>
      <c r="BL196" s="144" t="s">
        <v>126</v>
      </c>
      <c r="BM196" s="188" t="s">
        <v>270</v>
      </c>
    </row>
    <row r="197" spans="1:65" s="87" customFormat="1" ht="11.25">
      <c r="B197" s="190"/>
      <c r="C197" s="283"/>
      <c r="D197" s="284" t="s">
        <v>128</v>
      </c>
      <c r="E197" s="285" t="s">
        <v>1</v>
      </c>
      <c r="F197" s="286" t="s">
        <v>271</v>
      </c>
      <c r="G197" s="283"/>
      <c r="H197" s="285" t="s">
        <v>1</v>
      </c>
      <c r="J197" s="283"/>
      <c r="K197" s="283"/>
      <c r="L197" s="190"/>
      <c r="M197" s="192"/>
      <c r="N197" s="193"/>
      <c r="O197" s="193"/>
      <c r="P197" s="193"/>
      <c r="Q197" s="193"/>
      <c r="R197" s="193"/>
      <c r="S197" s="193"/>
      <c r="T197" s="194"/>
      <c r="AT197" s="191" t="s">
        <v>128</v>
      </c>
      <c r="AU197" s="191" t="s">
        <v>85</v>
      </c>
      <c r="AV197" s="87" t="s">
        <v>81</v>
      </c>
      <c r="AW197" s="87" t="s">
        <v>32</v>
      </c>
      <c r="AX197" s="87" t="s">
        <v>76</v>
      </c>
      <c r="AY197" s="191" t="s">
        <v>119</v>
      </c>
    </row>
    <row r="198" spans="1:65" s="88" customFormat="1" ht="11.25">
      <c r="B198" s="195"/>
      <c r="C198" s="287"/>
      <c r="D198" s="284" t="s">
        <v>128</v>
      </c>
      <c r="E198" s="288" t="s">
        <v>1</v>
      </c>
      <c r="F198" s="289" t="s">
        <v>134</v>
      </c>
      <c r="G198" s="287"/>
      <c r="H198" s="290">
        <v>3</v>
      </c>
      <c r="J198" s="287"/>
      <c r="K198" s="287"/>
      <c r="L198" s="195"/>
      <c r="M198" s="197"/>
      <c r="N198" s="198"/>
      <c r="O198" s="198"/>
      <c r="P198" s="198"/>
      <c r="Q198" s="198"/>
      <c r="R198" s="198"/>
      <c r="S198" s="198"/>
      <c r="T198" s="199"/>
      <c r="AT198" s="196" t="s">
        <v>128</v>
      </c>
      <c r="AU198" s="196" t="s">
        <v>85</v>
      </c>
      <c r="AV198" s="88" t="s">
        <v>85</v>
      </c>
      <c r="AW198" s="88" t="s">
        <v>32</v>
      </c>
      <c r="AX198" s="88" t="s">
        <v>81</v>
      </c>
      <c r="AY198" s="196" t="s">
        <v>119</v>
      </c>
    </row>
    <row r="199" spans="1:65" s="153" customFormat="1" ht="24.2" customHeight="1">
      <c r="A199" s="150"/>
      <c r="B199" s="84"/>
      <c r="C199" s="278" t="s">
        <v>272</v>
      </c>
      <c r="D199" s="278" t="s">
        <v>121</v>
      </c>
      <c r="E199" s="279" t="s">
        <v>273</v>
      </c>
      <c r="F199" s="280" t="s">
        <v>274</v>
      </c>
      <c r="G199" s="281" t="s">
        <v>227</v>
      </c>
      <c r="H199" s="282">
        <v>3</v>
      </c>
      <c r="I199" s="85"/>
      <c r="J199" s="300">
        <f>ROUND(I199*H199,2)</f>
        <v>0</v>
      </c>
      <c r="K199" s="280" t="s">
        <v>125</v>
      </c>
      <c r="L199" s="84"/>
      <c r="M199" s="86" t="s">
        <v>1</v>
      </c>
      <c r="N199" s="184" t="s">
        <v>41</v>
      </c>
      <c r="O199" s="185"/>
      <c r="P199" s="186">
        <f>O199*H199</f>
        <v>0</v>
      </c>
      <c r="Q199" s="186">
        <v>0.11241</v>
      </c>
      <c r="R199" s="186">
        <f>Q199*H199</f>
        <v>0.33722999999999997</v>
      </c>
      <c r="S199" s="186">
        <v>0</v>
      </c>
      <c r="T199" s="187">
        <f>S199*H199</f>
        <v>0</v>
      </c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/>
      <c r="AR199" s="188" t="s">
        <v>126</v>
      </c>
      <c r="AT199" s="188" t="s">
        <v>121</v>
      </c>
      <c r="AU199" s="188" t="s">
        <v>85</v>
      </c>
      <c r="AY199" s="144" t="s">
        <v>119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44" t="s">
        <v>81</v>
      </c>
      <c r="BK199" s="189">
        <f>ROUND(I199*H199,2)</f>
        <v>0</v>
      </c>
      <c r="BL199" s="144" t="s">
        <v>126</v>
      </c>
      <c r="BM199" s="188" t="s">
        <v>275</v>
      </c>
    </row>
    <row r="200" spans="1:65" s="87" customFormat="1" ht="11.25">
      <c r="B200" s="190"/>
      <c r="C200" s="283"/>
      <c r="D200" s="284" t="s">
        <v>128</v>
      </c>
      <c r="E200" s="285" t="s">
        <v>1</v>
      </c>
      <c r="F200" s="286" t="s">
        <v>276</v>
      </c>
      <c r="G200" s="283"/>
      <c r="H200" s="285" t="s">
        <v>1</v>
      </c>
      <c r="J200" s="283"/>
      <c r="K200" s="283"/>
      <c r="L200" s="190"/>
      <c r="M200" s="192"/>
      <c r="N200" s="193"/>
      <c r="O200" s="193"/>
      <c r="P200" s="193"/>
      <c r="Q200" s="193"/>
      <c r="R200" s="193"/>
      <c r="S200" s="193"/>
      <c r="T200" s="194"/>
      <c r="AT200" s="191" t="s">
        <v>128</v>
      </c>
      <c r="AU200" s="191" t="s">
        <v>85</v>
      </c>
      <c r="AV200" s="87" t="s">
        <v>81</v>
      </c>
      <c r="AW200" s="87" t="s">
        <v>32</v>
      </c>
      <c r="AX200" s="87" t="s">
        <v>76</v>
      </c>
      <c r="AY200" s="191" t="s">
        <v>119</v>
      </c>
    </row>
    <row r="201" spans="1:65" s="87" customFormat="1" ht="11.25">
      <c r="B201" s="190"/>
      <c r="C201" s="283"/>
      <c r="D201" s="284" t="s">
        <v>128</v>
      </c>
      <c r="E201" s="285" t="s">
        <v>1</v>
      </c>
      <c r="F201" s="286" t="s">
        <v>277</v>
      </c>
      <c r="G201" s="283"/>
      <c r="H201" s="285" t="s">
        <v>1</v>
      </c>
      <c r="J201" s="283"/>
      <c r="K201" s="283"/>
      <c r="L201" s="190"/>
      <c r="M201" s="192"/>
      <c r="N201" s="193"/>
      <c r="O201" s="193"/>
      <c r="P201" s="193"/>
      <c r="Q201" s="193"/>
      <c r="R201" s="193"/>
      <c r="S201" s="193"/>
      <c r="T201" s="194"/>
      <c r="AT201" s="191" t="s">
        <v>128</v>
      </c>
      <c r="AU201" s="191" t="s">
        <v>85</v>
      </c>
      <c r="AV201" s="87" t="s">
        <v>81</v>
      </c>
      <c r="AW201" s="87" t="s">
        <v>32</v>
      </c>
      <c r="AX201" s="87" t="s">
        <v>76</v>
      </c>
      <c r="AY201" s="191" t="s">
        <v>119</v>
      </c>
    </row>
    <row r="202" spans="1:65" s="87" customFormat="1" ht="22.5">
      <c r="B202" s="190"/>
      <c r="C202" s="283"/>
      <c r="D202" s="284" t="s">
        <v>128</v>
      </c>
      <c r="E202" s="285" t="s">
        <v>1</v>
      </c>
      <c r="F202" s="286" t="s">
        <v>278</v>
      </c>
      <c r="G202" s="283"/>
      <c r="H202" s="285" t="s">
        <v>1</v>
      </c>
      <c r="J202" s="283"/>
      <c r="K202" s="283"/>
      <c r="L202" s="190"/>
      <c r="M202" s="192"/>
      <c r="N202" s="193"/>
      <c r="O202" s="193"/>
      <c r="P202" s="193"/>
      <c r="Q202" s="193"/>
      <c r="R202" s="193"/>
      <c r="S202" s="193"/>
      <c r="T202" s="194"/>
      <c r="AT202" s="191" t="s">
        <v>128</v>
      </c>
      <c r="AU202" s="191" t="s">
        <v>85</v>
      </c>
      <c r="AV202" s="87" t="s">
        <v>81</v>
      </c>
      <c r="AW202" s="87" t="s">
        <v>32</v>
      </c>
      <c r="AX202" s="87" t="s">
        <v>76</v>
      </c>
      <c r="AY202" s="191" t="s">
        <v>119</v>
      </c>
    </row>
    <row r="203" spans="1:65" s="87" customFormat="1" ht="22.5">
      <c r="B203" s="190"/>
      <c r="C203" s="283"/>
      <c r="D203" s="284" t="s">
        <v>128</v>
      </c>
      <c r="E203" s="285" t="s">
        <v>1</v>
      </c>
      <c r="F203" s="286" t="s">
        <v>279</v>
      </c>
      <c r="G203" s="283"/>
      <c r="H203" s="285" t="s">
        <v>1</v>
      </c>
      <c r="J203" s="283"/>
      <c r="K203" s="283"/>
      <c r="L203" s="190"/>
      <c r="M203" s="192"/>
      <c r="N203" s="193"/>
      <c r="O203" s="193"/>
      <c r="P203" s="193"/>
      <c r="Q203" s="193"/>
      <c r="R203" s="193"/>
      <c r="S203" s="193"/>
      <c r="T203" s="194"/>
      <c r="AT203" s="191" t="s">
        <v>128</v>
      </c>
      <c r="AU203" s="191" t="s">
        <v>85</v>
      </c>
      <c r="AV203" s="87" t="s">
        <v>81</v>
      </c>
      <c r="AW203" s="87" t="s">
        <v>32</v>
      </c>
      <c r="AX203" s="87" t="s">
        <v>76</v>
      </c>
      <c r="AY203" s="191" t="s">
        <v>119</v>
      </c>
    </row>
    <row r="204" spans="1:65" s="87" customFormat="1" ht="11.25">
      <c r="B204" s="190"/>
      <c r="C204" s="283"/>
      <c r="D204" s="284" t="s">
        <v>128</v>
      </c>
      <c r="E204" s="285" t="s">
        <v>1</v>
      </c>
      <c r="F204" s="286" t="s">
        <v>280</v>
      </c>
      <c r="G204" s="283"/>
      <c r="H204" s="285" t="s">
        <v>1</v>
      </c>
      <c r="J204" s="283"/>
      <c r="K204" s="283"/>
      <c r="L204" s="190"/>
      <c r="M204" s="192"/>
      <c r="N204" s="193"/>
      <c r="O204" s="193"/>
      <c r="P204" s="193"/>
      <c r="Q204" s="193"/>
      <c r="R204" s="193"/>
      <c r="S204" s="193"/>
      <c r="T204" s="194"/>
      <c r="AT204" s="191" t="s">
        <v>128</v>
      </c>
      <c r="AU204" s="191" t="s">
        <v>85</v>
      </c>
      <c r="AV204" s="87" t="s">
        <v>81</v>
      </c>
      <c r="AW204" s="87" t="s">
        <v>32</v>
      </c>
      <c r="AX204" s="87" t="s">
        <v>76</v>
      </c>
      <c r="AY204" s="191" t="s">
        <v>119</v>
      </c>
    </row>
    <row r="205" spans="1:65" s="87" customFormat="1" ht="22.5">
      <c r="B205" s="190"/>
      <c r="C205" s="283"/>
      <c r="D205" s="284" t="s">
        <v>128</v>
      </c>
      <c r="E205" s="285" t="s">
        <v>1</v>
      </c>
      <c r="F205" s="286" t="s">
        <v>281</v>
      </c>
      <c r="G205" s="283"/>
      <c r="H205" s="285" t="s">
        <v>1</v>
      </c>
      <c r="J205" s="283"/>
      <c r="K205" s="283"/>
      <c r="L205" s="190"/>
      <c r="M205" s="192"/>
      <c r="N205" s="193"/>
      <c r="O205" s="193"/>
      <c r="P205" s="193"/>
      <c r="Q205" s="193"/>
      <c r="R205" s="193"/>
      <c r="S205" s="193"/>
      <c r="T205" s="194"/>
      <c r="AT205" s="191" t="s">
        <v>128</v>
      </c>
      <c r="AU205" s="191" t="s">
        <v>85</v>
      </c>
      <c r="AV205" s="87" t="s">
        <v>81</v>
      </c>
      <c r="AW205" s="87" t="s">
        <v>32</v>
      </c>
      <c r="AX205" s="87" t="s">
        <v>76</v>
      </c>
      <c r="AY205" s="191" t="s">
        <v>119</v>
      </c>
    </row>
    <row r="206" spans="1:65" s="87" customFormat="1" ht="11.25">
      <c r="B206" s="190"/>
      <c r="C206" s="283"/>
      <c r="D206" s="284" t="s">
        <v>128</v>
      </c>
      <c r="E206" s="285" t="s">
        <v>1</v>
      </c>
      <c r="F206" s="286" t="s">
        <v>282</v>
      </c>
      <c r="G206" s="283"/>
      <c r="H206" s="285" t="s">
        <v>1</v>
      </c>
      <c r="J206" s="283"/>
      <c r="K206" s="283"/>
      <c r="L206" s="190"/>
      <c r="M206" s="192"/>
      <c r="N206" s="193"/>
      <c r="O206" s="193"/>
      <c r="P206" s="193"/>
      <c r="Q206" s="193"/>
      <c r="R206" s="193"/>
      <c r="S206" s="193"/>
      <c r="T206" s="194"/>
      <c r="AT206" s="191" t="s">
        <v>128</v>
      </c>
      <c r="AU206" s="191" t="s">
        <v>85</v>
      </c>
      <c r="AV206" s="87" t="s">
        <v>81</v>
      </c>
      <c r="AW206" s="87" t="s">
        <v>32</v>
      </c>
      <c r="AX206" s="87" t="s">
        <v>76</v>
      </c>
      <c r="AY206" s="191" t="s">
        <v>119</v>
      </c>
    </row>
    <row r="207" spans="1:65" s="88" customFormat="1" ht="11.25">
      <c r="B207" s="195"/>
      <c r="C207" s="287"/>
      <c r="D207" s="284" t="s">
        <v>128</v>
      </c>
      <c r="E207" s="288" t="s">
        <v>1</v>
      </c>
      <c r="F207" s="289" t="s">
        <v>134</v>
      </c>
      <c r="G207" s="287"/>
      <c r="H207" s="290">
        <v>3</v>
      </c>
      <c r="J207" s="287"/>
      <c r="K207" s="287"/>
      <c r="L207" s="195"/>
      <c r="M207" s="197"/>
      <c r="N207" s="198"/>
      <c r="O207" s="198"/>
      <c r="P207" s="198"/>
      <c r="Q207" s="198"/>
      <c r="R207" s="198"/>
      <c r="S207" s="198"/>
      <c r="T207" s="199"/>
      <c r="AT207" s="196" t="s">
        <v>128</v>
      </c>
      <c r="AU207" s="196" t="s">
        <v>85</v>
      </c>
      <c r="AV207" s="88" t="s">
        <v>85</v>
      </c>
      <c r="AW207" s="88" t="s">
        <v>32</v>
      </c>
      <c r="AX207" s="88" t="s">
        <v>81</v>
      </c>
      <c r="AY207" s="196" t="s">
        <v>119</v>
      </c>
    </row>
    <row r="208" spans="1:65" s="153" customFormat="1" ht="33" customHeight="1">
      <c r="A208" s="150"/>
      <c r="B208" s="84"/>
      <c r="C208" s="278" t="s">
        <v>283</v>
      </c>
      <c r="D208" s="278" t="s">
        <v>121</v>
      </c>
      <c r="E208" s="279" t="s">
        <v>284</v>
      </c>
      <c r="F208" s="280" t="s">
        <v>285</v>
      </c>
      <c r="G208" s="281" t="s">
        <v>142</v>
      </c>
      <c r="H208" s="282">
        <v>250</v>
      </c>
      <c r="I208" s="85"/>
      <c r="J208" s="300">
        <f>ROUND(I208*H208,2)</f>
        <v>0</v>
      </c>
      <c r="K208" s="280" t="s">
        <v>125</v>
      </c>
      <c r="L208" s="84"/>
      <c r="M208" s="86" t="s">
        <v>1</v>
      </c>
      <c r="N208" s="184" t="s">
        <v>41</v>
      </c>
      <c r="O208" s="185"/>
      <c r="P208" s="186">
        <f>O208*H208</f>
        <v>0</v>
      </c>
      <c r="Q208" s="186">
        <v>0.16850000000000001</v>
      </c>
      <c r="R208" s="186">
        <f>Q208*H208</f>
        <v>42.125</v>
      </c>
      <c r="S208" s="186">
        <v>0</v>
      </c>
      <c r="T208" s="187">
        <f>S208*H208</f>
        <v>0</v>
      </c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/>
      <c r="AR208" s="188" t="s">
        <v>126</v>
      </c>
      <c r="AT208" s="188" t="s">
        <v>121</v>
      </c>
      <c r="AU208" s="188" t="s">
        <v>85</v>
      </c>
      <c r="AY208" s="144" t="s">
        <v>119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44" t="s">
        <v>81</v>
      </c>
      <c r="BK208" s="189">
        <f>ROUND(I208*H208,2)</f>
        <v>0</v>
      </c>
      <c r="BL208" s="144" t="s">
        <v>126</v>
      </c>
      <c r="BM208" s="188" t="s">
        <v>286</v>
      </c>
    </row>
    <row r="209" spans="1:65" s="88" customFormat="1" ht="11.25">
      <c r="B209" s="195"/>
      <c r="C209" s="287"/>
      <c r="D209" s="284" t="s">
        <v>128</v>
      </c>
      <c r="E209" s="288" t="s">
        <v>1</v>
      </c>
      <c r="F209" s="289" t="s">
        <v>287</v>
      </c>
      <c r="G209" s="287"/>
      <c r="H209" s="290">
        <v>129</v>
      </c>
      <c r="J209" s="287"/>
      <c r="K209" s="287"/>
      <c r="L209" s="195"/>
      <c r="M209" s="197"/>
      <c r="N209" s="198"/>
      <c r="O209" s="198"/>
      <c r="P209" s="198"/>
      <c r="Q209" s="198"/>
      <c r="R209" s="198"/>
      <c r="S209" s="198"/>
      <c r="T209" s="199"/>
      <c r="AT209" s="196" t="s">
        <v>128</v>
      </c>
      <c r="AU209" s="196" t="s">
        <v>85</v>
      </c>
      <c r="AV209" s="88" t="s">
        <v>85</v>
      </c>
      <c r="AW209" s="88" t="s">
        <v>32</v>
      </c>
      <c r="AX209" s="88" t="s">
        <v>76</v>
      </c>
      <c r="AY209" s="196" t="s">
        <v>119</v>
      </c>
    </row>
    <row r="210" spans="1:65" s="88" customFormat="1" ht="11.25">
      <c r="B210" s="195"/>
      <c r="C210" s="287"/>
      <c r="D210" s="284" t="s">
        <v>128</v>
      </c>
      <c r="E210" s="288" t="s">
        <v>1</v>
      </c>
      <c r="F210" s="289" t="s">
        <v>288</v>
      </c>
      <c r="G210" s="287"/>
      <c r="H210" s="290">
        <v>83</v>
      </c>
      <c r="J210" s="287"/>
      <c r="K210" s="287"/>
      <c r="L210" s="195"/>
      <c r="M210" s="197"/>
      <c r="N210" s="198"/>
      <c r="O210" s="198"/>
      <c r="P210" s="198"/>
      <c r="Q210" s="198"/>
      <c r="R210" s="198"/>
      <c r="S210" s="198"/>
      <c r="T210" s="199"/>
      <c r="AT210" s="196" t="s">
        <v>128</v>
      </c>
      <c r="AU210" s="196" t="s">
        <v>85</v>
      </c>
      <c r="AV210" s="88" t="s">
        <v>85</v>
      </c>
      <c r="AW210" s="88" t="s">
        <v>32</v>
      </c>
      <c r="AX210" s="88" t="s">
        <v>76</v>
      </c>
      <c r="AY210" s="196" t="s">
        <v>119</v>
      </c>
    </row>
    <row r="211" spans="1:65" s="88" customFormat="1" ht="11.25">
      <c r="B211" s="195"/>
      <c r="C211" s="287"/>
      <c r="D211" s="284" t="s">
        <v>128</v>
      </c>
      <c r="E211" s="288" t="s">
        <v>1</v>
      </c>
      <c r="F211" s="289" t="s">
        <v>289</v>
      </c>
      <c r="G211" s="287"/>
      <c r="H211" s="290">
        <v>38</v>
      </c>
      <c r="J211" s="287"/>
      <c r="K211" s="287"/>
      <c r="L211" s="195"/>
      <c r="M211" s="197"/>
      <c r="N211" s="198"/>
      <c r="O211" s="198"/>
      <c r="P211" s="198"/>
      <c r="Q211" s="198"/>
      <c r="R211" s="198"/>
      <c r="S211" s="198"/>
      <c r="T211" s="199"/>
      <c r="AT211" s="196" t="s">
        <v>128</v>
      </c>
      <c r="AU211" s="196" t="s">
        <v>85</v>
      </c>
      <c r="AV211" s="88" t="s">
        <v>85</v>
      </c>
      <c r="AW211" s="88" t="s">
        <v>32</v>
      </c>
      <c r="AX211" s="88" t="s">
        <v>76</v>
      </c>
      <c r="AY211" s="196" t="s">
        <v>119</v>
      </c>
    </row>
    <row r="212" spans="1:65" s="91" customFormat="1" ht="11.25">
      <c r="B212" s="202"/>
      <c r="C212" s="296"/>
      <c r="D212" s="284" t="s">
        <v>128</v>
      </c>
      <c r="E212" s="297" t="s">
        <v>1</v>
      </c>
      <c r="F212" s="298" t="s">
        <v>290</v>
      </c>
      <c r="G212" s="296"/>
      <c r="H212" s="299">
        <v>250</v>
      </c>
      <c r="J212" s="296"/>
      <c r="K212" s="296"/>
      <c r="L212" s="202"/>
      <c r="M212" s="204"/>
      <c r="N212" s="205"/>
      <c r="O212" s="205"/>
      <c r="P212" s="205"/>
      <c r="Q212" s="205"/>
      <c r="R212" s="205"/>
      <c r="S212" s="205"/>
      <c r="T212" s="206"/>
      <c r="AT212" s="203" t="s">
        <v>128</v>
      </c>
      <c r="AU212" s="203" t="s">
        <v>85</v>
      </c>
      <c r="AV212" s="91" t="s">
        <v>126</v>
      </c>
      <c r="AW212" s="91" t="s">
        <v>32</v>
      </c>
      <c r="AX212" s="91" t="s">
        <v>81</v>
      </c>
      <c r="AY212" s="203" t="s">
        <v>119</v>
      </c>
    </row>
    <row r="213" spans="1:65" s="153" customFormat="1" ht="16.5" customHeight="1">
      <c r="A213" s="150"/>
      <c r="B213" s="84"/>
      <c r="C213" s="291" t="s">
        <v>291</v>
      </c>
      <c r="D213" s="291" t="s">
        <v>182</v>
      </c>
      <c r="E213" s="292" t="s">
        <v>292</v>
      </c>
      <c r="F213" s="293" t="s">
        <v>293</v>
      </c>
      <c r="G213" s="294" t="s">
        <v>142</v>
      </c>
      <c r="H213" s="295">
        <v>131.58000000000001</v>
      </c>
      <c r="I213" s="89"/>
      <c r="J213" s="301">
        <f>ROUND(I213*H213,2)</f>
        <v>0</v>
      </c>
      <c r="K213" s="293" t="s">
        <v>125</v>
      </c>
      <c r="L213" s="200"/>
      <c r="M213" s="90" t="s">
        <v>1</v>
      </c>
      <c r="N213" s="201" t="s">
        <v>41</v>
      </c>
      <c r="O213" s="185"/>
      <c r="P213" s="186">
        <f>O213*H213</f>
        <v>0</v>
      </c>
      <c r="Q213" s="186">
        <v>0.08</v>
      </c>
      <c r="R213" s="186">
        <f>Q213*H213</f>
        <v>10.526400000000001</v>
      </c>
      <c r="S213" s="186">
        <v>0</v>
      </c>
      <c r="T213" s="187">
        <f>S213*H213</f>
        <v>0</v>
      </c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R213" s="188" t="s">
        <v>157</v>
      </c>
      <c r="AT213" s="188" t="s">
        <v>182</v>
      </c>
      <c r="AU213" s="188" t="s">
        <v>85</v>
      </c>
      <c r="AY213" s="144" t="s">
        <v>119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44" t="s">
        <v>81</v>
      </c>
      <c r="BK213" s="189">
        <f>ROUND(I213*H213,2)</f>
        <v>0</v>
      </c>
      <c r="BL213" s="144" t="s">
        <v>126</v>
      </c>
      <c r="BM213" s="188" t="s">
        <v>294</v>
      </c>
    </row>
    <row r="214" spans="1:65" s="88" customFormat="1" ht="11.25">
      <c r="B214" s="195"/>
      <c r="C214" s="287"/>
      <c r="D214" s="284" t="s">
        <v>128</v>
      </c>
      <c r="E214" s="288" t="s">
        <v>1</v>
      </c>
      <c r="F214" s="289" t="s">
        <v>295</v>
      </c>
      <c r="G214" s="287"/>
      <c r="H214" s="290">
        <v>129</v>
      </c>
      <c r="J214" s="287"/>
      <c r="K214" s="287"/>
      <c r="L214" s="195"/>
      <c r="M214" s="197"/>
      <c r="N214" s="198"/>
      <c r="O214" s="198"/>
      <c r="P214" s="198"/>
      <c r="Q214" s="198"/>
      <c r="R214" s="198"/>
      <c r="S214" s="198"/>
      <c r="T214" s="199"/>
      <c r="AT214" s="196" t="s">
        <v>128</v>
      </c>
      <c r="AU214" s="196" t="s">
        <v>85</v>
      </c>
      <c r="AV214" s="88" t="s">
        <v>85</v>
      </c>
      <c r="AW214" s="88" t="s">
        <v>32</v>
      </c>
      <c r="AX214" s="88" t="s">
        <v>81</v>
      </c>
      <c r="AY214" s="196" t="s">
        <v>119</v>
      </c>
    </row>
    <row r="215" spans="1:65" s="88" customFormat="1" ht="11.25">
      <c r="B215" s="195"/>
      <c r="C215" s="287"/>
      <c r="D215" s="284" t="s">
        <v>128</v>
      </c>
      <c r="E215" s="287"/>
      <c r="F215" s="289" t="s">
        <v>296</v>
      </c>
      <c r="G215" s="287"/>
      <c r="H215" s="290">
        <v>131.58000000000001</v>
      </c>
      <c r="J215" s="287"/>
      <c r="K215" s="287"/>
      <c r="L215" s="195"/>
      <c r="M215" s="197"/>
      <c r="N215" s="198"/>
      <c r="O215" s="198"/>
      <c r="P215" s="198"/>
      <c r="Q215" s="198"/>
      <c r="R215" s="198"/>
      <c r="S215" s="198"/>
      <c r="T215" s="199"/>
      <c r="AT215" s="196" t="s">
        <v>128</v>
      </c>
      <c r="AU215" s="196" t="s">
        <v>85</v>
      </c>
      <c r="AV215" s="88" t="s">
        <v>85</v>
      </c>
      <c r="AW215" s="88" t="s">
        <v>3</v>
      </c>
      <c r="AX215" s="88" t="s">
        <v>81</v>
      </c>
      <c r="AY215" s="196" t="s">
        <v>119</v>
      </c>
    </row>
    <row r="216" spans="1:65" s="153" customFormat="1" ht="24.2" customHeight="1">
      <c r="A216" s="150"/>
      <c r="B216" s="84"/>
      <c r="C216" s="291" t="s">
        <v>297</v>
      </c>
      <c r="D216" s="291" t="s">
        <v>182</v>
      </c>
      <c r="E216" s="292" t="s">
        <v>298</v>
      </c>
      <c r="F216" s="293" t="s">
        <v>299</v>
      </c>
      <c r="G216" s="294" t="s">
        <v>142</v>
      </c>
      <c r="H216" s="295">
        <v>84.66</v>
      </c>
      <c r="I216" s="89"/>
      <c r="J216" s="301">
        <f>ROUND(I216*H216,2)</f>
        <v>0</v>
      </c>
      <c r="K216" s="293" t="s">
        <v>125</v>
      </c>
      <c r="L216" s="200"/>
      <c r="M216" s="90" t="s">
        <v>1</v>
      </c>
      <c r="N216" s="201" t="s">
        <v>41</v>
      </c>
      <c r="O216" s="185"/>
      <c r="P216" s="186">
        <f>O216*H216</f>
        <v>0</v>
      </c>
      <c r="Q216" s="186">
        <v>4.8300000000000003E-2</v>
      </c>
      <c r="R216" s="186">
        <f>Q216*H216</f>
        <v>4.0890779999999998</v>
      </c>
      <c r="S216" s="186">
        <v>0</v>
      </c>
      <c r="T216" s="187">
        <f>S216*H216</f>
        <v>0</v>
      </c>
      <c r="U216" s="150"/>
      <c r="V216" s="150"/>
      <c r="W216" s="150"/>
      <c r="X216" s="150"/>
      <c r="Y216" s="150"/>
      <c r="Z216" s="150"/>
      <c r="AA216" s="150"/>
      <c r="AB216" s="150"/>
      <c r="AC216" s="150"/>
      <c r="AD216" s="150"/>
      <c r="AE216" s="150"/>
      <c r="AR216" s="188" t="s">
        <v>157</v>
      </c>
      <c r="AT216" s="188" t="s">
        <v>182</v>
      </c>
      <c r="AU216" s="188" t="s">
        <v>85</v>
      </c>
      <c r="AY216" s="144" t="s">
        <v>119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44" t="s">
        <v>81</v>
      </c>
      <c r="BK216" s="189">
        <f>ROUND(I216*H216,2)</f>
        <v>0</v>
      </c>
      <c r="BL216" s="144" t="s">
        <v>126</v>
      </c>
      <c r="BM216" s="188" t="s">
        <v>300</v>
      </c>
    </row>
    <row r="217" spans="1:65" s="88" customFormat="1" ht="11.25">
      <c r="B217" s="195"/>
      <c r="C217" s="287"/>
      <c r="D217" s="284" t="s">
        <v>128</v>
      </c>
      <c r="E217" s="288" t="s">
        <v>1</v>
      </c>
      <c r="F217" s="289" t="s">
        <v>301</v>
      </c>
      <c r="G217" s="287"/>
      <c r="H217" s="290">
        <v>83</v>
      </c>
      <c r="J217" s="287"/>
      <c r="K217" s="287"/>
      <c r="L217" s="195"/>
      <c r="M217" s="197"/>
      <c r="N217" s="198"/>
      <c r="O217" s="198"/>
      <c r="P217" s="198"/>
      <c r="Q217" s="198"/>
      <c r="R217" s="198"/>
      <c r="S217" s="198"/>
      <c r="T217" s="199"/>
      <c r="AT217" s="196" t="s">
        <v>128</v>
      </c>
      <c r="AU217" s="196" t="s">
        <v>85</v>
      </c>
      <c r="AV217" s="88" t="s">
        <v>85</v>
      </c>
      <c r="AW217" s="88" t="s">
        <v>32</v>
      </c>
      <c r="AX217" s="88" t="s">
        <v>81</v>
      </c>
      <c r="AY217" s="196" t="s">
        <v>119</v>
      </c>
    </row>
    <row r="218" spans="1:65" s="88" customFormat="1" ht="11.25">
      <c r="B218" s="195"/>
      <c r="C218" s="287"/>
      <c r="D218" s="284" t="s">
        <v>128</v>
      </c>
      <c r="E218" s="287"/>
      <c r="F218" s="289" t="s">
        <v>302</v>
      </c>
      <c r="G218" s="287"/>
      <c r="H218" s="290">
        <v>84.66</v>
      </c>
      <c r="J218" s="287"/>
      <c r="K218" s="287"/>
      <c r="L218" s="195"/>
      <c r="M218" s="197"/>
      <c r="N218" s="198"/>
      <c r="O218" s="198"/>
      <c r="P218" s="198"/>
      <c r="Q218" s="198"/>
      <c r="R218" s="198"/>
      <c r="S218" s="198"/>
      <c r="T218" s="199"/>
      <c r="AT218" s="196" t="s">
        <v>128</v>
      </c>
      <c r="AU218" s="196" t="s">
        <v>85</v>
      </c>
      <c r="AV218" s="88" t="s">
        <v>85</v>
      </c>
      <c r="AW218" s="88" t="s">
        <v>3</v>
      </c>
      <c r="AX218" s="88" t="s">
        <v>81</v>
      </c>
      <c r="AY218" s="196" t="s">
        <v>119</v>
      </c>
    </row>
    <row r="219" spans="1:65" s="153" customFormat="1" ht="24.2" customHeight="1">
      <c r="A219" s="150"/>
      <c r="B219" s="84"/>
      <c r="C219" s="291" t="s">
        <v>303</v>
      </c>
      <c r="D219" s="291" t="s">
        <v>182</v>
      </c>
      <c r="E219" s="292" t="s">
        <v>304</v>
      </c>
      <c r="F219" s="293" t="s">
        <v>305</v>
      </c>
      <c r="G219" s="294" t="s">
        <v>142</v>
      </c>
      <c r="H219" s="295">
        <v>38.76</v>
      </c>
      <c r="I219" s="89"/>
      <c r="J219" s="301">
        <f>ROUND(I219*H219,2)</f>
        <v>0</v>
      </c>
      <c r="K219" s="293" t="s">
        <v>125</v>
      </c>
      <c r="L219" s="200"/>
      <c r="M219" s="90" t="s">
        <v>1</v>
      </c>
      <c r="N219" s="201" t="s">
        <v>41</v>
      </c>
      <c r="O219" s="185"/>
      <c r="P219" s="186">
        <f>O219*H219</f>
        <v>0</v>
      </c>
      <c r="Q219" s="186">
        <v>6.5670000000000006E-2</v>
      </c>
      <c r="R219" s="186">
        <f>Q219*H219</f>
        <v>2.5453692000000001</v>
      </c>
      <c r="S219" s="186">
        <v>0</v>
      </c>
      <c r="T219" s="187">
        <f>S219*H219</f>
        <v>0</v>
      </c>
      <c r="U219" s="150"/>
      <c r="V219" s="150"/>
      <c r="W219" s="150"/>
      <c r="X219" s="150"/>
      <c r="Y219" s="150"/>
      <c r="Z219" s="150"/>
      <c r="AA219" s="150"/>
      <c r="AB219" s="150"/>
      <c r="AC219" s="150"/>
      <c r="AD219" s="150"/>
      <c r="AE219" s="150"/>
      <c r="AR219" s="188" t="s">
        <v>157</v>
      </c>
      <c r="AT219" s="188" t="s">
        <v>182</v>
      </c>
      <c r="AU219" s="188" t="s">
        <v>85</v>
      </c>
      <c r="AY219" s="144" t="s">
        <v>119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44" t="s">
        <v>81</v>
      </c>
      <c r="BK219" s="189">
        <f>ROUND(I219*H219,2)</f>
        <v>0</v>
      </c>
      <c r="BL219" s="144" t="s">
        <v>126</v>
      </c>
      <c r="BM219" s="188" t="s">
        <v>306</v>
      </c>
    </row>
    <row r="220" spans="1:65" s="88" customFormat="1" ht="11.25">
      <c r="B220" s="195"/>
      <c r="C220" s="287"/>
      <c r="D220" s="284" t="s">
        <v>128</v>
      </c>
      <c r="E220" s="288" t="s">
        <v>1</v>
      </c>
      <c r="F220" s="289" t="s">
        <v>307</v>
      </c>
      <c r="G220" s="287"/>
      <c r="H220" s="290">
        <v>38</v>
      </c>
      <c r="J220" s="287"/>
      <c r="K220" s="287"/>
      <c r="L220" s="195"/>
      <c r="M220" s="197"/>
      <c r="N220" s="198"/>
      <c r="O220" s="198"/>
      <c r="P220" s="198"/>
      <c r="Q220" s="198"/>
      <c r="R220" s="198"/>
      <c r="S220" s="198"/>
      <c r="T220" s="199"/>
      <c r="AT220" s="196" t="s">
        <v>128</v>
      </c>
      <c r="AU220" s="196" t="s">
        <v>85</v>
      </c>
      <c r="AV220" s="88" t="s">
        <v>85</v>
      </c>
      <c r="AW220" s="88" t="s">
        <v>32</v>
      </c>
      <c r="AX220" s="88" t="s">
        <v>81</v>
      </c>
      <c r="AY220" s="196" t="s">
        <v>119</v>
      </c>
    </row>
    <row r="221" spans="1:65" s="88" customFormat="1" ht="11.25">
      <c r="B221" s="195"/>
      <c r="C221" s="287"/>
      <c r="D221" s="284" t="s">
        <v>128</v>
      </c>
      <c r="E221" s="287"/>
      <c r="F221" s="289" t="s">
        <v>308</v>
      </c>
      <c r="G221" s="287"/>
      <c r="H221" s="290">
        <v>38.76</v>
      </c>
      <c r="J221" s="287"/>
      <c r="K221" s="287"/>
      <c r="L221" s="195"/>
      <c r="M221" s="197"/>
      <c r="N221" s="198"/>
      <c r="O221" s="198"/>
      <c r="P221" s="198"/>
      <c r="Q221" s="198"/>
      <c r="R221" s="198"/>
      <c r="S221" s="198"/>
      <c r="T221" s="199"/>
      <c r="AT221" s="196" t="s">
        <v>128</v>
      </c>
      <c r="AU221" s="196" t="s">
        <v>85</v>
      </c>
      <c r="AV221" s="88" t="s">
        <v>85</v>
      </c>
      <c r="AW221" s="88" t="s">
        <v>3</v>
      </c>
      <c r="AX221" s="88" t="s">
        <v>81</v>
      </c>
      <c r="AY221" s="196" t="s">
        <v>119</v>
      </c>
    </row>
    <row r="222" spans="1:65" s="153" customFormat="1" ht="24.2" customHeight="1">
      <c r="A222" s="150"/>
      <c r="B222" s="84"/>
      <c r="C222" s="278" t="s">
        <v>309</v>
      </c>
      <c r="D222" s="278" t="s">
        <v>121</v>
      </c>
      <c r="E222" s="279" t="s">
        <v>310</v>
      </c>
      <c r="F222" s="280" t="s">
        <v>311</v>
      </c>
      <c r="G222" s="281" t="s">
        <v>312</v>
      </c>
      <c r="H222" s="282">
        <v>11.25</v>
      </c>
      <c r="I222" s="85"/>
      <c r="J222" s="300">
        <f>ROUND(I222*H222,2)</f>
        <v>0</v>
      </c>
      <c r="K222" s="280" t="s">
        <v>125</v>
      </c>
      <c r="L222" s="84"/>
      <c r="M222" s="86" t="s">
        <v>1</v>
      </c>
      <c r="N222" s="184" t="s">
        <v>41</v>
      </c>
      <c r="O222" s="185"/>
      <c r="P222" s="186">
        <f>O222*H222</f>
        <v>0</v>
      </c>
      <c r="Q222" s="186">
        <v>2.2563399999999998</v>
      </c>
      <c r="R222" s="186">
        <f>Q222*H222</f>
        <v>25.383824999999998</v>
      </c>
      <c r="S222" s="186">
        <v>0</v>
      </c>
      <c r="T222" s="187">
        <f>S222*H222</f>
        <v>0</v>
      </c>
      <c r="U222" s="150"/>
      <c r="V222" s="150"/>
      <c r="W222" s="150"/>
      <c r="X222" s="150"/>
      <c r="Y222" s="150"/>
      <c r="Z222" s="150"/>
      <c r="AA222" s="150"/>
      <c r="AB222" s="150"/>
      <c r="AC222" s="150"/>
      <c r="AD222" s="150"/>
      <c r="AE222" s="150"/>
      <c r="AR222" s="188" t="s">
        <v>126</v>
      </c>
      <c r="AT222" s="188" t="s">
        <v>121</v>
      </c>
      <c r="AU222" s="188" t="s">
        <v>85</v>
      </c>
      <c r="AY222" s="144" t="s">
        <v>119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44" t="s">
        <v>81</v>
      </c>
      <c r="BK222" s="189">
        <f>ROUND(I222*H222,2)</f>
        <v>0</v>
      </c>
      <c r="BL222" s="144" t="s">
        <v>126</v>
      </c>
      <c r="BM222" s="188" t="s">
        <v>313</v>
      </c>
    </row>
    <row r="223" spans="1:65" s="88" customFormat="1" ht="11.25">
      <c r="B223" s="195"/>
      <c r="C223" s="287"/>
      <c r="D223" s="284" t="s">
        <v>128</v>
      </c>
      <c r="E223" s="288" t="s">
        <v>1</v>
      </c>
      <c r="F223" s="289" t="s">
        <v>314</v>
      </c>
      <c r="G223" s="287"/>
      <c r="H223" s="290">
        <v>11.25</v>
      </c>
      <c r="J223" s="287"/>
      <c r="K223" s="287"/>
      <c r="L223" s="195"/>
      <c r="M223" s="197"/>
      <c r="N223" s="198"/>
      <c r="O223" s="198"/>
      <c r="P223" s="198"/>
      <c r="Q223" s="198"/>
      <c r="R223" s="198"/>
      <c r="S223" s="198"/>
      <c r="T223" s="199"/>
      <c r="AT223" s="196" t="s">
        <v>128</v>
      </c>
      <c r="AU223" s="196" t="s">
        <v>85</v>
      </c>
      <c r="AV223" s="88" t="s">
        <v>85</v>
      </c>
      <c r="AW223" s="88" t="s">
        <v>32</v>
      </c>
      <c r="AX223" s="88" t="s">
        <v>81</v>
      </c>
      <c r="AY223" s="196" t="s">
        <v>119</v>
      </c>
    </row>
    <row r="224" spans="1:65" s="153" customFormat="1" ht="16.5" customHeight="1">
      <c r="A224" s="150"/>
      <c r="B224" s="84"/>
      <c r="C224" s="278" t="s">
        <v>315</v>
      </c>
      <c r="D224" s="278" t="s">
        <v>121</v>
      </c>
      <c r="E224" s="279" t="s">
        <v>316</v>
      </c>
      <c r="F224" s="280" t="s">
        <v>317</v>
      </c>
      <c r="G224" s="281" t="s">
        <v>142</v>
      </c>
      <c r="H224" s="282">
        <v>250</v>
      </c>
      <c r="I224" s="85"/>
      <c r="J224" s="300">
        <f>ROUND(I224*H224,2)</f>
        <v>0</v>
      </c>
      <c r="K224" s="280" t="s">
        <v>125</v>
      </c>
      <c r="L224" s="84"/>
      <c r="M224" s="86" t="s">
        <v>1</v>
      </c>
      <c r="N224" s="184" t="s">
        <v>41</v>
      </c>
      <c r="O224" s="185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150"/>
      <c r="V224" s="150"/>
      <c r="W224" s="150"/>
      <c r="X224" s="150"/>
      <c r="Y224" s="150"/>
      <c r="Z224" s="150"/>
      <c r="AA224" s="150"/>
      <c r="AB224" s="150"/>
      <c r="AC224" s="150"/>
      <c r="AD224" s="150"/>
      <c r="AE224" s="150"/>
      <c r="AR224" s="188" t="s">
        <v>126</v>
      </c>
      <c r="AT224" s="188" t="s">
        <v>121</v>
      </c>
      <c r="AU224" s="188" t="s">
        <v>85</v>
      </c>
      <c r="AY224" s="144" t="s">
        <v>119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44" t="s">
        <v>81</v>
      </c>
      <c r="BK224" s="189">
        <f>ROUND(I224*H224,2)</f>
        <v>0</v>
      </c>
      <c r="BL224" s="144" t="s">
        <v>126</v>
      </c>
      <c r="BM224" s="188" t="s">
        <v>318</v>
      </c>
    </row>
    <row r="225" spans="1:65" s="153" customFormat="1" ht="37.9" customHeight="1">
      <c r="A225" s="150"/>
      <c r="B225" s="84"/>
      <c r="C225" s="278" t="s">
        <v>319</v>
      </c>
      <c r="D225" s="278" t="s">
        <v>121</v>
      </c>
      <c r="E225" s="279" t="s">
        <v>320</v>
      </c>
      <c r="F225" s="280" t="s">
        <v>321</v>
      </c>
      <c r="G225" s="281" t="s">
        <v>227</v>
      </c>
      <c r="H225" s="282">
        <v>3</v>
      </c>
      <c r="I225" s="85"/>
      <c r="J225" s="300">
        <f>ROUND(I225*H225,2)</f>
        <v>0</v>
      </c>
      <c r="K225" s="280" t="s">
        <v>125</v>
      </c>
      <c r="L225" s="84"/>
      <c r="M225" s="86" t="s">
        <v>1</v>
      </c>
      <c r="N225" s="184" t="s">
        <v>41</v>
      </c>
      <c r="O225" s="185"/>
      <c r="P225" s="186">
        <f>O225*H225</f>
        <v>0</v>
      </c>
      <c r="Q225" s="186">
        <v>0</v>
      </c>
      <c r="R225" s="186">
        <f>Q225*H225</f>
        <v>0</v>
      </c>
      <c r="S225" s="186">
        <v>8.2000000000000003E-2</v>
      </c>
      <c r="T225" s="187">
        <f>S225*H225</f>
        <v>0.246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R225" s="188" t="s">
        <v>126</v>
      </c>
      <c r="AT225" s="188" t="s">
        <v>121</v>
      </c>
      <c r="AU225" s="188" t="s">
        <v>85</v>
      </c>
      <c r="AY225" s="144" t="s">
        <v>119</v>
      </c>
      <c r="BE225" s="189">
        <f>IF(N225="základní",J225,0)</f>
        <v>0</v>
      </c>
      <c r="BF225" s="189">
        <f>IF(N225="snížená",J225,0)</f>
        <v>0</v>
      </c>
      <c r="BG225" s="189">
        <f>IF(N225="zákl. přenesená",J225,0)</f>
        <v>0</v>
      </c>
      <c r="BH225" s="189">
        <f>IF(N225="sníž. přenesená",J225,0)</f>
        <v>0</v>
      </c>
      <c r="BI225" s="189">
        <f>IF(N225="nulová",J225,0)</f>
        <v>0</v>
      </c>
      <c r="BJ225" s="144" t="s">
        <v>81</v>
      </c>
      <c r="BK225" s="189">
        <f>ROUND(I225*H225,2)</f>
        <v>0</v>
      </c>
      <c r="BL225" s="144" t="s">
        <v>126</v>
      </c>
      <c r="BM225" s="188" t="s">
        <v>322</v>
      </c>
    </row>
    <row r="226" spans="1:65" s="83" customFormat="1" ht="22.9" customHeight="1">
      <c r="B226" s="176"/>
      <c r="C226" s="272"/>
      <c r="D226" s="273" t="s">
        <v>75</v>
      </c>
      <c r="E226" s="276" t="s">
        <v>323</v>
      </c>
      <c r="F226" s="276" t="s">
        <v>324</v>
      </c>
      <c r="G226" s="272"/>
      <c r="H226" s="272"/>
      <c r="J226" s="277">
        <f>BK226</f>
        <v>0</v>
      </c>
      <c r="K226" s="272"/>
      <c r="L226" s="176"/>
      <c r="M226" s="178"/>
      <c r="N226" s="179"/>
      <c r="O226" s="179"/>
      <c r="P226" s="180">
        <f>SUM(P227:P240)</f>
        <v>0</v>
      </c>
      <c r="Q226" s="179"/>
      <c r="R226" s="180">
        <f>SUM(R227:R240)</f>
        <v>0</v>
      </c>
      <c r="S226" s="179"/>
      <c r="T226" s="181">
        <f>SUM(T227:T240)</f>
        <v>0</v>
      </c>
      <c r="AR226" s="177" t="s">
        <v>81</v>
      </c>
      <c r="AT226" s="182" t="s">
        <v>75</v>
      </c>
      <c r="AU226" s="182" t="s">
        <v>81</v>
      </c>
      <c r="AY226" s="177" t="s">
        <v>119</v>
      </c>
      <c r="BK226" s="183">
        <f>SUM(BK227:BK240)</f>
        <v>0</v>
      </c>
    </row>
    <row r="227" spans="1:65" s="153" customFormat="1" ht="21.75" customHeight="1">
      <c r="A227" s="150"/>
      <c r="B227" s="84"/>
      <c r="C227" s="278" t="s">
        <v>325</v>
      </c>
      <c r="D227" s="278" t="s">
        <v>121</v>
      </c>
      <c r="E227" s="279" t="s">
        <v>326</v>
      </c>
      <c r="F227" s="280" t="s">
        <v>327</v>
      </c>
      <c r="G227" s="281" t="s">
        <v>328</v>
      </c>
      <c r="H227" s="282">
        <v>108.75</v>
      </c>
      <c r="I227" s="85"/>
      <c r="J227" s="300">
        <f>ROUND(I227*H227,2)</f>
        <v>0</v>
      </c>
      <c r="K227" s="280" t="s">
        <v>125</v>
      </c>
      <c r="L227" s="84"/>
      <c r="M227" s="86" t="s">
        <v>1</v>
      </c>
      <c r="N227" s="184" t="s">
        <v>41</v>
      </c>
      <c r="O227" s="185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150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/>
      <c r="AR227" s="188" t="s">
        <v>126</v>
      </c>
      <c r="AT227" s="188" t="s">
        <v>121</v>
      </c>
      <c r="AU227" s="188" t="s">
        <v>85</v>
      </c>
      <c r="AY227" s="144" t="s">
        <v>119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44" t="s">
        <v>81</v>
      </c>
      <c r="BK227" s="189">
        <f>ROUND(I227*H227,2)</f>
        <v>0</v>
      </c>
      <c r="BL227" s="144" t="s">
        <v>126</v>
      </c>
      <c r="BM227" s="188" t="s">
        <v>329</v>
      </c>
    </row>
    <row r="228" spans="1:65" s="88" customFormat="1" ht="11.25">
      <c r="B228" s="195"/>
      <c r="C228" s="287"/>
      <c r="D228" s="284" t="s">
        <v>128</v>
      </c>
      <c r="E228" s="288" t="s">
        <v>83</v>
      </c>
      <c r="F228" s="289" t="s">
        <v>84</v>
      </c>
      <c r="G228" s="287"/>
      <c r="H228" s="290">
        <v>108.75</v>
      </c>
      <c r="J228" s="287"/>
      <c r="K228" s="287"/>
      <c r="L228" s="195"/>
      <c r="M228" s="197"/>
      <c r="N228" s="198"/>
      <c r="O228" s="198"/>
      <c r="P228" s="198"/>
      <c r="Q228" s="198"/>
      <c r="R228" s="198"/>
      <c r="S228" s="198"/>
      <c r="T228" s="199"/>
      <c r="AT228" s="196" t="s">
        <v>128</v>
      </c>
      <c r="AU228" s="196" t="s">
        <v>85</v>
      </c>
      <c r="AV228" s="88" t="s">
        <v>85</v>
      </c>
      <c r="AW228" s="88" t="s">
        <v>32</v>
      </c>
      <c r="AX228" s="88" t="s">
        <v>81</v>
      </c>
      <c r="AY228" s="196" t="s">
        <v>119</v>
      </c>
    </row>
    <row r="229" spans="1:65" s="153" customFormat="1" ht="24.2" customHeight="1">
      <c r="A229" s="150"/>
      <c r="B229" s="84"/>
      <c r="C229" s="278" t="s">
        <v>330</v>
      </c>
      <c r="D229" s="278" t="s">
        <v>121</v>
      </c>
      <c r="E229" s="279" t="s">
        <v>331</v>
      </c>
      <c r="F229" s="280" t="s">
        <v>332</v>
      </c>
      <c r="G229" s="281" t="s">
        <v>328</v>
      </c>
      <c r="H229" s="282">
        <v>2066.25</v>
      </c>
      <c r="I229" s="85"/>
      <c r="J229" s="300">
        <f>ROUND(I229*H229,2)</f>
        <v>0</v>
      </c>
      <c r="K229" s="280" t="s">
        <v>125</v>
      </c>
      <c r="L229" s="84"/>
      <c r="M229" s="86" t="s">
        <v>1</v>
      </c>
      <c r="N229" s="184" t="s">
        <v>41</v>
      </c>
      <c r="O229" s="185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150"/>
      <c r="V229" s="150"/>
      <c r="W229" s="150"/>
      <c r="X229" s="150"/>
      <c r="Y229" s="150"/>
      <c r="Z229" s="150"/>
      <c r="AA229" s="150"/>
      <c r="AB229" s="150"/>
      <c r="AC229" s="150"/>
      <c r="AD229" s="150"/>
      <c r="AE229" s="150"/>
      <c r="AR229" s="188" t="s">
        <v>126</v>
      </c>
      <c r="AT229" s="188" t="s">
        <v>121</v>
      </c>
      <c r="AU229" s="188" t="s">
        <v>85</v>
      </c>
      <c r="AY229" s="144" t="s">
        <v>119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44" t="s">
        <v>81</v>
      </c>
      <c r="BK229" s="189">
        <f>ROUND(I229*H229,2)</f>
        <v>0</v>
      </c>
      <c r="BL229" s="144" t="s">
        <v>126</v>
      </c>
      <c r="BM229" s="188" t="s">
        <v>333</v>
      </c>
    </row>
    <row r="230" spans="1:65" s="88" customFormat="1" ht="11.25">
      <c r="B230" s="195"/>
      <c r="C230" s="287"/>
      <c r="D230" s="284" t="s">
        <v>128</v>
      </c>
      <c r="E230" s="288" t="s">
        <v>1</v>
      </c>
      <c r="F230" s="289" t="s">
        <v>334</v>
      </c>
      <c r="G230" s="287"/>
      <c r="H230" s="290">
        <v>2066.25</v>
      </c>
      <c r="J230" s="287"/>
      <c r="K230" s="287"/>
      <c r="L230" s="195"/>
      <c r="M230" s="197"/>
      <c r="N230" s="198"/>
      <c r="O230" s="198"/>
      <c r="P230" s="198"/>
      <c r="Q230" s="198"/>
      <c r="R230" s="198"/>
      <c r="S230" s="198"/>
      <c r="T230" s="199"/>
      <c r="AT230" s="196" t="s">
        <v>128</v>
      </c>
      <c r="AU230" s="196" t="s">
        <v>85</v>
      </c>
      <c r="AV230" s="88" t="s">
        <v>85</v>
      </c>
      <c r="AW230" s="88" t="s">
        <v>32</v>
      </c>
      <c r="AX230" s="88" t="s">
        <v>81</v>
      </c>
      <c r="AY230" s="196" t="s">
        <v>119</v>
      </c>
    </row>
    <row r="231" spans="1:65" s="153" customFormat="1" ht="21.75" customHeight="1">
      <c r="A231" s="150"/>
      <c r="B231" s="84"/>
      <c r="C231" s="278" t="s">
        <v>307</v>
      </c>
      <c r="D231" s="278" t="s">
        <v>121</v>
      </c>
      <c r="E231" s="279" t="s">
        <v>335</v>
      </c>
      <c r="F231" s="280" t="s">
        <v>336</v>
      </c>
      <c r="G231" s="281" t="s">
        <v>328</v>
      </c>
      <c r="H231" s="282">
        <v>146.79599999999999</v>
      </c>
      <c r="I231" s="85"/>
      <c r="J231" s="300">
        <f>ROUND(I231*H231,2)</f>
        <v>0</v>
      </c>
      <c r="K231" s="280" t="s">
        <v>125</v>
      </c>
      <c r="L231" s="84"/>
      <c r="M231" s="86" t="s">
        <v>1</v>
      </c>
      <c r="N231" s="184" t="s">
        <v>41</v>
      </c>
      <c r="O231" s="185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150"/>
      <c r="V231" s="150"/>
      <c r="W231" s="150"/>
      <c r="X231" s="150"/>
      <c r="Y231" s="150"/>
      <c r="Z231" s="150"/>
      <c r="AA231" s="150"/>
      <c r="AB231" s="150"/>
      <c r="AC231" s="150"/>
      <c r="AD231" s="150"/>
      <c r="AE231" s="150"/>
      <c r="AR231" s="188" t="s">
        <v>126</v>
      </c>
      <c r="AT231" s="188" t="s">
        <v>121</v>
      </c>
      <c r="AU231" s="188" t="s">
        <v>85</v>
      </c>
      <c r="AY231" s="144" t="s">
        <v>119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44" t="s">
        <v>81</v>
      </c>
      <c r="BK231" s="189">
        <f>ROUND(I231*H231,2)</f>
        <v>0</v>
      </c>
      <c r="BL231" s="144" t="s">
        <v>126</v>
      </c>
      <c r="BM231" s="188" t="s">
        <v>337</v>
      </c>
    </row>
    <row r="232" spans="1:65" s="88" customFormat="1" ht="11.25">
      <c r="B232" s="195"/>
      <c r="C232" s="287"/>
      <c r="D232" s="284" t="s">
        <v>128</v>
      </c>
      <c r="E232" s="288" t="s">
        <v>86</v>
      </c>
      <c r="F232" s="289" t="s">
        <v>338</v>
      </c>
      <c r="G232" s="287"/>
      <c r="H232" s="290">
        <v>146.79599999999999</v>
      </c>
      <c r="J232" s="287"/>
      <c r="K232" s="287"/>
      <c r="L232" s="195"/>
      <c r="M232" s="197"/>
      <c r="N232" s="198"/>
      <c r="O232" s="198"/>
      <c r="P232" s="198"/>
      <c r="Q232" s="198"/>
      <c r="R232" s="198"/>
      <c r="S232" s="198"/>
      <c r="T232" s="199"/>
      <c r="AT232" s="196" t="s">
        <v>128</v>
      </c>
      <c r="AU232" s="196" t="s">
        <v>85</v>
      </c>
      <c r="AV232" s="88" t="s">
        <v>85</v>
      </c>
      <c r="AW232" s="88" t="s">
        <v>32</v>
      </c>
      <c r="AX232" s="88" t="s">
        <v>81</v>
      </c>
      <c r="AY232" s="196" t="s">
        <v>119</v>
      </c>
    </row>
    <row r="233" spans="1:65" s="153" customFormat="1" ht="24.2" customHeight="1">
      <c r="A233" s="150"/>
      <c r="B233" s="84"/>
      <c r="C233" s="278" t="s">
        <v>339</v>
      </c>
      <c r="D233" s="278" t="s">
        <v>121</v>
      </c>
      <c r="E233" s="279" t="s">
        <v>340</v>
      </c>
      <c r="F233" s="280" t="s">
        <v>341</v>
      </c>
      <c r="G233" s="281" t="s">
        <v>328</v>
      </c>
      <c r="H233" s="282">
        <v>2789.1239999999998</v>
      </c>
      <c r="I233" s="85"/>
      <c r="J233" s="300">
        <f>ROUND(I233*H233,2)</f>
        <v>0</v>
      </c>
      <c r="K233" s="280" t="s">
        <v>125</v>
      </c>
      <c r="L233" s="84"/>
      <c r="M233" s="86" t="s">
        <v>1</v>
      </c>
      <c r="N233" s="184" t="s">
        <v>41</v>
      </c>
      <c r="O233" s="185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150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/>
      <c r="AR233" s="188" t="s">
        <v>126</v>
      </c>
      <c r="AT233" s="188" t="s">
        <v>121</v>
      </c>
      <c r="AU233" s="188" t="s">
        <v>85</v>
      </c>
      <c r="AY233" s="144" t="s">
        <v>119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44" t="s">
        <v>81</v>
      </c>
      <c r="BK233" s="189">
        <f>ROUND(I233*H233,2)</f>
        <v>0</v>
      </c>
      <c r="BL233" s="144" t="s">
        <v>126</v>
      </c>
      <c r="BM233" s="188" t="s">
        <v>342</v>
      </c>
    </row>
    <row r="234" spans="1:65" s="88" customFormat="1" ht="11.25">
      <c r="B234" s="195"/>
      <c r="C234" s="287"/>
      <c r="D234" s="284" t="s">
        <v>128</v>
      </c>
      <c r="E234" s="288" t="s">
        <v>1</v>
      </c>
      <c r="F234" s="289" t="s">
        <v>343</v>
      </c>
      <c r="G234" s="287"/>
      <c r="H234" s="290">
        <v>2789.1239999999998</v>
      </c>
      <c r="J234" s="287"/>
      <c r="K234" s="287"/>
      <c r="L234" s="195"/>
      <c r="M234" s="197"/>
      <c r="N234" s="198"/>
      <c r="O234" s="198"/>
      <c r="P234" s="198"/>
      <c r="Q234" s="198"/>
      <c r="R234" s="198"/>
      <c r="S234" s="198"/>
      <c r="T234" s="199"/>
      <c r="AT234" s="196" t="s">
        <v>128</v>
      </c>
      <c r="AU234" s="196" t="s">
        <v>85</v>
      </c>
      <c r="AV234" s="88" t="s">
        <v>85</v>
      </c>
      <c r="AW234" s="88" t="s">
        <v>32</v>
      </c>
      <c r="AX234" s="88" t="s">
        <v>81</v>
      </c>
      <c r="AY234" s="196" t="s">
        <v>119</v>
      </c>
    </row>
    <row r="235" spans="1:65" s="153" customFormat="1" ht="24.2" customHeight="1">
      <c r="A235" s="150"/>
      <c r="B235" s="84"/>
      <c r="C235" s="278" t="s">
        <v>344</v>
      </c>
      <c r="D235" s="278" t="s">
        <v>121</v>
      </c>
      <c r="E235" s="279" t="s">
        <v>345</v>
      </c>
      <c r="F235" s="280" t="s">
        <v>346</v>
      </c>
      <c r="G235" s="281" t="s">
        <v>328</v>
      </c>
      <c r="H235" s="282">
        <v>255.54599999999999</v>
      </c>
      <c r="I235" s="85"/>
      <c r="J235" s="300">
        <f>ROUND(I235*H235,2)</f>
        <v>0</v>
      </c>
      <c r="K235" s="280" t="s">
        <v>125</v>
      </c>
      <c r="L235" s="84"/>
      <c r="M235" s="86" t="s">
        <v>1</v>
      </c>
      <c r="N235" s="184" t="s">
        <v>41</v>
      </c>
      <c r="O235" s="185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150"/>
      <c r="V235" s="150"/>
      <c r="W235" s="150"/>
      <c r="X235" s="150"/>
      <c r="Y235" s="150"/>
      <c r="Z235" s="150"/>
      <c r="AA235" s="150"/>
      <c r="AB235" s="150"/>
      <c r="AC235" s="150"/>
      <c r="AD235" s="150"/>
      <c r="AE235" s="150"/>
      <c r="AR235" s="188" t="s">
        <v>126</v>
      </c>
      <c r="AT235" s="188" t="s">
        <v>121</v>
      </c>
      <c r="AU235" s="188" t="s">
        <v>85</v>
      </c>
      <c r="AY235" s="144" t="s">
        <v>119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44" t="s">
        <v>81</v>
      </c>
      <c r="BK235" s="189">
        <f>ROUND(I235*H235,2)</f>
        <v>0</v>
      </c>
      <c r="BL235" s="144" t="s">
        <v>126</v>
      </c>
      <c r="BM235" s="188" t="s">
        <v>347</v>
      </c>
    </row>
    <row r="236" spans="1:65" s="153" customFormat="1" ht="33" customHeight="1">
      <c r="A236" s="150"/>
      <c r="B236" s="84"/>
      <c r="C236" s="278" t="s">
        <v>192</v>
      </c>
      <c r="D236" s="278" t="s">
        <v>121</v>
      </c>
      <c r="E236" s="279" t="s">
        <v>348</v>
      </c>
      <c r="F236" s="280" t="s">
        <v>349</v>
      </c>
      <c r="G236" s="281" t="s">
        <v>328</v>
      </c>
      <c r="H236" s="282">
        <v>92.3</v>
      </c>
      <c r="I236" s="85"/>
      <c r="J236" s="300">
        <f>ROUND(I236*H236,2)</f>
        <v>0</v>
      </c>
      <c r="K236" s="280" t="s">
        <v>125</v>
      </c>
      <c r="L236" s="84"/>
      <c r="M236" s="86" t="s">
        <v>1</v>
      </c>
      <c r="N236" s="184" t="s">
        <v>41</v>
      </c>
      <c r="O236" s="185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150"/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150"/>
      <c r="AR236" s="188" t="s">
        <v>126</v>
      </c>
      <c r="AT236" s="188" t="s">
        <v>121</v>
      </c>
      <c r="AU236" s="188" t="s">
        <v>85</v>
      </c>
      <c r="AY236" s="144" t="s">
        <v>119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44" t="s">
        <v>81</v>
      </c>
      <c r="BK236" s="189">
        <f>ROUND(I236*H236,2)</f>
        <v>0</v>
      </c>
      <c r="BL236" s="144" t="s">
        <v>126</v>
      </c>
      <c r="BM236" s="188" t="s">
        <v>350</v>
      </c>
    </row>
    <row r="237" spans="1:65" s="153" customFormat="1" ht="37.9" customHeight="1">
      <c r="A237" s="150"/>
      <c r="B237" s="84"/>
      <c r="C237" s="278" t="s">
        <v>351</v>
      </c>
      <c r="D237" s="278" t="s">
        <v>121</v>
      </c>
      <c r="E237" s="279" t="s">
        <v>352</v>
      </c>
      <c r="F237" s="280" t="s">
        <v>353</v>
      </c>
      <c r="G237" s="281" t="s">
        <v>328</v>
      </c>
      <c r="H237" s="282">
        <v>54.496000000000002</v>
      </c>
      <c r="I237" s="85"/>
      <c r="J237" s="300">
        <f>ROUND(I237*H237,2)</f>
        <v>0</v>
      </c>
      <c r="K237" s="280" t="s">
        <v>125</v>
      </c>
      <c r="L237" s="84"/>
      <c r="M237" s="86" t="s">
        <v>1</v>
      </c>
      <c r="N237" s="184" t="s">
        <v>41</v>
      </c>
      <c r="O237" s="185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15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/>
      <c r="AR237" s="188" t="s">
        <v>126</v>
      </c>
      <c r="AT237" s="188" t="s">
        <v>121</v>
      </c>
      <c r="AU237" s="188" t="s">
        <v>85</v>
      </c>
      <c r="AY237" s="144" t="s">
        <v>119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44" t="s">
        <v>81</v>
      </c>
      <c r="BK237" s="189">
        <f>ROUND(I237*H237,2)</f>
        <v>0</v>
      </c>
      <c r="BL237" s="144" t="s">
        <v>126</v>
      </c>
      <c r="BM237" s="188" t="s">
        <v>354</v>
      </c>
    </row>
    <row r="238" spans="1:65" s="88" customFormat="1" ht="11.25">
      <c r="B238" s="195"/>
      <c r="C238" s="287"/>
      <c r="D238" s="284" t="s">
        <v>128</v>
      </c>
      <c r="E238" s="288" t="s">
        <v>1</v>
      </c>
      <c r="F238" s="289" t="s">
        <v>355</v>
      </c>
      <c r="G238" s="287"/>
      <c r="H238" s="290">
        <v>54.496000000000002</v>
      </c>
      <c r="J238" s="287"/>
      <c r="K238" s="287"/>
      <c r="L238" s="195"/>
      <c r="M238" s="197"/>
      <c r="N238" s="198"/>
      <c r="O238" s="198"/>
      <c r="P238" s="198"/>
      <c r="Q238" s="198"/>
      <c r="R238" s="198"/>
      <c r="S238" s="198"/>
      <c r="T238" s="199"/>
      <c r="AT238" s="196" t="s">
        <v>128</v>
      </c>
      <c r="AU238" s="196" t="s">
        <v>85</v>
      </c>
      <c r="AV238" s="88" t="s">
        <v>85</v>
      </c>
      <c r="AW238" s="88" t="s">
        <v>32</v>
      </c>
      <c r="AX238" s="88" t="s">
        <v>81</v>
      </c>
      <c r="AY238" s="196" t="s">
        <v>119</v>
      </c>
    </row>
    <row r="239" spans="1:65" s="153" customFormat="1" ht="44.25" customHeight="1">
      <c r="A239" s="150"/>
      <c r="B239" s="84"/>
      <c r="C239" s="278" t="s">
        <v>356</v>
      </c>
      <c r="D239" s="278" t="s">
        <v>121</v>
      </c>
      <c r="E239" s="279" t="s">
        <v>357</v>
      </c>
      <c r="F239" s="280" t="s">
        <v>358</v>
      </c>
      <c r="G239" s="281" t="s">
        <v>328</v>
      </c>
      <c r="H239" s="282">
        <v>108.75</v>
      </c>
      <c r="I239" s="85"/>
      <c r="J239" s="300">
        <f>ROUND(I239*H239,2)</f>
        <v>0</v>
      </c>
      <c r="K239" s="280" t="s">
        <v>125</v>
      </c>
      <c r="L239" s="84"/>
      <c r="M239" s="86" t="s">
        <v>1</v>
      </c>
      <c r="N239" s="184" t="s">
        <v>41</v>
      </c>
      <c r="O239" s="185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150"/>
      <c r="V239" s="150"/>
      <c r="W239" s="150"/>
      <c r="X239" s="150"/>
      <c r="Y239" s="150"/>
      <c r="Z239" s="150"/>
      <c r="AA239" s="150"/>
      <c r="AB239" s="150"/>
      <c r="AC239" s="150"/>
      <c r="AD239" s="150"/>
      <c r="AE239" s="150"/>
      <c r="AR239" s="188" t="s">
        <v>126</v>
      </c>
      <c r="AT239" s="188" t="s">
        <v>121</v>
      </c>
      <c r="AU239" s="188" t="s">
        <v>85</v>
      </c>
      <c r="AY239" s="144" t="s">
        <v>119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44" t="s">
        <v>81</v>
      </c>
      <c r="BK239" s="189">
        <f>ROUND(I239*H239,2)</f>
        <v>0</v>
      </c>
      <c r="BL239" s="144" t="s">
        <v>126</v>
      </c>
      <c r="BM239" s="188" t="s">
        <v>359</v>
      </c>
    </row>
    <row r="240" spans="1:65" s="88" customFormat="1" ht="11.25">
      <c r="B240" s="195"/>
      <c r="C240" s="287"/>
      <c r="D240" s="284" t="s">
        <v>128</v>
      </c>
      <c r="E240" s="288" t="s">
        <v>1</v>
      </c>
      <c r="F240" s="289" t="s">
        <v>83</v>
      </c>
      <c r="G240" s="287"/>
      <c r="H240" s="290">
        <v>108.75</v>
      </c>
      <c r="J240" s="287"/>
      <c r="K240" s="287"/>
      <c r="L240" s="195"/>
      <c r="M240" s="197"/>
      <c r="N240" s="198"/>
      <c r="O240" s="198"/>
      <c r="P240" s="198"/>
      <c r="Q240" s="198"/>
      <c r="R240" s="198"/>
      <c r="S240" s="198"/>
      <c r="T240" s="199"/>
      <c r="AT240" s="196" t="s">
        <v>128</v>
      </c>
      <c r="AU240" s="196" t="s">
        <v>85</v>
      </c>
      <c r="AV240" s="88" t="s">
        <v>85</v>
      </c>
      <c r="AW240" s="88" t="s">
        <v>32</v>
      </c>
      <c r="AX240" s="88" t="s">
        <v>81</v>
      </c>
      <c r="AY240" s="196" t="s">
        <v>119</v>
      </c>
    </row>
    <row r="241" spans="1:65" s="83" customFormat="1" ht="22.9" customHeight="1">
      <c r="B241" s="176"/>
      <c r="C241" s="272"/>
      <c r="D241" s="273" t="s">
        <v>75</v>
      </c>
      <c r="E241" s="276" t="s">
        <v>360</v>
      </c>
      <c r="F241" s="276" t="s">
        <v>361</v>
      </c>
      <c r="G241" s="272"/>
      <c r="H241" s="272"/>
      <c r="J241" s="277">
        <f>BK241</f>
        <v>0</v>
      </c>
      <c r="K241" s="272"/>
      <c r="L241" s="176"/>
      <c r="M241" s="178"/>
      <c r="N241" s="179"/>
      <c r="O241" s="179"/>
      <c r="P241" s="180">
        <f>P242</f>
        <v>0</v>
      </c>
      <c r="Q241" s="179"/>
      <c r="R241" s="180">
        <f>R242</f>
        <v>0</v>
      </c>
      <c r="S241" s="179"/>
      <c r="T241" s="181">
        <f>T242</f>
        <v>0</v>
      </c>
      <c r="AR241" s="177" t="s">
        <v>81</v>
      </c>
      <c r="AT241" s="182" t="s">
        <v>75</v>
      </c>
      <c r="AU241" s="182" t="s">
        <v>81</v>
      </c>
      <c r="AY241" s="177" t="s">
        <v>119</v>
      </c>
      <c r="BK241" s="183">
        <f>BK242</f>
        <v>0</v>
      </c>
    </row>
    <row r="242" spans="1:65" s="153" customFormat="1" ht="24.2" customHeight="1">
      <c r="A242" s="150"/>
      <c r="B242" s="84"/>
      <c r="C242" s="278" t="s">
        <v>362</v>
      </c>
      <c r="D242" s="278" t="s">
        <v>121</v>
      </c>
      <c r="E242" s="279" t="s">
        <v>363</v>
      </c>
      <c r="F242" s="280" t="s">
        <v>364</v>
      </c>
      <c r="G242" s="281" t="s">
        <v>328</v>
      </c>
      <c r="H242" s="282">
        <v>272.596</v>
      </c>
      <c r="I242" s="85"/>
      <c r="J242" s="300">
        <f>ROUND(I242*H242,2)</f>
        <v>0</v>
      </c>
      <c r="K242" s="280" t="s">
        <v>125</v>
      </c>
      <c r="L242" s="84"/>
      <c r="M242" s="86" t="s">
        <v>1</v>
      </c>
      <c r="N242" s="184" t="s">
        <v>41</v>
      </c>
      <c r="O242" s="185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150"/>
      <c r="V242" s="150"/>
      <c r="W242" s="150"/>
      <c r="X242" s="150"/>
      <c r="Y242" s="150"/>
      <c r="Z242" s="150"/>
      <c r="AA242" s="150"/>
      <c r="AB242" s="150"/>
      <c r="AC242" s="150"/>
      <c r="AD242" s="150"/>
      <c r="AE242" s="150"/>
      <c r="AR242" s="188" t="s">
        <v>126</v>
      </c>
      <c r="AT242" s="188" t="s">
        <v>121</v>
      </c>
      <c r="AU242" s="188" t="s">
        <v>85</v>
      </c>
      <c r="AY242" s="144" t="s">
        <v>119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44" t="s">
        <v>81</v>
      </c>
      <c r="BK242" s="189">
        <f>ROUND(I242*H242,2)</f>
        <v>0</v>
      </c>
      <c r="BL242" s="144" t="s">
        <v>126</v>
      </c>
      <c r="BM242" s="188" t="s">
        <v>365</v>
      </c>
    </row>
    <row r="243" spans="1:65" s="83" customFormat="1" ht="25.9" customHeight="1">
      <c r="B243" s="176"/>
      <c r="C243" s="272"/>
      <c r="D243" s="273" t="s">
        <v>75</v>
      </c>
      <c r="E243" s="274" t="s">
        <v>366</v>
      </c>
      <c r="F243" s="274" t="s">
        <v>367</v>
      </c>
      <c r="G243" s="272"/>
      <c r="H243" s="272"/>
      <c r="J243" s="275">
        <f>BK243</f>
        <v>0</v>
      </c>
      <c r="K243" s="272"/>
      <c r="L243" s="176"/>
      <c r="M243" s="178"/>
      <c r="N243" s="179"/>
      <c r="O243" s="179"/>
      <c r="P243" s="180">
        <f>P244+P246</f>
        <v>0</v>
      </c>
      <c r="Q243" s="179"/>
      <c r="R243" s="180">
        <f>R244+R246</f>
        <v>0</v>
      </c>
      <c r="S243" s="179"/>
      <c r="T243" s="181">
        <f>T244+T246</f>
        <v>0</v>
      </c>
      <c r="AR243" s="177" t="s">
        <v>144</v>
      </c>
      <c r="AT243" s="182" t="s">
        <v>75</v>
      </c>
      <c r="AU243" s="182" t="s">
        <v>76</v>
      </c>
      <c r="AY243" s="177" t="s">
        <v>119</v>
      </c>
      <c r="BK243" s="183">
        <f>BK244+BK246</f>
        <v>0</v>
      </c>
    </row>
    <row r="244" spans="1:65" s="83" customFormat="1" ht="22.9" customHeight="1">
      <c r="B244" s="176"/>
      <c r="C244" s="272"/>
      <c r="D244" s="273" t="s">
        <v>75</v>
      </c>
      <c r="E244" s="276" t="s">
        <v>368</v>
      </c>
      <c r="F244" s="276" t="s">
        <v>369</v>
      </c>
      <c r="G244" s="272"/>
      <c r="H244" s="272"/>
      <c r="J244" s="277">
        <f>BK244</f>
        <v>0</v>
      </c>
      <c r="K244" s="272"/>
      <c r="L244" s="176"/>
      <c r="M244" s="178"/>
      <c r="N244" s="179"/>
      <c r="O244" s="179"/>
      <c r="P244" s="180">
        <f>P245</f>
        <v>0</v>
      </c>
      <c r="Q244" s="179"/>
      <c r="R244" s="180">
        <f>R245</f>
        <v>0</v>
      </c>
      <c r="S244" s="179"/>
      <c r="T244" s="181">
        <f>T245</f>
        <v>0</v>
      </c>
      <c r="AR244" s="177" t="s">
        <v>144</v>
      </c>
      <c r="AT244" s="182" t="s">
        <v>75</v>
      </c>
      <c r="AU244" s="182" t="s">
        <v>81</v>
      </c>
      <c r="AY244" s="177" t="s">
        <v>119</v>
      </c>
      <c r="BK244" s="183">
        <f>BK245</f>
        <v>0</v>
      </c>
    </row>
    <row r="245" spans="1:65" s="153" customFormat="1" ht="16.5" customHeight="1">
      <c r="A245" s="150"/>
      <c r="B245" s="84"/>
      <c r="C245" s="278" t="s">
        <v>370</v>
      </c>
      <c r="D245" s="278" t="s">
        <v>121</v>
      </c>
      <c r="E245" s="279" t="s">
        <v>371</v>
      </c>
      <c r="F245" s="280" t="s">
        <v>369</v>
      </c>
      <c r="G245" s="281" t="s">
        <v>372</v>
      </c>
      <c r="H245" s="282">
        <v>1</v>
      </c>
      <c r="I245" s="85"/>
      <c r="J245" s="300">
        <f>ROUND(I245*H245,2)</f>
        <v>0</v>
      </c>
      <c r="K245" s="280" t="s">
        <v>125</v>
      </c>
      <c r="L245" s="84"/>
      <c r="M245" s="86" t="s">
        <v>1</v>
      </c>
      <c r="N245" s="184" t="s">
        <v>41</v>
      </c>
      <c r="O245" s="185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150"/>
      <c r="V245" s="150"/>
      <c r="W245" s="150"/>
      <c r="X245" s="150"/>
      <c r="Y245" s="150"/>
      <c r="Z245" s="150"/>
      <c r="AA245" s="150"/>
      <c r="AB245" s="150"/>
      <c r="AC245" s="150"/>
      <c r="AD245" s="150"/>
      <c r="AE245" s="150"/>
      <c r="AR245" s="188" t="s">
        <v>373</v>
      </c>
      <c r="AT245" s="188" t="s">
        <v>121</v>
      </c>
      <c r="AU245" s="188" t="s">
        <v>85</v>
      </c>
      <c r="AY245" s="144" t="s">
        <v>119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44" t="s">
        <v>81</v>
      </c>
      <c r="BK245" s="189">
        <f>ROUND(I245*H245,2)</f>
        <v>0</v>
      </c>
      <c r="BL245" s="144" t="s">
        <v>373</v>
      </c>
      <c r="BM245" s="188" t="s">
        <v>374</v>
      </c>
    </row>
    <row r="246" spans="1:65" s="83" customFormat="1" ht="22.9" customHeight="1">
      <c r="B246" s="176"/>
      <c r="C246" s="272"/>
      <c r="D246" s="273" t="s">
        <v>75</v>
      </c>
      <c r="E246" s="276" t="s">
        <v>375</v>
      </c>
      <c r="F246" s="276" t="s">
        <v>376</v>
      </c>
      <c r="G246" s="272"/>
      <c r="H246" s="272"/>
      <c r="J246" s="277">
        <f>BK246</f>
        <v>0</v>
      </c>
      <c r="K246" s="272"/>
      <c r="L246" s="176"/>
      <c r="M246" s="178"/>
      <c r="N246" s="179"/>
      <c r="O246" s="179"/>
      <c r="P246" s="180">
        <f>P247</f>
        <v>0</v>
      </c>
      <c r="Q246" s="179"/>
      <c r="R246" s="180">
        <f>R247</f>
        <v>0</v>
      </c>
      <c r="S246" s="179"/>
      <c r="T246" s="181">
        <f>T247</f>
        <v>0</v>
      </c>
      <c r="AR246" s="177" t="s">
        <v>144</v>
      </c>
      <c r="AT246" s="182" t="s">
        <v>75</v>
      </c>
      <c r="AU246" s="182" t="s">
        <v>81</v>
      </c>
      <c r="AY246" s="177" t="s">
        <v>119</v>
      </c>
      <c r="BK246" s="183">
        <f>BK247</f>
        <v>0</v>
      </c>
    </row>
    <row r="247" spans="1:65" s="153" customFormat="1" ht="16.5" customHeight="1">
      <c r="A247" s="150"/>
      <c r="B247" s="84"/>
      <c r="C247" s="278" t="s">
        <v>377</v>
      </c>
      <c r="D247" s="278" t="s">
        <v>121</v>
      </c>
      <c r="E247" s="279" t="s">
        <v>378</v>
      </c>
      <c r="F247" s="280" t="s">
        <v>379</v>
      </c>
      <c r="G247" s="281" t="s">
        <v>372</v>
      </c>
      <c r="H247" s="282">
        <v>1</v>
      </c>
      <c r="I247" s="85"/>
      <c r="J247" s="300">
        <f>ROUND(I247*H247,2)</f>
        <v>0</v>
      </c>
      <c r="K247" s="280" t="s">
        <v>125</v>
      </c>
      <c r="L247" s="84"/>
      <c r="M247" s="92" t="s">
        <v>1</v>
      </c>
      <c r="N247" s="207" t="s">
        <v>41</v>
      </c>
      <c r="O247" s="208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150"/>
      <c r="V247" s="150"/>
      <c r="W247" s="150"/>
      <c r="X247" s="150"/>
      <c r="Y247" s="150"/>
      <c r="Z247" s="150"/>
      <c r="AA247" s="150"/>
      <c r="AB247" s="150"/>
      <c r="AC247" s="150"/>
      <c r="AD247" s="150"/>
      <c r="AE247" s="150"/>
      <c r="AR247" s="188" t="s">
        <v>373</v>
      </c>
      <c r="AT247" s="188" t="s">
        <v>121</v>
      </c>
      <c r="AU247" s="188" t="s">
        <v>85</v>
      </c>
      <c r="AY247" s="144" t="s">
        <v>119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44" t="s">
        <v>81</v>
      </c>
      <c r="BK247" s="189">
        <f>ROUND(I247*H247,2)</f>
        <v>0</v>
      </c>
      <c r="BL247" s="144" t="s">
        <v>373</v>
      </c>
      <c r="BM247" s="188" t="s">
        <v>380</v>
      </c>
    </row>
    <row r="248" spans="1:65" s="153" customFormat="1" ht="6.95" customHeight="1">
      <c r="A248" s="150"/>
      <c r="B248" s="159"/>
      <c r="C248" s="160"/>
      <c r="D248" s="160"/>
      <c r="E248" s="160"/>
      <c r="F248" s="160"/>
      <c r="G248" s="160"/>
      <c r="H248" s="160"/>
      <c r="I248" s="160"/>
      <c r="J248" s="160"/>
      <c r="K248" s="160"/>
      <c r="L248" s="84"/>
      <c r="M248" s="150"/>
      <c r="O248" s="150"/>
      <c r="P248" s="150"/>
      <c r="Q248" s="150"/>
      <c r="R248" s="150"/>
      <c r="S248" s="150"/>
      <c r="T248" s="150"/>
      <c r="U248" s="150"/>
      <c r="V248" s="150"/>
      <c r="W248" s="150"/>
      <c r="X248" s="150"/>
      <c r="Y248" s="150"/>
      <c r="Z248" s="150"/>
      <c r="AA248" s="150"/>
      <c r="AB248" s="150"/>
      <c r="AC248" s="150"/>
      <c r="AD248" s="150"/>
      <c r="AE248" s="150"/>
    </row>
  </sheetData>
  <sheetProtection algorithmName="SHA-512" hashValue="hfFr2lgmm4pkAEc1UDN4qrHDBYYkSCvLOkU+UJp5xTV1Fi5RB1V2Lf6xkuVa4dZaZqMPVpF7bszR9prC1oBspA==" saltValue="TOxkMiqJzOuRSIQ4E0RyoA==" spinCount="100000" sheet="1" objects="1" scenarios="1"/>
  <autoFilter ref="C121:K247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381</v>
      </c>
      <c r="H4" s="13"/>
    </row>
    <row r="5" spans="1:8" s="1" customFormat="1" ht="12" customHeight="1">
      <c r="B5" s="13"/>
      <c r="C5" s="17" t="s">
        <v>13</v>
      </c>
      <c r="D5" s="109" t="s">
        <v>14</v>
      </c>
      <c r="E5" s="105"/>
      <c r="F5" s="105"/>
      <c r="H5" s="13"/>
    </row>
    <row r="6" spans="1:8" s="1" customFormat="1" ht="36.950000000000003" customHeight="1">
      <c r="B6" s="13"/>
      <c r="C6" s="19" t="s">
        <v>16</v>
      </c>
      <c r="D6" s="106" t="s">
        <v>17</v>
      </c>
      <c r="E6" s="105"/>
      <c r="F6" s="105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13. 2. 2025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382</v>
      </c>
      <c r="G9" s="78"/>
      <c r="H9" s="79"/>
    </row>
    <row r="10" spans="1:8" s="2" customFormat="1" ht="26.45" customHeight="1">
      <c r="A10" s="24"/>
      <c r="B10" s="25"/>
      <c r="C10" s="93" t="s">
        <v>14</v>
      </c>
      <c r="D10" s="93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4" t="s">
        <v>83</v>
      </c>
      <c r="D11" s="95" t="s">
        <v>1</v>
      </c>
      <c r="E11" s="96" t="s">
        <v>1</v>
      </c>
      <c r="F11" s="97">
        <v>108.75</v>
      </c>
      <c r="G11" s="24"/>
      <c r="H11" s="25"/>
    </row>
    <row r="12" spans="1:8" s="2" customFormat="1" ht="16.899999999999999" customHeight="1">
      <c r="A12" s="24"/>
      <c r="B12" s="25"/>
      <c r="C12" s="98" t="s">
        <v>83</v>
      </c>
      <c r="D12" s="98" t="s">
        <v>84</v>
      </c>
      <c r="E12" s="10" t="s">
        <v>1</v>
      </c>
      <c r="F12" s="99">
        <v>108.75</v>
      </c>
      <c r="G12" s="24"/>
      <c r="H12" s="25"/>
    </row>
    <row r="13" spans="1:8" s="2" customFormat="1" ht="16.899999999999999" customHeight="1">
      <c r="A13" s="24"/>
      <c r="B13" s="25"/>
      <c r="C13" s="100" t="s">
        <v>383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8" t="s">
        <v>326</v>
      </c>
      <c r="D14" s="98" t="s">
        <v>327</v>
      </c>
      <c r="E14" s="10" t="s">
        <v>328</v>
      </c>
      <c r="F14" s="99">
        <v>108.75</v>
      </c>
      <c r="G14" s="24"/>
      <c r="H14" s="25"/>
    </row>
    <row r="15" spans="1:8" s="2" customFormat="1" ht="16.899999999999999" customHeight="1">
      <c r="A15" s="24"/>
      <c r="B15" s="25"/>
      <c r="C15" s="98" t="s">
        <v>331</v>
      </c>
      <c r="D15" s="98" t="s">
        <v>332</v>
      </c>
      <c r="E15" s="10" t="s">
        <v>328</v>
      </c>
      <c r="F15" s="99">
        <v>2066.25</v>
      </c>
      <c r="G15" s="24"/>
      <c r="H15" s="25"/>
    </row>
    <row r="16" spans="1:8" s="2" customFormat="1" ht="16.899999999999999" customHeight="1">
      <c r="A16" s="24"/>
      <c r="B16" s="25"/>
      <c r="C16" s="98" t="s">
        <v>335</v>
      </c>
      <c r="D16" s="98" t="s">
        <v>336</v>
      </c>
      <c r="E16" s="10" t="s">
        <v>328</v>
      </c>
      <c r="F16" s="99">
        <v>146.79599999999999</v>
      </c>
      <c r="G16" s="24"/>
      <c r="H16" s="25"/>
    </row>
    <row r="17" spans="1:8" s="2" customFormat="1" ht="22.5">
      <c r="A17" s="24"/>
      <c r="B17" s="25"/>
      <c r="C17" s="98" t="s">
        <v>357</v>
      </c>
      <c r="D17" s="98" t="s">
        <v>358</v>
      </c>
      <c r="E17" s="10" t="s">
        <v>328</v>
      </c>
      <c r="F17" s="99">
        <v>108.75</v>
      </c>
      <c r="G17" s="24"/>
      <c r="H17" s="25"/>
    </row>
    <row r="18" spans="1:8" s="2" customFormat="1" ht="16.899999999999999" customHeight="1">
      <c r="A18" s="24"/>
      <c r="B18" s="25"/>
      <c r="C18" s="94" t="s">
        <v>86</v>
      </c>
      <c r="D18" s="95" t="s">
        <v>1</v>
      </c>
      <c r="E18" s="96" t="s">
        <v>1</v>
      </c>
      <c r="F18" s="97">
        <v>146.79599999999999</v>
      </c>
      <c r="G18" s="24"/>
      <c r="H18" s="25"/>
    </row>
    <row r="19" spans="1:8" s="2" customFormat="1" ht="16.899999999999999" customHeight="1">
      <c r="A19" s="24"/>
      <c r="B19" s="25"/>
      <c r="C19" s="98" t="s">
        <v>86</v>
      </c>
      <c r="D19" s="98" t="s">
        <v>338</v>
      </c>
      <c r="E19" s="10" t="s">
        <v>1</v>
      </c>
      <c r="F19" s="99">
        <v>146.79599999999999</v>
      </c>
      <c r="G19" s="24"/>
      <c r="H19" s="25"/>
    </row>
    <row r="20" spans="1:8" s="2" customFormat="1" ht="16.899999999999999" customHeight="1">
      <c r="A20" s="24"/>
      <c r="B20" s="25"/>
      <c r="C20" s="100" t="s">
        <v>383</v>
      </c>
      <c r="D20" s="24"/>
      <c r="E20" s="24"/>
      <c r="F20" s="24"/>
      <c r="G20" s="24"/>
      <c r="H20" s="25"/>
    </row>
    <row r="21" spans="1:8" s="2" customFormat="1" ht="16.899999999999999" customHeight="1">
      <c r="A21" s="24"/>
      <c r="B21" s="25"/>
      <c r="C21" s="98" t="s">
        <v>335</v>
      </c>
      <c r="D21" s="98" t="s">
        <v>336</v>
      </c>
      <c r="E21" s="10" t="s">
        <v>328</v>
      </c>
      <c r="F21" s="99">
        <v>146.79599999999999</v>
      </c>
      <c r="G21" s="24"/>
      <c r="H21" s="25"/>
    </row>
    <row r="22" spans="1:8" s="2" customFormat="1" ht="16.899999999999999" customHeight="1">
      <c r="A22" s="24"/>
      <c r="B22" s="25"/>
      <c r="C22" s="98" t="s">
        <v>340</v>
      </c>
      <c r="D22" s="98" t="s">
        <v>341</v>
      </c>
      <c r="E22" s="10" t="s">
        <v>328</v>
      </c>
      <c r="F22" s="99">
        <v>2789.1239999999998</v>
      </c>
      <c r="G22" s="24"/>
      <c r="H22" s="25"/>
    </row>
    <row r="23" spans="1:8" s="2" customFormat="1" ht="22.5">
      <c r="A23" s="24"/>
      <c r="B23" s="25"/>
      <c r="C23" s="98" t="s">
        <v>352</v>
      </c>
      <c r="D23" s="98" t="s">
        <v>353</v>
      </c>
      <c r="E23" s="10" t="s">
        <v>328</v>
      </c>
      <c r="F23" s="99">
        <v>54.496000000000002</v>
      </c>
      <c r="G23" s="24"/>
      <c r="H23" s="25"/>
    </row>
    <row r="24" spans="1:8" s="2" customFormat="1" ht="7.35" customHeight="1">
      <c r="A24" s="24"/>
      <c r="B24" s="38"/>
      <c r="C24" s="39"/>
      <c r="D24" s="39"/>
      <c r="E24" s="39"/>
      <c r="F24" s="39"/>
      <c r="G24" s="39"/>
      <c r="H24" s="25"/>
    </row>
    <row r="25" spans="1:8" s="2" customFormat="1" ht="11.25">
      <c r="A25" s="24"/>
      <c r="B25" s="24"/>
      <c r="C25" s="24"/>
      <c r="D25" s="24"/>
      <c r="E25" s="24"/>
      <c r="F25" s="24"/>
      <c r="G25" s="24"/>
      <c r="H25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Mesto2513 - Chodník Pod O...</vt:lpstr>
      <vt:lpstr>Seznam figur</vt:lpstr>
      <vt:lpstr>'Mesto2513 - Chodník Pod O...'!Názvy_tisku</vt:lpstr>
      <vt:lpstr>'Rekapitulace stavby'!Názvy_tisku</vt:lpstr>
      <vt:lpstr>'Seznam figur'!Názvy_tisku</vt:lpstr>
      <vt:lpstr>'Mesto2513 - Chodník Pod O...'!Oblast_tisku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2025-02-19T12:32:50Z</dcterms:created>
  <dcterms:modified xsi:type="dcterms:W3CDTF">2025-03-26T09:47:00Z</dcterms:modified>
</cp:coreProperties>
</file>