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"/>
    </mc:Choice>
  </mc:AlternateContent>
  <xr:revisionPtr revIDLastSave="0" documentId="8_{FDF2D7B4-C7BA-4F7B-B082-A59D67EAB2D0}" xr6:coauthVersionLast="47" xr6:coauthVersionMax="47" xr10:uidLastSave="{00000000-0000-0000-0000-000000000000}"/>
  <bookViews>
    <workbookView xWindow="-120" yWindow="-120" windowWidth="24450" windowHeight="1599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- EL Pol" sheetId="12" r:id="rId4"/>
    <sheet name="01 01 - STAV Pol" sheetId="13" r:id="rId5"/>
    <sheet name="01 01 - VRN Pol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01 - EL Pol'!$1:$7</definedName>
    <definedName name="_xlnm.Print_Titles" localSheetId="4">'01 01 - STAV Pol'!$1:$7</definedName>
    <definedName name="_xlnm.Print_Titles" localSheetId="5">'01 01 -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01 - EL Pol'!$A$1:$Y$83</definedName>
    <definedName name="_xlnm.Print_Area" localSheetId="4">'01 01 - STAV Pol'!$A$1:$Y$177</definedName>
    <definedName name="_xlnm.Print_Area" localSheetId="5">'01 01 - VRN Pol'!$A$1:$Y$35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34" i="14"/>
  <c r="BA31" i="14"/>
  <c r="BA28" i="14"/>
  <c r="BA25" i="14"/>
  <c r="BA22" i="14"/>
  <c r="G9" i="14"/>
  <c r="I9" i="14"/>
  <c r="K9" i="14"/>
  <c r="M9" i="14"/>
  <c r="O9" i="14"/>
  <c r="Q9" i="14"/>
  <c r="V9" i="14"/>
  <c r="G11" i="14"/>
  <c r="I11" i="14"/>
  <c r="K11" i="14"/>
  <c r="M11" i="14"/>
  <c r="O11" i="14"/>
  <c r="Q11" i="14"/>
  <c r="V11" i="14"/>
  <c r="G14" i="14"/>
  <c r="I14" i="14"/>
  <c r="K14" i="14"/>
  <c r="M14" i="14"/>
  <c r="O14" i="14"/>
  <c r="Q14" i="14"/>
  <c r="V14" i="14"/>
  <c r="G18" i="14"/>
  <c r="I18" i="14"/>
  <c r="K18" i="14"/>
  <c r="M18" i="14"/>
  <c r="O18" i="14"/>
  <c r="Q18" i="14"/>
  <c r="V18" i="14"/>
  <c r="G21" i="14"/>
  <c r="I21" i="14"/>
  <c r="K21" i="14"/>
  <c r="M21" i="14"/>
  <c r="O21" i="14"/>
  <c r="Q21" i="14"/>
  <c r="V21" i="14"/>
  <c r="G24" i="14"/>
  <c r="I24" i="14"/>
  <c r="K24" i="14"/>
  <c r="M24" i="14"/>
  <c r="O24" i="14"/>
  <c r="Q24" i="14"/>
  <c r="V24" i="14"/>
  <c r="G27" i="14"/>
  <c r="I27" i="14"/>
  <c r="K27" i="14"/>
  <c r="M27" i="14"/>
  <c r="O27" i="14"/>
  <c r="Q27" i="14"/>
  <c r="V27" i="14"/>
  <c r="G30" i="14"/>
  <c r="I30" i="14"/>
  <c r="K30" i="14"/>
  <c r="M30" i="14"/>
  <c r="O30" i="14"/>
  <c r="Q30" i="14"/>
  <c r="V30" i="14"/>
  <c r="AE34" i="14"/>
  <c r="AF34" i="14"/>
  <c r="G176" i="13"/>
  <c r="BA158" i="13"/>
  <c r="BA97" i="13"/>
  <c r="BA93" i="13"/>
  <c r="BA85" i="13"/>
  <c r="BA74" i="13"/>
  <c r="BA66" i="13"/>
  <c r="BA30" i="13"/>
  <c r="BA24" i="13"/>
  <c r="BA17" i="13"/>
  <c r="BA10" i="13"/>
  <c r="G9" i="13"/>
  <c r="I9" i="13"/>
  <c r="K9" i="13"/>
  <c r="M9" i="13"/>
  <c r="O9" i="13"/>
  <c r="Q9" i="13"/>
  <c r="V9" i="13"/>
  <c r="G12" i="13"/>
  <c r="I12" i="13"/>
  <c r="K12" i="13"/>
  <c r="M12" i="13"/>
  <c r="O12" i="13"/>
  <c r="Q12" i="13"/>
  <c r="V12" i="13"/>
  <c r="G16" i="13"/>
  <c r="I16" i="13"/>
  <c r="K16" i="13"/>
  <c r="M16" i="13"/>
  <c r="O16" i="13"/>
  <c r="Q16" i="13"/>
  <c r="V16" i="13"/>
  <c r="G23" i="13"/>
  <c r="I23" i="13"/>
  <c r="K23" i="13"/>
  <c r="M23" i="13"/>
  <c r="O23" i="13"/>
  <c r="Q23" i="13"/>
  <c r="V23" i="13"/>
  <c r="G29" i="13"/>
  <c r="I29" i="13"/>
  <c r="K29" i="13"/>
  <c r="M29" i="13"/>
  <c r="O29" i="13"/>
  <c r="Q29" i="13"/>
  <c r="V29" i="13"/>
  <c r="G34" i="13"/>
  <c r="I34" i="13"/>
  <c r="K34" i="13"/>
  <c r="M34" i="13"/>
  <c r="O34" i="13"/>
  <c r="Q34" i="13"/>
  <c r="V34" i="13"/>
  <c r="G37" i="13"/>
  <c r="I37" i="13"/>
  <c r="K37" i="13"/>
  <c r="M37" i="13"/>
  <c r="O37" i="13"/>
  <c r="Q37" i="13"/>
  <c r="V37" i="13"/>
  <c r="G40" i="13"/>
  <c r="I40" i="13"/>
  <c r="K40" i="13"/>
  <c r="M40" i="13"/>
  <c r="O40" i="13"/>
  <c r="Q40" i="13"/>
  <c r="V40" i="13"/>
  <c r="G47" i="13"/>
  <c r="I47" i="13"/>
  <c r="K47" i="13"/>
  <c r="M47" i="13"/>
  <c r="O47" i="13"/>
  <c r="Q47" i="13"/>
  <c r="V47" i="13"/>
  <c r="G51" i="13"/>
  <c r="I51" i="13"/>
  <c r="K51" i="13"/>
  <c r="M51" i="13"/>
  <c r="O51" i="13"/>
  <c r="Q51" i="13"/>
  <c r="V51" i="13"/>
  <c r="G65" i="13"/>
  <c r="I65" i="13"/>
  <c r="K65" i="13"/>
  <c r="M65" i="13"/>
  <c r="O65" i="13"/>
  <c r="Q65" i="13"/>
  <c r="V65" i="13"/>
  <c r="G70" i="13"/>
  <c r="I70" i="13"/>
  <c r="K70" i="13"/>
  <c r="M70" i="13"/>
  <c r="O70" i="13"/>
  <c r="Q70" i="13"/>
  <c r="V70" i="13"/>
  <c r="G73" i="13"/>
  <c r="I73" i="13"/>
  <c r="K73" i="13"/>
  <c r="M73" i="13"/>
  <c r="O73" i="13"/>
  <c r="Q73" i="13"/>
  <c r="V73" i="13"/>
  <c r="G80" i="13"/>
  <c r="I80" i="13"/>
  <c r="K80" i="13"/>
  <c r="M80" i="13"/>
  <c r="O80" i="13"/>
  <c r="Q80" i="13"/>
  <c r="V80" i="13"/>
  <c r="G84" i="13"/>
  <c r="I84" i="13"/>
  <c r="K84" i="13"/>
  <c r="M84" i="13"/>
  <c r="O84" i="13"/>
  <c r="Q84" i="13"/>
  <c r="V84" i="13"/>
  <c r="G88" i="13"/>
  <c r="I88" i="13"/>
  <c r="K88" i="13"/>
  <c r="M88" i="13"/>
  <c r="O88" i="13"/>
  <c r="Q88" i="13"/>
  <c r="V88" i="13"/>
  <c r="G92" i="13"/>
  <c r="I92" i="13"/>
  <c r="K92" i="13"/>
  <c r="M92" i="13"/>
  <c r="O92" i="13"/>
  <c r="Q92" i="13"/>
  <c r="V92" i="13"/>
  <c r="G96" i="13"/>
  <c r="I96" i="13"/>
  <c r="K96" i="13"/>
  <c r="M96" i="13"/>
  <c r="O96" i="13"/>
  <c r="Q96" i="13"/>
  <c r="V96" i="13"/>
  <c r="G100" i="13"/>
  <c r="I100" i="13"/>
  <c r="K100" i="13"/>
  <c r="M100" i="13"/>
  <c r="O100" i="13"/>
  <c r="Q100" i="13"/>
  <c r="V100" i="13"/>
  <c r="G106" i="13"/>
  <c r="I106" i="13"/>
  <c r="K106" i="13"/>
  <c r="M106" i="13"/>
  <c r="O106" i="13"/>
  <c r="Q106" i="13"/>
  <c r="V106" i="13"/>
  <c r="G114" i="13"/>
  <c r="I114" i="13"/>
  <c r="K114" i="13"/>
  <c r="M114" i="13"/>
  <c r="O114" i="13"/>
  <c r="Q114" i="13"/>
  <c r="V114" i="13"/>
  <c r="G120" i="13"/>
  <c r="I120" i="13"/>
  <c r="K120" i="13"/>
  <c r="M120" i="13"/>
  <c r="O120" i="13"/>
  <c r="Q120" i="13"/>
  <c r="V120" i="13"/>
  <c r="G127" i="13"/>
  <c r="I127" i="13"/>
  <c r="K127" i="13"/>
  <c r="M127" i="13"/>
  <c r="O127" i="13"/>
  <c r="Q127" i="13"/>
  <c r="V127" i="13"/>
  <c r="G133" i="13"/>
  <c r="I133" i="13"/>
  <c r="K133" i="13"/>
  <c r="M133" i="13"/>
  <c r="O133" i="13"/>
  <c r="Q133" i="13"/>
  <c r="V133" i="13"/>
  <c r="G135" i="13"/>
  <c r="I135" i="13"/>
  <c r="K135" i="13"/>
  <c r="M135" i="13"/>
  <c r="O135" i="13"/>
  <c r="Q135" i="13"/>
  <c r="V135" i="13"/>
  <c r="G139" i="13"/>
  <c r="I139" i="13"/>
  <c r="K139" i="13"/>
  <c r="M139" i="13"/>
  <c r="O139" i="13"/>
  <c r="Q139" i="13"/>
  <c r="V139" i="13"/>
  <c r="G144" i="13"/>
  <c r="I144" i="13"/>
  <c r="K144" i="13"/>
  <c r="M144" i="13"/>
  <c r="O144" i="13"/>
  <c r="Q144" i="13"/>
  <c r="V144" i="13"/>
  <c r="G147" i="13"/>
  <c r="I147" i="13"/>
  <c r="K147" i="13"/>
  <c r="M147" i="13"/>
  <c r="O147" i="13"/>
  <c r="Q147" i="13"/>
  <c r="V147" i="13"/>
  <c r="G150" i="13"/>
  <c r="I150" i="13"/>
  <c r="K150" i="13"/>
  <c r="M150" i="13"/>
  <c r="O150" i="13"/>
  <c r="Q150" i="13"/>
  <c r="V150" i="13"/>
  <c r="G152" i="13"/>
  <c r="I152" i="13"/>
  <c r="K152" i="13"/>
  <c r="M152" i="13"/>
  <c r="O152" i="13"/>
  <c r="Q152" i="13"/>
  <c r="V152" i="13"/>
  <c r="G154" i="13"/>
  <c r="I154" i="13"/>
  <c r="K154" i="13"/>
  <c r="M154" i="13"/>
  <c r="O154" i="13"/>
  <c r="Q154" i="13"/>
  <c r="V154" i="13"/>
  <c r="G157" i="13"/>
  <c r="G156" i="13" s="1"/>
  <c r="I157" i="13"/>
  <c r="I156" i="13" s="1"/>
  <c r="K157" i="13"/>
  <c r="K156" i="13" s="1"/>
  <c r="M157" i="13"/>
  <c r="M156" i="13" s="1"/>
  <c r="O157" i="13"/>
  <c r="O156" i="13" s="1"/>
  <c r="Q157" i="13"/>
  <c r="Q156" i="13" s="1"/>
  <c r="V157" i="13"/>
  <c r="V156" i="13" s="1"/>
  <c r="G164" i="13"/>
  <c r="I164" i="13"/>
  <c r="K164" i="13"/>
  <c r="M164" i="13"/>
  <c r="O164" i="13"/>
  <c r="Q164" i="13"/>
  <c r="V164" i="13"/>
  <c r="G169" i="13"/>
  <c r="I169" i="13"/>
  <c r="K169" i="13"/>
  <c r="M169" i="13"/>
  <c r="O169" i="13"/>
  <c r="Q169" i="13"/>
  <c r="V169" i="13"/>
  <c r="G172" i="13"/>
  <c r="I172" i="13"/>
  <c r="K172" i="13"/>
  <c r="M172" i="13"/>
  <c r="O172" i="13"/>
  <c r="Q172" i="13"/>
  <c r="V172" i="13"/>
  <c r="AE176" i="13"/>
  <c r="AF176" i="13"/>
  <c r="G82" i="12"/>
  <c r="G9" i="12"/>
  <c r="I9" i="12"/>
  <c r="K9" i="12"/>
  <c r="M9" i="12"/>
  <c r="O9" i="12"/>
  <c r="Q9" i="12"/>
  <c r="V9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21" i="12"/>
  <c r="I21" i="12"/>
  <c r="K21" i="12"/>
  <c r="M21" i="12"/>
  <c r="O21" i="12"/>
  <c r="Q21" i="12"/>
  <c r="V21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8" i="12"/>
  <c r="I28" i="12"/>
  <c r="K28" i="12"/>
  <c r="M28" i="12"/>
  <c r="O28" i="12"/>
  <c r="Q28" i="12"/>
  <c r="V28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G36" i="12"/>
  <c r="I36" i="12"/>
  <c r="K36" i="12"/>
  <c r="M36" i="12"/>
  <c r="O36" i="12"/>
  <c r="Q36" i="12"/>
  <c r="V36" i="12"/>
  <c r="G38" i="12"/>
  <c r="I38" i="12"/>
  <c r="K38" i="12"/>
  <c r="M38" i="12"/>
  <c r="O38" i="12"/>
  <c r="Q38" i="12"/>
  <c r="V38" i="12"/>
  <c r="G40" i="12"/>
  <c r="I40" i="12"/>
  <c r="K40" i="12"/>
  <c r="M40" i="12"/>
  <c r="O40" i="12"/>
  <c r="Q40" i="12"/>
  <c r="V40" i="12"/>
  <c r="G42" i="12"/>
  <c r="I42" i="12"/>
  <c r="K42" i="12"/>
  <c r="M42" i="12"/>
  <c r="O42" i="12"/>
  <c r="Q42" i="12"/>
  <c r="V42" i="12"/>
  <c r="G45" i="12"/>
  <c r="I45" i="12"/>
  <c r="K45" i="12"/>
  <c r="M45" i="12"/>
  <c r="O45" i="12"/>
  <c r="Q45" i="12"/>
  <c r="V45" i="12"/>
  <c r="G47" i="12"/>
  <c r="I47" i="12"/>
  <c r="K47" i="12"/>
  <c r="M47" i="12"/>
  <c r="O47" i="12"/>
  <c r="Q47" i="12"/>
  <c r="V47" i="12"/>
  <c r="G49" i="12"/>
  <c r="I49" i="12"/>
  <c r="K49" i="12"/>
  <c r="M49" i="12"/>
  <c r="O49" i="12"/>
  <c r="Q49" i="12"/>
  <c r="V49" i="12"/>
  <c r="G51" i="12"/>
  <c r="I51" i="12"/>
  <c r="K51" i="12"/>
  <c r="M51" i="12"/>
  <c r="O51" i="12"/>
  <c r="Q51" i="12"/>
  <c r="V51" i="12"/>
  <c r="G53" i="12"/>
  <c r="I53" i="12"/>
  <c r="K53" i="12"/>
  <c r="M53" i="12"/>
  <c r="O53" i="12"/>
  <c r="Q53" i="12"/>
  <c r="V53" i="12"/>
  <c r="G56" i="12"/>
  <c r="I56" i="12"/>
  <c r="K56" i="12"/>
  <c r="M56" i="12"/>
  <c r="O56" i="12"/>
  <c r="Q56" i="12"/>
  <c r="V56" i="12"/>
  <c r="G58" i="12"/>
  <c r="I58" i="12"/>
  <c r="K58" i="12"/>
  <c r="M58" i="12"/>
  <c r="O58" i="12"/>
  <c r="Q58" i="12"/>
  <c r="V58" i="12"/>
  <c r="G63" i="12"/>
  <c r="I63" i="12"/>
  <c r="K63" i="12"/>
  <c r="M63" i="12"/>
  <c r="O63" i="12"/>
  <c r="Q63" i="12"/>
  <c r="V63" i="12"/>
  <c r="G65" i="12"/>
  <c r="I65" i="12"/>
  <c r="K65" i="12"/>
  <c r="M65" i="12"/>
  <c r="O65" i="12"/>
  <c r="Q65" i="12"/>
  <c r="V65" i="12"/>
  <c r="G68" i="12"/>
  <c r="G67" i="12" s="1"/>
  <c r="I68" i="12"/>
  <c r="I67" i="12" s="1"/>
  <c r="K68" i="12"/>
  <c r="K67" i="12" s="1"/>
  <c r="M68" i="12"/>
  <c r="M67" i="12" s="1"/>
  <c r="O68" i="12"/>
  <c r="O67" i="12" s="1"/>
  <c r="Q68" i="12"/>
  <c r="Q67" i="12" s="1"/>
  <c r="V68" i="12"/>
  <c r="V67" i="12" s="1"/>
  <c r="G71" i="12"/>
  <c r="I71" i="12"/>
  <c r="K71" i="12"/>
  <c r="M71" i="12"/>
  <c r="O71" i="12"/>
  <c r="Q71" i="12"/>
  <c r="V71" i="12"/>
  <c r="G73" i="12"/>
  <c r="I73" i="12"/>
  <c r="K73" i="12"/>
  <c r="M73" i="12"/>
  <c r="O73" i="12"/>
  <c r="Q73" i="12"/>
  <c r="V73" i="12"/>
  <c r="G75" i="12"/>
  <c r="I75" i="12"/>
  <c r="K75" i="12"/>
  <c r="M75" i="12"/>
  <c r="O75" i="12"/>
  <c r="Q75" i="12"/>
  <c r="V75" i="12"/>
  <c r="G77" i="12"/>
  <c r="I77" i="12"/>
  <c r="K77" i="12"/>
  <c r="M77" i="12"/>
  <c r="O77" i="12"/>
  <c r="Q77" i="12"/>
  <c r="V77" i="12"/>
  <c r="G79" i="12"/>
  <c r="I79" i="12"/>
  <c r="K79" i="12"/>
  <c r="M79" i="12"/>
  <c r="O79" i="12"/>
  <c r="Q79" i="12"/>
  <c r="V79" i="12"/>
  <c r="AE82" i="12"/>
  <c r="AF82" i="12"/>
  <c r="I20" i="1"/>
  <c r="I19" i="1"/>
  <c r="I18" i="1"/>
  <c r="I17" i="1"/>
  <c r="I16" i="1"/>
  <c r="I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3" i="1" s="1"/>
  <c r="F45" i="1"/>
  <c r="G45" i="1"/>
  <c r="G25" i="1" s="1"/>
  <c r="A25" i="1" s="1"/>
  <c r="H44" i="1"/>
  <c r="I44" i="1" s="1"/>
  <c r="H43" i="1"/>
  <c r="I43" i="1" s="1"/>
  <c r="H42" i="1"/>
  <c r="I42" i="1" s="1"/>
  <c r="H41" i="1"/>
  <c r="I41" i="1" s="1"/>
  <c r="H40" i="1"/>
  <c r="H39" i="1"/>
  <c r="I21" i="1"/>
  <c r="J28" i="1"/>
  <c r="J26" i="1"/>
  <c r="G38" i="1"/>
  <c r="F38" i="1"/>
  <c r="J23" i="1"/>
  <c r="J24" i="1"/>
  <c r="J25" i="1"/>
  <c r="J27" i="1"/>
  <c r="E24" i="1"/>
  <c r="E26" i="1"/>
  <c r="G26" i="1" l="1"/>
  <c r="A26" i="1"/>
  <c r="G28" i="1"/>
  <c r="G23" i="1"/>
  <c r="V17" i="14"/>
  <c r="Q17" i="14"/>
  <c r="O17" i="14"/>
  <c r="M17" i="14"/>
  <c r="K17" i="14"/>
  <c r="I17" i="14"/>
  <c r="G17" i="14"/>
  <c r="V8" i="14"/>
  <c r="Q8" i="14"/>
  <c r="O8" i="14"/>
  <c r="M8" i="14"/>
  <c r="K8" i="14"/>
  <c r="I8" i="14"/>
  <c r="G8" i="14"/>
  <c r="V163" i="13"/>
  <c r="Q163" i="13"/>
  <c r="O163" i="13"/>
  <c r="M163" i="13"/>
  <c r="K163" i="13"/>
  <c r="I163" i="13"/>
  <c r="G163" i="13"/>
  <c r="V149" i="13"/>
  <c r="Q149" i="13"/>
  <c r="O149" i="13"/>
  <c r="M149" i="13"/>
  <c r="K149" i="13"/>
  <c r="I149" i="13"/>
  <c r="G149" i="13"/>
  <c r="V138" i="13"/>
  <c r="Q138" i="13"/>
  <c r="O138" i="13"/>
  <c r="M138" i="13"/>
  <c r="K138" i="13"/>
  <c r="I138" i="13"/>
  <c r="G138" i="13"/>
  <c r="V113" i="13"/>
  <c r="Q113" i="13"/>
  <c r="O113" i="13"/>
  <c r="M113" i="13"/>
  <c r="K113" i="13"/>
  <c r="I113" i="13"/>
  <c r="G113" i="13"/>
  <c r="V83" i="13"/>
  <c r="Q83" i="13"/>
  <c r="O83" i="13"/>
  <c r="M83" i="13"/>
  <c r="K83" i="13"/>
  <c r="I83" i="13"/>
  <c r="G83" i="13"/>
  <c r="V72" i="13"/>
  <c r="Q72" i="13"/>
  <c r="O72" i="13"/>
  <c r="M72" i="13"/>
  <c r="K72" i="13"/>
  <c r="I72" i="13"/>
  <c r="G72" i="13"/>
  <c r="V8" i="13"/>
  <c r="Q8" i="13"/>
  <c r="O8" i="13"/>
  <c r="M8" i="13"/>
  <c r="K8" i="13"/>
  <c r="I8" i="13"/>
  <c r="G8" i="13"/>
  <c r="V70" i="12"/>
  <c r="Q70" i="12"/>
  <c r="O70" i="12"/>
  <c r="M70" i="12"/>
  <c r="K70" i="12"/>
  <c r="I70" i="12"/>
  <c r="G70" i="12"/>
  <c r="V55" i="12"/>
  <c r="Q55" i="12"/>
  <c r="O55" i="12"/>
  <c r="M55" i="12"/>
  <c r="K55" i="12"/>
  <c r="I55" i="12"/>
  <c r="G55" i="12"/>
  <c r="V44" i="12"/>
  <c r="Q44" i="12"/>
  <c r="O44" i="12"/>
  <c r="M44" i="12"/>
  <c r="K44" i="12"/>
  <c r="I44" i="12"/>
  <c r="G44" i="12"/>
  <c r="V23" i="12"/>
  <c r="Q23" i="12"/>
  <c r="O23" i="12"/>
  <c r="M23" i="12"/>
  <c r="K23" i="12"/>
  <c r="I23" i="12"/>
  <c r="G23" i="12"/>
  <c r="V8" i="12"/>
  <c r="Q8" i="12"/>
  <c r="O8" i="12"/>
  <c r="M8" i="12"/>
  <c r="K8" i="12"/>
  <c r="I8" i="12"/>
  <c r="G8" i="12"/>
  <c r="H45" i="1"/>
  <c r="I39" i="1"/>
  <c r="I45" i="1" s="1"/>
  <c r="A23" i="1" l="1"/>
  <c r="J44" i="1"/>
  <c r="J43" i="1"/>
  <c r="J42" i="1"/>
  <c r="J41" i="1"/>
  <c r="J39" i="1"/>
  <c r="J45" i="1" s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</author>
  </authors>
  <commentList>
    <comment ref="S6" authorId="0" shapeId="0" xr:uid="{D818C5FE-C1B3-45B0-847C-DD6D46557C1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5399630-5A39-46AE-ADFF-F02BD3F1095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</author>
  </authors>
  <commentList>
    <comment ref="S6" authorId="0" shapeId="0" xr:uid="{44FD9737-62BD-4EF9-90BF-80E94C0A980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004E9BB-8AF9-446E-8F97-B9E106ACD1D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</author>
  </authors>
  <commentList>
    <comment ref="S6" authorId="0" shapeId="0" xr:uid="{59905ED1-BD38-4B24-82F0-BD723D2580C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8673CB4-E342-4DBB-9786-3B3327663FD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<sst xmlns="http://schemas.openxmlformats.org/spreadsheetml/2006/main" count="1224" uniqueCount="408">
  <si>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</si>
  <si>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</si>
  <si>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</si>
  <si>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</si>
  <si>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</si>
  <si>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</si>
  <si>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</si>
  <si>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</si>
  <si>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</si>
  <si>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</si>
  <si>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</si>
  <si>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</si>
  <si>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</si>
  <si>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</si>
  <si>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</si>
  <si>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</si>
  <si>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</si>
  <si>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</si>
  <si>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</si>
  <si>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</si>
  <si>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</si>
  <si>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</si>
  <si>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</si>
  <si>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</si>
  <si>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</si>
  <si>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</si>
  <si>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</si>
  <si>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</si>
  <si>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</si>
  <si>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</si>
  <si>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</si>
  <si>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</si>
  <si>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</si>
  <si>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</si>
  <si>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</si>
  <si>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</si>
  <si>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</si>
  <si>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</si>
  <si>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</si>
  <si>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</si>
  <si>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</si>
  <si>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</si>
  <si>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</si>
  <si>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OSV-003</t>
  </si>
  <si>
    <t>TJ Valašské Meziříčí - OSVĚTLENÍ ATLETICKÉHO STADIONU - ŽEROTÍNOVA 736</t>
  </si>
  <si>
    <t xml:space="preserve">Město Valašské Meziříčí </t>
  </si>
  <si>
    <t>Náměstí 7/5</t>
  </si>
  <si>
    <t>Valašské Meziříčí</t>
  </si>
  <si>
    <t>75701</t>
  </si>
  <si>
    <t>00304387</t>
  </si>
  <si>
    <t>CZ00304387</t>
  </si>
  <si>
    <t>Ing arch Harald Čadílek</t>
  </si>
  <si>
    <t>Brno</t>
  </si>
  <si>
    <t>13668820</t>
  </si>
  <si>
    <t>CZ421212430</t>
  </si>
  <si>
    <t>Stavba</t>
  </si>
  <si>
    <t>Stavební objekt</t>
  </si>
  <si>
    <t>01</t>
  </si>
  <si>
    <t>UMĚLÉ OSVĚTLENÍ LED 500 Lx - 4 stožáry 28m</t>
  </si>
  <si>
    <t>01 - EL</t>
  </si>
  <si>
    <t>Umělé osvětlení atletického stadionu - ELEKTROINSTALACE+OSVĚTLENÍ</t>
  </si>
  <si>
    <t>01 - STAV</t>
  </si>
  <si>
    <t>Umělé osvětlení atletického stadionu s UMT - STAVEBNÍ ČÁST</t>
  </si>
  <si>
    <t>01 - VRN</t>
  </si>
  <si>
    <t>VEDLEJŠÍ A OSTANÍ NÁKLADY</t>
  </si>
  <si>
    <t>Celkem za stavbu</t>
  </si>
  <si>
    <t>CZK</t>
  </si>
  <si>
    <t>#POPS</t>
  </si>
  <si>
    <t>Popis stavby: OSV-003 - TJ Valašské Meziříčí - OSVĚTLENÍ ATLETICKÉHO STADIONU - ŽEROTÍNOVA 736</t>
  </si>
  <si>
    <t>#POPO</t>
  </si>
  <si>
    <t>Popis objektu: 01 - UMĚLÉ OSVĚTLENÍ LED 500 Lx - 4 stožáry 28m</t>
  </si>
  <si>
    <t>#POPR</t>
  </si>
  <si>
    <t>Popis rozpočtu: 01 - EL - Umělé osvětlení atletického stadionu - ELEKTROINSTALACE+OSVĚTLENÍ</t>
  </si>
  <si>
    <t>Popis rozpočtu: 01 - STAV - Umělé osvětlení atletického stadionu s UMT - STAVEBNÍ ČÁST</t>
  </si>
  <si>
    <t>Popis rozpočtu: 01 - VRN - VEDLEJŠÍ A OSTANÍ NÁKLADY</t>
  </si>
  <si>
    <t>Rekapitulace dílů</t>
  </si>
  <si>
    <t>Typ dílu</t>
  </si>
  <si>
    <t>1</t>
  </si>
  <si>
    <t>Zemní práce</t>
  </si>
  <si>
    <t>18</t>
  </si>
  <si>
    <t>Povrchové úpravy terénu</t>
  </si>
  <si>
    <t>2</t>
  </si>
  <si>
    <t>Základy a zvláštní zakládání</t>
  </si>
  <si>
    <t>5</t>
  </si>
  <si>
    <t>Komunikace</t>
  </si>
  <si>
    <t>63</t>
  </si>
  <si>
    <t>Podlahy a podlahové konstrukce</t>
  </si>
  <si>
    <t>95</t>
  </si>
  <si>
    <t>Dokončovací konstrukce na pozemních stavbách</t>
  </si>
  <si>
    <t>99</t>
  </si>
  <si>
    <t>Staveništní přesun hmot</t>
  </si>
  <si>
    <t>210-1</t>
  </si>
  <si>
    <t>Svítidla a materiál pro osvětlení</t>
  </si>
  <si>
    <t>210-2</t>
  </si>
  <si>
    <t>Nosný materiál vč. montáže</t>
  </si>
  <si>
    <t>210-3</t>
  </si>
  <si>
    <t>Uzemnění</t>
  </si>
  <si>
    <t>210-4</t>
  </si>
  <si>
    <t>Dodávka rozvaděčů, zásuvkových skříní a ostatních zařízení</t>
  </si>
  <si>
    <t>210-5</t>
  </si>
  <si>
    <t>Zemní práce pro elektro - viz stavební část</t>
  </si>
  <si>
    <t>210-6</t>
  </si>
  <si>
    <t>HZS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</si>
  <si>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</si>
  <si>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</si>
  <si>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</si>
  <si>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</si>
  <si>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</si>
  <si>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</si>
  <si>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</si>
  <si>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</si>
  <si>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</si>
  <si>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</si>
  <si>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</si>
  <si>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</si>
  <si>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</si>
  <si>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</si>
  <si>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</si>
  <si>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</si>
  <si>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</si>
  <si>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</si>
  <si>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</si>
  <si>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</si>
  <si>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</si>
  <si>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</si>
  <si>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</si>
  <si>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</si>
  <si>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</si>
  <si>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</si>
  <si>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</si>
  <si>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</si>
  <si>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</si>
  <si>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</si>
  <si>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</si>
  <si>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</si>
  <si>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</si>
  <si>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</si>
  <si>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LED světlomet pro osvětlení sportovišť 1550W - I.třída ČSN EN 12193 - kompl.dodávka+montáž+zapojení</t>
  </si>
  <si>
    <t>ks</t>
  </si>
  <si>
    <t>Vlastní</t>
  </si>
  <si>
    <t>Indiv</t>
  </si>
  <si>
    <t>Práce</t>
  </si>
  <si>
    <t>Běžná</t>
  </si>
  <si>
    <t>POL1_</t>
  </si>
  <si>
    <t xml:space="preserve">příkon 1550W, tř.I, index barvy světla 85K, hmotnost 22kg : </t>
  </si>
  <si>
    <t>VV</t>
  </si>
  <si>
    <t xml:space="preserve">tělo svítidla z vysokotlakého AL odlitku : </t>
  </si>
  <si>
    <t xml:space="preserve">tvrzené sklo s vysokou propustností, krytí IP 66 : </t>
  </si>
  <si>
    <t>40</t>
  </si>
  <si>
    <t>SPU</t>
  </si>
  <si>
    <t>02</t>
  </si>
  <si>
    <t>Omezující kryty na LED moduly pro minimalizaci rušivého světla  - 8ks/1 světlomet</t>
  </si>
  <si>
    <t>sada</t>
  </si>
  <si>
    <t>03</t>
  </si>
  <si>
    <t>Stožár osvětlovací sklápěcí GL520, kónický,18-ti stranný, svislý dřík stožáru, plošina ukloněná o15°, v.28m do středu osvětlov.konstrukce, s nosností 1ks LED světlometů 1550W</t>
  </si>
  <si>
    <t xml:space="preserve">vše žárově zinkováno, montovaný : </t>
  </si>
  <si>
    <t>viz v.č.01 : 4</t>
  </si>
  <si>
    <t>04</t>
  </si>
  <si>
    <t>Montáž a instalace stožárů do 38m, vč. jeřábů, mechanizace a výškových prací</t>
  </si>
  <si>
    <t>05</t>
  </si>
  <si>
    <t>Plastová trubka ohebná, pro uložení v zemi, d=50/41mm, rudá, kompl.dodávka + montáž, viz v.č.01</t>
  </si>
  <si>
    <t>m</t>
  </si>
  <si>
    <t>06</t>
  </si>
  <si>
    <t>Krycí deska PVC 1000x300mm, červená, ve stožáru</t>
  </si>
  <si>
    <t>07</t>
  </si>
  <si>
    <t>Kabel s gum izolací, volně uložený - typ CYKY 3x2,5 - kompl.dodávka+montáž+zapojení, viz v.č.01</t>
  </si>
  <si>
    <t xml:space="preserve">vnitřní kabeláž svítidla ve sloupu - od svorkovnice po vlastní svítidlo : </t>
  </si>
  <si>
    <t>1400,00</t>
  </si>
  <si>
    <t>08</t>
  </si>
  <si>
    <t>Kabel s PVC izolací AYKY J 4x35mm2, uloženýž v zemi, v pískovém loži+zapojení, viz v.č.01</t>
  </si>
  <si>
    <t>09</t>
  </si>
  <si>
    <t>Kabel s PVC izolací AYKY J 4x25mm2, uložený v zemi, v pískovém loži+zapojení, viz v.č.01</t>
  </si>
  <si>
    <t>10</t>
  </si>
  <si>
    <t>Kabel s PVC izolací CYKY J 3x70+50mm2, uložený v zemi, v pískovém loži+zapojení, viz v.č.01</t>
  </si>
  <si>
    <t>11</t>
  </si>
  <si>
    <t>Ukončení kabelů smršťovací koncovkou do 4x50 - dod.+montáž+zapojení, viz v.č.01</t>
  </si>
  <si>
    <t>12</t>
  </si>
  <si>
    <t>Kabel s PVC izolací CYKY 3x2,5, ovládání, uložený v chráničce, v pískovém loži+zapojení, viz v.č.01</t>
  </si>
  <si>
    <t>13</t>
  </si>
  <si>
    <t>Kabelový žlab plechový 125x50x70 s víkem, vč. uchycení a montáže na tribuně</t>
  </si>
  <si>
    <t>14</t>
  </si>
  <si>
    <t>Svorka hromosvodová páska/drát, pozinkovaná - dod.+montáž, uzemňovací přívody - 2xsvorka/přívod</t>
  </si>
  <si>
    <t>15</t>
  </si>
  <si>
    <t>Svorka hromosvodová páska/páska, pozinkovaná - dod.+montá, spojení uzemňovacího vedení</t>
  </si>
  <si>
    <t>16</t>
  </si>
  <si>
    <t>Pásovina FeZn 30x4mm, uložená v zemi pro uzemnění elektroinstalace - dod.+montáž, uzemnění rozvaděče RO+osvětlovacích stožárů</t>
  </si>
  <si>
    <t>17</t>
  </si>
  <si>
    <t>Drát FeZn s PVC izolací d=10/13mm, pro vývody ke zkušebním svorkám - dod.+montáž, uzemňovací přívody</t>
  </si>
  <si>
    <t>Svorka hromosvodová připojovací, nerezová - dod.+montáž, připojení uzemňovacích vodičů</t>
  </si>
  <si>
    <t>19</t>
  </si>
  <si>
    <t>RO - rozvaděč, IP 43/20, u stožáru S3 silový, komplet vč. přídavných propojovacích komponentů, typové zkoušky, osazení  a zapojení</t>
  </si>
  <si>
    <t>20</t>
  </si>
  <si>
    <t>Systém řízení a regulace osvětlení, drátová / bezdrátová komunikace se svítidly,, ovládání přes smartphone</t>
  </si>
  <si>
    <t xml:space="preserve">komplet vč. přídavných propojovacích komponentů, typové zkoušky, : </t>
  </si>
  <si>
    <t xml:space="preserve">osazení, zásypu vnitřního prostoru pilířea zapojení : </t>
  </si>
  <si>
    <t>21</t>
  </si>
  <si>
    <t>Rozvodné skříně ve stožárech, silové jištění a stykače + zásuvka</t>
  </si>
  <si>
    <t>22</t>
  </si>
  <si>
    <t>Rozvaděč RE - nepřímé měření - NR212/NKD7D 125A/3</t>
  </si>
  <si>
    <t>00</t>
  </si>
  <si>
    <t>Zemní práce pro elektro viz stavební část</t>
  </si>
  <si>
    <t>Kalkul</t>
  </si>
  <si>
    <t>23</t>
  </si>
  <si>
    <t>Montážní práce u, trasa kabelu (RE rozvaděč)</t>
  </si>
  <si>
    <t>hod</t>
  </si>
  <si>
    <t>24</t>
  </si>
  <si>
    <t>Použití mechanizace (UNC) pro manipulaci s kabelovými bubny</t>
  </si>
  <si>
    <t>25</t>
  </si>
  <si>
    <t>Spolupráce s revizním technikem</t>
  </si>
  <si>
    <t>26</t>
  </si>
  <si>
    <t>Výchozí revize</t>
  </si>
  <si>
    <t>28</t>
  </si>
  <si>
    <t>Měření intenzity osvětlení</t>
  </si>
  <si>
    <t>kpl</t>
  </si>
  <si>
    <t>SUM</t>
  </si>
  <si>
    <t>END</t>
  </si>
  <si>
    <t>111201101R00</t>
  </si>
  <si>
    <t>Odstranění křovin a stromů o průměru do 10 cm při celkové ploše do 1 000 m2</t>
  </si>
  <si>
    <t>m2</t>
  </si>
  <si>
    <t>800-1</t>
  </si>
  <si>
    <t>RTS 24/ I</t>
  </si>
  <si>
    <t>s odstraněním kořenů a s případným nutným odklizením křovin a stromů na hromady na vzdálenost do 50 m nebo s naložením na dopravní prostředek, do sklonu terénu 1 : 5,</t>
  </si>
  <si>
    <t>SPI</t>
  </si>
  <si>
    <t>111201401R00</t>
  </si>
  <si>
    <t>Spálení odstraněných křovin a stromů o průměru kmene do 100 mm, na hromadách, pro jakoukoliv plochu</t>
  </si>
  <si>
    <t>Včetně očištění spáleniště, uložení popela a zbytků na hromadu.</t>
  </si>
  <si>
    <t>Včetně nákladů na přihrnování křovin, očištění spáleniště, uložení popela a zbytků na hromadu.</t>
  </si>
  <si>
    <t>POP</t>
  </si>
  <si>
    <t>121101101R00</t>
  </si>
  <si>
    <t>Sejmutí ornice s přemístěním na vzdálenost do 50 m</t>
  </si>
  <si>
    <t>m3</t>
  </si>
  <si>
    <t>nebo lesní půdy, s vodorovným přemístěním na hromady v místě upotřebení nebo na dočasné či trvalé skládky se složením</t>
  </si>
  <si>
    <t xml:space="preserve">pro 3 patky - tl.200mm : </t>
  </si>
  <si>
    <t>4,00*4,00*0,20*3</t>
  </si>
  <si>
    <t xml:space="preserve">pro rýhy : </t>
  </si>
  <si>
    <t>(500,00-25,50)*0,50*0,20</t>
  </si>
  <si>
    <t>131101201R00</t>
  </si>
  <si>
    <t>Hloubení zapažených jam a zářezů do 100 m3, v hornině 1-2 , převážně ručně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</si>
  <si>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</si>
  <si>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 xml:space="preserve">po sejmutí ornice v tl. 200mm je hl.1400-200=1200mm : </t>
  </si>
  <si>
    <t xml:space="preserve">rozšíření o 300mm pro bednění : </t>
  </si>
  <si>
    <t>4,00*4,00*(1,40-0,20)*4</t>
  </si>
  <si>
    <t>132101111R00</t>
  </si>
  <si>
    <t>Hloubení rýh šířky do 60 cm do 100 m3, v hornině 1-2,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</si>
  <si>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</si>
  <si>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 xml:space="preserve">po odstranění tl.200mm (oenice nebo asfalt) : </t>
  </si>
  <si>
    <t>(500,00-25,50)*(0,80-0,20)*0,35</t>
  </si>
  <si>
    <t>151101201R00</t>
  </si>
  <si>
    <t>Zřízení pažení stěn výkopu bez rozepření, vzepření příložné, hloubky do 4 m</t>
  </si>
  <si>
    <t>4,00*4*1,20*4</t>
  </si>
  <si>
    <t>151101211R00</t>
  </si>
  <si>
    <t>Odstranění pažení stěn výkopu příložné, hloubky do 4 m</t>
  </si>
  <si>
    <t>s uložením pažin na vzdálenost do 3 m od okraje výkopu,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</si>
  <si>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</si>
  <si>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</si>
  <si>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</si>
  <si>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 xml:space="preserve">odvoz výkopu na deponii : </t>
  </si>
  <si>
    <t>76,80+99,645</t>
  </si>
  <si>
    <t xml:space="preserve">dovoz z deponie pro zásyp : </t>
  </si>
  <si>
    <t>63,765</t>
  </si>
  <si>
    <t>171201201R00</t>
  </si>
  <si>
    <t>Uložení sypaniny na dočasnou skládku tak, že na 1 m2 plochy připadá přes 2 m3 výkopku nebo ornice</t>
  </si>
  <si>
    <t>výkop : 76,80+99,645</t>
  </si>
  <si>
    <t>zásyp : -63,745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</si>
  <si>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</si>
  <si>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</si>
  <si>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</si>
  <si>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</si>
  <si>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 xml:space="preserve">pro patky : </t>
  </si>
  <si>
    <t>výkop : 76,80</t>
  </si>
  <si>
    <t>odp.podkl.betonu : -3,40*3,40*0,10*4</t>
  </si>
  <si>
    <t>odp.patek : -3,20*3,20*(1,30-0,20)*4</t>
  </si>
  <si>
    <t>Mezisoučet</t>
  </si>
  <si>
    <t>výkop : 99,645</t>
  </si>
  <si>
    <t>odp.šterkopísku : -500,00*0,16*0,35</t>
  </si>
  <si>
    <t>odp.ornice nebo asfaltu : -500,00*0,20*0,35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</si>
  <si>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</si>
  <si>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</si>
  <si>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</si>
  <si>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 xml:space="preserve">viz EL - řez rýhou : </t>
  </si>
  <si>
    <t>500,00*(0,08+0,08)*0,35</t>
  </si>
  <si>
    <t>199000002R00</t>
  </si>
  <si>
    <t>Poplatky za skládku horniny 1- 4, skupina 17 05 04 z Katalogu odpadů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</si>
  <si>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</si>
  <si>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</si>
  <si>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</si>
  <si>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 xml:space="preserve">kolem 3 patek : </t>
  </si>
  <si>
    <t>(4,00*4,00-3,20*3,20)*3</t>
  </si>
  <si>
    <t xml:space="preserve">nad rýhami : </t>
  </si>
  <si>
    <t>(500,00-25,50)*0,50</t>
  </si>
  <si>
    <t>180400020RA0</t>
  </si>
  <si>
    <t>Založení trávníku s dodáním osiva parkového, v rovině</t>
  </si>
  <si>
    <t>AP-HSV</t>
  </si>
  <si>
    <t>Agregovaná položka</t>
  </si>
  <si>
    <t>POL2_</t>
  </si>
  <si>
    <t>Včetně prvního pokosení, naložení odpadu a odvezení do 20 km, se složením.</t>
  </si>
  <si>
    <t>215901101RT5</t>
  </si>
  <si>
    <t>Zhutnění podloží z rostlé horniny 1 až 4 pod násypy z hornin soudržných do 92% PS a nesoudržných  sypkých relativní ulehlosti l(d) do 0,8 vibrační deskou</t>
  </si>
  <si>
    <t>z rostlé horniny tř.1 - 4 pod násypy z hornin soudržných do 92% PS a hornin nesoudržných sypkých relativní ulehlosti I(d) do 0,8</t>
  </si>
  <si>
    <t>4,00*4,00*4</t>
  </si>
  <si>
    <t>275321411R00</t>
  </si>
  <si>
    <t>Beton základových patek železový třídy C 25/30</t>
  </si>
  <si>
    <t>801-1</t>
  </si>
  <si>
    <t>bez dodávky a uložení výztuže</t>
  </si>
  <si>
    <t>3,20*3,20*1,40*4</t>
  </si>
  <si>
    <t>275351215R00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</si>
  <si>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</si>
  <si>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</si>
  <si>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>3,20*1,40*4*4</t>
  </si>
  <si>
    <t>275351216R00</t>
  </si>
  <si>
    <t>Bednění stěn základových patek odstranění</t>
  </si>
  <si>
    <t>Včetně očištění, vytřídění a uložení bednícího materiálu.</t>
  </si>
  <si>
    <t>275361821R00</t>
  </si>
  <si>
    <t xml:space="preserve">Výztuž a svařované sítě základových patek z prutové oceli, 10505,  ,  ,  </t>
  </si>
  <si>
    <t>t</t>
  </si>
  <si>
    <t>821-1</t>
  </si>
  <si>
    <t>Začátek provozního součtu</t>
  </si>
  <si>
    <t xml:space="preserve">  výztuž R10 - pro 1 patku : 126,00*0,001</t>
  </si>
  <si>
    <t>Konec provozního součtu</t>
  </si>
  <si>
    <t>pro 4 patky : 126,00*4*0,001</t>
  </si>
  <si>
    <t>275362021R00</t>
  </si>
  <si>
    <t xml:space="preserve">Výztuž a svařované sítě základových patek ze svařovaných sítí,  ,  ,  ,  </t>
  </si>
  <si>
    <t xml:space="preserve">síť SV 6,3-100*100mm : </t>
  </si>
  <si>
    <t xml:space="preserve">  pro 1 patku : 222,00*0,001</t>
  </si>
  <si>
    <t>pro 4 patky : 222,00*4*0,001</t>
  </si>
  <si>
    <t>113107515R00</t>
  </si>
  <si>
    <t>Odstranění podkladů nebo krytů z kameniva hrubého drceného, v ploše jednotlivě do 50 m2, tloušťka vrstvy 150 mm</t>
  </si>
  <si>
    <t>822-1</t>
  </si>
  <si>
    <t xml:space="preserve">u jedné patky : </t>
  </si>
  <si>
    <t>4,00*4,00</t>
  </si>
  <si>
    <t xml:space="preserve">rýhy : </t>
  </si>
  <si>
    <t>(3,50+(22,00-4,00)+4,00)*0,50</t>
  </si>
  <si>
    <t>113108305R00</t>
  </si>
  <si>
    <t>Odstranění podkladů nebo krytů živičných, v ploše jednotlivě do 50 m2, tloušťka vrstvy 50 mm</t>
  </si>
  <si>
    <t>564841113RT2</t>
  </si>
  <si>
    <t>Podklad ze štěrkodrti s rozprostřením a zhutněním frakce 0-32 mm, tloušťka po zhutnění 140 mm</t>
  </si>
  <si>
    <t xml:space="preserve">pro 1 patku : </t>
  </si>
  <si>
    <t>4,00*4,00-3,20*3,20</t>
  </si>
  <si>
    <t>25,50*0,50</t>
  </si>
  <si>
    <t>573311511R00</t>
  </si>
  <si>
    <t>Prolití podkladu nebo krytu z kameniva asfaltem v množství  2,5 kg/m2</t>
  </si>
  <si>
    <t>574541111R00</t>
  </si>
  <si>
    <t>Makadam penetrační jemný z kameniva drceného, z asfaltu, tloušťky 50 mm</t>
  </si>
  <si>
    <t>s rozprostřením kameniva na sucho, s postřikem asfaltem, s posypem drtí a se zhutněním</t>
  </si>
  <si>
    <t>631313611R00</t>
  </si>
  <si>
    <t xml:space="preserve">Mazanina z betonu prostého tl. přes 80 do 120 mm třídy C 16/20 ,  </t>
  </si>
  <si>
    <t>(z kameniva) hlazená dřevěným hladítkem</t>
  </si>
  <si>
    <t>Včetně vytvoření dilatačních spár, bez zaplnění.</t>
  </si>
  <si>
    <t>3,40*3,40*0,10*4</t>
  </si>
  <si>
    <t>631351101R00</t>
  </si>
  <si>
    <t>Bednění stěn, rýh a otvorů v podlahách zřízení</t>
  </si>
  <si>
    <t>3,40*4*0,10*4</t>
  </si>
  <si>
    <t>631351102R00</t>
  </si>
  <si>
    <t>Bednění stěn, rýh a otvorů v podlahách odstranění</t>
  </si>
  <si>
    <t>953-2006001.1003.NC</t>
  </si>
  <si>
    <t>Šablony kotvících šroubů - dodávka PCD 945mm</t>
  </si>
  <si>
    <t>953-2006001-1002.NC</t>
  </si>
  <si>
    <t>Kotvící šrouby stožáru - dodávka 8*M36/2000mm/8.8</t>
  </si>
  <si>
    <t>953-PC</t>
  </si>
  <si>
    <t>Přesné osazení kotevních šroubů a šablon, bez dodávky</t>
  </si>
  <si>
    <t>998152121R00</t>
  </si>
  <si>
    <t>Přesun hmot pro oplocení a objekty zvláštní,monol. vodorovně do 50 m výšky do 3 m</t>
  </si>
  <si>
    <t>801-5</t>
  </si>
  <si>
    <t>Přesun hmot</t>
  </si>
  <si>
    <t>POL7_</t>
  </si>
  <si>
    <t>na novostavbách a změnách objektů pro oplocení (815 2 JKSo), objekty zvláštní pro chov živočichů (815 3 JKSO), objekty pozemní různé (815 9 JKSO) se svislou nosnou konstrukcí monolitickou betonovou tyčovou nebo plošnou ( KMCH 2 a 3 - JKSO šesté místo)</t>
  </si>
  <si>
    <t xml:space="preserve">Hmotnosti z položek s pořadovými čísly: : </t>
  </si>
  <si>
    <t xml:space="preserve">2,6,11,16,17,19,20,23,24,25,26,27, : </t>
  </si>
  <si>
    <t>Součet: : 216,73122</t>
  </si>
  <si>
    <t>979083116R00</t>
  </si>
  <si>
    <t>Vodorovné přemístění suti přes 4000 m do 5000 m</t>
  </si>
  <si>
    <t>800-6</t>
  </si>
  <si>
    <t>včetně naložení na dopravní prostředek a složení,</t>
  </si>
  <si>
    <t>asfalt : 4,92250</t>
  </si>
  <si>
    <t>kamenivo : (28,75-18,51)*0,33</t>
  </si>
  <si>
    <t>979999973R00</t>
  </si>
  <si>
    <t>Poplatek za uložení, zemina a kamení,  , skupina 17 05 04 z Katalogu odpadů</t>
  </si>
  <si>
    <t>801-3</t>
  </si>
  <si>
    <t>(28,75-18,51)*0,33</t>
  </si>
  <si>
    <t>979999995R00</t>
  </si>
  <si>
    <t>Poplatek za recyklaci, obalovaného kameniva a asfaltu, kusovost do 1600 cm2, skupina 17 03 02 z Katalogu odpadů</t>
  </si>
  <si>
    <t>170 302</t>
  </si>
  <si>
    <t>00511 R</t>
  </si>
  <si>
    <t xml:space="preserve">Geodetické práce </t>
  </si>
  <si>
    <t>Soubor</t>
  </si>
  <si>
    <t>VRN</t>
  </si>
  <si>
    <t>POL99_8</t>
  </si>
  <si>
    <t>005121 R</t>
  </si>
  <si>
    <t>Zařízení staveniště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</si>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</sst>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21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21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5CPC4j8ed85ZabYcvWi/pY1XWfbu7mjoEA3Oil8sMudX9ewz/NmkLGcsSwhiZ3coTW2KO4nuk7sQ5CyPqckhDg==" saltValue="dyRRabbFfIaPHynXVm3RH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2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2"/>
      <c r="B2" s="106" t="s">
        <v>22</v>
      </c>
      <c r="C2" s="107"/>
      <c r="D2" s="108" t="s">
        <v>43</v>
      </c>
      <c r="E2" s="109" t="s">
        <v>44</v>
      </c>
      <c r="F2" s="110"/>
      <c r="G2" s="110"/>
      <c r="H2" s="110"/>
      <c r="I2" s="110"/>
      <c r="J2" s="111"/>
      <c r="O2" s="1"/>
    </row>
    <row r="3" spans="1:15" ht="27" hidden="1" customHeight="1" x14ac:dyDescent="0.2">
      <c r="A3" s="2"/>
      <c r="B3" s="112"/>
      <c r="C3" s="107"/>
      <c r="D3" s="113"/>
      <c r="E3" s="114"/>
      <c r="F3" s="115"/>
      <c r="G3" s="115"/>
      <c r="H3" s="115"/>
      <c r="I3" s="115"/>
      <c r="J3" s="116"/>
    </row>
    <row r="4" spans="1:15" ht="23.25" customHeight="1" x14ac:dyDescent="0.2">
      <c r="A4" s="2"/>
      <c r="B4" s="117"/>
      <c r="C4" s="118"/>
      <c r="D4" s="119"/>
      <c r="E4" s="120"/>
      <c r="F4" s="120"/>
      <c r="G4" s="120"/>
      <c r="H4" s="120"/>
      <c r="I4" s="120"/>
      <c r="J4" s="121"/>
    </row>
    <row r="5" spans="1:15" ht="24" customHeight="1" x14ac:dyDescent="0.2">
      <c r="A5" s="2"/>
      <c r="B5" s="30" t="s">
        <v>42</v>
      </c>
      <c r="D5" s="122" t="s">
        <v>45</v>
      </c>
      <c r="E5" s="89"/>
      <c r="F5" s="89"/>
      <c r="G5" s="89"/>
      <c r="H5" s="18" t="s">
        <v>40</v>
      </c>
      <c r="I5" s="126" t="s">
        <v>49</v>
      </c>
      <c r="J5" s="8"/>
    </row>
    <row r="6" spans="1:15" ht="15.75" customHeight="1" x14ac:dyDescent="0.2">
      <c r="A6" s="2"/>
      <c r="B6" s="27"/>
      <c r="C6" s="54"/>
      <c r="D6" s="123" t="s">
        <v>46</v>
      </c>
      <c r="E6" s="90"/>
      <c r="F6" s="90"/>
      <c r="G6" s="90"/>
      <c r="H6" s="18" t="s">
        <v>34</v>
      </c>
      <c r="I6" s="126" t="s">
        <v>50</v>
      </c>
      <c r="J6" s="8"/>
    </row>
    <row r="7" spans="1:15" ht="15.75" customHeight="1" x14ac:dyDescent="0.2">
      <c r="A7" s="2"/>
      <c r="B7" s="28"/>
      <c r="C7" s="55"/>
      <c r="D7" s="125" t="s">
        <v>48</v>
      </c>
      <c r="E7" s="124" t="s">
        <v>47</v>
      </c>
      <c r="F7" s="91"/>
      <c r="G7" s="91"/>
      <c r="H7" s="23"/>
      <c r="I7" s="22"/>
      <c r="J7" s="33"/>
    </row>
    <row r="8" spans="1:15" ht="24" hidden="1" customHeight="1" x14ac:dyDescent="0.2">
      <c r="A8" s="2"/>
      <c r="B8" s="30" t="s">
        <v>20</v>
      </c>
      <c r="D8" s="127" t="s">
        <v>51</v>
      </c>
      <c r="H8" s="18" t="s">
        <v>40</v>
      </c>
      <c r="I8" s="126" t="s">
        <v>53</v>
      </c>
      <c r="J8" s="8"/>
    </row>
    <row r="9" spans="1:15" ht="15.75" hidden="1" customHeight="1" x14ac:dyDescent="0.2">
      <c r="A9" s="2"/>
      <c r="B9" s="2"/>
      <c r="D9" s="50"/>
      <c r="H9" s="18" t="s">
        <v>34</v>
      </c>
      <c r="I9" s="126" t="s">
        <v>54</v>
      </c>
      <c r="J9" s="8"/>
    </row>
    <row r="10" spans="1:15" ht="15.75" hidden="1" customHeight="1" x14ac:dyDescent="0.2">
      <c r="A10" s="2"/>
      <c r="B10" s="34"/>
      <c r="C10" s="55"/>
      <c r="D10" s="52"/>
      <c r="E10" s="128" t="s">
        <v>52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7"/>
      <c r="C12" s="54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8"/>
      <c r="C13" s="55"/>
      <c r="D13" s="133"/>
      <c r="E13" s="131"/>
      <c r="F13" s="132"/>
      <c r="G13" s="132"/>
      <c r="H13" s="19"/>
      <c r="I13" s="22"/>
      <c r="J13" s="33"/>
    </row>
    <row r="14" spans="1:15" ht="24" customHeight="1" x14ac:dyDescent="0.2">
      <c r="A14" s="2"/>
      <c r="B14" s="42" t="s">
        <v>21</v>
      </c>
      <c r="C14" s="56"/>
      <c r="D14" s="57"/>
      <c r="E14" s="58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9"/>
      <c r="D15" s="53"/>
      <c r="E15" s="84"/>
      <c r="F15" s="84"/>
      <c r="G15" s="85"/>
      <c r="H15" s="85"/>
      <c r="I15" s="85" t="s">
        <v>29</v>
      </c>
      <c r="J15" s="86"/>
    </row>
    <row r="16" spans="1:15" ht="23.25" customHeight="1" x14ac:dyDescent="0.2">
      <c r="A16" s="196" t="s">
        <v>24</v>
      </c>
      <c r="B16" s="37" t="s">
        <v>24</v>
      </c>
      <c r="C16" s="60"/>
      <c r="D16" s="61"/>
      <c r="E16" s="81"/>
      <c r="F16" s="82"/>
      <c r="G16" s="81"/>
      <c r="H16" s="82"/>
      <c r="I16" s="81">
        <f>SUMIF(F57:F72,A16,I57:I72)+SUMIF(F57:F72,"PSU",I57:I72)</f>
        <v>0</v>
      </c>
      <c r="J16" s="83"/>
    </row>
    <row r="17" spans="1:10" ht="23.25" customHeight="1" x14ac:dyDescent="0.2">
      <c r="A17" s="196" t="s">
        <v>25</v>
      </c>
      <c r="B17" s="37" t="s">
        <v>25</v>
      </c>
      <c r="C17" s="60"/>
      <c r="D17" s="61"/>
      <c r="E17" s="81"/>
      <c r="F17" s="82"/>
      <c r="G17" s="81"/>
      <c r="H17" s="82"/>
      <c r="I17" s="81">
        <f>SUMIF(F57:F72,A17,I57:I72)</f>
        <v>0</v>
      </c>
      <c r="J17" s="83"/>
    </row>
    <row r="18" spans="1:10" ht="23.25" customHeight="1" x14ac:dyDescent="0.2">
      <c r="A18" s="196" t="s">
        <v>26</v>
      </c>
      <c r="B18" s="37" t="s">
        <v>26</v>
      </c>
      <c r="C18" s="60"/>
      <c r="D18" s="61"/>
      <c r="E18" s="81"/>
      <c r="F18" s="82"/>
      <c r="G18" s="81"/>
      <c r="H18" s="82"/>
      <c r="I18" s="81">
        <f>SUMIF(F57:F72,A18,I57:I72)</f>
        <v>0</v>
      </c>
      <c r="J18" s="83"/>
    </row>
    <row r="19" spans="1:10" ht="23.25" customHeight="1" x14ac:dyDescent="0.2">
      <c r="A19" s="196" t="s">
        <v>106</v>
      </c>
      <c r="B19" s="37" t="s">
        <v>27</v>
      </c>
      <c r="C19" s="60"/>
      <c r="D19" s="61"/>
      <c r="E19" s="81"/>
      <c r="F19" s="82"/>
      <c r="G19" s="81"/>
      <c r="H19" s="82"/>
      <c r="I19" s="81">
        <f>SUMIF(F57:F72,A19,I57:I72)</f>
        <v>0</v>
      </c>
      <c r="J19" s="83"/>
    </row>
    <row r="20" spans="1:10" ht="23.25" customHeight="1" x14ac:dyDescent="0.2">
      <c r="A20" s="196" t="s">
        <v>107</v>
      </c>
      <c r="B20" s="37" t="s">
        <v>28</v>
      </c>
      <c r="C20" s="60"/>
      <c r="D20" s="61"/>
      <c r="E20" s="81"/>
      <c r="F20" s="82"/>
      <c r="G20" s="81"/>
      <c r="H20" s="82"/>
      <c r="I20" s="81">
        <f>SUMIF(F57:F72,A20,I57:I72)</f>
        <v>0</v>
      </c>
      <c r="J20" s="83"/>
    </row>
    <row r="21" spans="1:10" ht="23.25" customHeight="1" x14ac:dyDescent="0.2">
      <c r="A21" s="2"/>
      <c r="B21" s="47" t="s">
        <v>29</v>
      </c>
      <c r="C21" s="62"/>
      <c r="D21" s="63"/>
      <c r="E21" s="87"/>
      <c r="F21" s="88"/>
      <c r="G21" s="87"/>
      <c r="H21" s="88"/>
      <c r="I21" s="87">
        <f>SUM(I16:J20)</f>
        <v>0</v>
      </c>
      <c r="J21" s="97"/>
    </row>
    <row r="22" spans="1:10" ht="33" customHeight="1" x14ac:dyDescent="0.2">
      <c r="A22" s="2"/>
      <c r="B22" s="41" t="s">
        <v>33</v>
      </c>
      <c r="C22" s="60"/>
      <c r="D22" s="61"/>
      <c r="E22" s="64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12</v>
      </c>
      <c r="C23" s="60"/>
      <c r="D23" s="61"/>
      <c r="E23" s="65">
        <v>15</v>
      </c>
      <c r="F23" s="38" t="s">
        <v>0</v>
      </c>
      <c r="G23" s="95">
        <f>ZakladDPHSniVypocet</f>
        <v>0</v>
      </c>
      <c r="H23" s="96"/>
      <c r="I23" s="96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13</v>
      </c>
      <c r="C24" s="60"/>
      <c r="D24" s="61"/>
      <c r="E24" s="65">
        <f>SazbaDPH1</f>
        <v>15</v>
      </c>
      <c r="F24" s="38" t="s">
        <v>0</v>
      </c>
      <c r="G24" s="93">
        <f>A23</f>
        <v>0</v>
      </c>
      <c r="H24" s="94"/>
      <c r="I24" s="94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14</v>
      </c>
      <c r="C25" s="60"/>
      <c r="D25" s="61"/>
      <c r="E25" s="65">
        <v>21</v>
      </c>
      <c r="F25" s="38" t="s">
        <v>0</v>
      </c>
      <c r="G25" s="95">
        <f>ZakladDPHZaklVypocet</f>
        <v>0</v>
      </c>
      <c r="H25" s="96"/>
      <c r="I25" s="96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15</v>
      </c>
      <c r="C26" s="66"/>
      <c r="D26" s="53"/>
      <c r="E26" s="67">
        <f>SazbaDPH2</f>
        <v>21</v>
      </c>
      <c r="F26" s="29" t="s">
        <v>0</v>
      </c>
      <c r="G26" s="78">
        <f>A25</f>
        <v>0</v>
      </c>
      <c r="H26" s="79"/>
      <c r="I26" s="79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4</v>
      </c>
      <c r="C27" s="68"/>
      <c r="D27" s="69"/>
      <c r="E27" s="68"/>
      <c r="F27" s="16"/>
      <c r="G27" s="80">
        <f>CenaCelkem-(ZakladDPHSni+DPHSni+ZakladDPHZakl+DPHZakl)</f>
        <v>0</v>
      </c>
      <c r="H27" s="80"/>
      <c r="I27" s="80"/>
      <c r="J27" s="40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66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98"/>
      <c r="E34" s="99"/>
      <c r="G34" s="100"/>
      <c r="H34" s="101"/>
      <c r="I34" s="101"/>
      <c r="J34" s="24"/>
    </row>
    <row r="35" spans="1:10" ht="12.75" customHeight="1" x14ac:dyDescent="0.2">
      <c r="A35" s="2"/>
      <c r="B35" s="2"/>
      <c r="D35" s="92" t="s">
        <v>2</v>
      </c>
      <c r="E35" s="92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55</v>
      </c>
      <c r="C39" s="147"/>
      <c r="D39" s="147"/>
      <c r="E39" s="147"/>
      <c r="F39" s="148">
        <f>'01 01 - EL Pol'!AE82+'01 01 - STAV Pol'!AE176+'01 01 - VRN Pol'!AE34</f>
        <v>0</v>
      </c>
      <c r="G39" s="149">
        <f>'01 01 - EL Pol'!AF82+'01 01 - STAV Pol'!AF176+'01 01 - VRN Pol'!AF34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">
      <c r="A40" s="136">
        <v>2</v>
      </c>
      <c r="B40" s="152"/>
      <c r="C40" s="153" t="s">
        <v>56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customHeight="1" x14ac:dyDescent="0.2">
      <c r="A41" s="136">
        <v>2</v>
      </c>
      <c r="B41" s="152" t="s">
        <v>57</v>
      </c>
      <c r="C41" s="153" t="s">
        <v>58</v>
      </c>
      <c r="D41" s="153"/>
      <c r="E41" s="153"/>
      <c r="F41" s="154">
        <f>'01 01 - EL Pol'!AE82+'01 01 - STAV Pol'!AE176+'01 01 - VRN Pol'!AE34</f>
        <v>0</v>
      </c>
      <c r="G41" s="155">
        <f>'01 01 - EL Pol'!AF82+'01 01 - STAV Pol'!AF176+'01 01 - VRN Pol'!AF34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10" ht="25.5" customHeight="1" x14ac:dyDescent="0.2">
      <c r="A42" s="136">
        <v>3</v>
      </c>
      <c r="B42" s="157" t="s">
        <v>59</v>
      </c>
      <c r="C42" s="147" t="s">
        <v>60</v>
      </c>
      <c r="D42" s="147"/>
      <c r="E42" s="147"/>
      <c r="F42" s="158">
        <f>'01 01 - EL Pol'!AE82</f>
        <v>0</v>
      </c>
      <c r="G42" s="150">
        <f>'01 01 - EL Pol'!AF82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customHeight="1" x14ac:dyDescent="0.2">
      <c r="A43" s="136">
        <v>3</v>
      </c>
      <c r="B43" s="157" t="s">
        <v>61</v>
      </c>
      <c r="C43" s="147" t="s">
        <v>62</v>
      </c>
      <c r="D43" s="147"/>
      <c r="E43" s="147"/>
      <c r="F43" s="158">
        <f>'01 01 - STAV Pol'!AE176</f>
        <v>0</v>
      </c>
      <c r="G43" s="150">
        <f>'01 01 - STAV Pol'!AF176</f>
        <v>0</v>
      </c>
      <c r="H43" s="150">
        <f>(F43*SazbaDPH1/100)+(G43*SazbaDPH2/100)</f>
        <v>0</v>
      </c>
      <c r="I43" s="150">
        <f>F43+G43+H43</f>
        <v>0</v>
      </c>
      <c r="J43" s="151" t="str">
        <f>IF(CenaCelkemVypocet=0,"",I43/CenaCelkemVypocet*100)</f>
        <v/>
      </c>
    </row>
    <row r="44" spans="1:10" ht="25.5" customHeight="1" x14ac:dyDescent="0.2">
      <c r="A44" s="136">
        <v>3</v>
      </c>
      <c r="B44" s="157" t="s">
        <v>63</v>
      </c>
      <c r="C44" s="147" t="s">
        <v>64</v>
      </c>
      <c r="D44" s="147"/>
      <c r="E44" s="147"/>
      <c r="F44" s="158">
        <f>'01 01 - VRN Pol'!AE34</f>
        <v>0</v>
      </c>
      <c r="G44" s="150">
        <f>'01 01 - VRN Pol'!AF34</f>
        <v>0</v>
      </c>
      <c r="H44" s="150">
        <f>(F44*SazbaDPH1/100)+(G44*SazbaDPH2/100)</f>
        <v>0</v>
      </c>
      <c r="I44" s="150">
        <f>F44+G44+H44</f>
        <v>0</v>
      </c>
      <c r="J44" s="151" t="str">
        <f>IF(CenaCelkemVypocet=0,"",I44/CenaCelkemVypocet*100)</f>
        <v/>
      </c>
    </row>
    <row r="45" spans="1:10" ht="25.5" customHeight="1" x14ac:dyDescent="0.2">
      <c r="A45" s="136"/>
      <c r="B45" s="159" t="s">
        <v>65</v>
      </c>
      <c r="C45" s="160"/>
      <c r="D45" s="160"/>
      <c r="E45" s="161"/>
      <c r="F45" s="162">
        <f>SUMIF(A39:A44,"=1",F39:F44)</f>
        <v>0</v>
      </c>
      <c r="G45" s="163">
        <f>SUMIF(A39:A44,"=1",G39:G44)</f>
        <v>0</v>
      </c>
      <c r="H45" s="163">
        <f>SUMIF(A39:A44,"=1",H39:H44)</f>
        <v>0</v>
      </c>
      <c r="I45" s="163">
        <f>SUMIF(A39:A44,"=1",I39:I44)</f>
        <v>0</v>
      </c>
      <c r="J45" s="164">
        <f>SUMIF(A39:A44,"=1",J39:J44)</f>
        <v>0</v>
      </c>
    </row>
    <row r="47" spans="1:10" x14ac:dyDescent="0.2">
      <c r="A47" t="s">
        <v>67</v>
      </c>
      <c r="B47" t="s">
        <v>68</v>
      </c>
    </row>
    <row r="48" spans="1:10" x14ac:dyDescent="0.2">
      <c r="A48" t="s">
        <v>69</v>
      </c>
      <c r="B48" t="s">
        <v>70</v>
      </c>
    </row>
    <row r="49" spans="1:10" x14ac:dyDescent="0.2">
      <c r="A49" t="s">
        <v>71</v>
      </c>
      <c r="B49" t="s">
        <v>72</v>
      </c>
    </row>
    <row r="50" spans="1:10" x14ac:dyDescent="0.2">
      <c r="A50" t="s">
        <v>71</v>
      </c>
      <c r="B50" t="s">
        <v>73</v>
      </c>
    </row>
    <row r="51" spans="1:10" x14ac:dyDescent="0.2">
      <c r="A51" t="s">
        <v>71</v>
      </c>
      <c r="B51" t="s">
        <v>74</v>
      </c>
    </row>
    <row r="54" spans="1:10" ht="15.75" x14ac:dyDescent="0.25">
      <c r="B54" s="175" t="s">
        <v>75</v>
      </c>
    </row>
    <row r="56" spans="1:10" ht="25.5" customHeight="1" x14ac:dyDescent="0.2">
      <c r="A56" s="177"/>
      <c r="B56" s="180" t="s">
        <v>17</v>
      </c>
      <c r="C56" s="180" t="s">
        <v>5</v>
      </c>
      <c r="D56" s="181"/>
      <c r="E56" s="181"/>
      <c r="F56" s="182" t="s">
        <v>76</v>
      </c>
      <c r="G56" s="182"/>
      <c r="H56" s="182"/>
      <c r="I56" s="182" t="s">
        <v>29</v>
      </c>
      <c r="J56" s="182" t="s">
        <v>0</v>
      </c>
    </row>
    <row r="57" spans="1:10" ht="36.75" customHeight="1" x14ac:dyDescent="0.2">
      <c r="A57" s="178"/>
      <c r="B57" s="183" t="s">
        <v>77</v>
      </c>
      <c r="C57" s="184" t="s">
        <v>78</v>
      </c>
      <c r="D57" s="185"/>
      <c r="E57" s="185"/>
      <c r="F57" s="192" t="s">
        <v>24</v>
      </c>
      <c r="G57" s="193"/>
      <c r="H57" s="193"/>
      <c r="I57" s="193">
        <f>'01 01 - STAV Pol'!G8</f>
        <v>0</v>
      </c>
      <c r="J57" s="189" t="str">
        <f>IF(I73=0,"",I57/I73*100)</f>
        <v/>
      </c>
    </row>
    <row r="58" spans="1:10" ht="36.75" customHeight="1" x14ac:dyDescent="0.2">
      <c r="A58" s="178"/>
      <c r="B58" s="183" t="s">
        <v>79</v>
      </c>
      <c r="C58" s="184" t="s">
        <v>80</v>
      </c>
      <c r="D58" s="185"/>
      <c r="E58" s="185"/>
      <c r="F58" s="192" t="s">
        <v>24</v>
      </c>
      <c r="G58" s="193"/>
      <c r="H58" s="193"/>
      <c r="I58" s="193">
        <f>'01 01 - STAV Pol'!G72</f>
        <v>0</v>
      </c>
      <c r="J58" s="189" t="str">
        <f>IF(I73=0,"",I58/I73*100)</f>
        <v/>
      </c>
    </row>
    <row r="59" spans="1:10" ht="36.75" customHeight="1" x14ac:dyDescent="0.2">
      <c r="A59" s="178"/>
      <c r="B59" s="183" t="s">
        <v>81</v>
      </c>
      <c r="C59" s="184" t="s">
        <v>82</v>
      </c>
      <c r="D59" s="185"/>
      <c r="E59" s="185"/>
      <c r="F59" s="192" t="s">
        <v>24</v>
      </c>
      <c r="G59" s="193"/>
      <c r="H59" s="193"/>
      <c r="I59" s="193">
        <f>'01 01 - STAV Pol'!G83</f>
        <v>0</v>
      </c>
      <c r="J59" s="189" t="str">
        <f>IF(I73=0,"",I59/I73*100)</f>
        <v/>
      </c>
    </row>
    <row r="60" spans="1:10" ht="36.75" customHeight="1" x14ac:dyDescent="0.2">
      <c r="A60" s="178"/>
      <c r="B60" s="183" t="s">
        <v>83</v>
      </c>
      <c r="C60" s="184" t="s">
        <v>84</v>
      </c>
      <c r="D60" s="185"/>
      <c r="E60" s="185"/>
      <c r="F60" s="192" t="s">
        <v>24</v>
      </c>
      <c r="G60" s="193"/>
      <c r="H60" s="193"/>
      <c r="I60" s="193">
        <f>'01 01 - STAV Pol'!G113</f>
        <v>0</v>
      </c>
      <c r="J60" s="189" t="str">
        <f>IF(I73=0,"",I60/I73*100)</f>
        <v/>
      </c>
    </row>
    <row r="61" spans="1:10" ht="36.75" customHeight="1" x14ac:dyDescent="0.2">
      <c r="A61" s="178"/>
      <c r="B61" s="183" t="s">
        <v>85</v>
      </c>
      <c r="C61" s="184" t="s">
        <v>86</v>
      </c>
      <c r="D61" s="185"/>
      <c r="E61" s="185"/>
      <c r="F61" s="192" t="s">
        <v>24</v>
      </c>
      <c r="G61" s="193"/>
      <c r="H61" s="193"/>
      <c r="I61" s="193">
        <f>'01 01 - STAV Pol'!G138</f>
        <v>0</v>
      </c>
      <c r="J61" s="189" t="str">
        <f>IF(I73=0,"",I61/I73*100)</f>
        <v/>
      </c>
    </row>
    <row r="62" spans="1:10" ht="36.75" customHeight="1" x14ac:dyDescent="0.2">
      <c r="A62" s="178"/>
      <c r="B62" s="183" t="s">
        <v>87</v>
      </c>
      <c r="C62" s="184" t="s">
        <v>88</v>
      </c>
      <c r="D62" s="185"/>
      <c r="E62" s="185"/>
      <c r="F62" s="192" t="s">
        <v>24</v>
      </c>
      <c r="G62" s="193"/>
      <c r="H62" s="193"/>
      <c r="I62" s="193">
        <f>'01 01 - STAV Pol'!G149</f>
        <v>0</v>
      </c>
      <c r="J62" s="189" t="str">
        <f>IF(I73=0,"",I62/I73*100)</f>
        <v/>
      </c>
    </row>
    <row r="63" spans="1:10" ht="36.75" customHeight="1" x14ac:dyDescent="0.2">
      <c r="A63" s="178"/>
      <c r="B63" s="183" t="s">
        <v>89</v>
      </c>
      <c r="C63" s="184" t="s">
        <v>90</v>
      </c>
      <c r="D63" s="185"/>
      <c r="E63" s="185"/>
      <c r="F63" s="192" t="s">
        <v>24</v>
      </c>
      <c r="G63" s="193"/>
      <c r="H63" s="193"/>
      <c r="I63" s="193">
        <f>'01 01 - STAV Pol'!G156</f>
        <v>0</v>
      </c>
      <c r="J63" s="189" t="str">
        <f>IF(I73=0,"",I63/I73*100)</f>
        <v/>
      </c>
    </row>
    <row r="64" spans="1:10" ht="36.75" customHeight="1" x14ac:dyDescent="0.2">
      <c r="A64" s="178"/>
      <c r="B64" s="183" t="s">
        <v>91</v>
      </c>
      <c r="C64" s="184" t="s">
        <v>92</v>
      </c>
      <c r="D64" s="185"/>
      <c r="E64" s="185"/>
      <c r="F64" s="192" t="s">
        <v>26</v>
      </c>
      <c r="G64" s="193"/>
      <c r="H64" s="193"/>
      <c r="I64" s="193">
        <f>'01 01 - EL Pol'!G8</f>
        <v>0</v>
      </c>
      <c r="J64" s="189" t="str">
        <f>IF(I73=0,"",I64/I73*100)</f>
        <v/>
      </c>
    </row>
    <row r="65" spans="1:10" ht="36.75" customHeight="1" x14ac:dyDescent="0.2">
      <c r="A65" s="178"/>
      <c r="B65" s="183" t="s">
        <v>93</v>
      </c>
      <c r="C65" s="184" t="s">
        <v>94</v>
      </c>
      <c r="D65" s="185"/>
      <c r="E65" s="185"/>
      <c r="F65" s="192" t="s">
        <v>26</v>
      </c>
      <c r="G65" s="193"/>
      <c r="H65" s="193"/>
      <c r="I65" s="193">
        <f>'01 01 - EL Pol'!G23</f>
        <v>0</v>
      </c>
      <c r="J65" s="189" t="str">
        <f>IF(I73=0,"",I65/I73*100)</f>
        <v/>
      </c>
    </row>
    <row r="66" spans="1:10" ht="36.75" customHeight="1" x14ac:dyDescent="0.2">
      <c r="A66" s="178"/>
      <c r="B66" s="183" t="s">
        <v>95</v>
      </c>
      <c r="C66" s="184" t="s">
        <v>96</v>
      </c>
      <c r="D66" s="185"/>
      <c r="E66" s="185"/>
      <c r="F66" s="192" t="s">
        <v>26</v>
      </c>
      <c r="G66" s="193"/>
      <c r="H66" s="193"/>
      <c r="I66" s="193">
        <f>'01 01 - EL Pol'!G44</f>
        <v>0</v>
      </c>
      <c r="J66" s="189" t="str">
        <f>IF(I73=0,"",I66/I73*100)</f>
        <v/>
      </c>
    </row>
    <row r="67" spans="1:10" ht="36.75" customHeight="1" x14ac:dyDescent="0.2">
      <c r="A67" s="178"/>
      <c r="B67" s="183" t="s">
        <v>97</v>
      </c>
      <c r="C67" s="184" t="s">
        <v>98</v>
      </c>
      <c r="D67" s="185"/>
      <c r="E67" s="185"/>
      <c r="F67" s="192" t="s">
        <v>26</v>
      </c>
      <c r="G67" s="193"/>
      <c r="H67" s="193"/>
      <c r="I67" s="193">
        <f>'01 01 - EL Pol'!G55</f>
        <v>0</v>
      </c>
      <c r="J67" s="189" t="str">
        <f>IF(I73=0,"",I67/I73*100)</f>
        <v/>
      </c>
    </row>
    <row r="68" spans="1:10" ht="36.75" customHeight="1" x14ac:dyDescent="0.2">
      <c r="A68" s="178"/>
      <c r="B68" s="183" t="s">
        <v>99</v>
      </c>
      <c r="C68" s="184" t="s">
        <v>100</v>
      </c>
      <c r="D68" s="185"/>
      <c r="E68" s="185"/>
      <c r="F68" s="192" t="s">
        <v>26</v>
      </c>
      <c r="G68" s="193"/>
      <c r="H68" s="193"/>
      <c r="I68" s="193">
        <f>'01 01 - EL Pol'!G67</f>
        <v>0</v>
      </c>
      <c r="J68" s="189" t="str">
        <f>IF(I73=0,"",I68/I73*100)</f>
        <v/>
      </c>
    </row>
    <row r="69" spans="1:10" ht="36.75" customHeight="1" x14ac:dyDescent="0.2">
      <c r="A69" s="178"/>
      <c r="B69" s="183" t="s">
        <v>101</v>
      </c>
      <c r="C69" s="184" t="s">
        <v>102</v>
      </c>
      <c r="D69" s="185"/>
      <c r="E69" s="185"/>
      <c r="F69" s="192" t="s">
        <v>26</v>
      </c>
      <c r="G69" s="193"/>
      <c r="H69" s="193"/>
      <c r="I69" s="193">
        <f>'01 01 - EL Pol'!G70</f>
        <v>0</v>
      </c>
      <c r="J69" s="189" t="str">
        <f>IF(I73=0,"",I69/I73*100)</f>
        <v/>
      </c>
    </row>
    <row r="70" spans="1:10" ht="36.75" customHeight="1" x14ac:dyDescent="0.2">
      <c r="A70" s="178"/>
      <c r="B70" s="183" t="s">
        <v>103</v>
      </c>
      <c r="C70" s="184" t="s">
        <v>104</v>
      </c>
      <c r="D70" s="185"/>
      <c r="E70" s="185"/>
      <c r="F70" s="192" t="s">
        <v>105</v>
      </c>
      <c r="G70" s="193"/>
      <c r="H70" s="193"/>
      <c r="I70" s="193">
        <f>'01 01 - STAV Pol'!G163</f>
        <v>0</v>
      </c>
      <c r="J70" s="189" t="str">
        <f>IF(I73=0,"",I70/I73*100)</f>
        <v/>
      </c>
    </row>
    <row r="71" spans="1:10" ht="36.75" customHeight="1" x14ac:dyDescent="0.2">
      <c r="A71" s="178"/>
      <c r="B71" s="183" t="s">
        <v>106</v>
      </c>
      <c r="C71" s="184" t="s">
        <v>27</v>
      </c>
      <c r="D71" s="185"/>
      <c r="E71" s="185"/>
      <c r="F71" s="192" t="s">
        <v>106</v>
      </c>
      <c r="G71" s="193"/>
      <c r="H71" s="193"/>
      <c r="I71" s="193">
        <f>'01 01 - VRN Pol'!G8</f>
        <v>0</v>
      </c>
      <c r="J71" s="189" t="str">
        <f>IF(I73=0,"",I71/I73*100)</f>
        <v/>
      </c>
    </row>
    <row r="72" spans="1:10" ht="36.75" customHeight="1" x14ac:dyDescent="0.2">
      <c r="A72" s="178"/>
      <c r="B72" s="183" t="s">
        <v>107</v>
      </c>
      <c r="C72" s="184" t="s">
        <v>28</v>
      </c>
      <c r="D72" s="185"/>
      <c r="E72" s="185"/>
      <c r="F72" s="192" t="s">
        <v>107</v>
      </c>
      <c r="G72" s="193"/>
      <c r="H72" s="193"/>
      <c r="I72" s="193">
        <f>'01 01 - VRN Pol'!G17</f>
        <v>0</v>
      </c>
      <c r="J72" s="189" t="str">
        <f>IF(I73=0,"",I72/I73*100)</f>
        <v/>
      </c>
    </row>
    <row r="73" spans="1:10" ht="25.5" customHeight="1" x14ac:dyDescent="0.2">
      <c r="A73" s="179"/>
      <c r="B73" s="186" t="s">
        <v>1</v>
      </c>
      <c r="C73" s="187"/>
      <c r="D73" s="188"/>
      <c r="E73" s="188"/>
      <c r="F73" s="194"/>
      <c r="G73" s="195"/>
      <c r="H73" s="195"/>
      <c r="I73" s="195">
        <f>SUM(I57:I72)</f>
        <v>0</v>
      </c>
      <c r="J73" s="190">
        <f>SUM(J57:J72)</f>
        <v>0</v>
      </c>
    </row>
    <row r="74" spans="1:10" x14ac:dyDescent="0.2">
      <c r="F74" s="135"/>
      <c r="G74" s="135"/>
      <c r="H74" s="135"/>
      <c r="I74" s="135"/>
      <c r="J74" s="191"/>
    </row>
    <row r="75" spans="1:10" x14ac:dyDescent="0.2">
      <c r="F75" s="135"/>
      <c r="G75" s="135"/>
      <c r="H75" s="135"/>
      <c r="I75" s="135"/>
      <c r="J75" s="191"/>
    </row>
    <row r="76" spans="1:10" x14ac:dyDescent="0.2">
      <c r="F76" s="135"/>
      <c r="G76" s="135"/>
      <c r="H76" s="135"/>
      <c r="I76" s="135"/>
      <c r="J76" s="191"/>
    </row>
  </sheetData>
  <sheetProtection algorithmName="SHA-512" hashValue="Z8X6tJEXpy/B5aQJTUkbVVU5cPClSdXM4VOu1KMpswVfbic6JSQVw1f7eFx79+coy4jmk8KXlz2RfdjEO8lAnw==" saltValue="Q/LIsjY7y61efu9UjWCg+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70:E70"/>
    <mergeCell ref="C71:E71"/>
    <mergeCell ref="C72:E72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2" t="s">
        <v>6</v>
      </c>
      <c r="B1" s="102"/>
      <c r="C1" s="103"/>
      <c r="D1" s="102"/>
      <c r="E1" s="102"/>
      <c r="F1" s="102"/>
      <c r="G1" s="102"/>
    </row>
    <row r="2" spans="1:7" ht="24.95" customHeight="1" x14ac:dyDescent="0.2">
      <c r="A2" s="49" t="s">
        <v>7</v>
      </c>
      <c r="B2" s="48"/>
      <c r="C2" s="104"/>
      <c r="D2" s="104"/>
      <c r="E2" s="104"/>
      <c r="F2" s="104"/>
      <c r="G2" s="105"/>
    </row>
    <row r="3" spans="1:7" ht="24.95" customHeight="1" x14ac:dyDescent="0.2">
      <c r="A3" s="49" t="s">
        <v>8</v>
      </c>
      <c r="B3" s="48"/>
      <c r="C3" s="104"/>
      <c r="D3" s="104"/>
      <c r="E3" s="104"/>
      <c r="F3" s="104"/>
      <c r="G3" s="105"/>
    </row>
    <row r="4" spans="1:7" ht="24.95" customHeight="1" x14ac:dyDescent="0.2">
      <c r="A4" s="49" t="s">
        <v>9</v>
      </c>
      <c r="B4" s="48"/>
      <c r="C4" s="104"/>
      <c r="D4" s="104"/>
      <c r="E4" s="104"/>
      <c r="F4" s="104"/>
      <c r="G4" s="105"/>
    </row>
    <row r="5" spans="1:7" x14ac:dyDescent="0.2">
      <c r="B5" s="4"/>
      <c r="C5" s="5"/>
      <c r="D5" s="6"/>
    </row>
  </sheetData>
  <sheetProtection algorithmName="SHA-512" hashValue="J/1eM6Cb7XEgRevPocfymL854l1Rzebw3yiyy2lQNkzMlV8XePHPYAvRER/UnEI9GPou37jWDfch+L3AdQnA6g==" saltValue="izKjylpmDWpRuHwYsyh1A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9D0A-B315-405F-AD7C-4B1284DF195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108</v>
      </c>
      <c r="B1" s="197"/>
      <c r="C1" s="197"/>
      <c r="D1" s="197"/>
      <c r="E1" s="197"/>
      <c r="F1" s="197"/>
      <c r="G1" s="197"/>
      <c r="AG1" t="s">
        <v>109</v>
      </c>
    </row>
    <row r="2" spans="1:60" ht="24.95" customHeight="1" x14ac:dyDescent="0.2">
      <c r="A2" s="198" t="s">
        <v>7</v>
      </c>
      <c r="B2" s="48" t="s">
        <v>43</v>
      </c>
      <c r="C2" s="201" t="s">
        <v>44</v>
      </c>
      <c r="D2" s="199"/>
      <c r="E2" s="199"/>
      <c r="F2" s="199"/>
      <c r="G2" s="200"/>
      <c r="AG2" t="s">
        <v>110</v>
      </c>
    </row>
    <row r="3" spans="1:60" ht="24.95" customHeight="1" x14ac:dyDescent="0.2">
      <c r="A3" s="198" t="s">
        <v>8</v>
      </c>
      <c r="B3" s="48" t="s">
        <v>57</v>
      </c>
      <c r="C3" s="201" t="s">
        <v>58</v>
      </c>
      <c r="D3" s="199"/>
      <c r="E3" s="199"/>
      <c r="F3" s="199"/>
      <c r="G3" s="200"/>
      <c r="AC3" s="176" t="s">
        <v>110</v>
      </c>
      <c r="AG3" t="s">
        <v>111</v>
      </c>
    </row>
    <row r="4" spans="1:60" ht="24.95" customHeight="1" x14ac:dyDescent="0.2">
      <c r="A4" s="202" t="s">
        <v>9</v>
      </c>
      <c r="B4" s="203" t="s">
        <v>59</v>
      </c>
      <c r="C4" s="204" t="s">
        <v>60</v>
      </c>
      <c r="D4" s="205"/>
      <c r="E4" s="205"/>
      <c r="F4" s="205"/>
      <c r="G4" s="206"/>
      <c r="AG4" t="s">
        <v>112</v>
      </c>
    </row>
    <row r="5" spans="1:60" x14ac:dyDescent="0.2">
      <c r="D5" s="10"/>
    </row>
    <row r="6" spans="1:60" ht="38.25" x14ac:dyDescent="0.2">
      <c r="A6" s="208" t="s">
        <v>113</v>
      </c>
      <c r="B6" s="210" t="s">
        <v>114</v>
      </c>
      <c r="C6" s="210" t="s">
        <v>115</v>
      </c>
      <c r="D6" s="209" t="s">
        <v>116</v>
      </c>
      <c r="E6" s="208" t="s">
        <v>117</v>
      </c>
      <c r="F6" s="207" t="s">
        <v>118</v>
      </c>
      <c r="G6" s="208" t="s">
        <v>29</v>
      </c>
      <c r="H6" s="211" t="s">
        <v>30</v>
      </c>
      <c r="I6" s="211" t="s">
        <v>119</v>
      </c>
      <c r="J6" s="211" t="s">
        <v>31</v>
      </c>
      <c r="K6" s="211" t="s">
        <v>120</v>
      </c>
      <c r="L6" s="211" t="s">
        <v>121</v>
      </c>
      <c r="M6" s="211" t="s">
        <v>122</v>
      </c>
      <c r="N6" s="211" t="s">
        <v>123</v>
      </c>
      <c r="O6" s="211" t="s">
        <v>124</v>
      </c>
      <c r="P6" s="211" t="s">
        <v>125</v>
      </c>
      <c r="Q6" s="211" t="s">
        <v>126</v>
      </c>
      <c r="R6" s="211" t="s">
        <v>127</v>
      </c>
      <c r="S6" s="211" t="s">
        <v>128</v>
      </c>
      <c r="T6" s="211" t="s">
        <v>129</v>
      </c>
      <c r="U6" s="211" t="s">
        <v>130</v>
      </c>
      <c r="V6" s="211" t="s">
        <v>131</v>
      </c>
      <c r="W6" s="211" t="s">
        <v>132</v>
      </c>
      <c r="X6" s="211" t="s">
        <v>133</v>
      </c>
      <c r="Y6" s="211" t="s">
        <v>134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135</v>
      </c>
      <c r="B8" s="227" t="s">
        <v>91</v>
      </c>
      <c r="C8" s="242" t="s">
        <v>92</v>
      </c>
      <c r="D8" s="228"/>
      <c r="E8" s="229"/>
      <c r="F8" s="230"/>
      <c r="G8" s="230">
        <f>SUMIF(AG9:AG22,"&lt;&gt;NOR",G9:G22)</f>
        <v>0</v>
      </c>
      <c r="H8" s="230"/>
      <c r="I8" s="230">
        <f>SUM(I9:I22)</f>
        <v>0</v>
      </c>
      <c r="J8" s="230"/>
      <c r="K8" s="230">
        <f>SUM(K9:K22)</f>
        <v>0</v>
      </c>
      <c r="L8" s="230"/>
      <c r="M8" s="230">
        <f>SUM(M9:M22)</f>
        <v>0</v>
      </c>
      <c r="N8" s="229"/>
      <c r="O8" s="229">
        <f>SUM(O9:O22)</f>
        <v>0</v>
      </c>
      <c r="P8" s="229"/>
      <c r="Q8" s="229">
        <f>SUM(Q9:Q22)</f>
        <v>0</v>
      </c>
      <c r="R8" s="230"/>
      <c r="S8" s="230"/>
      <c r="T8" s="231"/>
      <c r="U8" s="225"/>
      <c r="V8" s="225">
        <f>SUM(V9:V22)</f>
        <v>0</v>
      </c>
      <c r="W8" s="225"/>
      <c r="X8" s="225"/>
      <c r="Y8" s="225"/>
      <c r="AG8" t="s">
        <v>136</v>
      </c>
    </row>
    <row r="9" spans="1:60" ht="22.5" outlineLevel="1" x14ac:dyDescent="0.2">
      <c r="A9" s="233">
        <v>1</v>
      </c>
      <c r="B9" s="234" t="s">
        <v>57</v>
      </c>
      <c r="C9" s="243" t="s">
        <v>137</v>
      </c>
      <c r="D9" s="235" t="s">
        <v>138</v>
      </c>
      <c r="E9" s="236">
        <v>40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/>
      <c r="S9" s="238" t="s">
        <v>139</v>
      </c>
      <c r="T9" s="239" t="s">
        <v>140</v>
      </c>
      <c r="U9" s="222">
        <v>0</v>
      </c>
      <c r="V9" s="222">
        <f>ROUND(E9*U9,2)</f>
        <v>0</v>
      </c>
      <c r="W9" s="222"/>
      <c r="X9" s="222" t="s">
        <v>141</v>
      </c>
      <c r="Y9" s="222" t="s">
        <v>142</v>
      </c>
      <c r="Z9" s="212"/>
      <c r="AA9" s="212"/>
      <c r="AB9" s="212"/>
      <c r="AC9" s="212"/>
      <c r="AD9" s="212"/>
      <c r="AE9" s="212"/>
      <c r="AF9" s="212"/>
      <c r="AG9" s="212" t="s">
        <v>143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44" t="s">
        <v>144</v>
      </c>
      <c r="D10" s="223"/>
      <c r="E10" s="224"/>
      <c r="F10" s="222"/>
      <c r="G10" s="222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145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3" x14ac:dyDescent="0.2">
      <c r="A11" s="219"/>
      <c r="B11" s="220"/>
      <c r="C11" s="244" t="s">
        <v>146</v>
      </c>
      <c r="D11" s="223"/>
      <c r="E11" s="224"/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145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19"/>
      <c r="B12" s="220"/>
      <c r="C12" s="244" t="s">
        <v>147</v>
      </c>
      <c r="D12" s="223"/>
      <c r="E12" s="224"/>
      <c r="F12" s="222"/>
      <c r="G12" s="222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145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44" t="s">
        <v>148</v>
      </c>
      <c r="D13" s="223"/>
      <c r="E13" s="224">
        <v>40</v>
      </c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145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19"/>
      <c r="B14" s="220"/>
      <c r="C14" s="245"/>
      <c r="D14" s="240"/>
      <c r="E14" s="240"/>
      <c r="F14" s="240"/>
      <c r="G14" s="240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149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33">
        <v>2</v>
      </c>
      <c r="B15" s="234" t="s">
        <v>150</v>
      </c>
      <c r="C15" s="243" t="s">
        <v>151</v>
      </c>
      <c r="D15" s="235" t="s">
        <v>152</v>
      </c>
      <c r="E15" s="236">
        <v>40</v>
      </c>
      <c r="F15" s="237"/>
      <c r="G15" s="238">
        <f>ROUND(E15*F15,2)</f>
        <v>0</v>
      </c>
      <c r="H15" s="237"/>
      <c r="I15" s="238">
        <f>ROUND(E15*H15,2)</f>
        <v>0</v>
      </c>
      <c r="J15" s="237"/>
      <c r="K15" s="238">
        <f>ROUND(E15*J15,2)</f>
        <v>0</v>
      </c>
      <c r="L15" s="238">
        <v>21</v>
      </c>
      <c r="M15" s="238">
        <f>G15*(1+L15/100)</f>
        <v>0</v>
      </c>
      <c r="N15" s="236">
        <v>0</v>
      </c>
      <c r="O15" s="236">
        <f>ROUND(E15*N15,2)</f>
        <v>0</v>
      </c>
      <c r="P15" s="236">
        <v>0</v>
      </c>
      <c r="Q15" s="236">
        <f>ROUND(E15*P15,2)</f>
        <v>0</v>
      </c>
      <c r="R15" s="238"/>
      <c r="S15" s="238" t="s">
        <v>139</v>
      </c>
      <c r="T15" s="239" t="s">
        <v>140</v>
      </c>
      <c r="U15" s="222">
        <v>0</v>
      </c>
      <c r="V15" s="222">
        <f>ROUND(E15*U15,2)</f>
        <v>0</v>
      </c>
      <c r="W15" s="222"/>
      <c r="X15" s="222" t="s">
        <v>141</v>
      </c>
      <c r="Y15" s="222" t="s">
        <v>142</v>
      </c>
      <c r="Z15" s="212"/>
      <c r="AA15" s="212"/>
      <c r="AB15" s="212"/>
      <c r="AC15" s="212"/>
      <c r="AD15" s="212"/>
      <c r="AE15" s="212"/>
      <c r="AF15" s="212"/>
      <c r="AG15" s="212" t="s">
        <v>143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46"/>
      <c r="D16" s="241"/>
      <c r="E16" s="241"/>
      <c r="F16" s="241"/>
      <c r="G16" s="241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149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ht="33.75" outlineLevel="1" x14ac:dyDescent="0.2">
      <c r="A17" s="233">
        <v>3</v>
      </c>
      <c r="B17" s="234" t="s">
        <v>153</v>
      </c>
      <c r="C17" s="243" t="s">
        <v>154</v>
      </c>
      <c r="D17" s="235" t="s">
        <v>138</v>
      </c>
      <c r="E17" s="236">
        <v>4</v>
      </c>
      <c r="F17" s="237"/>
      <c r="G17" s="238">
        <f>ROUND(E17*F17,2)</f>
        <v>0</v>
      </c>
      <c r="H17" s="237"/>
      <c r="I17" s="238">
        <f>ROUND(E17*H17,2)</f>
        <v>0</v>
      </c>
      <c r="J17" s="237"/>
      <c r="K17" s="238">
        <f>ROUND(E17*J17,2)</f>
        <v>0</v>
      </c>
      <c r="L17" s="238">
        <v>21</v>
      </c>
      <c r="M17" s="238">
        <f>G17*(1+L17/100)</f>
        <v>0</v>
      </c>
      <c r="N17" s="236">
        <v>0</v>
      </c>
      <c r="O17" s="236">
        <f>ROUND(E17*N17,2)</f>
        <v>0</v>
      </c>
      <c r="P17" s="236">
        <v>0</v>
      </c>
      <c r="Q17" s="236">
        <f>ROUND(E17*P17,2)</f>
        <v>0</v>
      </c>
      <c r="R17" s="238"/>
      <c r="S17" s="238" t="s">
        <v>139</v>
      </c>
      <c r="T17" s="239" t="s">
        <v>140</v>
      </c>
      <c r="U17" s="222">
        <v>0</v>
      </c>
      <c r="V17" s="222">
        <f>ROUND(E17*U17,2)</f>
        <v>0</v>
      </c>
      <c r="W17" s="222"/>
      <c r="X17" s="222" t="s">
        <v>141</v>
      </c>
      <c r="Y17" s="222" t="s">
        <v>142</v>
      </c>
      <c r="Z17" s="212"/>
      <c r="AA17" s="212"/>
      <c r="AB17" s="212"/>
      <c r="AC17" s="212"/>
      <c r="AD17" s="212"/>
      <c r="AE17" s="212"/>
      <c r="AF17" s="212"/>
      <c r="AG17" s="212" t="s">
        <v>143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19"/>
      <c r="B18" s="220"/>
      <c r="C18" s="244" t="s">
        <v>155</v>
      </c>
      <c r="D18" s="223"/>
      <c r="E18" s="224"/>
      <c r="F18" s="222"/>
      <c r="G18" s="22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145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 x14ac:dyDescent="0.2">
      <c r="A19" s="219"/>
      <c r="B19" s="220"/>
      <c r="C19" s="244" t="s">
        <v>156</v>
      </c>
      <c r="D19" s="223"/>
      <c r="E19" s="224">
        <v>4</v>
      </c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145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19"/>
      <c r="B20" s="220"/>
      <c r="C20" s="245"/>
      <c r="D20" s="240"/>
      <c r="E20" s="240"/>
      <c r="F20" s="240"/>
      <c r="G20" s="240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149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3">
        <v>4</v>
      </c>
      <c r="B21" s="234" t="s">
        <v>157</v>
      </c>
      <c r="C21" s="243" t="s">
        <v>158</v>
      </c>
      <c r="D21" s="235" t="s">
        <v>138</v>
      </c>
      <c r="E21" s="236">
        <v>4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/>
      <c r="S21" s="238" t="s">
        <v>139</v>
      </c>
      <c r="T21" s="239" t="s">
        <v>140</v>
      </c>
      <c r="U21" s="222">
        <v>0</v>
      </c>
      <c r="V21" s="222">
        <f>ROUND(E21*U21,2)</f>
        <v>0</v>
      </c>
      <c r="W21" s="222"/>
      <c r="X21" s="222" t="s">
        <v>141</v>
      </c>
      <c r="Y21" s="222" t="s">
        <v>142</v>
      </c>
      <c r="Z21" s="212"/>
      <c r="AA21" s="212"/>
      <c r="AB21" s="212"/>
      <c r="AC21" s="212"/>
      <c r="AD21" s="212"/>
      <c r="AE21" s="212"/>
      <c r="AF21" s="212"/>
      <c r="AG21" s="212" t="s">
        <v>143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46"/>
      <c r="D22" s="241"/>
      <c r="E22" s="241"/>
      <c r="F22" s="241"/>
      <c r="G22" s="241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149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x14ac:dyDescent="0.2">
      <c r="A23" s="226" t="s">
        <v>135</v>
      </c>
      <c r="B23" s="227" t="s">
        <v>93</v>
      </c>
      <c r="C23" s="242" t="s">
        <v>94</v>
      </c>
      <c r="D23" s="228"/>
      <c r="E23" s="229"/>
      <c r="F23" s="230"/>
      <c r="G23" s="230">
        <f>SUMIF(AG24:AG43,"&lt;&gt;NOR",G24:G43)</f>
        <v>0</v>
      </c>
      <c r="H23" s="230"/>
      <c r="I23" s="230">
        <f>SUM(I24:I43)</f>
        <v>0</v>
      </c>
      <c r="J23" s="230"/>
      <c r="K23" s="230">
        <f>SUM(K24:K43)</f>
        <v>0</v>
      </c>
      <c r="L23" s="230"/>
      <c r="M23" s="230">
        <f>SUM(M24:M43)</f>
        <v>0</v>
      </c>
      <c r="N23" s="229"/>
      <c r="O23" s="229">
        <f>SUM(O24:O43)</f>
        <v>0</v>
      </c>
      <c r="P23" s="229"/>
      <c r="Q23" s="229">
        <f>SUM(Q24:Q43)</f>
        <v>0</v>
      </c>
      <c r="R23" s="230"/>
      <c r="S23" s="230"/>
      <c r="T23" s="231"/>
      <c r="U23" s="225"/>
      <c r="V23" s="225">
        <f>SUM(V24:V43)</f>
        <v>0</v>
      </c>
      <c r="W23" s="225"/>
      <c r="X23" s="225"/>
      <c r="Y23" s="225"/>
      <c r="AG23" t="s">
        <v>136</v>
      </c>
    </row>
    <row r="24" spans="1:60" ht="22.5" outlineLevel="1" x14ac:dyDescent="0.2">
      <c r="A24" s="233">
        <v>5</v>
      </c>
      <c r="B24" s="234" t="s">
        <v>159</v>
      </c>
      <c r="C24" s="243" t="s">
        <v>160</v>
      </c>
      <c r="D24" s="235" t="s">
        <v>161</v>
      </c>
      <c r="E24" s="236">
        <v>500</v>
      </c>
      <c r="F24" s="237"/>
      <c r="G24" s="238">
        <f>ROUND(E24*F24,2)</f>
        <v>0</v>
      </c>
      <c r="H24" s="237"/>
      <c r="I24" s="238">
        <f>ROUND(E24*H24,2)</f>
        <v>0</v>
      </c>
      <c r="J24" s="237"/>
      <c r="K24" s="238">
        <f>ROUND(E24*J24,2)</f>
        <v>0</v>
      </c>
      <c r="L24" s="238">
        <v>21</v>
      </c>
      <c r="M24" s="238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8"/>
      <c r="S24" s="238" t="s">
        <v>139</v>
      </c>
      <c r="T24" s="239" t="s">
        <v>140</v>
      </c>
      <c r="U24" s="222">
        <v>0</v>
      </c>
      <c r="V24" s="222">
        <f>ROUND(E24*U24,2)</f>
        <v>0</v>
      </c>
      <c r="W24" s="222"/>
      <c r="X24" s="222" t="s">
        <v>141</v>
      </c>
      <c r="Y24" s="222" t="s">
        <v>142</v>
      </c>
      <c r="Z24" s="212"/>
      <c r="AA24" s="212"/>
      <c r="AB24" s="212"/>
      <c r="AC24" s="212"/>
      <c r="AD24" s="212"/>
      <c r="AE24" s="212"/>
      <c r="AF24" s="212"/>
      <c r="AG24" s="212" t="s">
        <v>143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2" x14ac:dyDescent="0.2">
      <c r="A25" s="219"/>
      <c r="B25" s="220"/>
      <c r="C25" s="246"/>
      <c r="D25" s="241"/>
      <c r="E25" s="241"/>
      <c r="F25" s="241"/>
      <c r="G25" s="241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149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33">
        <v>6</v>
      </c>
      <c r="B26" s="234" t="s">
        <v>162</v>
      </c>
      <c r="C26" s="243" t="s">
        <v>163</v>
      </c>
      <c r="D26" s="235" t="s">
        <v>161</v>
      </c>
      <c r="E26" s="236">
        <v>500</v>
      </c>
      <c r="F26" s="237"/>
      <c r="G26" s="238">
        <f>ROUND(E26*F26,2)</f>
        <v>0</v>
      </c>
      <c r="H26" s="237"/>
      <c r="I26" s="238">
        <f>ROUND(E26*H26,2)</f>
        <v>0</v>
      </c>
      <c r="J26" s="237"/>
      <c r="K26" s="238">
        <f>ROUND(E26*J26,2)</f>
        <v>0</v>
      </c>
      <c r="L26" s="238">
        <v>21</v>
      </c>
      <c r="M26" s="238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8"/>
      <c r="S26" s="238" t="s">
        <v>139</v>
      </c>
      <c r="T26" s="239" t="s">
        <v>140</v>
      </c>
      <c r="U26" s="222">
        <v>0</v>
      </c>
      <c r="V26" s="222">
        <f>ROUND(E26*U26,2)</f>
        <v>0</v>
      </c>
      <c r="W26" s="222"/>
      <c r="X26" s="222" t="s">
        <v>141</v>
      </c>
      <c r="Y26" s="222" t="s">
        <v>142</v>
      </c>
      <c r="Z26" s="212"/>
      <c r="AA26" s="212"/>
      <c r="AB26" s="212"/>
      <c r="AC26" s="212"/>
      <c r="AD26" s="212"/>
      <c r="AE26" s="212"/>
      <c r="AF26" s="212"/>
      <c r="AG26" s="212" t="s">
        <v>143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">
      <c r="A27" s="219"/>
      <c r="B27" s="220"/>
      <c r="C27" s="246"/>
      <c r="D27" s="241"/>
      <c r="E27" s="241"/>
      <c r="F27" s="241"/>
      <c r="G27" s="241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149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1" x14ac:dyDescent="0.2">
      <c r="A28" s="233">
        <v>7</v>
      </c>
      <c r="B28" s="234" t="s">
        <v>164</v>
      </c>
      <c r="C28" s="243" t="s">
        <v>165</v>
      </c>
      <c r="D28" s="235" t="s">
        <v>161</v>
      </c>
      <c r="E28" s="236">
        <v>1400</v>
      </c>
      <c r="F28" s="237"/>
      <c r="G28" s="238">
        <f>ROUND(E28*F28,2)</f>
        <v>0</v>
      </c>
      <c r="H28" s="237"/>
      <c r="I28" s="238">
        <f>ROUND(E28*H28,2)</f>
        <v>0</v>
      </c>
      <c r="J28" s="237"/>
      <c r="K28" s="238">
        <f>ROUND(E28*J28,2)</f>
        <v>0</v>
      </c>
      <c r="L28" s="238">
        <v>21</v>
      </c>
      <c r="M28" s="238">
        <f>G28*(1+L28/100)</f>
        <v>0</v>
      </c>
      <c r="N28" s="236">
        <v>0</v>
      </c>
      <c r="O28" s="236">
        <f>ROUND(E28*N28,2)</f>
        <v>0</v>
      </c>
      <c r="P28" s="236">
        <v>0</v>
      </c>
      <c r="Q28" s="236">
        <f>ROUND(E28*P28,2)</f>
        <v>0</v>
      </c>
      <c r="R28" s="238"/>
      <c r="S28" s="238" t="s">
        <v>139</v>
      </c>
      <c r="T28" s="239" t="s">
        <v>140</v>
      </c>
      <c r="U28" s="222">
        <v>0</v>
      </c>
      <c r="V28" s="222">
        <f>ROUND(E28*U28,2)</f>
        <v>0</v>
      </c>
      <c r="W28" s="222"/>
      <c r="X28" s="222" t="s">
        <v>141</v>
      </c>
      <c r="Y28" s="222" t="s">
        <v>142</v>
      </c>
      <c r="Z28" s="212"/>
      <c r="AA28" s="212"/>
      <c r="AB28" s="212"/>
      <c r="AC28" s="212"/>
      <c r="AD28" s="212"/>
      <c r="AE28" s="212"/>
      <c r="AF28" s="212"/>
      <c r="AG28" s="212" t="s">
        <v>143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2" x14ac:dyDescent="0.2">
      <c r="A29" s="219"/>
      <c r="B29" s="220"/>
      <c r="C29" s="244" t="s">
        <v>166</v>
      </c>
      <c r="D29" s="223"/>
      <c r="E29" s="224"/>
      <c r="F29" s="222"/>
      <c r="G29" s="222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145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3" x14ac:dyDescent="0.2">
      <c r="A30" s="219"/>
      <c r="B30" s="220"/>
      <c r="C30" s="244" t="s">
        <v>167</v>
      </c>
      <c r="D30" s="223"/>
      <c r="E30" s="224">
        <v>1400</v>
      </c>
      <c r="F30" s="222"/>
      <c r="G30" s="222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145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45"/>
      <c r="D31" s="240"/>
      <c r="E31" s="240"/>
      <c r="F31" s="240"/>
      <c r="G31" s="240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149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22.5" outlineLevel="1" x14ac:dyDescent="0.2">
      <c r="A32" s="233">
        <v>8</v>
      </c>
      <c r="B32" s="234" t="s">
        <v>168</v>
      </c>
      <c r="C32" s="243" t="s">
        <v>169</v>
      </c>
      <c r="D32" s="235" t="s">
        <v>161</v>
      </c>
      <c r="E32" s="236">
        <v>450</v>
      </c>
      <c r="F32" s="237"/>
      <c r="G32" s="238">
        <f>ROUND(E32*F32,2)</f>
        <v>0</v>
      </c>
      <c r="H32" s="237"/>
      <c r="I32" s="238">
        <f>ROUND(E32*H32,2)</f>
        <v>0</v>
      </c>
      <c r="J32" s="237"/>
      <c r="K32" s="238">
        <f>ROUND(E32*J32,2)</f>
        <v>0</v>
      </c>
      <c r="L32" s="238">
        <v>21</v>
      </c>
      <c r="M32" s="238">
        <f>G32*(1+L32/100)</f>
        <v>0</v>
      </c>
      <c r="N32" s="236">
        <v>0</v>
      </c>
      <c r="O32" s="236">
        <f>ROUND(E32*N32,2)</f>
        <v>0</v>
      </c>
      <c r="P32" s="236">
        <v>0</v>
      </c>
      <c r="Q32" s="236">
        <f>ROUND(E32*P32,2)</f>
        <v>0</v>
      </c>
      <c r="R32" s="238"/>
      <c r="S32" s="238" t="s">
        <v>139</v>
      </c>
      <c r="T32" s="239" t="s">
        <v>140</v>
      </c>
      <c r="U32" s="222">
        <v>0</v>
      </c>
      <c r="V32" s="222">
        <f>ROUND(E32*U32,2)</f>
        <v>0</v>
      </c>
      <c r="W32" s="222"/>
      <c r="X32" s="222" t="s">
        <v>141</v>
      </c>
      <c r="Y32" s="222" t="s">
        <v>142</v>
      </c>
      <c r="Z32" s="212"/>
      <c r="AA32" s="212"/>
      <c r="AB32" s="212"/>
      <c r="AC32" s="212"/>
      <c r="AD32" s="212"/>
      <c r="AE32" s="212"/>
      <c r="AF32" s="212"/>
      <c r="AG32" s="212" t="s">
        <v>143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19"/>
      <c r="B33" s="220"/>
      <c r="C33" s="246"/>
      <c r="D33" s="241"/>
      <c r="E33" s="241"/>
      <c r="F33" s="241"/>
      <c r="G33" s="241"/>
      <c r="H33" s="222"/>
      <c r="I33" s="222"/>
      <c r="J33" s="222"/>
      <c r="K33" s="222"/>
      <c r="L33" s="222"/>
      <c r="M33" s="222"/>
      <c r="N33" s="221"/>
      <c r="O33" s="221"/>
      <c r="P33" s="221"/>
      <c r="Q33" s="221"/>
      <c r="R33" s="222"/>
      <c r="S33" s="222"/>
      <c r="T33" s="222"/>
      <c r="U33" s="222"/>
      <c r="V33" s="222"/>
      <c r="W33" s="222"/>
      <c r="X33" s="222"/>
      <c r="Y33" s="222"/>
      <c r="Z33" s="212"/>
      <c r="AA33" s="212"/>
      <c r="AB33" s="212"/>
      <c r="AC33" s="212"/>
      <c r="AD33" s="212"/>
      <c r="AE33" s="212"/>
      <c r="AF33" s="212"/>
      <c r="AG33" s="212" t="s">
        <v>149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ht="22.5" outlineLevel="1" x14ac:dyDescent="0.2">
      <c r="A34" s="233">
        <v>9</v>
      </c>
      <c r="B34" s="234" t="s">
        <v>170</v>
      </c>
      <c r="C34" s="243" t="s">
        <v>171</v>
      </c>
      <c r="D34" s="235" t="s">
        <v>161</v>
      </c>
      <c r="E34" s="236">
        <v>175</v>
      </c>
      <c r="F34" s="237"/>
      <c r="G34" s="238">
        <f>ROUND(E34*F34,2)</f>
        <v>0</v>
      </c>
      <c r="H34" s="237"/>
      <c r="I34" s="238">
        <f>ROUND(E34*H34,2)</f>
        <v>0</v>
      </c>
      <c r="J34" s="237"/>
      <c r="K34" s="238">
        <f>ROUND(E34*J34,2)</f>
        <v>0</v>
      </c>
      <c r="L34" s="238">
        <v>21</v>
      </c>
      <c r="M34" s="238">
        <f>G34*(1+L34/100)</f>
        <v>0</v>
      </c>
      <c r="N34" s="236">
        <v>0</v>
      </c>
      <c r="O34" s="236">
        <f>ROUND(E34*N34,2)</f>
        <v>0</v>
      </c>
      <c r="P34" s="236">
        <v>0</v>
      </c>
      <c r="Q34" s="236">
        <f>ROUND(E34*P34,2)</f>
        <v>0</v>
      </c>
      <c r="R34" s="238"/>
      <c r="S34" s="238" t="s">
        <v>139</v>
      </c>
      <c r="T34" s="239" t="s">
        <v>140</v>
      </c>
      <c r="U34" s="222">
        <v>0</v>
      </c>
      <c r="V34" s="222">
        <f>ROUND(E34*U34,2)</f>
        <v>0</v>
      </c>
      <c r="W34" s="222"/>
      <c r="X34" s="222" t="s">
        <v>141</v>
      </c>
      <c r="Y34" s="222" t="s">
        <v>142</v>
      </c>
      <c r="Z34" s="212"/>
      <c r="AA34" s="212"/>
      <c r="AB34" s="212"/>
      <c r="AC34" s="212"/>
      <c r="AD34" s="212"/>
      <c r="AE34" s="212"/>
      <c r="AF34" s="212"/>
      <c r="AG34" s="212" t="s">
        <v>143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46"/>
      <c r="D35" s="241"/>
      <c r="E35" s="241"/>
      <c r="F35" s="241"/>
      <c r="G35" s="241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149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ht="22.5" outlineLevel="1" x14ac:dyDescent="0.2">
      <c r="A36" s="233">
        <v>10</v>
      </c>
      <c r="B36" s="234" t="s">
        <v>172</v>
      </c>
      <c r="C36" s="243" t="s">
        <v>173</v>
      </c>
      <c r="D36" s="235" t="s">
        <v>161</v>
      </c>
      <c r="E36" s="236">
        <v>35</v>
      </c>
      <c r="F36" s="237"/>
      <c r="G36" s="238">
        <f>ROUND(E36*F36,2)</f>
        <v>0</v>
      </c>
      <c r="H36" s="237"/>
      <c r="I36" s="238">
        <f>ROUND(E36*H36,2)</f>
        <v>0</v>
      </c>
      <c r="J36" s="237"/>
      <c r="K36" s="238">
        <f>ROUND(E36*J36,2)</f>
        <v>0</v>
      </c>
      <c r="L36" s="238">
        <v>21</v>
      </c>
      <c r="M36" s="238">
        <f>G36*(1+L36/100)</f>
        <v>0</v>
      </c>
      <c r="N36" s="236">
        <v>0</v>
      </c>
      <c r="O36" s="236">
        <f>ROUND(E36*N36,2)</f>
        <v>0</v>
      </c>
      <c r="P36" s="236">
        <v>0</v>
      </c>
      <c r="Q36" s="236">
        <f>ROUND(E36*P36,2)</f>
        <v>0</v>
      </c>
      <c r="R36" s="238"/>
      <c r="S36" s="238" t="s">
        <v>139</v>
      </c>
      <c r="T36" s="239" t="s">
        <v>140</v>
      </c>
      <c r="U36" s="222">
        <v>0</v>
      </c>
      <c r="V36" s="222">
        <f>ROUND(E36*U36,2)</f>
        <v>0</v>
      </c>
      <c r="W36" s="222"/>
      <c r="X36" s="222" t="s">
        <v>141</v>
      </c>
      <c r="Y36" s="222" t="s">
        <v>142</v>
      </c>
      <c r="Z36" s="212"/>
      <c r="AA36" s="212"/>
      <c r="AB36" s="212"/>
      <c r="AC36" s="212"/>
      <c r="AD36" s="212"/>
      <c r="AE36" s="212"/>
      <c r="AF36" s="212"/>
      <c r="AG36" s="212" t="s">
        <v>143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46"/>
      <c r="D37" s="241"/>
      <c r="E37" s="241"/>
      <c r="F37" s="241"/>
      <c r="G37" s="241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149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33">
        <v>11</v>
      </c>
      <c r="B38" s="234" t="s">
        <v>174</v>
      </c>
      <c r="C38" s="243" t="s">
        <v>175</v>
      </c>
      <c r="D38" s="235" t="s">
        <v>138</v>
      </c>
      <c r="E38" s="236">
        <v>10</v>
      </c>
      <c r="F38" s="237"/>
      <c r="G38" s="238">
        <f>ROUND(E38*F38,2)</f>
        <v>0</v>
      </c>
      <c r="H38" s="237"/>
      <c r="I38" s="238">
        <f>ROUND(E38*H38,2)</f>
        <v>0</v>
      </c>
      <c r="J38" s="237"/>
      <c r="K38" s="238">
        <f>ROUND(E38*J38,2)</f>
        <v>0</v>
      </c>
      <c r="L38" s="238">
        <v>21</v>
      </c>
      <c r="M38" s="238">
        <f>G38*(1+L38/100)</f>
        <v>0</v>
      </c>
      <c r="N38" s="236">
        <v>0</v>
      </c>
      <c r="O38" s="236">
        <f>ROUND(E38*N38,2)</f>
        <v>0</v>
      </c>
      <c r="P38" s="236">
        <v>0</v>
      </c>
      <c r="Q38" s="236">
        <f>ROUND(E38*P38,2)</f>
        <v>0</v>
      </c>
      <c r="R38" s="238"/>
      <c r="S38" s="238" t="s">
        <v>139</v>
      </c>
      <c r="T38" s="239" t="s">
        <v>140</v>
      </c>
      <c r="U38" s="222">
        <v>0</v>
      </c>
      <c r="V38" s="222">
        <f>ROUND(E38*U38,2)</f>
        <v>0</v>
      </c>
      <c r="W38" s="222"/>
      <c r="X38" s="222" t="s">
        <v>141</v>
      </c>
      <c r="Y38" s="222" t="s">
        <v>142</v>
      </c>
      <c r="Z38" s="212"/>
      <c r="AA38" s="212"/>
      <c r="AB38" s="212"/>
      <c r="AC38" s="212"/>
      <c r="AD38" s="212"/>
      <c r="AE38" s="212"/>
      <c r="AF38" s="212"/>
      <c r="AG38" s="212" t="s">
        <v>143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2" x14ac:dyDescent="0.2">
      <c r="A39" s="219"/>
      <c r="B39" s="220"/>
      <c r="C39" s="246"/>
      <c r="D39" s="241"/>
      <c r="E39" s="241"/>
      <c r="F39" s="241"/>
      <c r="G39" s="241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149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ht="22.5" outlineLevel="1" x14ac:dyDescent="0.2">
      <c r="A40" s="233">
        <v>12</v>
      </c>
      <c r="B40" s="234" t="s">
        <v>176</v>
      </c>
      <c r="C40" s="243" t="s">
        <v>177</v>
      </c>
      <c r="D40" s="235" t="s">
        <v>161</v>
      </c>
      <c r="E40" s="236">
        <v>230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8"/>
      <c r="S40" s="238" t="s">
        <v>139</v>
      </c>
      <c r="T40" s="239" t="s">
        <v>140</v>
      </c>
      <c r="U40" s="222">
        <v>0</v>
      </c>
      <c r="V40" s="222">
        <f>ROUND(E40*U40,2)</f>
        <v>0</v>
      </c>
      <c r="W40" s="222"/>
      <c r="X40" s="222" t="s">
        <v>141</v>
      </c>
      <c r="Y40" s="222" t="s">
        <v>142</v>
      </c>
      <c r="Z40" s="212"/>
      <c r="AA40" s="212"/>
      <c r="AB40" s="212"/>
      <c r="AC40" s="212"/>
      <c r="AD40" s="212"/>
      <c r="AE40" s="212"/>
      <c r="AF40" s="212"/>
      <c r="AG40" s="212" t="s">
        <v>143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46"/>
      <c r="D41" s="241"/>
      <c r="E41" s="241"/>
      <c r="F41" s="241"/>
      <c r="G41" s="241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149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33">
        <v>13</v>
      </c>
      <c r="B42" s="234" t="s">
        <v>178</v>
      </c>
      <c r="C42" s="243" t="s">
        <v>179</v>
      </c>
      <c r="D42" s="235" t="s">
        <v>161</v>
      </c>
      <c r="E42" s="236">
        <v>15</v>
      </c>
      <c r="F42" s="237"/>
      <c r="G42" s="238">
        <f>ROUND(E42*F42,2)</f>
        <v>0</v>
      </c>
      <c r="H42" s="237"/>
      <c r="I42" s="238">
        <f>ROUND(E42*H42,2)</f>
        <v>0</v>
      </c>
      <c r="J42" s="237"/>
      <c r="K42" s="238">
        <f>ROUND(E42*J42,2)</f>
        <v>0</v>
      </c>
      <c r="L42" s="238">
        <v>21</v>
      </c>
      <c r="M42" s="238">
        <f>G42*(1+L42/100)</f>
        <v>0</v>
      </c>
      <c r="N42" s="236">
        <v>0</v>
      </c>
      <c r="O42" s="236">
        <f>ROUND(E42*N42,2)</f>
        <v>0</v>
      </c>
      <c r="P42" s="236">
        <v>0</v>
      </c>
      <c r="Q42" s="236">
        <f>ROUND(E42*P42,2)</f>
        <v>0</v>
      </c>
      <c r="R42" s="238"/>
      <c r="S42" s="238" t="s">
        <v>139</v>
      </c>
      <c r="T42" s="239" t="s">
        <v>140</v>
      </c>
      <c r="U42" s="222">
        <v>0</v>
      </c>
      <c r="V42" s="222">
        <f>ROUND(E42*U42,2)</f>
        <v>0</v>
      </c>
      <c r="W42" s="222"/>
      <c r="X42" s="222" t="s">
        <v>141</v>
      </c>
      <c r="Y42" s="222" t="s">
        <v>142</v>
      </c>
      <c r="Z42" s="212"/>
      <c r="AA42" s="212"/>
      <c r="AB42" s="212"/>
      <c r="AC42" s="212"/>
      <c r="AD42" s="212"/>
      <c r="AE42" s="212"/>
      <c r="AF42" s="212"/>
      <c r="AG42" s="212" t="s">
        <v>143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2">
      <c r="A43" s="219"/>
      <c r="B43" s="220"/>
      <c r="C43" s="246"/>
      <c r="D43" s="241"/>
      <c r="E43" s="241"/>
      <c r="F43" s="241"/>
      <c r="G43" s="241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149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x14ac:dyDescent="0.2">
      <c r="A44" s="226" t="s">
        <v>135</v>
      </c>
      <c r="B44" s="227" t="s">
        <v>95</v>
      </c>
      <c r="C44" s="242" t="s">
        <v>96</v>
      </c>
      <c r="D44" s="228"/>
      <c r="E44" s="229"/>
      <c r="F44" s="230"/>
      <c r="G44" s="230">
        <f>SUMIF(AG45:AG54,"&lt;&gt;NOR",G45:G54)</f>
        <v>0</v>
      </c>
      <c r="H44" s="230"/>
      <c r="I44" s="230">
        <f>SUM(I45:I54)</f>
        <v>0</v>
      </c>
      <c r="J44" s="230"/>
      <c r="K44" s="230">
        <f>SUM(K45:K54)</f>
        <v>0</v>
      </c>
      <c r="L44" s="230"/>
      <c r="M44" s="230">
        <f>SUM(M45:M54)</f>
        <v>0</v>
      </c>
      <c r="N44" s="229"/>
      <c r="O44" s="229">
        <f>SUM(O45:O54)</f>
        <v>0</v>
      </c>
      <c r="P44" s="229"/>
      <c r="Q44" s="229">
        <f>SUM(Q45:Q54)</f>
        <v>0</v>
      </c>
      <c r="R44" s="230"/>
      <c r="S44" s="230"/>
      <c r="T44" s="231"/>
      <c r="U44" s="225"/>
      <c r="V44" s="225">
        <f>SUM(V45:V54)</f>
        <v>0</v>
      </c>
      <c r="W44" s="225"/>
      <c r="X44" s="225"/>
      <c r="Y44" s="225"/>
      <c r="AG44" t="s">
        <v>136</v>
      </c>
    </row>
    <row r="45" spans="1:60" ht="22.5" outlineLevel="1" x14ac:dyDescent="0.2">
      <c r="A45" s="233">
        <v>14</v>
      </c>
      <c r="B45" s="234" t="s">
        <v>180</v>
      </c>
      <c r="C45" s="243" t="s">
        <v>181</v>
      </c>
      <c r="D45" s="235" t="s">
        <v>138</v>
      </c>
      <c r="E45" s="236">
        <v>8</v>
      </c>
      <c r="F45" s="237"/>
      <c r="G45" s="238">
        <f>ROUND(E45*F45,2)</f>
        <v>0</v>
      </c>
      <c r="H45" s="237"/>
      <c r="I45" s="238">
        <f>ROUND(E45*H45,2)</f>
        <v>0</v>
      </c>
      <c r="J45" s="237"/>
      <c r="K45" s="238">
        <f>ROUND(E45*J45,2)</f>
        <v>0</v>
      </c>
      <c r="L45" s="238">
        <v>21</v>
      </c>
      <c r="M45" s="238">
        <f>G45*(1+L45/100)</f>
        <v>0</v>
      </c>
      <c r="N45" s="236">
        <v>0</v>
      </c>
      <c r="O45" s="236">
        <f>ROUND(E45*N45,2)</f>
        <v>0</v>
      </c>
      <c r="P45" s="236">
        <v>0</v>
      </c>
      <c r="Q45" s="236">
        <f>ROUND(E45*P45,2)</f>
        <v>0</v>
      </c>
      <c r="R45" s="238"/>
      <c r="S45" s="238" t="s">
        <v>139</v>
      </c>
      <c r="T45" s="239" t="s">
        <v>140</v>
      </c>
      <c r="U45" s="222">
        <v>0</v>
      </c>
      <c r="V45" s="222">
        <f>ROUND(E45*U45,2)</f>
        <v>0</v>
      </c>
      <c r="W45" s="222"/>
      <c r="X45" s="222" t="s">
        <v>141</v>
      </c>
      <c r="Y45" s="222" t="s">
        <v>142</v>
      </c>
      <c r="Z45" s="212"/>
      <c r="AA45" s="212"/>
      <c r="AB45" s="212"/>
      <c r="AC45" s="212"/>
      <c r="AD45" s="212"/>
      <c r="AE45" s="212"/>
      <c r="AF45" s="212"/>
      <c r="AG45" s="212" t="s">
        <v>143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">
      <c r="A46" s="219"/>
      <c r="B46" s="220"/>
      <c r="C46" s="246"/>
      <c r="D46" s="241"/>
      <c r="E46" s="241"/>
      <c r="F46" s="241"/>
      <c r="G46" s="241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149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1" x14ac:dyDescent="0.2">
      <c r="A47" s="233">
        <v>15</v>
      </c>
      <c r="B47" s="234" t="s">
        <v>182</v>
      </c>
      <c r="C47" s="243" t="s">
        <v>183</v>
      </c>
      <c r="D47" s="235" t="s">
        <v>138</v>
      </c>
      <c r="E47" s="236">
        <v>32</v>
      </c>
      <c r="F47" s="237"/>
      <c r="G47" s="238">
        <f>ROUND(E47*F47,2)</f>
        <v>0</v>
      </c>
      <c r="H47" s="237"/>
      <c r="I47" s="238">
        <f>ROUND(E47*H47,2)</f>
        <v>0</v>
      </c>
      <c r="J47" s="237"/>
      <c r="K47" s="238">
        <f>ROUND(E47*J47,2)</f>
        <v>0</v>
      </c>
      <c r="L47" s="238">
        <v>21</v>
      </c>
      <c r="M47" s="238">
        <f>G47*(1+L47/100)</f>
        <v>0</v>
      </c>
      <c r="N47" s="236">
        <v>0</v>
      </c>
      <c r="O47" s="236">
        <f>ROUND(E47*N47,2)</f>
        <v>0</v>
      </c>
      <c r="P47" s="236">
        <v>0</v>
      </c>
      <c r="Q47" s="236">
        <f>ROUND(E47*P47,2)</f>
        <v>0</v>
      </c>
      <c r="R47" s="238"/>
      <c r="S47" s="238" t="s">
        <v>139</v>
      </c>
      <c r="T47" s="239" t="s">
        <v>140</v>
      </c>
      <c r="U47" s="222">
        <v>0</v>
      </c>
      <c r="V47" s="222">
        <f>ROUND(E47*U47,2)</f>
        <v>0</v>
      </c>
      <c r="W47" s="222"/>
      <c r="X47" s="222" t="s">
        <v>141</v>
      </c>
      <c r="Y47" s="222" t="s">
        <v>142</v>
      </c>
      <c r="Z47" s="212"/>
      <c r="AA47" s="212"/>
      <c r="AB47" s="212"/>
      <c r="AC47" s="212"/>
      <c r="AD47" s="212"/>
      <c r="AE47" s="212"/>
      <c r="AF47" s="212"/>
      <c r="AG47" s="212" t="s">
        <v>143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 x14ac:dyDescent="0.2">
      <c r="A48" s="219"/>
      <c r="B48" s="220"/>
      <c r="C48" s="246"/>
      <c r="D48" s="241"/>
      <c r="E48" s="241"/>
      <c r="F48" s="241"/>
      <c r="G48" s="241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149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22.5" outlineLevel="1" x14ac:dyDescent="0.2">
      <c r="A49" s="233">
        <v>16</v>
      </c>
      <c r="B49" s="234" t="s">
        <v>184</v>
      </c>
      <c r="C49" s="243" t="s">
        <v>185</v>
      </c>
      <c r="D49" s="235" t="s">
        <v>161</v>
      </c>
      <c r="E49" s="236">
        <v>400</v>
      </c>
      <c r="F49" s="237"/>
      <c r="G49" s="238">
        <f>ROUND(E49*F49,2)</f>
        <v>0</v>
      </c>
      <c r="H49" s="237"/>
      <c r="I49" s="238">
        <f>ROUND(E49*H49,2)</f>
        <v>0</v>
      </c>
      <c r="J49" s="237"/>
      <c r="K49" s="238">
        <f>ROUND(E49*J49,2)</f>
        <v>0</v>
      </c>
      <c r="L49" s="238">
        <v>21</v>
      </c>
      <c r="M49" s="238">
        <f>G49*(1+L49/100)</f>
        <v>0</v>
      </c>
      <c r="N49" s="236">
        <v>0</v>
      </c>
      <c r="O49" s="236">
        <f>ROUND(E49*N49,2)</f>
        <v>0</v>
      </c>
      <c r="P49" s="236">
        <v>0</v>
      </c>
      <c r="Q49" s="236">
        <f>ROUND(E49*P49,2)</f>
        <v>0</v>
      </c>
      <c r="R49" s="238"/>
      <c r="S49" s="238" t="s">
        <v>139</v>
      </c>
      <c r="T49" s="239" t="s">
        <v>140</v>
      </c>
      <c r="U49" s="222">
        <v>0</v>
      </c>
      <c r="V49" s="222">
        <f>ROUND(E49*U49,2)</f>
        <v>0</v>
      </c>
      <c r="W49" s="222"/>
      <c r="X49" s="222" t="s">
        <v>141</v>
      </c>
      <c r="Y49" s="222" t="s">
        <v>142</v>
      </c>
      <c r="Z49" s="212"/>
      <c r="AA49" s="212"/>
      <c r="AB49" s="212"/>
      <c r="AC49" s="212"/>
      <c r="AD49" s="212"/>
      <c r="AE49" s="212"/>
      <c r="AF49" s="212"/>
      <c r="AG49" s="212" t="s">
        <v>143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 x14ac:dyDescent="0.2">
      <c r="A50" s="219"/>
      <c r="B50" s="220"/>
      <c r="C50" s="246"/>
      <c r="D50" s="241"/>
      <c r="E50" s="241"/>
      <c r="F50" s="241"/>
      <c r="G50" s="241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149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2.5" outlineLevel="1" x14ac:dyDescent="0.2">
      <c r="A51" s="233">
        <v>17</v>
      </c>
      <c r="B51" s="234" t="s">
        <v>186</v>
      </c>
      <c r="C51" s="243" t="s">
        <v>187</v>
      </c>
      <c r="D51" s="235" t="s">
        <v>161</v>
      </c>
      <c r="E51" s="236">
        <v>24</v>
      </c>
      <c r="F51" s="237"/>
      <c r="G51" s="238">
        <f>ROUND(E51*F51,2)</f>
        <v>0</v>
      </c>
      <c r="H51" s="237"/>
      <c r="I51" s="238">
        <f>ROUND(E51*H51,2)</f>
        <v>0</v>
      </c>
      <c r="J51" s="237"/>
      <c r="K51" s="238">
        <f>ROUND(E51*J51,2)</f>
        <v>0</v>
      </c>
      <c r="L51" s="238">
        <v>21</v>
      </c>
      <c r="M51" s="238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8"/>
      <c r="S51" s="238" t="s">
        <v>139</v>
      </c>
      <c r="T51" s="239" t="s">
        <v>140</v>
      </c>
      <c r="U51" s="222">
        <v>0</v>
      </c>
      <c r="V51" s="222">
        <f>ROUND(E51*U51,2)</f>
        <v>0</v>
      </c>
      <c r="W51" s="222"/>
      <c r="X51" s="222" t="s">
        <v>141</v>
      </c>
      <c r="Y51" s="222" t="s">
        <v>142</v>
      </c>
      <c r="Z51" s="212"/>
      <c r="AA51" s="212"/>
      <c r="AB51" s="212"/>
      <c r="AC51" s="212"/>
      <c r="AD51" s="212"/>
      <c r="AE51" s="212"/>
      <c r="AF51" s="212"/>
      <c r="AG51" s="212" t="s">
        <v>143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 x14ac:dyDescent="0.2">
      <c r="A52" s="219"/>
      <c r="B52" s="220"/>
      <c r="C52" s="246"/>
      <c r="D52" s="241"/>
      <c r="E52" s="241"/>
      <c r="F52" s="241"/>
      <c r="G52" s="241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149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ht="22.5" outlineLevel="1" x14ac:dyDescent="0.2">
      <c r="A53" s="233">
        <v>18</v>
      </c>
      <c r="B53" s="234" t="s">
        <v>79</v>
      </c>
      <c r="C53" s="243" t="s">
        <v>188</v>
      </c>
      <c r="D53" s="235" t="s">
        <v>138</v>
      </c>
      <c r="E53" s="236">
        <v>5</v>
      </c>
      <c r="F53" s="237"/>
      <c r="G53" s="238">
        <f>ROUND(E53*F53,2)</f>
        <v>0</v>
      </c>
      <c r="H53" s="237"/>
      <c r="I53" s="238">
        <f>ROUND(E53*H53,2)</f>
        <v>0</v>
      </c>
      <c r="J53" s="237"/>
      <c r="K53" s="238">
        <f>ROUND(E53*J53,2)</f>
        <v>0</v>
      </c>
      <c r="L53" s="238">
        <v>21</v>
      </c>
      <c r="M53" s="238">
        <f>G53*(1+L53/100)</f>
        <v>0</v>
      </c>
      <c r="N53" s="236">
        <v>0</v>
      </c>
      <c r="O53" s="236">
        <f>ROUND(E53*N53,2)</f>
        <v>0</v>
      </c>
      <c r="P53" s="236">
        <v>0</v>
      </c>
      <c r="Q53" s="236">
        <f>ROUND(E53*P53,2)</f>
        <v>0</v>
      </c>
      <c r="R53" s="238"/>
      <c r="S53" s="238" t="s">
        <v>139</v>
      </c>
      <c r="T53" s="239" t="s">
        <v>140</v>
      </c>
      <c r="U53" s="222">
        <v>0</v>
      </c>
      <c r="V53" s="222">
        <f>ROUND(E53*U53,2)</f>
        <v>0</v>
      </c>
      <c r="W53" s="222"/>
      <c r="X53" s="222" t="s">
        <v>141</v>
      </c>
      <c r="Y53" s="222" t="s">
        <v>142</v>
      </c>
      <c r="Z53" s="212"/>
      <c r="AA53" s="212"/>
      <c r="AB53" s="212"/>
      <c r="AC53" s="212"/>
      <c r="AD53" s="212"/>
      <c r="AE53" s="212"/>
      <c r="AF53" s="212"/>
      <c r="AG53" s="212" t="s">
        <v>143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2" x14ac:dyDescent="0.2">
      <c r="A54" s="219"/>
      <c r="B54" s="220"/>
      <c r="C54" s="246"/>
      <c r="D54" s="241"/>
      <c r="E54" s="241"/>
      <c r="F54" s="241"/>
      <c r="G54" s="241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149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x14ac:dyDescent="0.2">
      <c r="A55" s="226" t="s">
        <v>135</v>
      </c>
      <c r="B55" s="227" t="s">
        <v>97</v>
      </c>
      <c r="C55" s="242" t="s">
        <v>98</v>
      </c>
      <c r="D55" s="228"/>
      <c r="E55" s="229"/>
      <c r="F55" s="230"/>
      <c r="G55" s="230">
        <f>SUMIF(AG56:AG66,"&lt;&gt;NOR",G56:G66)</f>
        <v>0</v>
      </c>
      <c r="H55" s="230"/>
      <c r="I55" s="230">
        <f>SUM(I56:I66)</f>
        <v>0</v>
      </c>
      <c r="J55" s="230"/>
      <c r="K55" s="230">
        <f>SUM(K56:K66)</f>
        <v>0</v>
      </c>
      <c r="L55" s="230"/>
      <c r="M55" s="230">
        <f>SUM(M56:M66)</f>
        <v>0</v>
      </c>
      <c r="N55" s="229"/>
      <c r="O55" s="229">
        <f>SUM(O56:O66)</f>
        <v>0</v>
      </c>
      <c r="P55" s="229"/>
      <c r="Q55" s="229">
        <f>SUM(Q56:Q66)</f>
        <v>0</v>
      </c>
      <c r="R55" s="230"/>
      <c r="S55" s="230"/>
      <c r="T55" s="231"/>
      <c r="U55" s="225"/>
      <c r="V55" s="225">
        <f>SUM(V56:V66)</f>
        <v>0</v>
      </c>
      <c r="W55" s="225"/>
      <c r="X55" s="225"/>
      <c r="Y55" s="225"/>
      <c r="AG55" t="s">
        <v>136</v>
      </c>
    </row>
    <row r="56" spans="1:60" ht="22.5" outlineLevel="1" x14ac:dyDescent="0.2">
      <c r="A56" s="233">
        <v>19</v>
      </c>
      <c r="B56" s="234" t="s">
        <v>189</v>
      </c>
      <c r="C56" s="243" t="s">
        <v>190</v>
      </c>
      <c r="D56" s="235" t="s">
        <v>138</v>
      </c>
      <c r="E56" s="236">
        <v>1</v>
      </c>
      <c r="F56" s="237"/>
      <c r="G56" s="238">
        <f>ROUND(E56*F56,2)</f>
        <v>0</v>
      </c>
      <c r="H56" s="237"/>
      <c r="I56" s="238">
        <f>ROUND(E56*H56,2)</f>
        <v>0</v>
      </c>
      <c r="J56" s="237"/>
      <c r="K56" s="238">
        <f>ROUND(E56*J56,2)</f>
        <v>0</v>
      </c>
      <c r="L56" s="238">
        <v>21</v>
      </c>
      <c r="M56" s="238">
        <f>G56*(1+L56/100)</f>
        <v>0</v>
      </c>
      <c r="N56" s="236">
        <v>0</v>
      </c>
      <c r="O56" s="236">
        <f>ROUND(E56*N56,2)</f>
        <v>0</v>
      </c>
      <c r="P56" s="236">
        <v>0</v>
      </c>
      <c r="Q56" s="236">
        <f>ROUND(E56*P56,2)</f>
        <v>0</v>
      </c>
      <c r="R56" s="238"/>
      <c r="S56" s="238" t="s">
        <v>139</v>
      </c>
      <c r="T56" s="239" t="s">
        <v>140</v>
      </c>
      <c r="U56" s="222">
        <v>0</v>
      </c>
      <c r="V56" s="222">
        <f>ROUND(E56*U56,2)</f>
        <v>0</v>
      </c>
      <c r="W56" s="222"/>
      <c r="X56" s="222" t="s">
        <v>141</v>
      </c>
      <c r="Y56" s="222" t="s">
        <v>142</v>
      </c>
      <c r="Z56" s="212"/>
      <c r="AA56" s="212"/>
      <c r="AB56" s="212"/>
      <c r="AC56" s="212"/>
      <c r="AD56" s="212"/>
      <c r="AE56" s="212"/>
      <c r="AF56" s="212"/>
      <c r="AG56" s="212" t="s">
        <v>143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2" x14ac:dyDescent="0.2">
      <c r="A57" s="219"/>
      <c r="B57" s="220"/>
      <c r="C57" s="246"/>
      <c r="D57" s="241"/>
      <c r="E57" s="241"/>
      <c r="F57" s="241"/>
      <c r="G57" s="241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149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ht="22.5" outlineLevel="1" x14ac:dyDescent="0.2">
      <c r="A58" s="233">
        <v>20</v>
      </c>
      <c r="B58" s="234" t="s">
        <v>191</v>
      </c>
      <c r="C58" s="243" t="s">
        <v>192</v>
      </c>
      <c r="D58" s="235" t="s">
        <v>138</v>
      </c>
      <c r="E58" s="236">
        <v>1</v>
      </c>
      <c r="F58" s="237"/>
      <c r="G58" s="238">
        <f>ROUND(E58*F58,2)</f>
        <v>0</v>
      </c>
      <c r="H58" s="237"/>
      <c r="I58" s="238">
        <f>ROUND(E58*H58,2)</f>
        <v>0</v>
      </c>
      <c r="J58" s="237"/>
      <c r="K58" s="238">
        <f>ROUND(E58*J58,2)</f>
        <v>0</v>
      </c>
      <c r="L58" s="238">
        <v>21</v>
      </c>
      <c r="M58" s="238">
        <f>G58*(1+L58/100)</f>
        <v>0</v>
      </c>
      <c r="N58" s="236">
        <v>0</v>
      </c>
      <c r="O58" s="236">
        <f>ROUND(E58*N58,2)</f>
        <v>0</v>
      </c>
      <c r="P58" s="236">
        <v>0</v>
      </c>
      <c r="Q58" s="236">
        <f>ROUND(E58*P58,2)</f>
        <v>0</v>
      </c>
      <c r="R58" s="238"/>
      <c r="S58" s="238" t="s">
        <v>139</v>
      </c>
      <c r="T58" s="239" t="s">
        <v>140</v>
      </c>
      <c r="U58" s="222">
        <v>0</v>
      </c>
      <c r="V58" s="222">
        <f>ROUND(E58*U58,2)</f>
        <v>0</v>
      </c>
      <c r="W58" s="222"/>
      <c r="X58" s="222" t="s">
        <v>141</v>
      </c>
      <c r="Y58" s="222" t="s">
        <v>142</v>
      </c>
      <c r="Z58" s="212"/>
      <c r="AA58" s="212"/>
      <c r="AB58" s="212"/>
      <c r="AC58" s="212"/>
      <c r="AD58" s="212"/>
      <c r="AE58" s="212"/>
      <c r="AF58" s="212"/>
      <c r="AG58" s="212" t="s">
        <v>143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 x14ac:dyDescent="0.2">
      <c r="A59" s="219"/>
      <c r="B59" s="220"/>
      <c r="C59" s="244" t="s">
        <v>193</v>
      </c>
      <c r="D59" s="223"/>
      <c r="E59" s="224"/>
      <c r="F59" s="222"/>
      <c r="G59" s="222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145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">
      <c r="A60" s="219"/>
      <c r="B60" s="220"/>
      <c r="C60" s="244" t="s">
        <v>194</v>
      </c>
      <c r="D60" s="223"/>
      <c r="E60" s="224"/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145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19"/>
      <c r="B61" s="220"/>
      <c r="C61" s="244" t="s">
        <v>77</v>
      </c>
      <c r="D61" s="223"/>
      <c r="E61" s="224">
        <v>1</v>
      </c>
      <c r="F61" s="222"/>
      <c r="G61" s="222"/>
      <c r="H61" s="222"/>
      <c r="I61" s="222"/>
      <c r="J61" s="222"/>
      <c r="K61" s="222"/>
      <c r="L61" s="222"/>
      <c r="M61" s="222"/>
      <c r="N61" s="221"/>
      <c r="O61" s="221"/>
      <c r="P61" s="221"/>
      <c r="Q61" s="221"/>
      <c r="R61" s="222"/>
      <c r="S61" s="222"/>
      <c r="T61" s="222"/>
      <c r="U61" s="222"/>
      <c r="V61" s="222"/>
      <c r="W61" s="222"/>
      <c r="X61" s="222"/>
      <c r="Y61" s="222"/>
      <c r="Z61" s="212"/>
      <c r="AA61" s="212"/>
      <c r="AB61" s="212"/>
      <c r="AC61" s="212"/>
      <c r="AD61" s="212"/>
      <c r="AE61" s="212"/>
      <c r="AF61" s="212"/>
      <c r="AG61" s="212" t="s">
        <v>145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">
      <c r="A62" s="219"/>
      <c r="B62" s="220"/>
      <c r="C62" s="245"/>
      <c r="D62" s="240"/>
      <c r="E62" s="240"/>
      <c r="F62" s="240"/>
      <c r="G62" s="240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149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33">
        <v>21</v>
      </c>
      <c r="B63" s="234" t="s">
        <v>195</v>
      </c>
      <c r="C63" s="243" t="s">
        <v>196</v>
      </c>
      <c r="D63" s="235" t="s">
        <v>138</v>
      </c>
      <c r="E63" s="236">
        <v>4</v>
      </c>
      <c r="F63" s="237"/>
      <c r="G63" s="238">
        <f>ROUND(E63*F63,2)</f>
        <v>0</v>
      </c>
      <c r="H63" s="237"/>
      <c r="I63" s="238">
        <f>ROUND(E63*H63,2)</f>
        <v>0</v>
      </c>
      <c r="J63" s="237"/>
      <c r="K63" s="238">
        <f>ROUND(E63*J63,2)</f>
        <v>0</v>
      </c>
      <c r="L63" s="238">
        <v>21</v>
      </c>
      <c r="M63" s="238">
        <f>G63*(1+L63/100)</f>
        <v>0</v>
      </c>
      <c r="N63" s="236">
        <v>0</v>
      </c>
      <c r="O63" s="236">
        <f>ROUND(E63*N63,2)</f>
        <v>0</v>
      </c>
      <c r="P63" s="236">
        <v>0</v>
      </c>
      <c r="Q63" s="236">
        <f>ROUND(E63*P63,2)</f>
        <v>0</v>
      </c>
      <c r="R63" s="238"/>
      <c r="S63" s="238" t="s">
        <v>139</v>
      </c>
      <c r="T63" s="239" t="s">
        <v>140</v>
      </c>
      <c r="U63" s="222">
        <v>0</v>
      </c>
      <c r="V63" s="222">
        <f>ROUND(E63*U63,2)</f>
        <v>0</v>
      </c>
      <c r="W63" s="222"/>
      <c r="X63" s="222" t="s">
        <v>141</v>
      </c>
      <c r="Y63" s="222" t="s">
        <v>142</v>
      </c>
      <c r="Z63" s="212"/>
      <c r="AA63" s="212"/>
      <c r="AB63" s="212"/>
      <c r="AC63" s="212"/>
      <c r="AD63" s="212"/>
      <c r="AE63" s="212"/>
      <c r="AF63" s="212"/>
      <c r="AG63" s="212" t="s">
        <v>143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2" x14ac:dyDescent="0.2">
      <c r="A64" s="219"/>
      <c r="B64" s="220"/>
      <c r="C64" s="246"/>
      <c r="D64" s="241"/>
      <c r="E64" s="241"/>
      <c r="F64" s="241"/>
      <c r="G64" s="241"/>
      <c r="H64" s="222"/>
      <c r="I64" s="222"/>
      <c r="J64" s="222"/>
      <c r="K64" s="222"/>
      <c r="L64" s="222"/>
      <c r="M64" s="222"/>
      <c r="N64" s="221"/>
      <c r="O64" s="221"/>
      <c r="P64" s="221"/>
      <c r="Q64" s="221"/>
      <c r="R64" s="222"/>
      <c r="S64" s="222"/>
      <c r="T64" s="222"/>
      <c r="U64" s="222"/>
      <c r="V64" s="222"/>
      <c r="W64" s="222"/>
      <c r="X64" s="222"/>
      <c r="Y64" s="222"/>
      <c r="Z64" s="212"/>
      <c r="AA64" s="212"/>
      <c r="AB64" s="212"/>
      <c r="AC64" s="212"/>
      <c r="AD64" s="212"/>
      <c r="AE64" s="212"/>
      <c r="AF64" s="212"/>
      <c r="AG64" s="212" t="s">
        <v>149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33">
        <v>22</v>
      </c>
      <c r="B65" s="234" t="s">
        <v>197</v>
      </c>
      <c r="C65" s="243" t="s">
        <v>198</v>
      </c>
      <c r="D65" s="235" t="s">
        <v>138</v>
      </c>
      <c r="E65" s="236">
        <v>1</v>
      </c>
      <c r="F65" s="237"/>
      <c r="G65" s="238">
        <f>ROUND(E65*F65,2)</f>
        <v>0</v>
      </c>
      <c r="H65" s="237"/>
      <c r="I65" s="238">
        <f>ROUND(E65*H65,2)</f>
        <v>0</v>
      </c>
      <c r="J65" s="237"/>
      <c r="K65" s="238">
        <f>ROUND(E65*J65,2)</f>
        <v>0</v>
      </c>
      <c r="L65" s="238">
        <v>21</v>
      </c>
      <c r="M65" s="238">
        <f>G65*(1+L65/100)</f>
        <v>0</v>
      </c>
      <c r="N65" s="236">
        <v>0</v>
      </c>
      <c r="O65" s="236">
        <f>ROUND(E65*N65,2)</f>
        <v>0</v>
      </c>
      <c r="P65" s="236">
        <v>0</v>
      </c>
      <c r="Q65" s="236">
        <f>ROUND(E65*P65,2)</f>
        <v>0</v>
      </c>
      <c r="R65" s="238"/>
      <c r="S65" s="238" t="s">
        <v>139</v>
      </c>
      <c r="T65" s="239" t="s">
        <v>140</v>
      </c>
      <c r="U65" s="222">
        <v>0</v>
      </c>
      <c r="V65" s="222">
        <f>ROUND(E65*U65,2)</f>
        <v>0</v>
      </c>
      <c r="W65" s="222"/>
      <c r="X65" s="222" t="s">
        <v>141</v>
      </c>
      <c r="Y65" s="222" t="s">
        <v>142</v>
      </c>
      <c r="Z65" s="212"/>
      <c r="AA65" s="212"/>
      <c r="AB65" s="212"/>
      <c r="AC65" s="212"/>
      <c r="AD65" s="212"/>
      <c r="AE65" s="212"/>
      <c r="AF65" s="212"/>
      <c r="AG65" s="212" t="s">
        <v>143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2" x14ac:dyDescent="0.2">
      <c r="A66" s="219"/>
      <c r="B66" s="220"/>
      <c r="C66" s="246"/>
      <c r="D66" s="241"/>
      <c r="E66" s="241"/>
      <c r="F66" s="241"/>
      <c r="G66" s="241"/>
      <c r="H66" s="222"/>
      <c r="I66" s="222"/>
      <c r="J66" s="222"/>
      <c r="K66" s="222"/>
      <c r="L66" s="222"/>
      <c r="M66" s="222"/>
      <c r="N66" s="221"/>
      <c r="O66" s="221"/>
      <c r="P66" s="221"/>
      <c r="Q66" s="221"/>
      <c r="R66" s="222"/>
      <c r="S66" s="222"/>
      <c r="T66" s="222"/>
      <c r="U66" s="222"/>
      <c r="V66" s="222"/>
      <c r="W66" s="222"/>
      <c r="X66" s="222"/>
      <c r="Y66" s="222"/>
      <c r="Z66" s="212"/>
      <c r="AA66" s="212"/>
      <c r="AB66" s="212"/>
      <c r="AC66" s="212"/>
      <c r="AD66" s="212"/>
      <c r="AE66" s="212"/>
      <c r="AF66" s="212"/>
      <c r="AG66" s="212" t="s">
        <v>149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x14ac:dyDescent="0.2">
      <c r="A67" s="226" t="s">
        <v>135</v>
      </c>
      <c r="B67" s="227" t="s">
        <v>99</v>
      </c>
      <c r="C67" s="242" t="s">
        <v>100</v>
      </c>
      <c r="D67" s="228"/>
      <c r="E67" s="229"/>
      <c r="F67" s="230"/>
      <c r="G67" s="230">
        <f>SUMIF(AG68:AG69,"&lt;&gt;NOR",G68:G69)</f>
        <v>0</v>
      </c>
      <c r="H67" s="230"/>
      <c r="I67" s="230">
        <f>SUM(I68:I69)</f>
        <v>0</v>
      </c>
      <c r="J67" s="230"/>
      <c r="K67" s="230">
        <f>SUM(K68:K69)</f>
        <v>0</v>
      </c>
      <c r="L67" s="230"/>
      <c r="M67" s="230">
        <f>SUM(M68:M69)</f>
        <v>0</v>
      </c>
      <c r="N67" s="229"/>
      <c r="O67" s="229">
        <f>SUM(O68:O69)</f>
        <v>0</v>
      </c>
      <c r="P67" s="229"/>
      <c r="Q67" s="229">
        <f>SUM(Q68:Q69)</f>
        <v>0</v>
      </c>
      <c r="R67" s="230"/>
      <c r="S67" s="230"/>
      <c r="T67" s="231"/>
      <c r="U67" s="225"/>
      <c r="V67" s="225">
        <f>SUM(V68:V69)</f>
        <v>0</v>
      </c>
      <c r="W67" s="225"/>
      <c r="X67" s="225"/>
      <c r="Y67" s="225"/>
      <c r="AG67" t="s">
        <v>136</v>
      </c>
    </row>
    <row r="68" spans="1:60" outlineLevel="1" x14ac:dyDescent="0.2">
      <c r="A68" s="233">
        <v>23</v>
      </c>
      <c r="B68" s="234" t="s">
        <v>199</v>
      </c>
      <c r="C68" s="243" t="s">
        <v>200</v>
      </c>
      <c r="D68" s="235"/>
      <c r="E68" s="236">
        <v>0</v>
      </c>
      <c r="F68" s="237"/>
      <c r="G68" s="238">
        <f>ROUND(E68*F68,2)</f>
        <v>0</v>
      </c>
      <c r="H68" s="237"/>
      <c r="I68" s="238">
        <f>ROUND(E68*H68,2)</f>
        <v>0</v>
      </c>
      <c r="J68" s="237"/>
      <c r="K68" s="238">
        <f>ROUND(E68*J68,2)</f>
        <v>0</v>
      </c>
      <c r="L68" s="238">
        <v>21</v>
      </c>
      <c r="M68" s="238">
        <f>G68*(1+L68/100)</f>
        <v>0</v>
      </c>
      <c r="N68" s="236">
        <v>0</v>
      </c>
      <c r="O68" s="236">
        <f>ROUND(E68*N68,2)</f>
        <v>0</v>
      </c>
      <c r="P68" s="236">
        <v>0</v>
      </c>
      <c r="Q68" s="236">
        <f>ROUND(E68*P68,2)</f>
        <v>0</v>
      </c>
      <c r="R68" s="238"/>
      <c r="S68" s="238" t="s">
        <v>139</v>
      </c>
      <c r="T68" s="239" t="s">
        <v>201</v>
      </c>
      <c r="U68" s="222">
        <v>0</v>
      </c>
      <c r="V68" s="222">
        <f>ROUND(E68*U68,2)</f>
        <v>0</v>
      </c>
      <c r="W68" s="222"/>
      <c r="X68" s="222" t="s">
        <v>141</v>
      </c>
      <c r="Y68" s="222" t="s">
        <v>142</v>
      </c>
      <c r="Z68" s="212"/>
      <c r="AA68" s="212"/>
      <c r="AB68" s="212"/>
      <c r="AC68" s="212"/>
      <c r="AD68" s="212"/>
      <c r="AE68" s="212"/>
      <c r="AF68" s="212"/>
      <c r="AG68" s="212" t="s">
        <v>143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46"/>
      <c r="D69" s="241"/>
      <c r="E69" s="241"/>
      <c r="F69" s="241"/>
      <c r="G69" s="241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149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x14ac:dyDescent="0.2">
      <c r="A70" s="226" t="s">
        <v>135</v>
      </c>
      <c r="B70" s="227" t="s">
        <v>101</v>
      </c>
      <c r="C70" s="242" t="s">
        <v>102</v>
      </c>
      <c r="D70" s="228"/>
      <c r="E70" s="229"/>
      <c r="F70" s="230"/>
      <c r="G70" s="230">
        <f>SUMIF(AG71:AG80,"&lt;&gt;NOR",G71:G80)</f>
        <v>0</v>
      </c>
      <c r="H70" s="230"/>
      <c r="I70" s="230">
        <f>SUM(I71:I80)</f>
        <v>0</v>
      </c>
      <c r="J70" s="230"/>
      <c r="K70" s="230">
        <f>SUM(K71:K80)</f>
        <v>0</v>
      </c>
      <c r="L70" s="230"/>
      <c r="M70" s="230">
        <f>SUM(M71:M80)</f>
        <v>0</v>
      </c>
      <c r="N70" s="229"/>
      <c r="O70" s="229">
        <f>SUM(O71:O80)</f>
        <v>0</v>
      </c>
      <c r="P70" s="229"/>
      <c r="Q70" s="229">
        <f>SUM(Q71:Q80)</f>
        <v>0</v>
      </c>
      <c r="R70" s="230"/>
      <c r="S70" s="230"/>
      <c r="T70" s="231"/>
      <c r="U70" s="225"/>
      <c r="V70" s="225">
        <f>SUM(V71:V80)</f>
        <v>0</v>
      </c>
      <c r="W70" s="225"/>
      <c r="X70" s="225"/>
      <c r="Y70" s="225"/>
      <c r="AG70" t="s">
        <v>136</v>
      </c>
    </row>
    <row r="71" spans="1:60" outlineLevel="1" x14ac:dyDescent="0.2">
      <c r="A71" s="233">
        <v>24</v>
      </c>
      <c r="B71" s="234" t="s">
        <v>202</v>
      </c>
      <c r="C71" s="243" t="s">
        <v>203</v>
      </c>
      <c r="D71" s="235" t="s">
        <v>204</v>
      </c>
      <c r="E71" s="236">
        <v>25</v>
      </c>
      <c r="F71" s="237"/>
      <c r="G71" s="238">
        <f>ROUND(E71*F71,2)</f>
        <v>0</v>
      </c>
      <c r="H71" s="237"/>
      <c r="I71" s="238">
        <f>ROUND(E71*H71,2)</f>
        <v>0</v>
      </c>
      <c r="J71" s="237"/>
      <c r="K71" s="238">
        <f>ROUND(E71*J71,2)</f>
        <v>0</v>
      </c>
      <c r="L71" s="238">
        <v>21</v>
      </c>
      <c r="M71" s="238">
        <f>G71*(1+L71/100)</f>
        <v>0</v>
      </c>
      <c r="N71" s="236">
        <v>0</v>
      </c>
      <c r="O71" s="236">
        <f>ROUND(E71*N71,2)</f>
        <v>0</v>
      </c>
      <c r="P71" s="236">
        <v>0</v>
      </c>
      <c r="Q71" s="236">
        <f>ROUND(E71*P71,2)</f>
        <v>0</v>
      </c>
      <c r="R71" s="238"/>
      <c r="S71" s="238" t="s">
        <v>139</v>
      </c>
      <c r="T71" s="239" t="s">
        <v>140</v>
      </c>
      <c r="U71" s="222">
        <v>0</v>
      </c>
      <c r="V71" s="222">
        <f>ROUND(E71*U71,2)</f>
        <v>0</v>
      </c>
      <c r="W71" s="222"/>
      <c r="X71" s="222" t="s">
        <v>141</v>
      </c>
      <c r="Y71" s="222" t="s">
        <v>142</v>
      </c>
      <c r="Z71" s="212"/>
      <c r="AA71" s="212"/>
      <c r="AB71" s="212"/>
      <c r="AC71" s="212"/>
      <c r="AD71" s="212"/>
      <c r="AE71" s="212"/>
      <c r="AF71" s="212"/>
      <c r="AG71" s="212" t="s">
        <v>143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2" x14ac:dyDescent="0.2">
      <c r="A72" s="219"/>
      <c r="B72" s="220"/>
      <c r="C72" s="246"/>
      <c r="D72" s="241"/>
      <c r="E72" s="241"/>
      <c r="F72" s="241"/>
      <c r="G72" s="241"/>
      <c r="H72" s="222"/>
      <c r="I72" s="222"/>
      <c r="J72" s="222"/>
      <c r="K72" s="222"/>
      <c r="L72" s="222"/>
      <c r="M72" s="222"/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12"/>
      <c r="AA72" s="212"/>
      <c r="AB72" s="212"/>
      <c r="AC72" s="212"/>
      <c r="AD72" s="212"/>
      <c r="AE72" s="212"/>
      <c r="AF72" s="212"/>
      <c r="AG72" s="212" t="s">
        <v>149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33">
        <v>25</v>
      </c>
      <c r="B73" s="234" t="s">
        <v>205</v>
      </c>
      <c r="C73" s="243" t="s">
        <v>206</v>
      </c>
      <c r="D73" s="235" t="s">
        <v>204</v>
      </c>
      <c r="E73" s="236">
        <v>10</v>
      </c>
      <c r="F73" s="237"/>
      <c r="G73" s="238">
        <f>ROUND(E73*F73,2)</f>
        <v>0</v>
      </c>
      <c r="H73" s="237"/>
      <c r="I73" s="238">
        <f>ROUND(E73*H73,2)</f>
        <v>0</v>
      </c>
      <c r="J73" s="237"/>
      <c r="K73" s="238">
        <f>ROUND(E73*J73,2)</f>
        <v>0</v>
      </c>
      <c r="L73" s="238">
        <v>21</v>
      </c>
      <c r="M73" s="238">
        <f>G73*(1+L73/100)</f>
        <v>0</v>
      </c>
      <c r="N73" s="236">
        <v>0</v>
      </c>
      <c r="O73" s="236">
        <f>ROUND(E73*N73,2)</f>
        <v>0</v>
      </c>
      <c r="P73" s="236">
        <v>0</v>
      </c>
      <c r="Q73" s="236">
        <f>ROUND(E73*P73,2)</f>
        <v>0</v>
      </c>
      <c r="R73" s="238"/>
      <c r="S73" s="238" t="s">
        <v>139</v>
      </c>
      <c r="T73" s="239" t="s">
        <v>140</v>
      </c>
      <c r="U73" s="222">
        <v>0</v>
      </c>
      <c r="V73" s="222">
        <f>ROUND(E73*U73,2)</f>
        <v>0</v>
      </c>
      <c r="W73" s="222"/>
      <c r="X73" s="222" t="s">
        <v>141</v>
      </c>
      <c r="Y73" s="222" t="s">
        <v>142</v>
      </c>
      <c r="Z73" s="212"/>
      <c r="AA73" s="212"/>
      <c r="AB73" s="212"/>
      <c r="AC73" s="212"/>
      <c r="AD73" s="212"/>
      <c r="AE73" s="212"/>
      <c r="AF73" s="212"/>
      <c r="AG73" s="212" t="s">
        <v>143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2" x14ac:dyDescent="0.2">
      <c r="A74" s="219"/>
      <c r="B74" s="220"/>
      <c r="C74" s="246"/>
      <c r="D74" s="241"/>
      <c r="E74" s="241"/>
      <c r="F74" s="241"/>
      <c r="G74" s="241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149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33">
        <v>26</v>
      </c>
      <c r="B75" s="234" t="s">
        <v>207</v>
      </c>
      <c r="C75" s="243" t="s">
        <v>208</v>
      </c>
      <c r="D75" s="235" t="s">
        <v>204</v>
      </c>
      <c r="E75" s="236">
        <v>10</v>
      </c>
      <c r="F75" s="237"/>
      <c r="G75" s="238">
        <f>ROUND(E75*F75,2)</f>
        <v>0</v>
      </c>
      <c r="H75" s="237"/>
      <c r="I75" s="238">
        <f>ROUND(E75*H75,2)</f>
        <v>0</v>
      </c>
      <c r="J75" s="237"/>
      <c r="K75" s="238">
        <f>ROUND(E75*J75,2)</f>
        <v>0</v>
      </c>
      <c r="L75" s="238">
        <v>21</v>
      </c>
      <c r="M75" s="238">
        <f>G75*(1+L75/100)</f>
        <v>0</v>
      </c>
      <c r="N75" s="236">
        <v>0</v>
      </c>
      <c r="O75" s="236">
        <f>ROUND(E75*N75,2)</f>
        <v>0</v>
      </c>
      <c r="P75" s="236">
        <v>0</v>
      </c>
      <c r="Q75" s="236">
        <f>ROUND(E75*P75,2)</f>
        <v>0</v>
      </c>
      <c r="R75" s="238"/>
      <c r="S75" s="238" t="s">
        <v>139</v>
      </c>
      <c r="T75" s="239" t="s">
        <v>140</v>
      </c>
      <c r="U75" s="222">
        <v>0</v>
      </c>
      <c r="V75" s="222">
        <f>ROUND(E75*U75,2)</f>
        <v>0</v>
      </c>
      <c r="W75" s="222"/>
      <c r="X75" s="222" t="s">
        <v>141</v>
      </c>
      <c r="Y75" s="222" t="s">
        <v>142</v>
      </c>
      <c r="Z75" s="212"/>
      <c r="AA75" s="212"/>
      <c r="AB75" s="212"/>
      <c r="AC75" s="212"/>
      <c r="AD75" s="212"/>
      <c r="AE75" s="212"/>
      <c r="AF75" s="212"/>
      <c r="AG75" s="212" t="s">
        <v>143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2">
      <c r="A76" s="219"/>
      <c r="B76" s="220"/>
      <c r="C76" s="246"/>
      <c r="D76" s="241"/>
      <c r="E76" s="241"/>
      <c r="F76" s="241"/>
      <c r="G76" s="241"/>
      <c r="H76" s="222"/>
      <c r="I76" s="222"/>
      <c r="J76" s="222"/>
      <c r="K76" s="222"/>
      <c r="L76" s="222"/>
      <c r="M76" s="222"/>
      <c r="N76" s="221"/>
      <c r="O76" s="221"/>
      <c r="P76" s="221"/>
      <c r="Q76" s="221"/>
      <c r="R76" s="222"/>
      <c r="S76" s="222"/>
      <c r="T76" s="222"/>
      <c r="U76" s="222"/>
      <c r="V76" s="222"/>
      <c r="W76" s="222"/>
      <c r="X76" s="222"/>
      <c r="Y76" s="222"/>
      <c r="Z76" s="212"/>
      <c r="AA76" s="212"/>
      <c r="AB76" s="212"/>
      <c r="AC76" s="212"/>
      <c r="AD76" s="212"/>
      <c r="AE76" s="212"/>
      <c r="AF76" s="212"/>
      <c r="AG76" s="212" t="s">
        <v>149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2">
      <c r="A77" s="233">
        <v>27</v>
      </c>
      <c r="B77" s="234" t="s">
        <v>209</v>
      </c>
      <c r="C77" s="243" t="s">
        <v>210</v>
      </c>
      <c r="D77" s="235" t="s">
        <v>204</v>
      </c>
      <c r="E77" s="236">
        <v>25</v>
      </c>
      <c r="F77" s="237"/>
      <c r="G77" s="238">
        <f>ROUND(E77*F77,2)</f>
        <v>0</v>
      </c>
      <c r="H77" s="237"/>
      <c r="I77" s="238">
        <f>ROUND(E77*H77,2)</f>
        <v>0</v>
      </c>
      <c r="J77" s="237"/>
      <c r="K77" s="238">
        <f>ROUND(E77*J77,2)</f>
        <v>0</v>
      </c>
      <c r="L77" s="238">
        <v>21</v>
      </c>
      <c r="M77" s="238">
        <f>G77*(1+L77/100)</f>
        <v>0</v>
      </c>
      <c r="N77" s="236">
        <v>0</v>
      </c>
      <c r="O77" s="236">
        <f>ROUND(E77*N77,2)</f>
        <v>0</v>
      </c>
      <c r="P77" s="236">
        <v>0</v>
      </c>
      <c r="Q77" s="236">
        <f>ROUND(E77*P77,2)</f>
        <v>0</v>
      </c>
      <c r="R77" s="238"/>
      <c r="S77" s="238" t="s">
        <v>139</v>
      </c>
      <c r="T77" s="239" t="s">
        <v>140</v>
      </c>
      <c r="U77" s="222">
        <v>0</v>
      </c>
      <c r="V77" s="222">
        <f>ROUND(E77*U77,2)</f>
        <v>0</v>
      </c>
      <c r="W77" s="222"/>
      <c r="X77" s="222" t="s">
        <v>141</v>
      </c>
      <c r="Y77" s="222" t="s">
        <v>142</v>
      </c>
      <c r="Z77" s="212"/>
      <c r="AA77" s="212"/>
      <c r="AB77" s="212"/>
      <c r="AC77" s="212"/>
      <c r="AD77" s="212"/>
      <c r="AE77" s="212"/>
      <c r="AF77" s="212"/>
      <c r="AG77" s="212" t="s">
        <v>143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2" x14ac:dyDescent="0.2">
      <c r="A78" s="219"/>
      <c r="B78" s="220"/>
      <c r="C78" s="246"/>
      <c r="D78" s="241"/>
      <c r="E78" s="241"/>
      <c r="F78" s="241"/>
      <c r="G78" s="241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149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33">
        <v>28</v>
      </c>
      <c r="B79" s="234" t="s">
        <v>211</v>
      </c>
      <c r="C79" s="243" t="s">
        <v>212</v>
      </c>
      <c r="D79" s="235" t="s">
        <v>213</v>
      </c>
      <c r="E79" s="236">
        <v>1</v>
      </c>
      <c r="F79" s="237"/>
      <c r="G79" s="238">
        <f>ROUND(E79*F79,2)</f>
        <v>0</v>
      </c>
      <c r="H79" s="237"/>
      <c r="I79" s="238">
        <f>ROUND(E79*H79,2)</f>
        <v>0</v>
      </c>
      <c r="J79" s="237"/>
      <c r="K79" s="238">
        <f>ROUND(E79*J79,2)</f>
        <v>0</v>
      </c>
      <c r="L79" s="238">
        <v>21</v>
      </c>
      <c r="M79" s="238">
        <f>G79*(1+L79/100)</f>
        <v>0</v>
      </c>
      <c r="N79" s="236">
        <v>0</v>
      </c>
      <c r="O79" s="236">
        <f>ROUND(E79*N79,2)</f>
        <v>0</v>
      </c>
      <c r="P79" s="236">
        <v>0</v>
      </c>
      <c r="Q79" s="236">
        <f>ROUND(E79*P79,2)</f>
        <v>0</v>
      </c>
      <c r="R79" s="238"/>
      <c r="S79" s="238" t="s">
        <v>139</v>
      </c>
      <c r="T79" s="239" t="s">
        <v>140</v>
      </c>
      <c r="U79" s="222">
        <v>0</v>
      </c>
      <c r="V79" s="222">
        <f>ROUND(E79*U79,2)</f>
        <v>0</v>
      </c>
      <c r="W79" s="222"/>
      <c r="X79" s="222" t="s">
        <v>141</v>
      </c>
      <c r="Y79" s="222" t="s">
        <v>142</v>
      </c>
      <c r="Z79" s="212"/>
      <c r="AA79" s="212"/>
      <c r="AB79" s="212"/>
      <c r="AC79" s="212"/>
      <c r="AD79" s="212"/>
      <c r="AE79" s="212"/>
      <c r="AF79" s="212"/>
      <c r="AG79" s="212" t="s">
        <v>143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">
      <c r="A80" s="219"/>
      <c r="B80" s="220"/>
      <c r="C80" s="246"/>
      <c r="D80" s="241"/>
      <c r="E80" s="241"/>
      <c r="F80" s="241"/>
      <c r="G80" s="241"/>
      <c r="H80" s="222"/>
      <c r="I80" s="222"/>
      <c r="J80" s="222"/>
      <c r="K80" s="222"/>
      <c r="L80" s="222"/>
      <c r="M80" s="222"/>
      <c r="N80" s="221"/>
      <c r="O80" s="221"/>
      <c r="P80" s="221"/>
      <c r="Q80" s="221"/>
      <c r="R80" s="222"/>
      <c r="S80" s="222"/>
      <c r="T80" s="222"/>
      <c r="U80" s="222"/>
      <c r="V80" s="222"/>
      <c r="W80" s="222"/>
      <c r="X80" s="222"/>
      <c r="Y80" s="222"/>
      <c r="Z80" s="212"/>
      <c r="AA80" s="212"/>
      <c r="AB80" s="212"/>
      <c r="AC80" s="212"/>
      <c r="AD80" s="212"/>
      <c r="AE80" s="212"/>
      <c r="AF80" s="212"/>
      <c r="AG80" s="212" t="s">
        <v>149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33" x14ac:dyDescent="0.2">
      <c r="A81" s="3"/>
      <c r="B81" s="4"/>
      <c r="C81" s="247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E81">
        <v>15</v>
      </c>
      <c r="AF81">
        <v>21</v>
      </c>
      <c r="AG81" t="s">
        <v>121</v>
      </c>
    </row>
    <row r="82" spans="1:33" x14ac:dyDescent="0.2">
      <c r="A82" s="215"/>
      <c r="B82" s="216" t="s">
        <v>29</v>
      </c>
      <c r="C82" s="248"/>
      <c r="D82" s="217"/>
      <c r="E82" s="218"/>
      <c r="F82" s="218"/>
      <c r="G82" s="232">
        <f>G8+G23+G44+G55+G67+G70</f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E82">
        <f>SUMIF(L7:L80,AE81,G7:G80)</f>
        <v>0</v>
      </c>
      <c r="AF82">
        <f>SUMIF(L7:L80,AF81,G7:G80)</f>
        <v>0</v>
      </c>
      <c r="AG82" t="s">
        <v>214</v>
      </c>
    </row>
    <row r="83" spans="1:33" x14ac:dyDescent="0.2">
      <c r="C83" s="249"/>
      <c r="D83" s="10"/>
      <c r="AG83" t="s">
        <v>215</v>
      </c>
    </row>
    <row r="84" spans="1:33" x14ac:dyDescent="0.2">
      <c r="D84" s="10"/>
    </row>
    <row r="85" spans="1:33" x14ac:dyDescent="0.2">
      <c r="D85" s="10"/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PVTz3AA5iw8sEbNcgrdmDCqqtxNDe+5O+1N12Z6SfRnJyI6Q/vMdO6VBechQ5zd9MnWebEZ0phs2UBZPVDf0jg==" saltValue="BZP/nAviy7tMp6SkKGxCOA==" spinCount="100000" sheet="1" formatRows="0"/>
  <mergeCells count="32">
    <mergeCell ref="C78:G78"/>
    <mergeCell ref="C80:G80"/>
    <mergeCell ref="C64:G64"/>
    <mergeCell ref="C66:G66"/>
    <mergeCell ref="C69:G69"/>
    <mergeCell ref="C72:G72"/>
    <mergeCell ref="C74:G74"/>
    <mergeCell ref="C76:G76"/>
    <mergeCell ref="C48:G48"/>
    <mergeCell ref="C50:G50"/>
    <mergeCell ref="C52:G52"/>
    <mergeCell ref="C54:G54"/>
    <mergeCell ref="C57:G57"/>
    <mergeCell ref="C62:G62"/>
    <mergeCell ref="C35:G35"/>
    <mergeCell ref="C37:G37"/>
    <mergeCell ref="C39:G39"/>
    <mergeCell ref="C41:G41"/>
    <mergeCell ref="C43:G43"/>
    <mergeCell ref="C46:G46"/>
    <mergeCell ref="C20:G20"/>
    <mergeCell ref="C22:G22"/>
    <mergeCell ref="C25:G25"/>
    <mergeCell ref="C27:G27"/>
    <mergeCell ref="C31:G31"/>
    <mergeCell ref="C33:G33"/>
    <mergeCell ref="A1:G1"/>
    <mergeCell ref="C2:G2"/>
    <mergeCell ref="C3:G3"/>
    <mergeCell ref="C4:G4"/>
    <mergeCell ref="C14:G14"/>
    <mergeCell ref="C16:G16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794F-2262-4760-BB26-A6F1296234E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108</v>
      </c>
      <c r="B1" s="197"/>
      <c r="C1" s="197"/>
      <c r="D1" s="197"/>
      <c r="E1" s="197"/>
      <c r="F1" s="197"/>
      <c r="G1" s="197"/>
      <c r="AG1" t="s">
        <v>109</v>
      </c>
    </row>
    <row r="2" spans="1:60" ht="24.95" customHeight="1" x14ac:dyDescent="0.2">
      <c r="A2" s="198" t="s">
        <v>7</v>
      </c>
      <c r="B2" s="48" t="s">
        <v>43</v>
      </c>
      <c r="C2" s="201" t="s">
        <v>44</v>
      </c>
      <c r="D2" s="199"/>
      <c r="E2" s="199"/>
      <c r="F2" s="199"/>
      <c r="G2" s="200"/>
      <c r="AG2" t="s">
        <v>110</v>
      </c>
    </row>
    <row r="3" spans="1:60" ht="24.95" customHeight="1" x14ac:dyDescent="0.2">
      <c r="A3" s="198" t="s">
        <v>8</v>
      </c>
      <c r="B3" s="48" t="s">
        <v>57</v>
      </c>
      <c r="C3" s="201" t="s">
        <v>58</v>
      </c>
      <c r="D3" s="199"/>
      <c r="E3" s="199"/>
      <c r="F3" s="199"/>
      <c r="G3" s="200"/>
      <c r="AC3" s="176" t="s">
        <v>110</v>
      </c>
      <c r="AG3" t="s">
        <v>111</v>
      </c>
    </row>
    <row r="4" spans="1:60" ht="24.95" customHeight="1" x14ac:dyDescent="0.2">
      <c r="A4" s="202" t="s">
        <v>9</v>
      </c>
      <c r="B4" s="203" t="s">
        <v>61</v>
      </c>
      <c r="C4" s="204" t="s">
        <v>62</v>
      </c>
      <c r="D4" s="205"/>
      <c r="E4" s="205"/>
      <c r="F4" s="205"/>
      <c r="G4" s="206"/>
      <c r="AG4" t="s">
        <v>112</v>
      </c>
    </row>
    <row r="5" spans="1:60" x14ac:dyDescent="0.2">
      <c r="D5" s="10"/>
    </row>
    <row r="6" spans="1:60" ht="38.25" x14ac:dyDescent="0.2">
      <c r="A6" s="208" t="s">
        <v>113</v>
      </c>
      <c r="B6" s="210" t="s">
        <v>114</v>
      </c>
      <c r="C6" s="210" t="s">
        <v>115</v>
      </c>
      <c r="D6" s="209" t="s">
        <v>116</v>
      </c>
      <c r="E6" s="208" t="s">
        <v>117</v>
      </c>
      <c r="F6" s="207" t="s">
        <v>118</v>
      </c>
      <c r="G6" s="208" t="s">
        <v>29</v>
      </c>
      <c r="H6" s="211" t="s">
        <v>30</v>
      </c>
      <c r="I6" s="211" t="s">
        <v>119</v>
      </c>
      <c r="J6" s="211" t="s">
        <v>31</v>
      </c>
      <c r="K6" s="211" t="s">
        <v>120</v>
      </c>
      <c r="L6" s="211" t="s">
        <v>121</v>
      </c>
      <c r="M6" s="211" t="s">
        <v>122</v>
      </c>
      <c r="N6" s="211" t="s">
        <v>123</v>
      </c>
      <c r="O6" s="211" t="s">
        <v>124</v>
      </c>
      <c r="P6" s="211" t="s">
        <v>125</v>
      </c>
      <c r="Q6" s="211" t="s">
        <v>126</v>
      </c>
      <c r="R6" s="211" t="s">
        <v>127</v>
      </c>
      <c r="S6" s="211" t="s">
        <v>128</v>
      </c>
      <c r="T6" s="211" t="s">
        <v>129</v>
      </c>
      <c r="U6" s="211" t="s">
        <v>130</v>
      </c>
      <c r="V6" s="211" t="s">
        <v>131</v>
      </c>
      <c r="W6" s="211" t="s">
        <v>132</v>
      </c>
      <c r="X6" s="211" t="s">
        <v>133</v>
      </c>
      <c r="Y6" s="211" t="s">
        <v>134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135</v>
      </c>
      <c r="B8" s="227" t="s">
        <v>77</v>
      </c>
      <c r="C8" s="242" t="s">
        <v>78</v>
      </c>
      <c r="D8" s="228"/>
      <c r="E8" s="229"/>
      <c r="F8" s="230"/>
      <c r="G8" s="230">
        <f>SUMIF(AG9:AG71,"&lt;&gt;NOR",G9:G71)</f>
        <v>0</v>
      </c>
      <c r="H8" s="230"/>
      <c r="I8" s="230">
        <f>SUM(I9:I71)</f>
        <v>0</v>
      </c>
      <c r="J8" s="230"/>
      <c r="K8" s="230">
        <f>SUM(K9:K71)</f>
        <v>0</v>
      </c>
      <c r="L8" s="230"/>
      <c r="M8" s="230">
        <f>SUM(M9:M71)</f>
        <v>0</v>
      </c>
      <c r="N8" s="229"/>
      <c r="O8" s="229">
        <f>SUM(O9:O71)</f>
        <v>47.65</v>
      </c>
      <c r="P8" s="229"/>
      <c r="Q8" s="229">
        <f>SUM(Q9:Q71)</f>
        <v>0</v>
      </c>
      <c r="R8" s="230"/>
      <c r="S8" s="230"/>
      <c r="T8" s="231"/>
      <c r="U8" s="225"/>
      <c r="V8" s="225">
        <f>SUM(V9:V71)</f>
        <v>215.16000000000003</v>
      </c>
      <c r="W8" s="225"/>
      <c r="X8" s="225"/>
      <c r="Y8" s="225"/>
      <c r="AG8" t="s">
        <v>136</v>
      </c>
    </row>
    <row r="9" spans="1:60" outlineLevel="1" x14ac:dyDescent="0.2">
      <c r="A9" s="233">
        <v>1</v>
      </c>
      <c r="B9" s="234" t="s">
        <v>216</v>
      </c>
      <c r="C9" s="243" t="s">
        <v>217</v>
      </c>
      <c r="D9" s="235" t="s">
        <v>218</v>
      </c>
      <c r="E9" s="236">
        <v>75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 t="s">
        <v>219</v>
      </c>
      <c r="S9" s="238" t="s">
        <v>220</v>
      </c>
      <c r="T9" s="239" t="s">
        <v>220</v>
      </c>
      <c r="U9" s="222">
        <v>0.17</v>
      </c>
      <c r="V9" s="222">
        <f>ROUND(E9*U9,2)</f>
        <v>12.75</v>
      </c>
      <c r="W9" s="222"/>
      <c r="X9" s="222" t="s">
        <v>141</v>
      </c>
      <c r="Y9" s="222" t="s">
        <v>142</v>
      </c>
      <c r="Z9" s="212"/>
      <c r="AA9" s="212"/>
      <c r="AB9" s="212"/>
      <c r="AC9" s="212"/>
      <c r="AD9" s="212"/>
      <c r="AE9" s="212"/>
      <c r="AF9" s="212"/>
      <c r="AG9" s="212" t="s">
        <v>143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2" x14ac:dyDescent="0.2">
      <c r="A10" s="219"/>
      <c r="B10" s="220"/>
      <c r="C10" s="258" t="s">
        <v>221</v>
      </c>
      <c r="D10" s="255"/>
      <c r="E10" s="255"/>
      <c r="F10" s="255"/>
      <c r="G10" s="255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222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54" t="str">
        <f>C10</f>
        <v>s odstraněním kořenů a s případným nutným odklizením křovin a stromů na hromady na vzdálenost do 50 m nebo s naložením na dopravní prostředek, do sklonu terénu 1 : 5,</v>
      </c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45"/>
      <c r="D11" s="240"/>
      <c r="E11" s="240"/>
      <c r="F11" s="240"/>
      <c r="G11" s="240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149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2.5" outlineLevel="1" x14ac:dyDescent="0.2">
      <c r="A12" s="233">
        <v>2</v>
      </c>
      <c r="B12" s="234" t="s">
        <v>223</v>
      </c>
      <c r="C12" s="243" t="s">
        <v>224</v>
      </c>
      <c r="D12" s="235" t="s">
        <v>218</v>
      </c>
      <c r="E12" s="236">
        <v>75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5.0000000000000002E-5</v>
      </c>
      <c r="O12" s="236">
        <f>ROUND(E12*N12,2)</f>
        <v>0</v>
      </c>
      <c r="P12" s="236">
        <v>0</v>
      </c>
      <c r="Q12" s="236">
        <f>ROUND(E12*P12,2)</f>
        <v>0</v>
      </c>
      <c r="R12" s="238" t="s">
        <v>219</v>
      </c>
      <c r="S12" s="238" t="s">
        <v>220</v>
      </c>
      <c r="T12" s="239" t="s">
        <v>220</v>
      </c>
      <c r="U12" s="222">
        <v>0.03</v>
      </c>
      <c r="V12" s="222">
        <f>ROUND(E12*U12,2)</f>
        <v>2.25</v>
      </c>
      <c r="W12" s="222"/>
      <c r="X12" s="222" t="s">
        <v>141</v>
      </c>
      <c r="Y12" s="222" t="s">
        <v>142</v>
      </c>
      <c r="Z12" s="212"/>
      <c r="AA12" s="212"/>
      <c r="AB12" s="212"/>
      <c r="AC12" s="212"/>
      <c r="AD12" s="212"/>
      <c r="AE12" s="212"/>
      <c r="AF12" s="212"/>
      <c r="AG12" s="212" t="s">
        <v>143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 x14ac:dyDescent="0.2">
      <c r="A13" s="219"/>
      <c r="B13" s="220"/>
      <c r="C13" s="258" t="s">
        <v>225</v>
      </c>
      <c r="D13" s="255"/>
      <c r="E13" s="255"/>
      <c r="F13" s="255"/>
      <c r="G13" s="255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222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19"/>
      <c r="B14" s="220"/>
      <c r="C14" s="259" t="s">
        <v>226</v>
      </c>
      <c r="D14" s="256"/>
      <c r="E14" s="256"/>
      <c r="F14" s="256"/>
      <c r="G14" s="256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227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 x14ac:dyDescent="0.2">
      <c r="A15" s="219"/>
      <c r="B15" s="220"/>
      <c r="C15" s="245"/>
      <c r="D15" s="240"/>
      <c r="E15" s="240"/>
      <c r="F15" s="240"/>
      <c r="G15" s="240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149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33">
        <v>3</v>
      </c>
      <c r="B16" s="234" t="s">
        <v>228</v>
      </c>
      <c r="C16" s="243" t="s">
        <v>229</v>
      </c>
      <c r="D16" s="235" t="s">
        <v>230</v>
      </c>
      <c r="E16" s="236">
        <v>57.05</v>
      </c>
      <c r="F16" s="237"/>
      <c r="G16" s="238">
        <f>ROUND(E16*F16,2)</f>
        <v>0</v>
      </c>
      <c r="H16" s="237"/>
      <c r="I16" s="238">
        <f>ROUND(E16*H16,2)</f>
        <v>0</v>
      </c>
      <c r="J16" s="237"/>
      <c r="K16" s="238">
        <f>ROUND(E16*J16,2)</f>
        <v>0</v>
      </c>
      <c r="L16" s="238">
        <v>21</v>
      </c>
      <c r="M16" s="238">
        <f>G16*(1+L16/100)</f>
        <v>0</v>
      </c>
      <c r="N16" s="236">
        <v>0</v>
      </c>
      <c r="O16" s="236">
        <f>ROUND(E16*N16,2)</f>
        <v>0</v>
      </c>
      <c r="P16" s="236">
        <v>0</v>
      </c>
      <c r="Q16" s="236">
        <f>ROUND(E16*P16,2)</f>
        <v>0</v>
      </c>
      <c r="R16" s="238" t="s">
        <v>219</v>
      </c>
      <c r="S16" s="238" t="s">
        <v>220</v>
      </c>
      <c r="T16" s="239" t="s">
        <v>220</v>
      </c>
      <c r="U16" s="222">
        <v>0.1</v>
      </c>
      <c r="V16" s="222">
        <f>ROUND(E16*U16,2)</f>
        <v>5.71</v>
      </c>
      <c r="W16" s="222"/>
      <c r="X16" s="222" t="s">
        <v>141</v>
      </c>
      <c r="Y16" s="222" t="s">
        <v>142</v>
      </c>
      <c r="Z16" s="212"/>
      <c r="AA16" s="212"/>
      <c r="AB16" s="212"/>
      <c r="AC16" s="212"/>
      <c r="AD16" s="212"/>
      <c r="AE16" s="212"/>
      <c r="AF16" s="212"/>
      <c r="AG16" s="212" t="s">
        <v>143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19"/>
      <c r="B17" s="220"/>
      <c r="C17" s="258" t="s">
        <v>231</v>
      </c>
      <c r="D17" s="255"/>
      <c r="E17" s="255"/>
      <c r="F17" s="255"/>
      <c r="G17" s="255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222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54" t="str">
        <f>C17</f>
        <v>nebo lesní půdy, s vodorovným přemístěním na hromady v místě upotřebení nebo na dočasné či trvalé skládky se složením</v>
      </c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19"/>
      <c r="B18" s="220"/>
      <c r="C18" s="244" t="s">
        <v>232</v>
      </c>
      <c r="D18" s="223"/>
      <c r="E18" s="224"/>
      <c r="F18" s="222"/>
      <c r="G18" s="22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145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 x14ac:dyDescent="0.2">
      <c r="A19" s="219"/>
      <c r="B19" s="220"/>
      <c r="C19" s="244" t="s">
        <v>233</v>
      </c>
      <c r="D19" s="223"/>
      <c r="E19" s="224">
        <v>9.6</v>
      </c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145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2">
      <c r="A20" s="219"/>
      <c r="B20" s="220"/>
      <c r="C20" s="244" t="s">
        <v>234</v>
      </c>
      <c r="D20" s="223"/>
      <c r="E20" s="224"/>
      <c r="F20" s="222"/>
      <c r="G20" s="222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145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3" x14ac:dyDescent="0.2">
      <c r="A21" s="219"/>
      <c r="B21" s="220"/>
      <c r="C21" s="244" t="s">
        <v>235</v>
      </c>
      <c r="D21" s="223"/>
      <c r="E21" s="224">
        <v>47.45</v>
      </c>
      <c r="F21" s="222"/>
      <c r="G21" s="222"/>
      <c r="H21" s="222"/>
      <c r="I21" s="222"/>
      <c r="J21" s="222"/>
      <c r="K21" s="222"/>
      <c r="L21" s="222"/>
      <c r="M21" s="222"/>
      <c r="N21" s="221"/>
      <c r="O21" s="221"/>
      <c r="P21" s="221"/>
      <c r="Q21" s="221"/>
      <c r="R21" s="222"/>
      <c r="S21" s="222"/>
      <c r="T21" s="222"/>
      <c r="U21" s="222"/>
      <c r="V21" s="222"/>
      <c r="W21" s="222"/>
      <c r="X21" s="222"/>
      <c r="Y21" s="222"/>
      <c r="Z21" s="212"/>
      <c r="AA21" s="212"/>
      <c r="AB21" s="212"/>
      <c r="AC21" s="212"/>
      <c r="AD21" s="212"/>
      <c r="AE21" s="212"/>
      <c r="AF21" s="212"/>
      <c r="AG21" s="212" t="s">
        <v>145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45"/>
      <c r="D22" s="240"/>
      <c r="E22" s="240"/>
      <c r="F22" s="240"/>
      <c r="G22" s="240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149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33">
        <v>4</v>
      </c>
      <c r="B23" s="234" t="s">
        <v>236</v>
      </c>
      <c r="C23" s="243" t="s">
        <v>237</v>
      </c>
      <c r="D23" s="235" t="s">
        <v>230</v>
      </c>
      <c r="E23" s="236">
        <v>76.8</v>
      </c>
      <c r="F23" s="237"/>
      <c r="G23" s="238">
        <f>ROUND(E23*F23,2)</f>
        <v>0</v>
      </c>
      <c r="H23" s="237"/>
      <c r="I23" s="238">
        <f>ROUND(E23*H23,2)</f>
        <v>0</v>
      </c>
      <c r="J23" s="237"/>
      <c r="K23" s="238">
        <f>ROUND(E23*J23,2)</f>
        <v>0</v>
      </c>
      <c r="L23" s="238">
        <v>21</v>
      </c>
      <c r="M23" s="238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8" t="s">
        <v>219</v>
      </c>
      <c r="S23" s="238" t="s">
        <v>220</v>
      </c>
      <c r="T23" s="239" t="s">
        <v>220</v>
      </c>
      <c r="U23" s="222">
        <v>1.02</v>
      </c>
      <c r="V23" s="222">
        <f>ROUND(E23*U23,2)</f>
        <v>78.34</v>
      </c>
      <c r="W23" s="222"/>
      <c r="X23" s="222" t="s">
        <v>141</v>
      </c>
      <c r="Y23" s="222" t="s">
        <v>142</v>
      </c>
      <c r="Z23" s="212"/>
      <c r="AA23" s="212"/>
      <c r="AB23" s="212"/>
      <c r="AC23" s="212"/>
      <c r="AD23" s="212"/>
      <c r="AE23" s="212"/>
      <c r="AF23" s="212"/>
      <c r="AG23" s="212" t="s">
        <v>143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2" x14ac:dyDescent="0.2">
      <c r="A24" s="219"/>
      <c r="B24" s="220"/>
      <c r="C24" s="258" t="s">
        <v>238</v>
      </c>
      <c r="D24" s="255"/>
      <c r="E24" s="255"/>
      <c r="F24" s="255"/>
      <c r="G24" s="255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222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54" t="str">
        <f>C24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24" s="212"/>
      <c r="BC24" s="212"/>
      <c r="BD24" s="212"/>
      <c r="BE24" s="212"/>
      <c r="BF24" s="212"/>
      <c r="BG24" s="212"/>
      <c r="BH24" s="212"/>
    </row>
    <row r="25" spans="1:60" outlineLevel="2" x14ac:dyDescent="0.2">
      <c r="A25" s="219"/>
      <c r="B25" s="220"/>
      <c r="C25" s="244" t="s">
        <v>239</v>
      </c>
      <c r="D25" s="223"/>
      <c r="E25" s="224"/>
      <c r="F25" s="222"/>
      <c r="G25" s="222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145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3" x14ac:dyDescent="0.2">
      <c r="A26" s="219"/>
      <c r="B26" s="220"/>
      <c r="C26" s="244" t="s">
        <v>240</v>
      </c>
      <c r="D26" s="223"/>
      <c r="E26" s="224"/>
      <c r="F26" s="222"/>
      <c r="G26" s="222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145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3" x14ac:dyDescent="0.2">
      <c r="A27" s="219"/>
      <c r="B27" s="220"/>
      <c r="C27" s="244" t="s">
        <v>241</v>
      </c>
      <c r="D27" s="223"/>
      <c r="E27" s="224">
        <v>76.8</v>
      </c>
      <c r="F27" s="222"/>
      <c r="G27" s="222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145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45"/>
      <c r="D28" s="240"/>
      <c r="E28" s="240"/>
      <c r="F28" s="240"/>
      <c r="G28" s="240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149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33">
        <v>5</v>
      </c>
      <c r="B29" s="234" t="s">
        <v>242</v>
      </c>
      <c r="C29" s="243" t="s">
        <v>243</v>
      </c>
      <c r="D29" s="235" t="s">
        <v>230</v>
      </c>
      <c r="E29" s="236">
        <v>99.644999999999996</v>
      </c>
      <c r="F29" s="237"/>
      <c r="G29" s="238">
        <f>ROUND(E29*F29,2)</f>
        <v>0</v>
      </c>
      <c r="H29" s="237"/>
      <c r="I29" s="238">
        <f>ROUND(E29*H29,2)</f>
        <v>0</v>
      </c>
      <c r="J29" s="237"/>
      <c r="K29" s="238">
        <f>ROUND(E29*J29,2)</f>
        <v>0</v>
      </c>
      <c r="L29" s="238">
        <v>21</v>
      </c>
      <c r="M29" s="238">
        <f>G29*(1+L29/100)</f>
        <v>0</v>
      </c>
      <c r="N29" s="236">
        <v>0</v>
      </c>
      <c r="O29" s="236">
        <f>ROUND(E29*N29,2)</f>
        <v>0</v>
      </c>
      <c r="P29" s="236">
        <v>0</v>
      </c>
      <c r="Q29" s="236">
        <f>ROUND(E29*P29,2)</f>
        <v>0</v>
      </c>
      <c r="R29" s="238" t="s">
        <v>219</v>
      </c>
      <c r="S29" s="238" t="s">
        <v>220</v>
      </c>
      <c r="T29" s="239" t="s">
        <v>220</v>
      </c>
      <c r="U29" s="222">
        <v>0.21</v>
      </c>
      <c r="V29" s="222">
        <f>ROUND(E29*U29,2)</f>
        <v>20.93</v>
      </c>
      <c r="W29" s="222"/>
      <c r="X29" s="222" t="s">
        <v>141</v>
      </c>
      <c r="Y29" s="222" t="s">
        <v>142</v>
      </c>
      <c r="Z29" s="212"/>
      <c r="AA29" s="212"/>
      <c r="AB29" s="212"/>
      <c r="AC29" s="212"/>
      <c r="AD29" s="212"/>
      <c r="AE29" s="212"/>
      <c r="AF29" s="212"/>
      <c r="AG29" s="212" t="s">
        <v>143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2" x14ac:dyDescent="0.2">
      <c r="A30" s="219"/>
      <c r="B30" s="220"/>
      <c r="C30" s="258" t="s">
        <v>244</v>
      </c>
      <c r="D30" s="255"/>
      <c r="E30" s="255"/>
      <c r="F30" s="255"/>
      <c r="G30" s="255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222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54" t="str">
        <f>C30</f>
        <v>zapažených i nezapažených s urovnáním dna do předepsaného profilu a spádu, s přehozením výkopku na přilehlém terénu na vzdálenost do 3 m od podélné osy rýhy nebo s naložením výkopku na dopravní prostředek.</v>
      </c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44" t="s">
        <v>245</v>
      </c>
      <c r="D31" s="223"/>
      <c r="E31" s="224"/>
      <c r="F31" s="222"/>
      <c r="G31" s="222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145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3" x14ac:dyDescent="0.2">
      <c r="A32" s="219"/>
      <c r="B32" s="220"/>
      <c r="C32" s="244" t="s">
        <v>246</v>
      </c>
      <c r="D32" s="223"/>
      <c r="E32" s="224">
        <v>99.644999999999996</v>
      </c>
      <c r="F32" s="222"/>
      <c r="G32" s="222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145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19"/>
      <c r="B33" s="220"/>
      <c r="C33" s="245"/>
      <c r="D33" s="240"/>
      <c r="E33" s="240"/>
      <c r="F33" s="240"/>
      <c r="G33" s="240"/>
      <c r="H33" s="222"/>
      <c r="I33" s="222"/>
      <c r="J33" s="222"/>
      <c r="K33" s="222"/>
      <c r="L33" s="222"/>
      <c r="M33" s="222"/>
      <c r="N33" s="221"/>
      <c r="O33" s="221"/>
      <c r="P33" s="221"/>
      <c r="Q33" s="221"/>
      <c r="R33" s="222"/>
      <c r="S33" s="222"/>
      <c r="T33" s="222"/>
      <c r="U33" s="222"/>
      <c r="V33" s="222"/>
      <c r="W33" s="222"/>
      <c r="X33" s="222"/>
      <c r="Y33" s="222"/>
      <c r="Z33" s="212"/>
      <c r="AA33" s="212"/>
      <c r="AB33" s="212"/>
      <c r="AC33" s="212"/>
      <c r="AD33" s="212"/>
      <c r="AE33" s="212"/>
      <c r="AF33" s="212"/>
      <c r="AG33" s="212" t="s">
        <v>149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33">
        <v>6</v>
      </c>
      <c r="B34" s="234" t="s">
        <v>247</v>
      </c>
      <c r="C34" s="243" t="s">
        <v>248</v>
      </c>
      <c r="D34" s="235" t="s">
        <v>218</v>
      </c>
      <c r="E34" s="236">
        <v>76.8</v>
      </c>
      <c r="F34" s="237"/>
      <c r="G34" s="238">
        <f>ROUND(E34*F34,2)</f>
        <v>0</v>
      </c>
      <c r="H34" s="237"/>
      <c r="I34" s="238">
        <f>ROUND(E34*H34,2)</f>
        <v>0</v>
      </c>
      <c r="J34" s="237"/>
      <c r="K34" s="238">
        <f>ROUND(E34*J34,2)</f>
        <v>0</v>
      </c>
      <c r="L34" s="238">
        <v>21</v>
      </c>
      <c r="M34" s="238">
        <f>G34*(1+L34/100)</f>
        <v>0</v>
      </c>
      <c r="N34" s="236">
        <v>6.9999999999999999E-4</v>
      </c>
      <c r="O34" s="236">
        <f>ROUND(E34*N34,2)</f>
        <v>0.05</v>
      </c>
      <c r="P34" s="236">
        <v>0</v>
      </c>
      <c r="Q34" s="236">
        <f>ROUND(E34*P34,2)</f>
        <v>0</v>
      </c>
      <c r="R34" s="238" t="s">
        <v>219</v>
      </c>
      <c r="S34" s="238" t="s">
        <v>220</v>
      </c>
      <c r="T34" s="239" t="s">
        <v>220</v>
      </c>
      <c r="U34" s="222">
        <v>0.16</v>
      </c>
      <c r="V34" s="222">
        <f>ROUND(E34*U34,2)</f>
        <v>12.29</v>
      </c>
      <c r="W34" s="222"/>
      <c r="X34" s="222" t="s">
        <v>141</v>
      </c>
      <c r="Y34" s="222" t="s">
        <v>142</v>
      </c>
      <c r="Z34" s="212"/>
      <c r="AA34" s="212"/>
      <c r="AB34" s="212"/>
      <c r="AC34" s="212"/>
      <c r="AD34" s="212"/>
      <c r="AE34" s="212"/>
      <c r="AF34" s="212"/>
      <c r="AG34" s="212" t="s">
        <v>143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2">
      <c r="A35" s="219"/>
      <c r="B35" s="220"/>
      <c r="C35" s="244" t="s">
        <v>249</v>
      </c>
      <c r="D35" s="223"/>
      <c r="E35" s="224">
        <v>76.8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145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 x14ac:dyDescent="0.2">
      <c r="A36" s="219"/>
      <c r="B36" s="220"/>
      <c r="C36" s="245"/>
      <c r="D36" s="240"/>
      <c r="E36" s="240"/>
      <c r="F36" s="240"/>
      <c r="G36" s="240"/>
      <c r="H36" s="222"/>
      <c r="I36" s="222"/>
      <c r="J36" s="222"/>
      <c r="K36" s="222"/>
      <c r="L36" s="222"/>
      <c r="M36" s="222"/>
      <c r="N36" s="221"/>
      <c r="O36" s="221"/>
      <c r="P36" s="221"/>
      <c r="Q36" s="221"/>
      <c r="R36" s="222"/>
      <c r="S36" s="222"/>
      <c r="T36" s="222"/>
      <c r="U36" s="222"/>
      <c r="V36" s="222"/>
      <c r="W36" s="222"/>
      <c r="X36" s="222"/>
      <c r="Y36" s="222"/>
      <c r="Z36" s="212"/>
      <c r="AA36" s="212"/>
      <c r="AB36" s="212"/>
      <c r="AC36" s="212"/>
      <c r="AD36" s="212"/>
      <c r="AE36" s="212"/>
      <c r="AF36" s="212"/>
      <c r="AG36" s="212" t="s">
        <v>149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33">
        <v>7</v>
      </c>
      <c r="B37" s="234" t="s">
        <v>250</v>
      </c>
      <c r="C37" s="243" t="s">
        <v>251</v>
      </c>
      <c r="D37" s="235" t="s">
        <v>218</v>
      </c>
      <c r="E37" s="236">
        <v>76.8</v>
      </c>
      <c r="F37" s="237"/>
      <c r="G37" s="238">
        <f>ROUND(E37*F37,2)</f>
        <v>0</v>
      </c>
      <c r="H37" s="237"/>
      <c r="I37" s="238">
        <f>ROUND(E37*H37,2)</f>
        <v>0</v>
      </c>
      <c r="J37" s="237"/>
      <c r="K37" s="238">
        <f>ROUND(E37*J37,2)</f>
        <v>0</v>
      </c>
      <c r="L37" s="238">
        <v>21</v>
      </c>
      <c r="M37" s="238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8" t="s">
        <v>219</v>
      </c>
      <c r="S37" s="238" t="s">
        <v>220</v>
      </c>
      <c r="T37" s="239" t="s">
        <v>220</v>
      </c>
      <c r="U37" s="222">
        <v>0.1</v>
      </c>
      <c r="V37" s="222">
        <f>ROUND(E37*U37,2)</f>
        <v>7.68</v>
      </c>
      <c r="W37" s="222"/>
      <c r="X37" s="222" t="s">
        <v>141</v>
      </c>
      <c r="Y37" s="222" t="s">
        <v>142</v>
      </c>
      <c r="Z37" s="212"/>
      <c r="AA37" s="212"/>
      <c r="AB37" s="212"/>
      <c r="AC37" s="212"/>
      <c r="AD37" s="212"/>
      <c r="AE37" s="212"/>
      <c r="AF37" s="212"/>
      <c r="AG37" s="212" t="s">
        <v>143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58" t="s">
        <v>252</v>
      </c>
      <c r="D38" s="255"/>
      <c r="E38" s="255"/>
      <c r="F38" s="255"/>
      <c r="G38" s="255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222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2" x14ac:dyDescent="0.2">
      <c r="A39" s="219"/>
      <c r="B39" s="220"/>
      <c r="C39" s="245"/>
      <c r="D39" s="240"/>
      <c r="E39" s="240"/>
      <c r="F39" s="240"/>
      <c r="G39" s="240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149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33">
        <v>8</v>
      </c>
      <c r="B40" s="234" t="s">
        <v>253</v>
      </c>
      <c r="C40" s="243" t="s">
        <v>254</v>
      </c>
      <c r="D40" s="235" t="s">
        <v>230</v>
      </c>
      <c r="E40" s="236">
        <v>240.21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8" t="s">
        <v>219</v>
      </c>
      <c r="S40" s="238" t="s">
        <v>220</v>
      </c>
      <c r="T40" s="239" t="s">
        <v>220</v>
      </c>
      <c r="U40" s="222">
        <v>7.0000000000000007E-2</v>
      </c>
      <c r="V40" s="222">
        <f>ROUND(E40*U40,2)</f>
        <v>16.809999999999999</v>
      </c>
      <c r="W40" s="222"/>
      <c r="X40" s="222" t="s">
        <v>141</v>
      </c>
      <c r="Y40" s="222" t="s">
        <v>142</v>
      </c>
      <c r="Z40" s="212"/>
      <c r="AA40" s="212"/>
      <c r="AB40" s="212"/>
      <c r="AC40" s="212"/>
      <c r="AD40" s="212"/>
      <c r="AE40" s="212"/>
      <c r="AF40" s="212"/>
      <c r="AG40" s="212" t="s">
        <v>143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58" t="s">
        <v>255</v>
      </c>
      <c r="D41" s="255"/>
      <c r="E41" s="255"/>
      <c r="F41" s="255"/>
      <c r="G41" s="255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222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2" x14ac:dyDescent="0.2">
      <c r="A42" s="219"/>
      <c r="B42" s="220"/>
      <c r="C42" s="244" t="s">
        <v>256</v>
      </c>
      <c r="D42" s="223"/>
      <c r="E42" s="224"/>
      <c r="F42" s="222"/>
      <c r="G42" s="22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145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3" x14ac:dyDescent="0.2">
      <c r="A43" s="219"/>
      <c r="B43" s="220"/>
      <c r="C43" s="244" t="s">
        <v>257</v>
      </c>
      <c r="D43" s="223"/>
      <c r="E43" s="224">
        <v>176.44499999999999</v>
      </c>
      <c r="F43" s="222"/>
      <c r="G43" s="222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145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 x14ac:dyDescent="0.2">
      <c r="A44" s="219"/>
      <c r="B44" s="220"/>
      <c r="C44" s="244" t="s">
        <v>258</v>
      </c>
      <c r="D44" s="223"/>
      <c r="E44" s="224"/>
      <c r="F44" s="222"/>
      <c r="G44" s="222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145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3" x14ac:dyDescent="0.2">
      <c r="A45" s="219"/>
      <c r="B45" s="220"/>
      <c r="C45" s="244" t="s">
        <v>259</v>
      </c>
      <c r="D45" s="223"/>
      <c r="E45" s="224">
        <v>63.765000000000001</v>
      </c>
      <c r="F45" s="222"/>
      <c r="G45" s="222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145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">
      <c r="A46" s="219"/>
      <c r="B46" s="220"/>
      <c r="C46" s="245"/>
      <c r="D46" s="240"/>
      <c r="E46" s="240"/>
      <c r="F46" s="240"/>
      <c r="G46" s="240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149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1" x14ac:dyDescent="0.2">
      <c r="A47" s="233">
        <v>9</v>
      </c>
      <c r="B47" s="234" t="s">
        <v>260</v>
      </c>
      <c r="C47" s="243" t="s">
        <v>261</v>
      </c>
      <c r="D47" s="235" t="s">
        <v>230</v>
      </c>
      <c r="E47" s="236">
        <v>112.7</v>
      </c>
      <c r="F47" s="237"/>
      <c r="G47" s="238">
        <f>ROUND(E47*F47,2)</f>
        <v>0</v>
      </c>
      <c r="H47" s="237"/>
      <c r="I47" s="238">
        <f>ROUND(E47*H47,2)</f>
        <v>0</v>
      </c>
      <c r="J47" s="237"/>
      <c r="K47" s="238">
        <f>ROUND(E47*J47,2)</f>
        <v>0</v>
      </c>
      <c r="L47" s="238">
        <v>21</v>
      </c>
      <c r="M47" s="238">
        <f>G47*(1+L47/100)</f>
        <v>0</v>
      </c>
      <c r="N47" s="236">
        <v>0</v>
      </c>
      <c r="O47" s="236">
        <f>ROUND(E47*N47,2)</f>
        <v>0</v>
      </c>
      <c r="P47" s="236">
        <v>0</v>
      </c>
      <c r="Q47" s="236">
        <f>ROUND(E47*P47,2)</f>
        <v>0</v>
      </c>
      <c r="R47" s="238" t="s">
        <v>219</v>
      </c>
      <c r="S47" s="238" t="s">
        <v>220</v>
      </c>
      <c r="T47" s="239" t="s">
        <v>220</v>
      </c>
      <c r="U47" s="222">
        <v>0.01</v>
      </c>
      <c r="V47" s="222">
        <f>ROUND(E47*U47,2)</f>
        <v>1.1299999999999999</v>
      </c>
      <c r="W47" s="222"/>
      <c r="X47" s="222" t="s">
        <v>141</v>
      </c>
      <c r="Y47" s="222" t="s">
        <v>142</v>
      </c>
      <c r="Z47" s="212"/>
      <c r="AA47" s="212"/>
      <c r="AB47" s="212"/>
      <c r="AC47" s="212"/>
      <c r="AD47" s="212"/>
      <c r="AE47" s="212"/>
      <c r="AF47" s="212"/>
      <c r="AG47" s="212" t="s">
        <v>143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 x14ac:dyDescent="0.2">
      <c r="A48" s="219"/>
      <c r="B48" s="220"/>
      <c r="C48" s="244" t="s">
        <v>262</v>
      </c>
      <c r="D48" s="223"/>
      <c r="E48" s="224">
        <v>176.44499999999999</v>
      </c>
      <c r="F48" s="222"/>
      <c r="G48" s="222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145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3" x14ac:dyDescent="0.2">
      <c r="A49" s="219"/>
      <c r="B49" s="220"/>
      <c r="C49" s="244" t="s">
        <v>263</v>
      </c>
      <c r="D49" s="223"/>
      <c r="E49" s="224">
        <v>-63.744999999999997</v>
      </c>
      <c r="F49" s="222"/>
      <c r="G49" s="222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145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 x14ac:dyDescent="0.2">
      <c r="A50" s="219"/>
      <c r="B50" s="220"/>
      <c r="C50" s="245"/>
      <c r="D50" s="240"/>
      <c r="E50" s="240"/>
      <c r="F50" s="240"/>
      <c r="G50" s="240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149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2.5" outlineLevel="1" x14ac:dyDescent="0.2">
      <c r="A51" s="233">
        <v>10</v>
      </c>
      <c r="B51" s="234" t="s">
        <v>264</v>
      </c>
      <c r="C51" s="243" t="s">
        <v>265</v>
      </c>
      <c r="D51" s="235" t="s">
        <v>230</v>
      </c>
      <c r="E51" s="236">
        <v>63.765000000000001</v>
      </c>
      <c r="F51" s="237"/>
      <c r="G51" s="238">
        <f>ROUND(E51*F51,2)</f>
        <v>0</v>
      </c>
      <c r="H51" s="237"/>
      <c r="I51" s="238">
        <f>ROUND(E51*H51,2)</f>
        <v>0</v>
      </c>
      <c r="J51" s="237"/>
      <c r="K51" s="238">
        <f>ROUND(E51*J51,2)</f>
        <v>0</v>
      </c>
      <c r="L51" s="238">
        <v>21</v>
      </c>
      <c r="M51" s="238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8" t="s">
        <v>219</v>
      </c>
      <c r="S51" s="238" t="s">
        <v>220</v>
      </c>
      <c r="T51" s="239" t="s">
        <v>220</v>
      </c>
      <c r="U51" s="222">
        <v>0.2</v>
      </c>
      <c r="V51" s="222">
        <f>ROUND(E51*U51,2)</f>
        <v>12.75</v>
      </c>
      <c r="W51" s="222"/>
      <c r="X51" s="222" t="s">
        <v>141</v>
      </c>
      <c r="Y51" s="222" t="s">
        <v>142</v>
      </c>
      <c r="Z51" s="212"/>
      <c r="AA51" s="212"/>
      <c r="AB51" s="212"/>
      <c r="AC51" s="212"/>
      <c r="AD51" s="212"/>
      <c r="AE51" s="212"/>
      <c r="AF51" s="212"/>
      <c r="AG51" s="212" t="s">
        <v>143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 x14ac:dyDescent="0.2">
      <c r="A52" s="219"/>
      <c r="B52" s="220"/>
      <c r="C52" s="258" t="s">
        <v>266</v>
      </c>
      <c r="D52" s="255"/>
      <c r="E52" s="255"/>
      <c r="F52" s="255"/>
      <c r="G52" s="255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222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59" t="s">
        <v>267</v>
      </c>
      <c r="D53" s="256"/>
      <c r="E53" s="256"/>
      <c r="F53" s="256"/>
      <c r="G53" s="256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227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2" x14ac:dyDescent="0.2">
      <c r="A54" s="219"/>
      <c r="B54" s="220"/>
      <c r="C54" s="244" t="s">
        <v>268</v>
      </c>
      <c r="D54" s="223"/>
      <c r="E54" s="224"/>
      <c r="F54" s="222"/>
      <c r="G54" s="222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145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3" x14ac:dyDescent="0.2">
      <c r="A55" s="219"/>
      <c r="B55" s="220"/>
      <c r="C55" s="244" t="s">
        <v>269</v>
      </c>
      <c r="D55" s="223"/>
      <c r="E55" s="224">
        <v>76.8</v>
      </c>
      <c r="F55" s="222"/>
      <c r="G55" s="222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145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3" x14ac:dyDescent="0.2">
      <c r="A56" s="219"/>
      <c r="B56" s="220"/>
      <c r="C56" s="244" t="s">
        <v>270</v>
      </c>
      <c r="D56" s="223"/>
      <c r="E56" s="224">
        <v>-4.6239999999999997</v>
      </c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145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 x14ac:dyDescent="0.2">
      <c r="A57" s="219"/>
      <c r="B57" s="220"/>
      <c r="C57" s="244" t="s">
        <v>271</v>
      </c>
      <c r="D57" s="223"/>
      <c r="E57" s="224">
        <v>-45.055999999999997</v>
      </c>
      <c r="F57" s="222"/>
      <c r="G57" s="222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145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3" x14ac:dyDescent="0.2">
      <c r="A58" s="219"/>
      <c r="B58" s="220"/>
      <c r="C58" s="260" t="s">
        <v>272</v>
      </c>
      <c r="D58" s="250"/>
      <c r="E58" s="251">
        <v>27.12</v>
      </c>
      <c r="F58" s="222"/>
      <c r="G58" s="222"/>
      <c r="H58" s="222"/>
      <c r="I58" s="222"/>
      <c r="J58" s="222"/>
      <c r="K58" s="222"/>
      <c r="L58" s="222"/>
      <c r="M58" s="222"/>
      <c r="N58" s="221"/>
      <c r="O58" s="221"/>
      <c r="P58" s="221"/>
      <c r="Q58" s="221"/>
      <c r="R58" s="222"/>
      <c r="S58" s="222"/>
      <c r="T58" s="222"/>
      <c r="U58" s="222"/>
      <c r="V58" s="222"/>
      <c r="W58" s="222"/>
      <c r="X58" s="222"/>
      <c r="Y58" s="222"/>
      <c r="Z58" s="212"/>
      <c r="AA58" s="212"/>
      <c r="AB58" s="212"/>
      <c r="AC58" s="212"/>
      <c r="AD58" s="212"/>
      <c r="AE58" s="212"/>
      <c r="AF58" s="212"/>
      <c r="AG58" s="212" t="s">
        <v>145</v>
      </c>
      <c r="AH58" s="212">
        <v>1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3" x14ac:dyDescent="0.2">
      <c r="A59" s="219"/>
      <c r="B59" s="220"/>
      <c r="C59" s="244" t="s">
        <v>234</v>
      </c>
      <c r="D59" s="223"/>
      <c r="E59" s="224"/>
      <c r="F59" s="222"/>
      <c r="G59" s="222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145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">
      <c r="A60" s="219"/>
      <c r="B60" s="220"/>
      <c r="C60" s="244" t="s">
        <v>273</v>
      </c>
      <c r="D60" s="223"/>
      <c r="E60" s="224">
        <v>99.644999999999996</v>
      </c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145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19"/>
      <c r="B61" s="220"/>
      <c r="C61" s="244" t="s">
        <v>274</v>
      </c>
      <c r="D61" s="223"/>
      <c r="E61" s="224">
        <v>-28</v>
      </c>
      <c r="F61" s="222"/>
      <c r="G61" s="222"/>
      <c r="H61" s="222"/>
      <c r="I61" s="222"/>
      <c r="J61" s="222"/>
      <c r="K61" s="222"/>
      <c r="L61" s="222"/>
      <c r="M61" s="222"/>
      <c r="N61" s="221"/>
      <c r="O61" s="221"/>
      <c r="P61" s="221"/>
      <c r="Q61" s="221"/>
      <c r="R61" s="222"/>
      <c r="S61" s="222"/>
      <c r="T61" s="222"/>
      <c r="U61" s="222"/>
      <c r="V61" s="222"/>
      <c r="W61" s="222"/>
      <c r="X61" s="222"/>
      <c r="Y61" s="222"/>
      <c r="Z61" s="212"/>
      <c r="AA61" s="212"/>
      <c r="AB61" s="212"/>
      <c r="AC61" s="212"/>
      <c r="AD61" s="212"/>
      <c r="AE61" s="212"/>
      <c r="AF61" s="212"/>
      <c r="AG61" s="212" t="s">
        <v>145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2">
      <c r="A62" s="219"/>
      <c r="B62" s="220"/>
      <c r="C62" s="244" t="s">
        <v>275</v>
      </c>
      <c r="D62" s="223"/>
      <c r="E62" s="224">
        <v>-35</v>
      </c>
      <c r="F62" s="222"/>
      <c r="G62" s="222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145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2">
      <c r="A63" s="219"/>
      <c r="B63" s="220"/>
      <c r="C63" s="260" t="s">
        <v>272</v>
      </c>
      <c r="D63" s="250"/>
      <c r="E63" s="251">
        <v>36.645000000000003</v>
      </c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145</v>
      </c>
      <c r="AH63" s="212">
        <v>1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2" x14ac:dyDescent="0.2">
      <c r="A64" s="219"/>
      <c r="B64" s="220"/>
      <c r="C64" s="245"/>
      <c r="D64" s="240"/>
      <c r="E64" s="240"/>
      <c r="F64" s="240"/>
      <c r="G64" s="240"/>
      <c r="H64" s="222"/>
      <c r="I64" s="222"/>
      <c r="J64" s="222"/>
      <c r="K64" s="222"/>
      <c r="L64" s="222"/>
      <c r="M64" s="222"/>
      <c r="N64" s="221"/>
      <c r="O64" s="221"/>
      <c r="P64" s="221"/>
      <c r="Q64" s="221"/>
      <c r="R64" s="222"/>
      <c r="S64" s="222"/>
      <c r="T64" s="222"/>
      <c r="U64" s="222"/>
      <c r="V64" s="222"/>
      <c r="W64" s="222"/>
      <c r="X64" s="222"/>
      <c r="Y64" s="222"/>
      <c r="Z64" s="212"/>
      <c r="AA64" s="212"/>
      <c r="AB64" s="212"/>
      <c r="AC64" s="212"/>
      <c r="AD64" s="212"/>
      <c r="AE64" s="212"/>
      <c r="AF64" s="212"/>
      <c r="AG64" s="212" t="s">
        <v>149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33">
        <v>11</v>
      </c>
      <c r="B65" s="234" t="s">
        <v>276</v>
      </c>
      <c r="C65" s="243" t="s">
        <v>277</v>
      </c>
      <c r="D65" s="235" t="s">
        <v>230</v>
      </c>
      <c r="E65" s="236">
        <v>28</v>
      </c>
      <c r="F65" s="237"/>
      <c r="G65" s="238">
        <f>ROUND(E65*F65,2)</f>
        <v>0</v>
      </c>
      <c r="H65" s="237"/>
      <c r="I65" s="238">
        <f>ROUND(E65*H65,2)</f>
        <v>0</v>
      </c>
      <c r="J65" s="237"/>
      <c r="K65" s="238">
        <f>ROUND(E65*J65,2)</f>
        <v>0</v>
      </c>
      <c r="L65" s="238">
        <v>21</v>
      </c>
      <c r="M65" s="238">
        <f>G65*(1+L65/100)</f>
        <v>0</v>
      </c>
      <c r="N65" s="236">
        <v>1.7</v>
      </c>
      <c r="O65" s="236">
        <f>ROUND(E65*N65,2)</f>
        <v>47.6</v>
      </c>
      <c r="P65" s="236">
        <v>0</v>
      </c>
      <c r="Q65" s="236">
        <f>ROUND(E65*P65,2)</f>
        <v>0</v>
      </c>
      <c r="R65" s="238" t="s">
        <v>219</v>
      </c>
      <c r="S65" s="238" t="s">
        <v>220</v>
      </c>
      <c r="T65" s="239" t="s">
        <v>220</v>
      </c>
      <c r="U65" s="222">
        <v>1.59</v>
      </c>
      <c r="V65" s="222">
        <f>ROUND(E65*U65,2)</f>
        <v>44.52</v>
      </c>
      <c r="W65" s="222"/>
      <c r="X65" s="222" t="s">
        <v>141</v>
      </c>
      <c r="Y65" s="222" t="s">
        <v>142</v>
      </c>
      <c r="Z65" s="212"/>
      <c r="AA65" s="212"/>
      <c r="AB65" s="212"/>
      <c r="AC65" s="212"/>
      <c r="AD65" s="212"/>
      <c r="AE65" s="212"/>
      <c r="AF65" s="212"/>
      <c r="AG65" s="212" t="s">
        <v>143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ht="22.5" outlineLevel="2" x14ac:dyDescent="0.2">
      <c r="A66" s="219"/>
      <c r="B66" s="220"/>
      <c r="C66" s="258" t="s">
        <v>278</v>
      </c>
      <c r="D66" s="255"/>
      <c r="E66" s="255"/>
      <c r="F66" s="255"/>
      <c r="G66" s="255"/>
      <c r="H66" s="222"/>
      <c r="I66" s="222"/>
      <c r="J66" s="222"/>
      <c r="K66" s="222"/>
      <c r="L66" s="222"/>
      <c r="M66" s="222"/>
      <c r="N66" s="221"/>
      <c r="O66" s="221"/>
      <c r="P66" s="221"/>
      <c r="Q66" s="221"/>
      <c r="R66" s="222"/>
      <c r="S66" s="222"/>
      <c r="T66" s="222"/>
      <c r="U66" s="222"/>
      <c r="V66" s="222"/>
      <c r="W66" s="222"/>
      <c r="X66" s="222"/>
      <c r="Y66" s="222"/>
      <c r="Z66" s="212"/>
      <c r="AA66" s="212"/>
      <c r="AB66" s="212"/>
      <c r="AC66" s="212"/>
      <c r="AD66" s="212"/>
      <c r="AE66" s="212"/>
      <c r="AF66" s="212"/>
      <c r="AG66" s="212" t="s">
        <v>222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54" t="str">
        <f>C66</f>
        <v>sypaninou z vhodných hornin tř. 1 - 4 nebo materiálem připraveným podél výkopu ve vzdálenosti do 3 m od jeho kraje, pro jakoukoliv hloubku výkopu a jakoukoliv míru zhutnění,</v>
      </c>
      <c r="BB66" s="212"/>
      <c r="BC66" s="212"/>
      <c r="BD66" s="212"/>
      <c r="BE66" s="212"/>
      <c r="BF66" s="212"/>
      <c r="BG66" s="212"/>
      <c r="BH66" s="212"/>
    </row>
    <row r="67" spans="1:60" outlineLevel="2" x14ac:dyDescent="0.2">
      <c r="A67" s="219"/>
      <c r="B67" s="220"/>
      <c r="C67" s="244" t="s">
        <v>279</v>
      </c>
      <c r="D67" s="223"/>
      <c r="E67" s="224"/>
      <c r="F67" s="222"/>
      <c r="G67" s="222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145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3" x14ac:dyDescent="0.2">
      <c r="A68" s="219"/>
      <c r="B68" s="220"/>
      <c r="C68" s="244" t="s">
        <v>280</v>
      </c>
      <c r="D68" s="223"/>
      <c r="E68" s="224">
        <v>28</v>
      </c>
      <c r="F68" s="222"/>
      <c r="G68" s="222"/>
      <c r="H68" s="222"/>
      <c r="I68" s="222"/>
      <c r="J68" s="222"/>
      <c r="K68" s="222"/>
      <c r="L68" s="222"/>
      <c r="M68" s="222"/>
      <c r="N68" s="221"/>
      <c r="O68" s="221"/>
      <c r="P68" s="221"/>
      <c r="Q68" s="221"/>
      <c r="R68" s="222"/>
      <c r="S68" s="222"/>
      <c r="T68" s="222"/>
      <c r="U68" s="222"/>
      <c r="V68" s="222"/>
      <c r="W68" s="222"/>
      <c r="X68" s="222"/>
      <c r="Y68" s="222"/>
      <c r="Z68" s="212"/>
      <c r="AA68" s="212"/>
      <c r="AB68" s="212"/>
      <c r="AC68" s="212"/>
      <c r="AD68" s="212"/>
      <c r="AE68" s="212"/>
      <c r="AF68" s="212"/>
      <c r="AG68" s="212" t="s">
        <v>145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45"/>
      <c r="D69" s="240"/>
      <c r="E69" s="240"/>
      <c r="F69" s="240"/>
      <c r="G69" s="240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149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33">
        <v>12</v>
      </c>
      <c r="B70" s="234" t="s">
        <v>281</v>
      </c>
      <c r="C70" s="243" t="s">
        <v>282</v>
      </c>
      <c r="D70" s="235" t="s">
        <v>230</v>
      </c>
      <c r="E70" s="236">
        <v>112.7</v>
      </c>
      <c r="F70" s="237"/>
      <c r="G70" s="238">
        <f>ROUND(E70*F70,2)</f>
        <v>0</v>
      </c>
      <c r="H70" s="237"/>
      <c r="I70" s="238">
        <f>ROUND(E70*H70,2)</f>
        <v>0</v>
      </c>
      <c r="J70" s="237"/>
      <c r="K70" s="238">
        <f>ROUND(E70*J70,2)</f>
        <v>0</v>
      </c>
      <c r="L70" s="238">
        <v>21</v>
      </c>
      <c r="M70" s="238">
        <f>G70*(1+L70/100)</f>
        <v>0</v>
      </c>
      <c r="N70" s="236">
        <v>0</v>
      </c>
      <c r="O70" s="236">
        <f>ROUND(E70*N70,2)</f>
        <v>0</v>
      </c>
      <c r="P70" s="236">
        <v>0</v>
      </c>
      <c r="Q70" s="236">
        <f>ROUND(E70*P70,2)</f>
        <v>0</v>
      </c>
      <c r="R70" s="238" t="s">
        <v>219</v>
      </c>
      <c r="S70" s="238" t="s">
        <v>220</v>
      </c>
      <c r="T70" s="239" t="s">
        <v>140</v>
      </c>
      <c r="U70" s="222">
        <v>0</v>
      </c>
      <c r="V70" s="222">
        <f>ROUND(E70*U70,2)</f>
        <v>0</v>
      </c>
      <c r="W70" s="222"/>
      <c r="X70" s="222" t="s">
        <v>141</v>
      </c>
      <c r="Y70" s="222" t="s">
        <v>142</v>
      </c>
      <c r="Z70" s="212"/>
      <c r="AA70" s="212"/>
      <c r="AB70" s="212"/>
      <c r="AC70" s="212"/>
      <c r="AD70" s="212"/>
      <c r="AE70" s="212"/>
      <c r="AF70" s="212"/>
      <c r="AG70" s="212" t="s">
        <v>143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2" x14ac:dyDescent="0.2">
      <c r="A71" s="219"/>
      <c r="B71" s="220"/>
      <c r="C71" s="246"/>
      <c r="D71" s="241"/>
      <c r="E71" s="241"/>
      <c r="F71" s="241"/>
      <c r="G71" s="241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149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x14ac:dyDescent="0.2">
      <c r="A72" s="226" t="s">
        <v>135</v>
      </c>
      <c r="B72" s="227" t="s">
        <v>79</v>
      </c>
      <c r="C72" s="242" t="s">
        <v>80</v>
      </c>
      <c r="D72" s="228"/>
      <c r="E72" s="229"/>
      <c r="F72" s="230"/>
      <c r="G72" s="230">
        <f>SUMIF(AG73:AG82,"&lt;&gt;NOR",G73:G82)</f>
        <v>0</v>
      </c>
      <c r="H72" s="230"/>
      <c r="I72" s="230">
        <f>SUM(I73:I82)</f>
        <v>0</v>
      </c>
      <c r="J72" s="230"/>
      <c r="K72" s="230">
        <f>SUM(K73:K82)</f>
        <v>0</v>
      </c>
      <c r="L72" s="230"/>
      <c r="M72" s="230">
        <f>SUM(M73:M82)</f>
        <v>0</v>
      </c>
      <c r="N72" s="229"/>
      <c r="O72" s="229">
        <f>SUM(O73:O82)</f>
        <v>0.01</v>
      </c>
      <c r="P72" s="229"/>
      <c r="Q72" s="229">
        <f>SUM(Q73:Q82)</f>
        <v>0</v>
      </c>
      <c r="R72" s="230"/>
      <c r="S72" s="230"/>
      <c r="T72" s="231"/>
      <c r="U72" s="225"/>
      <c r="V72" s="225">
        <f>SUM(V73:V82)</f>
        <v>63.63</v>
      </c>
      <c r="W72" s="225"/>
      <c r="X72" s="225"/>
      <c r="Y72" s="225"/>
      <c r="AG72" t="s">
        <v>136</v>
      </c>
    </row>
    <row r="73" spans="1:60" ht="22.5" outlineLevel="1" x14ac:dyDescent="0.2">
      <c r="A73" s="233">
        <v>13</v>
      </c>
      <c r="B73" s="234" t="s">
        <v>283</v>
      </c>
      <c r="C73" s="243" t="s">
        <v>284</v>
      </c>
      <c r="D73" s="235" t="s">
        <v>218</v>
      </c>
      <c r="E73" s="236">
        <v>254.53</v>
      </c>
      <c r="F73" s="237"/>
      <c r="G73" s="238">
        <f>ROUND(E73*F73,2)</f>
        <v>0</v>
      </c>
      <c r="H73" s="237"/>
      <c r="I73" s="238">
        <f>ROUND(E73*H73,2)</f>
        <v>0</v>
      </c>
      <c r="J73" s="237"/>
      <c r="K73" s="238">
        <f>ROUND(E73*J73,2)</f>
        <v>0</v>
      </c>
      <c r="L73" s="238">
        <v>21</v>
      </c>
      <c r="M73" s="238">
        <f>G73*(1+L73/100)</f>
        <v>0</v>
      </c>
      <c r="N73" s="236">
        <v>0</v>
      </c>
      <c r="O73" s="236">
        <f>ROUND(E73*N73,2)</f>
        <v>0</v>
      </c>
      <c r="P73" s="236">
        <v>0</v>
      </c>
      <c r="Q73" s="236">
        <f>ROUND(E73*P73,2)</f>
        <v>0</v>
      </c>
      <c r="R73" s="238" t="s">
        <v>219</v>
      </c>
      <c r="S73" s="238" t="s">
        <v>220</v>
      </c>
      <c r="T73" s="239" t="s">
        <v>220</v>
      </c>
      <c r="U73" s="222">
        <v>0.25</v>
      </c>
      <c r="V73" s="222">
        <f>ROUND(E73*U73,2)</f>
        <v>63.63</v>
      </c>
      <c r="W73" s="222"/>
      <c r="X73" s="222" t="s">
        <v>141</v>
      </c>
      <c r="Y73" s="222" t="s">
        <v>142</v>
      </c>
      <c r="Z73" s="212"/>
      <c r="AA73" s="212"/>
      <c r="AB73" s="212"/>
      <c r="AC73" s="212"/>
      <c r="AD73" s="212"/>
      <c r="AE73" s="212"/>
      <c r="AF73" s="212"/>
      <c r="AG73" s="212" t="s">
        <v>143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ht="22.5" outlineLevel="2" x14ac:dyDescent="0.2">
      <c r="A74" s="219"/>
      <c r="B74" s="220"/>
      <c r="C74" s="258" t="s">
        <v>285</v>
      </c>
      <c r="D74" s="255"/>
      <c r="E74" s="255"/>
      <c r="F74" s="255"/>
      <c r="G74" s="255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222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54" t="str">
        <f>C74</f>
        <v>s případným nutným přemístěním hromad nebo dočasných skládek na místo potřeby ze vzdálenosti do 30 m, v rovině nebo ve svahu do 1 : 5,</v>
      </c>
      <c r="BB74" s="212"/>
      <c r="BC74" s="212"/>
      <c r="BD74" s="212"/>
      <c r="BE74" s="212"/>
      <c r="BF74" s="212"/>
      <c r="BG74" s="212"/>
      <c r="BH74" s="212"/>
    </row>
    <row r="75" spans="1:60" outlineLevel="2" x14ac:dyDescent="0.2">
      <c r="A75" s="219"/>
      <c r="B75" s="220"/>
      <c r="C75" s="244" t="s">
        <v>286</v>
      </c>
      <c r="D75" s="223"/>
      <c r="E75" s="224"/>
      <c r="F75" s="222"/>
      <c r="G75" s="222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145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3" x14ac:dyDescent="0.2">
      <c r="A76" s="219"/>
      <c r="B76" s="220"/>
      <c r="C76" s="244" t="s">
        <v>287</v>
      </c>
      <c r="D76" s="223"/>
      <c r="E76" s="224">
        <v>17.28</v>
      </c>
      <c r="F76" s="222"/>
      <c r="G76" s="222"/>
      <c r="H76" s="222"/>
      <c r="I76" s="222"/>
      <c r="J76" s="222"/>
      <c r="K76" s="222"/>
      <c r="L76" s="222"/>
      <c r="M76" s="222"/>
      <c r="N76" s="221"/>
      <c r="O76" s="221"/>
      <c r="P76" s="221"/>
      <c r="Q76" s="221"/>
      <c r="R76" s="222"/>
      <c r="S76" s="222"/>
      <c r="T76" s="222"/>
      <c r="U76" s="222"/>
      <c r="V76" s="222"/>
      <c r="W76" s="222"/>
      <c r="X76" s="222"/>
      <c r="Y76" s="222"/>
      <c r="Z76" s="212"/>
      <c r="AA76" s="212"/>
      <c r="AB76" s="212"/>
      <c r="AC76" s="212"/>
      <c r="AD76" s="212"/>
      <c r="AE76" s="212"/>
      <c r="AF76" s="212"/>
      <c r="AG76" s="212" t="s">
        <v>145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2">
      <c r="A77" s="219"/>
      <c r="B77" s="220"/>
      <c r="C77" s="244" t="s">
        <v>288</v>
      </c>
      <c r="D77" s="223"/>
      <c r="E77" s="224"/>
      <c r="F77" s="222"/>
      <c r="G77" s="222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145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">
      <c r="A78" s="219"/>
      <c r="B78" s="220"/>
      <c r="C78" s="244" t="s">
        <v>289</v>
      </c>
      <c r="D78" s="223"/>
      <c r="E78" s="224">
        <v>237.25</v>
      </c>
      <c r="F78" s="222"/>
      <c r="G78" s="22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145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2" x14ac:dyDescent="0.2">
      <c r="A79" s="219"/>
      <c r="B79" s="220"/>
      <c r="C79" s="245"/>
      <c r="D79" s="240"/>
      <c r="E79" s="240"/>
      <c r="F79" s="240"/>
      <c r="G79" s="240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149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33">
        <v>14</v>
      </c>
      <c r="B80" s="234" t="s">
        <v>290</v>
      </c>
      <c r="C80" s="243" t="s">
        <v>291</v>
      </c>
      <c r="D80" s="235" t="s">
        <v>218</v>
      </c>
      <c r="E80" s="236">
        <v>254.53</v>
      </c>
      <c r="F80" s="237"/>
      <c r="G80" s="238">
        <f>ROUND(E80*F80,2)</f>
        <v>0</v>
      </c>
      <c r="H80" s="237"/>
      <c r="I80" s="238">
        <f>ROUND(E80*H80,2)</f>
        <v>0</v>
      </c>
      <c r="J80" s="237"/>
      <c r="K80" s="238">
        <f>ROUND(E80*J80,2)</f>
        <v>0</v>
      </c>
      <c r="L80" s="238">
        <v>21</v>
      </c>
      <c r="M80" s="238">
        <f>G80*(1+L80/100)</f>
        <v>0</v>
      </c>
      <c r="N80" s="236">
        <v>3.0000000000000001E-5</v>
      </c>
      <c r="O80" s="236">
        <f>ROUND(E80*N80,2)</f>
        <v>0.01</v>
      </c>
      <c r="P80" s="236">
        <v>0</v>
      </c>
      <c r="Q80" s="236">
        <f>ROUND(E80*P80,2)</f>
        <v>0</v>
      </c>
      <c r="R80" s="238" t="s">
        <v>292</v>
      </c>
      <c r="S80" s="238" t="s">
        <v>220</v>
      </c>
      <c r="T80" s="239" t="s">
        <v>220</v>
      </c>
      <c r="U80" s="222">
        <v>0</v>
      </c>
      <c r="V80" s="222">
        <f>ROUND(E80*U80,2)</f>
        <v>0</v>
      </c>
      <c r="W80" s="222"/>
      <c r="X80" s="222" t="s">
        <v>293</v>
      </c>
      <c r="Y80" s="222" t="s">
        <v>142</v>
      </c>
      <c r="Z80" s="212"/>
      <c r="AA80" s="212"/>
      <c r="AB80" s="212"/>
      <c r="AC80" s="212"/>
      <c r="AD80" s="212"/>
      <c r="AE80" s="212"/>
      <c r="AF80" s="212"/>
      <c r="AG80" s="212" t="s">
        <v>294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2" x14ac:dyDescent="0.2">
      <c r="A81" s="219"/>
      <c r="B81" s="220"/>
      <c r="C81" s="261" t="s">
        <v>295</v>
      </c>
      <c r="D81" s="257"/>
      <c r="E81" s="257"/>
      <c r="F81" s="257"/>
      <c r="G81" s="257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227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2" x14ac:dyDescent="0.2">
      <c r="A82" s="219"/>
      <c r="B82" s="220"/>
      <c r="C82" s="245"/>
      <c r="D82" s="240"/>
      <c r="E82" s="240"/>
      <c r="F82" s="240"/>
      <c r="G82" s="240"/>
      <c r="H82" s="222"/>
      <c r="I82" s="222"/>
      <c r="J82" s="222"/>
      <c r="K82" s="222"/>
      <c r="L82" s="222"/>
      <c r="M82" s="222"/>
      <c r="N82" s="221"/>
      <c r="O82" s="221"/>
      <c r="P82" s="221"/>
      <c r="Q82" s="221"/>
      <c r="R82" s="222"/>
      <c r="S82" s="222"/>
      <c r="T82" s="222"/>
      <c r="U82" s="222"/>
      <c r="V82" s="222"/>
      <c r="W82" s="222"/>
      <c r="X82" s="222"/>
      <c r="Y82" s="222"/>
      <c r="Z82" s="212"/>
      <c r="AA82" s="212"/>
      <c r="AB82" s="212"/>
      <c r="AC82" s="212"/>
      <c r="AD82" s="212"/>
      <c r="AE82" s="212"/>
      <c r="AF82" s="212"/>
      <c r="AG82" s="212" t="s">
        <v>149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x14ac:dyDescent="0.2">
      <c r="A83" s="226" t="s">
        <v>135</v>
      </c>
      <c r="B83" s="227" t="s">
        <v>81</v>
      </c>
      <c r="C83" s="242" t="s">
        <v>82</v>
      </c>
      <c r="D83" s="228"/>
      <c r="E83" s="229"/>
      <c r="F83" s="230"/>
      <c r="G83" s="230">
        <f>SUMIF(AG84:AG112,"&lt;&gt;NOR",G84:G112)</f>
        <v>0</v>
      </c>
      <c r="H83" s="230"/>
      <c r="I83" s="230">
        <f>SUM(I84:I112)</f>
        <v>0</v>
      </c>
      <c r="J83" s="230"/>
      <c r="K83" s="230">
        <f>SUM(K84:K112)</f>
        <v>0</v>
      </c>
      <c r="L83" s="230"/>
      <c r="M83" s="230">
        <f>SUM(M84:M112)</f>
        <v>0</v>
      </c>
      <c r="N83" s="229"/>
      <c r="O83" s="229">
        <f>SUM(O84:O112)</f>
        <v>149.06</v>
      </c>
      <c r="P83" s="229"/>
      <c r="Q83" s="229">
        <f>SUM(Q84:Q112)</f>
        <v>0</v>
      </c>
      <c r="R83" s="230"/>
      <c r="S83" s="230"/>
      <c r="T83" s="231"/>
      <c r="U83" s="225"/>
      <c r="V83" s="225">
        <f>SUM(V84:V112)</f>
        <v>160.71</v>
      </c>
      <c r="W83" s="225"/>
      <c r="X83" s="225"/>
      <c r="Y83" s="225"/>
      <c r="AG83" t="s">
        <v>136</v>
      </c>
    </row>
    <row r="84" spans="1:60" ht="22.5" outlineLevel="1" x14ac:dyDescent="0.2">
      <c r="A84" s="233">
        <v>15</v>
      </c>
      <c r="B84" s="234" t="s">
        <v>296</v>
      </c>
      <c r="C84" s="243" t="s">
        <v>297</v>
      </c>
      <c r="D84" s="235" t="s">
        <v>218</v>
      </c>
      <c r="E84" s="236">
        <v>64</v>
      </c>
      <c r="F84" s="237"/>
      <c r="G84" s="238">
        <f>ROUND(E84*F84,2)</f>
        <v>0</v>
      </c>
      <c r="H84" s="237"/>
      <c r="I84" s="238">
        <f>ROUND(E84*H84,2)</f>
        <v>0</v>
      </c>
      <c r="J84" s="237"/>
      <c r="K84" s="238">
        <f>ROUND(E84*J84,2)</f>
        <v>0</v>
      </c>
      <c r="L84" s="238">
        <v>21</v>
      </c>
      <c r="M84" s="238">
        <f>G84*(1+L84/100)</f>
        <v>0</v>
      </c>
      <c r="N84" s="236">
        <v>0</v>
      </c>
      <c r="O84" s="236">
        <f>ROUND(E84*N84,2)</f>
        <v>0</v>
      </c>
      <c r="P84" s="236">
        <v>0</v>
      </c>
      <c r="Q84" s="236">
        <f>ROUND(E84*P84,2)</f>
        <v>0</v>
      </c>
      <c r="R84" s="238" t="s">
        <v>219</v>
      </c>
      <c r="S84" s="238" t="s">
        <v>220</v>
      </c>
      <c r="T84" s="239" t="s">
        <v>220</v>
      </c>
      <c r="U84" s="222">
        <v>0.15</v>
      </c>
      <c r="V84" s="222">
        <f>ROUND(E84*U84,2)</f>
        <v>9.6</v>
      </c>
      <c r="W84" s="222"/>
      <c r="X84" s="222" t="s">
        <v>141</v>
      </c>
      <c r="Y84" s="222" t="s">
        <v>142</v>
      </c>
      <c r="Z84" s="212"/>
      <c r="AA84" s="212"/>
      <c r="AB84" s="212"/>
      <c r="AC84" s="212"/>
      <c r="AD84" s="212"/>
      <c r="AE84" s="212"/>
      <c r="AF84" s="212"/>
      <c r="AG84" s="212" t="s">
        <v>143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2" x14ac:dyDescent="0.2">
      <c r="A85" s="219"/>
      <c r="B85" s="220"/>
      <c r="C85" s="258" t="s">
        <v>298</v>
      </c>
      <c r="D85" s="255"/>
      <c r="E85" s="255"/>
      <c r="F85" s="255"/>
      <c r="G85" s="255"/>
      <c r="H85" s="222"/>
      <c r="I85" s="222"/>
      <c r="J85" s="222"/>
      <c r="K85" s="222"/>
      <c r="L85" s="222"/>
      <c r="M85" s="222"/>
      <c r="N85" s="221"/>
      <c r="O85" s="221"/>
      <c r="P85" s="221"/>
      <c r="Q85" s="221"/>
      <c r="R85" s="222"/>
      <c r="S85" s="222"/>
      <c r="T85" s="222"/>
      <c r="U85" s="222"/>
      <c r="V85" s="222"/>
      <c r="W85" s="222"/>
      <c r="X85" s="222"/>
      <c r="Y85" s="222"/>
      <c r="Z85" s="212"/>
      <c r="AA85" s="212"/>
      <c r="AB85" s="212"/>
      <c r="AC85" s="212"/>
      <c r="AD85" s="212"/>
      <c r="AE85" s="212"/>
      <c r="AF85" s="212"/>
      <c r="AG85" s="212" t="s">
        <v>222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54" t="str">
        <f>C85</f>
        <v>z rostlé horniny tř.1 - 4 pod násypy z hornin soudržných do 92% PS a hornin nesoudržných sypkých relativní ulehlosti I(d) do 0,8</v>
      </c>
      <c r="BB85" s="212"/>
      <c r="BC85" s="212"/>
      <c r="BD85" s="212"/>
      <c r="BE85" s="212"/>
      <c r="BF85" s="212"/>
      <c r="BG85" s="212"/>
      <c r="BH85" s="212"/>
    </row>
    <row r="86" spans="1:60" outlineLevel="2" x14ac:dyDescent="0.2">
      <c r="A86" s="219"/>
      <c r="B86" s="220"/>
      <c r="C86" s="244" t="s">
        <v>299</v>
      </c>
      <c r="D86" s="223"/>
      <c r="E86" s="224">
        <v>64</v>
      </c>
      <c r="F86" s="222"/>
      <c r="G86" s="222"/>
      <c r="H86" s="222"/>
      <c r="I86" s="222"/>
      <c r="J86" s="222"/>
      <c r="K86" s="222"/>
      <c r="L86" s="222"/>
      <c r="M86" s="222"/>
      <c r="N86" s="221"/>
      <c r="O86" s="221"/>
      <c r="P86" s="221"/>
      <c r="Q86" s="221"/>
      <c r="R86" s="222"/>
      <c r="S86" s="222"/>
      <c r="T86" s="222"/>
      <c r="U86" s="222"/>
      <c r="V86" s="222"/>
      <c r="W86" s="222"/>
      <c r="X86" s="222"/>
      <c r="Y86" s="222"/>
      <c r="Z86" s="212"/>
      <c r="AA86" s="212"/>
      <c r="AB86" s="212"/>
      <c r="AC86" s="212"/>
      <c r="AD86" s="212"/>
      <c r="AE86" s="212"/>
      <c r="AF86" s="212"/>
      <c r="AG86" s="212" t="s">
        <v>145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">
      <c r="A87" s="219"/>
      <c r="B87" s="220"/>
      <c r="C87" s="245"/>
      <c r="D87" s="240"/>
      <c r="E87" s="240"/>
      <c r="F87" s="240"/>
      <c r="G87" s="240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149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33">
        <v>16</v>
      </c>
      <c r="B88" s="234" t="s">
        <v>300</v>
      </c>
      <c r="C88" s="243" t="s">
        <v>301</v>
      </c>
      <c r="D88" s="235" t="s">
        <v>230</v>
      </c>
      <c r="E88" s="236">
        <v>57.344000000000001</v>
      </c>
      <c r="F88" s="237"/>
      <c r="G88" s="238">
        <f>ROUND(E88*F88,2)</f>
        <v>0</v>
      </c>
      <c r="H88" s="237"/>
      <c r="I88" s="238">
        <f>ROUND(E88*H88,2)</f>
        <v>0</v>
      </c>
      <c r="J88" s="237"/>
      <c r="K88" s="238">
        <f>ROUND(E88*J88,2)</f>
        <v>0</v>
      </c>
      <c r="L88" s="238">
        <v>21</v>
      </c>
      <c r="M88" s="238">
        <f>G88*(1+L88/100)</f>
        <v>0</v>
      </c>
      <c r="N88" s="236">
        <v>2.5249999999999999</v>
      </c>
      <c r="O88" s="236">
        <f>ROUND(E88*N88,2)</f>
        <v>144.79</v>
      </c>
      <c r="P88" s="236">
        <v>0</v>
      </c>
      <c r="Q88" s="236">
        <f>ROUND(E88*P88,2)</f>
        <v>0</v>
      </c>
      <c r="R88" s="238" t="s">
        <v>302</v>
      </c>
      <c r="S88" s="238" t="s">
        <v>220</v>
      </c>
      <c r="T88" s="239" t="s">
        <v>220</v>
      </c>
      <c r="U88" s="222">
        <v>0.48</v>
      </c>
      <c r="V88" s="222">
        <f>ROUND(E88*U88,2)</f>
        <v>27.53</v>
      </c>
      <c r="W88" s="222"/>
      <c r="X88" s="222" t="s">
        <v>141</v>
      </c>
      <c r="Y88" s="222" t="s">
        <v>142</v>
      </c>
      <c r="Z88" s="212"/>
      <c r="AA88" s="212"/>
      <c r="AB88" s="212"/>
      <c r="AC88" s="212"/>
      <c r="AD88" s="212"/>
      <c r="AE88" s="212"/>
      <c r="AF88" s="212"/>
      <c r="AG88" s="212" t="s">
        <v>143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2" x14ac:dyDescent="0.2">
      <c r="A89" s="219"/>
      <c r="B89" s="220"/>
      <c r="C89" s="258" t="s">
        <v>303</v>
      </c>
      <c r="D89" s="255"/>
      <c r="E89" s="255"/>
      <c r="F89" s="255"/>
      <c r="G89" s="255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222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 x14ac:dyDescent="0.2">
      <c r="A90" s="219"/>
      <c r="B90" s="220"/>
      <c r="C90" s="244" t="s">
        <v>304</v>
      </c>
      <c r="D90" s="223"/>
      <c r="E90" s="224">
        <v>57.344000000000001</v>
      </c>
      <c r="F90" s="222"/>
      <c r="G90" s="222"/>
      <c r="H90" s="222"/>
      <c r="I90" s="222"/>
      <c r="J90" s="222"/>
      <c r="K90" s="222"/>
      <c r="L90" s="222"/>
      <c r="M90" s="222"/>
      <c r="N90" s="221"/>
      <c r="O90" s="221"/>
      <c r="P90" s="221"/>
      <c r="Q90" s="221"/>
      <c r="R90" s="222"/>
      <c r="S90" s="222"/>
      <c r="T90" s="222"/>
      <c r="U90" s="222"/>
      <c r="V90" s="222"/>
      <c r="W90" s="222"/>
      <c r="X90" s="222"/>
      <c r="Y90" s="222"/>
      <c r="Z90" s="212"/>
      <c r="AA90" s="212"/>
      <c r="AB90" s="212"/>
      <c r="AC90" s="212"/>
      <c r="AD90" s="212"/>
      <c r="AE90" s="212"/>
      <c r="AF90" s="212"/>
      <c r="AG90" s="212" t="s">
        <v>145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19"/>
      <c r="B91" s="220"/>
      <c r="C91" s="245"/>
      <c r="D91" s="240"/>
      <c r="E91" s="240"/>
      <c r="F91" s="240"/>
      <c r="G91" s="240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149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33">
        <v>17</v>
      </c>
      <c r="B92" s="234" t="s">
        <v>305</v>
      </c>
      <c r="C92" s="243" t="s">
        <v>306</v>
      </c>
      <c r="D92" s="235" t="s">
        <v>218</v>
      </c>
      <c r="E92" s="236">
        <v>71.680000000000007</v>
      </c>
      <c r="F92" s="237"/>
      <c r="G92" s="238">
        <f>ROUND(E92*F92,2)</f>
        <v>0</v>
      </c>
      <c r="H92" s="237"/>
      <c r="I92" s="238">
        <f>ROUND(E92*H92,2)</f>
        <v>0</v>
      </c>
      <c r="J92" s="237"/>
      <c r="K92" s="238">
        <f>ROUND(E92*J92,2)</f>
        <v>0</v>
      </c>
      <c r="L92" s="238">
        <v>21</v>
      </c>
      <c r="M92" s="238">
        <f>G92*(1+L92/100)</f>
        <v>0</v>
      </c>
      <c r="N92" s="236">
        <v>3.9199999999999999E-2</v>
      </c>
      <c r="O92" s="236">
        <f>ROUND(E92*N92,2)</f>
        <v>2.81</v>
      </c>
      <c r="P92" s="236">
        <v>0</v>
      </c>
      <c r="Q92" s="236">
        <f>ROUND(E92*P92,2)</f>
        <v>0</v>
      </c>
      <c r="R92" s="238" t="s">
        <v>302</v>
      </c>
      <c r="S92" s="238" t="s">
        <v>220</v>
      </c>
      <c r="T92" s="239" t="s">
        <v>220</v>
      </c>
      <c r="U92" s="222">
        <v>1.05</v>
      </c>
      <c r="V92" s="222">
        <f>ROUND(E92*U92,2)</f>
        <v>75.260000000000005</v>
      </c>
      <c r="W92" s="222"/>
      <c r="X92" s="222" t="s">
        <v>141</v>
      </c>
      <c r="Y92" s="222" t="s">
        <v>142</v>
      </c>
      <c r="Z92" s="212"/>
      <c r="AA92" s="212"/>
      <c r="AB92" s="212"/>
      <c r="AC92" s="212"/>
      <c r="AD92" s="212"/>
      <c r="AE92" s="212"/>
      <c r="AF92" s="212"/>
      <c r="AG92" s="212" t="s">
        <v>143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ht="22.5" outlineLevel="2" x14ac:dyDescent="0.2">
      <c r="A93" s="219"/>
      <c r="B93" s="220"/>
      <c r="C93" s="258" t="s">
        <v>307</v>
      </c>
      <c r="D93" s="255"/>
      <c r="E93" s="255"/>
      <c r="F93" s="255"/>
      <c r="G93" s="255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222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54" t="str">
        <f>C93</f>
        <v>bednění svislé nebo šikmé (odkloněné), půdorysně přímé nebo zalomené, stěn základových patek ve volných nebo zapažených jámách, rýhách, šachtách, včetně případných vzpěr,</v>
      </c>
      <c r="BB93" s="212"/>
      <c r="BC93" s="212"/>
      <c r="BD93" s="212"/>
      <c r="BE93" s="212"/>
      <c r="BF93" s="212"/>
      <c r="BG93" s="212"/>
      <c r="BH93" s="212"/>
    </row>
    <row r="94" spans="1:60" outlineLevel="2" x14ac:dyDescent="0.2">
      <c r="A94" s="219"/>
      <c r="B94" s="220"/>
      <c r="C94" s="244" t="s">
        <v>308</v>
      </c>
      <c r="D94" s="223"/>
      <c r="E94" s="224">
        <v>71.680000000000007</v>
      </c>
      <c r="F94" s="222"/>
      <c r="G94" s="222"/>
      <c r="H94" s="222"/>
      <c r="I94" s="222"/>
      <c r="J94" s="222"/>
      <c r="K94" s="222"/>
      <c r="L94" s="222"/>
      <c r="M94" s="222"/>
      <c r="N94" s="221"/>
      <c r="O94" s="221"/>
      <c r="P94" s="221"/>
      <c r="Q94" s="221"/>
      <c r="R94" s="222"/>
      <c r="S94" s="222"/>
      <c r="T94" s="222"/>
      <c r="U94" s="222"/>
      <c r="V94" s="222"/>
      <c r="W94" s="222"/>
      <c r="X94" s="222"/>
      <c r="Y94" s="222"/>
      <c r="Z94" s="212"/>
      <c r="AA94" s="212"/>
      <c r="AB94" s="212"/>
      <c r="AC94" s="212"/>
      <c r="AD94" s="212"/>
      <c r="AE94" s="212"/>
      <c r="AF94" s="212"/>
      <c r="AG94" s="212" t="s">
        <v>145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19"/>
      <c r="B95" s="220"/>
      <c r="C95" s="245"/>
      <c r="D95" s="240"/>
      <c r="E95" s="240"/>
      <c r="F95" s="240"/>
      <c r="G95" s="240"/>
      <c r="H95" s="222"/>
      <c r="I95" s="222"/>
      <c r="J95" s="222"/>
      <c r="K95" s="222"/>
      <c r="L95" s="222"/>
      <c r="M95" s="222"/>
      <c r="N95" s="221"/>
      <c r="O95" s="221"/>
      <c r="P95" s="221"/>
      <c r="Q95" s="221"/>
      <c r="R95" s="222"/>
      <c r="S95" s="222"/>
      <c r="T95" s="222"/>
      <c r="U95" s="222"/>
      <c r="V95" s="222"/>
      <c r="W95" s="222"/>
      <c r="X95" s="222"/>
      <c r="Y95" s="222"/>
      <c r="Z95" s="212"/>
      <c r="AA95" s="212"/>
      <c r="AB95" s="212"/>
      <c r="AC95" s="212"/>
      <c r="AD95" s="212"/>
      <c r="AE95" s="212"/>
      <c r="AF95" s="212"/>
      <c r="AG95" s="212" t="s">
        <v>149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 x14ac:dyDescent="0.2">
      <c r="A96" s="233">
        <v>18</v>
      </c>
      <c r="B96" s="234" t="s">
        <v>309</v>
      </c>
      <c r="C96" s="243" t="s">
        <v>310</v>
      </c>
      <c r="D96" s="235" t="s">
        <v>218</v>
      </c>
      <c r="E96" s="236">
        <v>71.680000000000007</v>
      </c>
      <c r="F96" s="237"/>
      <c r="G96" s="238">
        <f>ROUND(E96*F96,2)</f>
        <v>0</v>
      </c>
      <c r="H96" s="237"/>
      <c r="I96" s="238">
        <f>ROUND(E96*H96,2)</f>
        <v>0</v>
      </c>
      <c r="J96" s="237"/>
      <c r="K96" s="238">
        <f>ROUND(E96*J96,2)</f>
        <v>0</v>
      </c>
      <c r="L96" s="238">
        <v>21</v>
      </c>
      <c r="M96" s="238">
        <f>G96*(1+L96/100)</f>
        <v>0</v>
      </c>
      <c r="N96" s="236">
        <v>0</v>
      </c>
      <c r="O96" s="236">
        <f>ROUND(E96*N96,2)</f>
        <v>0</v>
      </c>
      <c r="P96" s="236">
        <v>0</v>
      </c>
      <c r="Q96" s="236">
        <f>ROUND(E96*P96,2)</f>
        <v>0</v>
      </c>
      <c r="R96" s="238" t="s">
        <v>302</v>
      </c>
      <c r="S96" s="238" t="s">
        <v>220</v>
      </c>
      <c r="T96" s="239" t="s">
        <v>220</v>
      </c>
      <c r="U96" s="222">
        <v>0.32</v>
      </c>
      <c r="V96" s="222">
        <f>ROUND(E96*U96,2)</f>
        <v>22.94</v>
      </c>
      <c r="W96" s="222"/>
      <c r="X96" s="222" t="s">
        <v>141</v>
      </c>
      <c r="Y96" s="222" t="s">
        <v>142</v>
      </c>
      <c r="Z96" s="212"/>
      <c r="AA96" s="212"/>
      <c r="AB96" s="212"/>
      <c r="AC96" s="212"/>
      <c r="AD96" s="212"/>
      <c r="AE96" s="212"/>
      <c r="AF96" s="212"/>
      <c r="AG96" s="212" t="s">
        <v>143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ht="22.5" outlineLevel="2" x14ac:dyDescent="0.2">
      <c r="A97" s="219"/>
      <c r="B97" s="220"/>
      <c r="C97" s="258" t="s">
        <v>307</v>
      </c>
      <c r="D97" s="255"/>
      <c r="E97" s="255"/>
      <c r="F97" s="255"/>
      <c r="G97" s="255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222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54" t="str">
        <f>C97</f>
        <v>bednění svislé nebo šikmé (odkloněné), půdorysně přímé nebo zalomené, stěn základových patek ve volných nebo zapažených jámách, rýhách, šachtách, včetně případných vzpěr,</v>
      </c>
      <c r="BB97" s="212"/>
      <c r="BC97" s="212"/>
      <c r="BD97" s="212"/>
      <c r="BE97" s="212"/>
      <c r="BF97" s="212"/>
      <c r="BG97" s="212"/>
      <c r="BH97" s="212"/>
    </row>
    <row r="98" spans="1:60" outlineLevel="2" x14ac:dyDescent="0.2">
      <c r="A98" s="219"/>
      <c r="B98" s="220"/>
      <c r="C98" s="259" t="s">
        <v>311</v>
      </c>
      <c r="D98" s="256"/>
      <c r="E98" s="256"/>
      <c r="F98" s="256"/>
      <c r="G98" s="256"/>
      <c r="H98" s="222"/>
      <c r="I98" s="222"/>
      <c r="J98" s="222"/>
      <c r="K98" s="222"/>
      <c r="L98" s="222"/>
      <c r="M98" s="222"/>
      <c r="N98" s="221"/>
      <c r="O98" s="221"/>
      <c r="P98" s="221"/>
      <c r="Q98" s="221"/>
      <c r="R98" s="222"/>
      <c r="S98" s="222"/>
      <c r="T98" s="222"/>
      <c r="U98" s="222"/>
      <c r="V98" s="222"/>
      <c r="W98" s="222"/>
      <c r="X98" s="222"/>
      <c r="Y98" s="222"/>
      <c r="Z98" s="212"/>
      <c r="AA98" s="212"/>
      <c r="AB98" s="212"/>
      <c r="AC98" s="212"/>
      <c r="AD98" s="212"/>
      <c r="AE98" s="212"/>
      <c r="AF98" s="212"/>
      <c r="AG98" s="212" t="s">
        <v>227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19"/>
      <c r="B99" s="220"/>
      <c r="C99" s="245"/>
      <c r="D99" s="240"/>
      <c r="E99" s="240"/>
      <c r="F99" s="240"/>
      <c r="G99" s="240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149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33">
        <v>19</v>
      </c>
      <c r="B100" s="234" t="s">
        <v>312</v>
      </c>
      <c r="C100" s="243" t="s">
        <v>313</v>
      </c>
      <c r="D100" s="235" t="s">
        <v>314</v>
      </c>
      <c r="E100" s="236">
        <v>0.504</v>
      </c>
      <c r="F100" s="237"/>
      <c r="G100" s="238">
        <f>ROUND(E100*F100,2)</f>
        <v>0</v>
      </c>
      <c r="H100" s="237"/>
      <c r="I100" s="238">
        <f>ROUND(E100*H100,2)</f>
        <v>0</v>
      </c>
      <c r="J100" s="237"/>
      <c r="K100" s="238">
        <f>ROUND(E100*J100,2)</f>
        <v>0</v>
      </c>
      <c r="L100" s="238">
        <v>21</v>
      </c>
      <c r="M100" s="238">
        <f>G100*(1+L100/100)</f>
        <v>0</v>
      </c>
      <c r="N100" s="236">
        <v>1.0249299999999999</v>
      </c>
      <c r="O100" s="236">
        <f>ROUND(E100*N100,2)</f>
        <v>0.52</v>
      </c>
      <c r="P100" s="236">
        <v>0</v>
      </c>
      <c r="Q100" s="236">
        <f>ROUND(E100*P100,2)</f>
        <v>0</v>
      </c>
      <c r="R100" s="238" t="s">
        <v>315</v>
      </c>
      <c r="S100" s="238" t="s">
        <v>220</v>
      </c>
      <c r="T100" s="239" t="s">
        <v>220</v>
      </c>
      <c r="U100" s="222">
        <v>23.53</v>
      </c>
      <c r="V100" s="222">
        <f>ROUND(E100*U100,2)</f>
        <v>11.86</v>
      </c>
      <c r="W100" s="222"/>
      <c r="X100" s="222" t="s">
        <v>141</v>
      </c>
      <c r="Y100" s="222" t="s">
        <v>142</v>
      </c>
      <c r="Z100" s="212"/>
      <c r="AA100" s="212"/>
      <c r="AB100" s="212"/>
      <c r="AC100" s="212"/>
      <c r="AD100" s="212"/>
      <c r="AE100" s="212"/>
      <c r="AF100" s="212"/>
      <c r="AG100" s="212" t="s">
        <v>143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 x14ac:dyDescent="0.2">
      <c r="A101" s="219"/>
      <c r="B101" s="220"/>
      <c r="C101" s="262" t="s">
        <v>316</v>
      </c>
      <c r="D101" s="252"/>
      <c r="E101" s="253"/>
      <c r="F101" s="222"/>
      <c r="G101" s="222"/>
      <c r="H101" s="222"/>
      <c r="I101" s="222"/>
      <c r="J101" s="222"/>
      <c r="K101" s="222"/>
      <c r="L101" s="222"/>
      <c r="M101" s="222"/>
      <c r="N101" s="221"/>
      <c r="O101" s="221"/>
      <c r="P101" s="221"/>
      <c r="Q101" s="221"/>
      <c r="R101" s="222"/>
      <c r="S101" s="222"/>
      <c r="T101" s="222"/>
      <c r="U101" s="222"/>
      <c r="V101" s="222"/>
      <c r="W101" s="222"/>
      <c r="X101" s="222"/>
      <c r="Y101" s="222"/>
      <c r="Z101" s="212"/>
      <c r="AA101" s="212"/>
      <c r="AB101" s="212"/>
      <c r="AC101" s="212"/>
      <c r="AD101" s="212"/>
      <c r="AE101" s="212"/>
      <c r="AF101" s="212"/>
      <c r="AG101" s="212" t="s">
        <v>145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3" x14ac:dyDescent="0.2">
      <c r="A102" s="219"/>
      <c r="B102" s="220"/>
      <c r="C102" s="263" t="s">
        <v>317</v>
      </c>
      <c r="D102" s="252"/>
      <c r="E102" s="253">
        <v>0.126</v>
      </c>
      <c r="F102" s="222"/>
      <c r="G102" s="222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145</v>
      </c>
      <c r="AH102" s="212">
        <v>2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 x14ac:dyDescent="0.2">
      <c r="A103" s="219"/>
      <c r="B103" s="220"/>
      <c r="C103" s="262" t="s">
        <v>318</v>
      </c>
      <c r="D103" s="252"/>
      <c r="E103" s="253"/>
      <c r="F103" s="222"/>
      <c r="G103" s="222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145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 x14ac:dyDescent="0.2">
      <c r="A104" s="219"/>
      <c r="B104" s="220"/>
      <c r="C104" s="244" t="s">
        <v>319</v>
      </c>
      <c r="D104" s="223"/>
      <c r="E104" s="224">
        <v>0.504</v>
      </c>
      <c r="F104" s="222"/>
      <c r="G104" s="222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145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 x14ac:dyDescent="0.2">
      <c r="A105" s="219"/>
      <c r="B105" s="220"/>
      <c r="C105" s="245"/>
      <c r="D105" s="240"/>
      <c r="E105" s="240"/>
      <c r="F105" s="240"/>
      <c r="G105" s="240"/>
      <c r="H105" s="222"/>
      <c r="I105" s="222"/>
      <c r="J105" s="222"/>
      <c r="K105" s="222"/>
      <c r="L105" s="222"/>
      <c r="M105" s="222"/>
      <c r="N105" s="221"/>
      <c r="O105" s="221"/>
      <c r="P105" s="221"/>
      <c r="Q105" s="221"/>
      <c r="R105" s="222"/>
      <c r="S105" s="222"/>
      <c r="T105" s="222"/>
      <c r="U105" s="222"/>
      <c r="V105" s="222"/>
      <c r="W105" s="222"/>
      <c r="X105" s="222"/>
      <c r="Y105" s="222"/>
      <c r="Z105" s="212"/>
      <c r="AA105" s="212"/>
      <c r="AB105" s="212"/>
      <c r="AC105" s="212"/>
      <c r="AD105" s="212"/>
      <c r="AE105" s="212"/>
      <c r="AF105" s="212"/>
      <c r="AG105" s="212" t="s">
        <v>149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">
      <c r="A106" s="233">
        <v>20</v>
      </c>
      <c r="B106" s="234" t="s">
        <v>320</v>
      </c>
      <c r="C106" s="243" t="s">
        <v>321</v>
      </c>
      <c r="D106" s="235" t="s">
        <v>314</v>
      </c>
      <c r="E106" s="236">
        <v>0.88800000000000001</v>
      </c>
      <c r="F106" s="237"/>
      <c r="G106" s="238">
        <f>ROUND(E106*F106,2)</f>
        <v>0</v>
      </c>
      <c r="H106" s="237"/>
      <c r="I106" s="238">
        <f>ROUND(E106*H106,2)</f>
        <v>0</v>
      </c>
      <c r="J106" s="237"/>
      <c r="K106" s="238">
        <f>ROUND(E106*J106,2)</f>
        <v>0</v>
      </c>
      <c r="L106" s="238">
        <v>21</v>
      </c>
      <c r="M106" s="238">
        <f>G106*(1+L106/100)</f>
        <v>0</v>
      </c>
      <c r="N106" s="236">
        <v>1.06064</v>
      </c>
      <c r="O106" s="236">
        <f>ROUND(E106*N106,2)</f>
        <v>0.94</v>
      </c>
      <c r="P106" s="236">
        <v>0</v>
      </c>
      <c r="Q106" s="236">
        <f>ROUND(E106*P106,2)</f>
        <v>0</v>
      </c>
      <c r="R106" s="238" t="s">
        <v>315</v>
      </c>
      <c r="S106" s="238" t="s">
        <v>220</v>
      </c>
      <c r="T106" s="239" t="s">
        <v>220</v>
      </c>
      <c r="U106" s="222">
        <v>15.23</v>
      </c>
      <c r="V106" s="222">
        <f>ROUND(E106*U106,2)</f>
        <v>13.52</v>
      </c>
      <c r="W106" s="222"/>
      <c r="X106" s="222" t="s">
        <v>141</v>
      </c>
      <c r="Y106" s="222" t="s">
        <v>142</v>
      </c>
      <c r="Z106" s="212"/>
      <c r="AA106" s="212"/>
      <c r="AB106" s="212"/>
      <c r="AC106" s="212"/>
      <c r="AD106" s="212"/>
      <c r="AE106" s="212"/>
      <c r="AF106" s="212"/>
      <c r="AG106" s="212" t="s">
        <v>143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2" x14ac:dyDescent="0.2">
      <c r="A107" s="219"/>
      <c r="B107" s="220"/>
      <c r="C107" s="244" t="s">
        <v>322</v>
      </c>
      <c r="D107" s="223"/>
      <c r="E107" s="224"/>
      <c r="F107" s="222"/>
      <c r="G107" s="222"/>
      <c r="H107" s="222"/>
      <c r="I107" s="222"/>
      <c r="J107" s="222"/>
      <c r="K107" s="222"/>
      <c r="L107" s="222"/>
      <c r="M107" s="222"/>
      <c r="N107" s="221"/>
      <c r="O107" s="221"/>
      <c r="P107" s="221"/>
      <c r="Q107" s="221"/>
      <c r="R107" s="222"/>
      <c r="S107" s="222"/>
      <c r="T107" s="222"/>
      <c r="U107" s="222"/>
      <c r="V107" s="222"/>
      <c r="W107" s="222"/>
      <c r="X107" s="222"/>
      <c r="Y107" s="222"/>
      <c r="Z107" s="212"/>
      <c r="AA107" s="212"/>
      <c r="AB107" s="212"/>
      <c r="AC107" s="212"/>
      <c r="AD107" s="212"/>
      <c r="AE107" s="212"/>
      <c r="AF107" s="212"/>
      <c r="AG107" s="212" t="s">
        <v>145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">
      <c r="A108" s="219"/>
      <c r="B108" s="220"/>
      <c r="C108" s="262" t="s">
        <v>316</v>
      </c>
      <c r="D108" s="252"/>
      <c r="E108" s="253"/>
      <c r="F108" s="222"/>
      <c r="G108" s="222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145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 x14ac:dyDescent="0.2">
      <c r="A109" s="219"/>
      <c r="B109" s="220"/>
      <c r="C109" s="263" t="s">
        <v>323</v>
      </c>
      <c r="D109" s="252"/>
      <c r="E109" s="253">
        <v>0.222</v>
      </c>
      <c r="F109" s="222"/>
      <c r="G109" s="222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145</v>
      </c>
      <c r="AH109" s="212">
        <v>2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3" x14ac:dyDescent="0.2">
      <c r="A110" s="219"/>
      <c r="B110" s="220"/>
      <c r="C110" s="262" t="s">
        <v>318</v>
      </c>
      <c r="D110" s="252"/>
      <c r="E110" s="253"/>
      <c r="F110" s="222"/>
      <c r="G110" s="222"/>
      <c r="H110" s="222"/>
      <c r="I110" s="222"/>
      <c r="J110" s="222"/>
      <c r="K110" s="222"/>
      <c r="L110" s="222"/>
      <c r="M110" s="222"/>
      <c r="N110" s="221"/>
      <c r="O110" s="221"/>
      <c r="P110" s="221"/>
      <c r="Q110" s="221"/>
      <c r="R110" s="222"/>
      <c r="S110" s="222"/>
      <c r="T110" s="222"/>
      <c r="U110" s="222"/>
      <c r="V110" s="222"/>
      <c r="W110" s="222"/>
      <c r="X110" s="222"/>
      <c r="Y110" s="222"/>
      <c r="Z110" s="212"/>
      <c r="AA110" s="212"/>
      <c r="AB110" s="212"/>
      <c r="AC110" s="212"/>
      <c r="AD110" s="212"/>
      <c r="AE110" s="212"/>
      <c r="AF110" s="212"/>
      <c r="AG110" s="212" t="s">
        <v>145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3" x14ac:dyDescent="0.2">
      <c r="A111" s="219"/>
      <c r="B111" s="220"/>
      <c r="C111" s="244" t="s">
        <v>324</v>
      </c>
      <c r="D111" s="223"/>
      <c r="E111" s="224">
        <v>0.88800000000000001</v>
      </c>
      <c r="F111" s="222"/>
      <c r="G111" s="222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145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2" x14ac:dyDescent="0.2">
      <c r="A112" s="219"/>
      <c r="B112" s="220"/>
      <c r="C112" s="245"/>
      <c r="D112" s="240"/>
      <c r="E112" s="240"/>
      <c r="F112" s="240"/>
      <c r="G112" s="240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149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x14ac:dyDescent="0.2">
      <c r="A113" s="226" t="s">
        <v>135</v>
      </c>
      <c r="B113" s="227" t="s">
        <v>83</v>
      </c>
      <c r="C113" s="242" t="s">
        <v>84</v>
      </c>
      <c r="D113" s="228"/>
      <c r="E113" s="229"/>
      <c r="F113" s="230"/>
      <c r="G113" s="230">
        <f>SUMIF(AG114:AG137,"&lt;&gt;NOR",G114:G137)</f>
        <v>0</v>
      </c>
      <c r="H113" s="230"/>
      <c r="I113" s="230">
        <f>SUM(I114:I137)</f>
        <v>0</v>
      </c>
      <c r="J113" s="230"/>
      <c r="K113" s="230">
        <f>SUM(K114:K137)</f>
        <v>0</v>
      </c>
      <c r="L113" s="230"/>
      <c r="M113" s="230">
        <f>SUM(M114:M137)</f>
        <v>0</v>
      </c>
      <c r="N113" s="229"/>
      <c r="O113" s="229">
        <f>SUM(O114:O137)</f>
        <v>8.26</v>
      </c>
      <c r="P113" s="229"/>
      <c r="Q113" s="229">
        <f>SUM(Q114:Q137)</f>
        <v>14.41</v>
      </c>
      <c r="R113" s="230"/>
      <c r="S113" s="230"/>
      <c r="T113" s="231"/>
      <c r="U113" s="225"/>
      <c r="V113" s="225">
        <f>SUM(V114:V137)</f>
        <v>25.159999999999997</v>
      </c>
      <c r="W113" s="225"/>
      <c r="X113" s="225"/>
      <c r="Y113" s="225"/>
      <c r="AG113" t="s">
        <v>136</v>
      </c>
    </row>
    <row r="114" spans="1:60" ht="22.5" outlineLevel="1" x14ac:dyDescent="0.2">
      <c r="A114" s="233">
        <v>21</v>
      </c>
      <c r="B114" s="234" t="s">
        <v>325</v>
      </c>
      <c r="C114" s="243" t="s">
        <v>326</v>
      </c>
      <c r="D114" s="235" t="s">
        <v>218</v>
      </c>
      <c r="E114" s="236">
        <v>28.75</v>
      </c>
      <c r="F114" s="237"/>
      <c r="G114" s="238">
        <f>ROUND(E114*F114,2)</f>
        <v>0</v>
      </c>
      <c r="H114" s="237"/>
      <c r="I114" s="238">
        <f>ROUND(E114*H114,2)</f>
        <v>0</v>
      </c>
      <c r="J114" s="237"/>
      <c r="K114" s="238">
        <f>ROUND(E114*J114,2)</f>
        <v>0</v>
      </c>
      <c r="L114" s="238">
        <v>21</v>
      </c>
      <c r="M114" s="238">
        <f>G114*(1+L114/100)</f>
        <v>0</v>
      </c>
      <c r="N114" s="236">
        <v>0</v>
      </c>
      <c r="O114" s="236">
        <f>ROUND(E114*N114,2)</f>
        <v>0</v>
      </c>
      <c r="P114" s="236">
        <v>0.33</v>
      </c>
      <c r="Q114" s="236">
        <f>ROUND(E114*P114,2)</f>
        <v>9.49</v>
      </c>
      <c r="R114" s="238" t="s">
        <v>327</v>
      </c>
      <c r="S114" s="238" t="s">
        <v>220</v>
      </c>
      <c r="T114" s="239" t="s">
        <v>220</v>
      </c>
      <c r="U114" s="222">
        <v>0.53</v>
      </c>
      <c r="V114" s="222">
        <f>ROUND(E114*U114,2)</f>
        <v>15.24</v>
      </c>
      <c r="W114" s="222"/>
      <c r="X114" s="222" t="s">
        <v>141</v>
      </c>
      <c r="Y114" s="222" t="s">
        <v>142</v>
      </c>
      <c r="Z114" s="212"/>
      <c r="AA114" s="212"/>
      <c r="AB114" s="212"/>
      <c r="AC114" s="212"/>
      <c r="AD114" s="212"/>
      <c r="AE114" s="212"/>
      <c r="AF114" s="212"/>
      <c r="AG114" s="212" t="s">
        <v>143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2" x14ac:dyDescent="0.2">
      <c r="A115" s="219"/>
      <c r="B115" s="220"/>
      <c r="C115" s="244" t="s">
        <v>328</v>
      </c>
      <c r="D115" s="223"/>
      <c r="E115" s="224"/>
      <c r="F115" s="222"/>
      <c r="G115" s="222"/>
      <c r="H115" s="222"/>
      <c r="I115" s="222"/>
      <c r="J115" s="222"/>
      <c r="K115" s="222"/>
      <c r="L115" s="222"/>
      <c r="M115" s="222"/>
      <c r="N115" s="221"/>
      <c r="O115" s="221"/>
      <c r="P115" s="221"/>
      <c r="Q115" s="221"/>
      <c r="R115" s="222"/>
      <c r="S115" s="222"/>
      <c r="T115" s="222"/>
      <c r="U115" s="222"/>
      <c r="V115" s="222"/>
      <c r="W115" s="222"/>
      <c r="X115" s="222"/>
      <c r="Y115" s="222"/>
      <c r="Z115" s="212"/>
      <c r="AA115" s="212"/>
      <c r="AB115" s="212"/>
      <c r="AC115" s="212"/>
      <c r="AD115" s="212"/>
      <c r="AE115" s="212"/>
      <c r="AF115" s="212"/>
      <c r="AG115" s="212" t="s">
        <v>145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3" x14ac:dyDescent="0.2">
      <c r="A116" s="219"/>
      <c r="B116" s="220"/>
      <c r="C116" s="244" t="s">
        <v>329</v>
      </c>
      <c r="D116" s="223"/>
      <c r="E116" s="224">
        <v>16</v>
      </c>
      <c r="F116" s="222"/>
      <c r="G116" s="222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145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">
      <c r="A117" s="219"/>
      <c r="B117" s="220"/>
      <c r="C117" s="244" t="s">
        <v>330</v>
      </c>
      <c r="D117" s="223"/>
      <c r="E117" s="224"/>
      <c r="F117" s="222"/>
      <c r="G117" s="222"/>
      <c r="H117" s="222"/>
      <c r="I117" s="222"/>
      <c r="J117" s="222"/>
      <c r="K117" s="222"/>
      <c r="L117" s="222"/>
      <c r="M117" s="222"/>
      <c r="N117" s="221"/>
      <c r="O117" s="221"/>
      <c r="P117" s="221"/>
      <c r="Q117" s="221"/>
      <c r="R117" s="222"/>
      <c r="S117" s="222"/>
      <c r="T117" s="222"/>
      <c r="U117" s="222"/>
      <c r="V117" s="222"/>
      <c r="W117" s="222"/>
      <c r="X117" s="222"/>
      <c r="Y117" s="222"/>
      <c r="Z117" s="212"/>
      <c r="AA117" s="212"/>
      <c r="AB117" s="212"/>
      <c r="AC117" s="212"/>
      <c r="AD117" s="212"/>
      <c r="AE117" s="212"/>
      <c r="AF117" s="212"/>
      <c r="AG117" s="212" t="s">
        <v>145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2">
      <c r="A118" s="219"/>
      <c r="B118" s="220"/>
      <c r="C118" s="244" t="s">
        <v>331</v>
      </c>
      <c r="D118" s="223"/>
      <c r="E118" s="224">
        <v>12.75</v>
      </c>
      <c r="F118" s="222"/>
      <c r="G118" s="222"/>
      <c r="H118" s="222"/>
      <c r="I118" s="222"/>
      <c r="J118" s="222"/>
      <c r="K118" s="222"/>
      <c r="L118" s="222"/>
      <c r="M118" s="222"/>
      <c r="N118" s="221"/>
      <c r="O118" s="221"/>
      <c r="P118" s="221"/>
      <c r="Q118" s="221"/>
      <c r="R118" s="222"/>
      <c r="S118" s="222"/>
      <c r="T118" s="222"/>
      <c r="U118" s="222"/>
      <c r="V118" s="222"/>
      <c r="W118" s="222"/>
      <c r="X118" s="222"/>
      <c r="Y118" s="222"/>
      <c r="Z118" s="212"/>
      <c r="AA118" s="212"/>
      <c r="AB118" s="212"/>
      <c r="AC118" s="212"/>
      <c r="AD118" s="212"/>
      <c r="AE118" s="212"/>
      <c r="AF118" s="212"/>
      <c r="AG118" s="212" t="s">
        <v>145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2" x14ac:dyDescent="0.2">
      <c r="A119" s="219"/>
      <c r="B119" s="220"/>
      <c r="C119" s="245"/>
      <c r="D119" s="240"/>
      <c r="E119" s="240"/>
      <c r="F119" s="240"/>
      <c r="G119" s="240"/>
      <c r="H119" s="222"/>
      <c r="I119" s="222"/>
      <c r="J119" s="222"/>
      <c r="K119" s="222"/>
      <c r="L119" s="222"/>
      <c r="M119" s="222"/>
      <c r="N119" s="221"/>
      <c r="O119" s="221"/>
      <c r="P119" s="221"/>
      <c r="Q119" s="221"/>
      <c r="R119" s="222"/>
      <c r="S119" s="222"/>
      <c r="T119" s="222"/>
      <c r="U119" s="222"/>
      <c r="V119" s="222"/>
      <c r="W119" s="222"/>
      <c r="X119" s="222"/>
      <c r="Y119" s="222"/>
      <c r="Z119" s="212"/>
      <c r="AA119" s="212"/>
      <c r="AB119" s="212"/>
      <c r="AC119" s="212"/>
      <c r="AD119" s="212"/>
      <c r="AE119" s="212"/>
      <c r="AF119" s="212"/>
      <c r="AG119" s="212" t="s">
        <v>149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ht="22.5" outlineLevel="1" x14ac:dyDescent="0.2">
      <c r="A120" s="233">
        <v>22</v>
      </c>
      <c r="B120" s="234" t="s">
        <v>332</v>
      </c>
      <c r="C120" s="243" t="s">
        <v>333</v>
      </c>
      <c r="D120" s="235" t="s">
        <v>218</v>
      </c>
      <c r="E120" s="236">
        <v>44.75</v>
      </c>
      <c r="F120" s="237"/>
      <c r="G120" s="238">
        <f>ROUND(E120*F120,2)</f>
        <v>0</v>
      </c>
      <c r="H120" s="237"/>
      <c r="I120" s="238">
        <f>ROUND(E120*H120,2)</f>
        <v>0</v>
      </c>
      <c r="J120" s="237"/>
      <c r="K120" s="238">
        <f>ROUND(E120*J120,2)</f>
        <v>0</v>
      </c>
      <c r="L120" s="238">
        <v>21</v>
      </c>
      <c r="M120" s="238">
        <f>G120*(1+L120/100)</f>
        <v>0</v>
      </c>
      <c r="N120" s="236">
        <v>0</v>
      </c>
      <c r="O120" s="236">
        <f>ROUND(E120*N120,2)</f>
        <v>0</v>
      </c>
      <c r="P120" s="236">
        <v>0.11</v>
      </c>
      <c r="Q120" s="236">
        <f>ROUND(E120*P120,2)</f>
        <v>4.92</v>
      </c>
      <c r="R120" s="238" t="s">
        <v>327</v>
      </c>
      <c r="S120" s="238" t="s">
        <v>220</v>
      </c>
      <c r="T120" s="239" t="s">
        <v>220</v>
      </c>
      <c r="U120" s="222">
        <v>0.2</v>
      </c>
      <c r="V120" s="222">
        <f>ROUND(E120*U120,2)</f>
        <v>8.9499999999999993</v>
      </c>
      <c r="W120" s="222"/>
      <c r="X120" s="222" t="s">
        <v>141</v>
      </c>
      <c r="Y120" s="222" t="s">
        <v>142</v>
      </c>
      <c r="Z120" s="212"/>
      <c r="AA120" s="212"/>
      <c r="AB120" s="212"/>
      <c r="AC120" s="212"/>
      <c r="AD120" s="212"/>
      <c r="AE120" s="212"/>
      <c r="AF120" s="212"/>
      <c r="AG120" s="212" t="s">
        <v>143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2" x14ac:dyDescent="0.2">
      <c r="A121" s="219"/>
      <c r="B121" s="220"/>
      <c r="C121" s="244" t="s">
        <v>328</v>
      </c>
      <c r="D121" s="223"/>
      <c r="E121" s="224"/>
      <c r="F121" s="222"/>
      <c r="G121" s="222"/>
      <c r="H121" s="222"/>
      <c r="I121" s="222"/>
      <c r="J121" s="222"/>
      <c r="K121" s="222"/>
      <c r="L121" s="222"/>
      <c r="M121" s="222"/>
      <c r="N121" s="221"/>
      <c r="O121" s="221"/>
      <c r="P121" s="221"/>
      <c r="Q121" s="221"/>
      <c r="R121" s="222"/>
      <c r="S121" s="222"/>
      <c r="T121" s="222"/>
      <c r="U121" s="222"/>
      <c r="V121" s="222"/>
      <c r="W121" s="222"/>
      <c r="X121" s="222"/>
      <c r="Y121" s="222"/>
      <c r="Z121" s="212"/>
      <c r="AA121" s="212"/>
      <c r="AB121" s="212"/>
      <c r="AC121" s="212"/>
      <c r="AD121" s="212"/>
      <c r="AE121" s="212"/>
      <c r="AF121" s="212"/>
      <c r="AG121" s="212" t="s">
        <v>145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3" x14ac:dyDescent="0.2">
      <c r="A122" s="219"/>
      <c r="B122" s="220"/>
      <c r="C122" s="244" t="s">
        <v>329</v>
      </c>
      <c r="D122" s="223"/>
      <c r="E122" s="224">
        <v>16</v>
      </c>
      <c r="F122" s="222"/>
      <c r="G122" s="222"/>
      <c r="H122" s="222"/>
      <c r="I122" s="222"/>
      <c r="J122" s="222"/>
      <c r="K122" s="222"/>
      <c r="L122" s="222"/>
      <c r="M122" s="222"/>
      <c r="N122" s="221"/>
      <c r="O122" s="221"/>
      <c r="P122" s="221"/>
      <c r="Q122" s="221"/>
      <c r="R122" s="222"/>
      <c r="S122" s="222"/>
      <c r="T122" s="222"/>
      <c r="U122" s="222"/>
      <c r="V122" s="222"/>
      <c r="W122" s="222"/>
      <c r="X122" s="222"/>
      <c r="Y122" s="222"/>
      <c r="Z122" s="212"/>
      <c r="AA122" s="212"/>
      <c r="AB122" s="212"/>
      <c r="AC122" s="212"/>
      <c r="AD122" s="212"/>
      <c r="AE122" s="212"/>
      <c r="AF122" s="212"/>
      <c r="AG122" s="212" t="s">
        <v>145</v>
      </c>
      <c r="AH122" s="212">
        <v>0</v>
      </c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3" x14ac:dyDescent="0.2">
      <c r="A123" s="219"/>
      <c r="B123" s="220"/>
      <c r="C123" s="244" t="s">
        <v>330</v>
      </c>
      <c r="D123" s="223"/>
      <c r="E123" s="224"/>
      <c r="F123" s="222"/>
      <c r="G123" s="222"/>
      <c r="H123" s="222"/>
      <c r="I123" s="222"/>
      <c r="J123" s="222"/>
      <c r="K123" s="222"/>
      <c r="L123" s="222"/>
      <c r="M123" s="222"/>
      <c r="N123" s="221"/>
      <c r="O123" s="221"/>
      <c r="P123" s="221"/>
      <c r="Q123" s="221"/>
      <c r="R123" s="222"/>
      <c r="S123" s="222"/>
      <c r="T123" s="222"/>
      <c r="U123" s="222"/>
      <c r="V123" s="222"/>
      <c r="W123" s="222"/>
      <c r="X123" s="222"/>
      <c r="Y123" s="222"/>
      <c r="Z123" s="212"/>
      <c r="AA123" s="212"/>
      <c r="AB123" s="212"/>
      <c r="AC123" s="212"/>
      <c r="AD123" s="212"/>
      <c r="AE123" s="212"/>
      <c r="AF123" s="212"/>
      <c r="AG123" s="212" t="s">
        <v>145</v>
      </c>
      <c r="AH123" s="212">
        <v>0</v>
      </c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3" x14ac:dyDescent="0.2">
      <c r="A124" s="219"/>
      <c r="B124" s="220"/>
      <c r="C124" s="244" t="s">
        <v>331</v>
      </c>
      <c r="D124" s="223"/>
      <c r="E124" s="224">
        <v>12.75</v>
      </c>
      <c r="F124" s="222"/>
      <c r="G124" s="22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145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">
      <c r="A125" s="219"/>
      <c r="B125" s="220"/>
      <c r="C125" s="244" t="s">
        <v>329</v>
      </c>
      <c r="D125" s="223"/>
      <c r="E125" s="224">
        <v>16</v>
      </c>
      <c r="F125" s="222"/>
      <c r="G125" s="222"/>
      <c r="H125" s="222"/>
      <c r="I125" s="222"/>
      <c r="J125" s="222"/>
      <c r="K125" s="222"/>
      <c r="L125" s="222"/>
      <c r="M125" s="222"/>
      <c r="N125" s="221"/>
      <c r="O125" s="221"/>
      <c r="P125" s="221"/>
      <c r="Q125" s="221"/>
      <c r="R125" s="222"/>
      <c r="S125" s="222"/>
      <c r="T125" s="222"/>
      <c r="U125" s="222"/>
      <c r="V125" s="222"/>
      <c r="W125" s="222"/>
      <c r="X125" s="222"/>
      <c r="Y125" s="222"/>
      <c r="Z125" s="212"/>
      <c r="AA125" s="212"/>
      <c r="AB125" s="212"/>
      <c r="AC125" s="212"/>
      <c r="AD125" s="212"/>
      <c r="AE125" s="212"/>
      <c r="AF125" s="212"/>
      <c r="AG125" s="212" t="s">
        <v>145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2" x14ac:dyDescent="0.2">
      <c r="A126" s="219"/>
      <c r="B126" s="220"/>
      <c r="C126" s="245"/>
      <c r="D126" s="240"/>
      <c r="E126" s="240"/>
      <c r="F126" s="240"/>
      <c r="G126" s="240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149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ht="22.5" outlineLevel="1" x14ac:dyDescent="0.2">
      <c r="A127" s="233">
        <v>23</v>
      </c>
      <c r="B127" s="234" t="s">
        <v>334</v>
      </c>
      <c r="C127" s="243" t="s">
        <v>335</v>
      </c>
      <c r="D127" s="235" t="s">
        <v>218</v>
      </c>
      <c r="E127" s="236">
        <v>18.510000000000002</v>
      </c>
      <c r="F127" s="237"/>
      <c r="G127" s="238">
        <f>ROUND(E127*F127,2)</f>
        <v>0</v>
      </c>
      <c r="H127" s="237"/>
      <c r="I127" s="238">
        <f>ROUND(E127*H127,2)</f>
        <v>0</v>
      </c>
      <c r="J127" s="237"/>
      <c r="K127" s="238">
        <f>ROUND(E127*J127,2)</f>
        <v>0</v>
      </c>
      <c r="L127" s="238">
        <v>21</v>
      </c>
      <c r="M127" s="238">
        <f>G127*(1+L127/100)</f>
        <v>0</v>
      </c>
      <c r="N127" s="236">
        <v>0.32200000000000001</v>
      </c>
      <c r="O127" s="236">
        <f>ROUND(E127*N127,2)</f>
        <v>5.96</v>
      </c>
      <c r="P127" s="236">
        <v>0</v>
      </c>
      <c r="Q127" s="236">
        <f>ROUND(E127*P127,2)</f>
        <v>0</v>
      </c>
      <c r="R127" s="238" t="s">
        <v>327</v>
      </c>
      <c r="S127" s="238" t="s">
        <v>220</v>
      </c>
      <c r="T127" s="239" t="s">
        <v>220</v>
      </c>
      <c r="U127" s="222">
        <v>0.03</v>
      </c>
      <c r="V127" s="222">
        <f>ROUND(E127*U127,2)</f>
        <v>0.56000000000000005</v>
      </c>
      <c r="W127" s="222"/>
      <c r="X127" s="222" t="s">
        <v>141</v>
      </c>
      <c r="Y127" s="222" t="s">
        <v>142</v>
      </c>
      <c r="Z127" s="212"/>
      <c r="AA127" s="212"/>
      <c r="AB127" s="212"/>
      <c r="AC127" s="212"/>
      <c r="AD127" s="212"/>
      <c r="AE127" s="212"/>
      <c r="AF127" s="212"/>
      <c r="AG127" s="212" t="s">
        <v>143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2" x14ac:dyDescent="0.2">
      <c r="A128" s="219"/>
      <c r="B128" s="220"/>
      <c r="C128" s="244" t="s">
        <v>336</v>
      </c>
      <c r="D128" s="223"/>
      <c r="E128" s="224"/>
      <c r="F128" s="222"/>
      <c r="G128" s="222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145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3" x14ac:dyDescent="0.2">
      <c r="A129" s="219"/>
      <c r="B129" s="220"/>
      <c r="C129" s="244" t="s">
        <v>337</v>
      </c>
      <c r="D129" s="223"/>
      <c r="E129" s="224">
        <v>5.76</v>
      </c>
      <c r="F129" s="222"/>
      <c r="G129" s="222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145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3" x14ac:dyDescent="0.2">
      <c r="A130" s="219"/>
      <c r="B130" s="220"/>
      <c r="C130" s="244" t="s">
        <v>234</v>
      </c>
      <c r="D130" s="223"/>
      <c r="E130" s="224"/>
      <c r="F130" s="222"/>
      <c r="G130" s="222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145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3" x14ac:dyDescent="0.2">
      <c r="A131" s="219"/>
      <c r="B131" s="220"/>
      <c r="C131" s="244" t="s">
        <v>338</v>
      </c>
      <c r="D131" s="223"/>
      <c r="E131" s="224">
        <v>12.75</v>
      </c>
      <c r="F131" s="222"/>
      <c r="G131" s="222"/>
      <c r="H131" s="222"/>
      <c r="I131" s="222"/>
      <c r="J131" s="222"/>
      <c r="K131" s="222"/>
      <c r="L131" s="222"/>
      <c r="M131" s="222"/>
      <c r="N131" s="221"/>
      <c r="O131" s="221"/>
      <c r="P131" s="221"/>
      <c r="Q131" s="221"/>
      <c r="R131" s="222"/>
      <c r="S131" s="222"/>
      <c r="T131" s="222"/>
      <c r="U131" s="222"/>
      <c r="V131" s="222"/>
      <c r="W131" s="222"/>
      <c r="X131" s="222"/>
      <c r="Y131" s="222"/>
      <c r="Z131" s="212"/>
      <c r="AA131" s="212"/>
      <c r="AB131" s="212"/>
      <c r="AC131" s="212"/>
      <c r="AD131" s="212"/>
      <c r="AE131" s="212"/>
      <c r="AF131" s="212"/>
      <c r="AG131" s="212" t="s">
        <v>145</v>
      </c>
      <c r="AH131" s="212">
        <v>0</v>
      </c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2" x14ac:dyDescent="0.2">
      <c r="A132" s="219"/>
      <c r="B132" s="220"/>
      <c r="C132" s="245"/>
      <c r="D132" s="240"/>
      <c r="E132" s="240"/>
      <c r="F132" s="240"/>
      <c r="G132" s="240"/>
      <c r="H132" s="222"/>
      <c r="I132" s="222"/>
      <c r="J132" s="222"/>
      <c r="K132" s="222"/>
      <c r="L132" s="222"/>
      <c r="M132" s="222"/>
      <c r="N132" s="221"/>
      <c r="O132" s="221"/>
      <c r="P132" s="221"/>
      <c r="Q132" s="221"/>
      <c r="R132" s="222"/>
      <c r="S132" s="222"/>
      <c r="T132" s="222"/>
      <c r="U132" s="222"/>
      <c r="V132" s="222"/>
      <c r="W132" s="222"/>
      <c r="X132" s="222"/>
      <c r="Y132" s="222"/>
      <c r="Z132" s="212"/>
      <c r="AA132" s="212"/>
      <c r="AB132" s="212"/>
      <c r="AC132" s="212"/>
      <c r="AD132" s="212"/>
      <c r="AE132" s="212"/>
      <c r="AF132" s="212"/>
      <c r="AG132" s="212" t="s">
        <v>149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">
      <c r="A133" s="233">
        <v>24</v>
      </c>
      <c r="B133" s="234" t="s">
        <v>339</v>
      </c>
      <c r="C133" s="243" t="s">
        <v>340</v>
      </c>
      <c r="D133" s="235" t="s">
        <v>218</v>
      </c>
      <c r="E133" s="236">
        <v>18.510000000000002</v>
      </c>
      <c r="F133" s="237"/>
      <c r="G133" s="238">
        <f>ROUND(E133*F133,2)</f>
        <v>0</v>
      </c>
      <c r="H133" s="237"/>
      <c r="I133" s="238">
        <f>ROUND(E133*H133,2)</f>
        <v>0</v>
      </c>
      <c r="J133" s="237"/>
      <c r="K133" s="238">
        <f>ROUND(E133*J133,2)</f>
        <v>0</v>
      </c>
      <c r="L133" s="238">
        <v>21</v>
      </c>
      <c r="M133" s="238">
        <f>G133*(1+L133/100)</f>
        <v>0</v>
      </c>
      <c r="N133" s="236">
        <v>2.5300000000000001E-3</v>
      </c>
      <c r="O133" s="236">
        <f>ROUND(E133*N133,2)</f>
        <v>0.05</v>
      </c>
      <c r="P133" s="236">
        <v>0</v>
      </c>
      <c r="Q133" s="236">
        <f>ROUND(E133*P133,2)</f>
        <v>0</v>
      </c>
      <c r="R133" s="238" t="s">
        <v>327</v>
      </c>
      <c r="S133" s="238" t="s">
        <v>220</v>
      </c>
      <c r="T133" s="239" t="s">
        <v>220</v>
      </c>
      <c r="U133" s="222">
        <v>2E-3</v>
      </c>
      <c r="V133" s="222">
        <f>ROUND(E133*U133,2)</f>
        <v>0.04</v>
      </c>
      <c r="W133" s="222"/>
      <c r="X133" s="222" t="s">
        <v>141</v>
      </c>
      <c r="Y133" s="222" t="s">
        <v>142</v>
      </c>
      <c r="Z133" s="212"/>
      <c r="AA133" s="212"/>
      <c r="AB133" s="212"/>
      <c r="AC133" s="212"/>
      <c r="AD133" s="212"/>
      <c r="AE133" s="212"/>
      <c r="AF133" s="212"/>
      <c r="AG133" s="212" t="s">
        <v>143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2" x14ac:dyDescent="0.2">
      <c r="A134" s="219"/>
      <c r="B134" s="220"/>
      <c r="C134" s="246"/>
      <c r="D134" s="241"/>
      <c r="E134" s="241"/>
      <c r="F134" s="241"/>
      <c r="G134" s="241"/>
      <c r="H134" s="222"/>
      <c r="I134" s="222"/>
      <c r="J134" s="222"/>
      <c r="K134" s="222"/>
      <c r="L134" s="222"/>
      <c r="M134" s="222"/>
      <c r="N134" s="221"/>
      <c r="O134" s="221"/>
      <c r="P134" s="221"/>
      <c r="Q134" s="221"/>
      <c r="R134" s="222"/>
      <c r="S134" s="222"/>
      <c r="T134" s="222"/>
      <c r="U134" s="222"/>
      <c r="V134" s="222"/>
      <c r="W134" s="222"/>
      <c r="X134" s="222"/>
      <c r="Y134" s="222"/>
      <c r="Z134" s="212"/>
      <c r="AA134" s="212"/>
      <c r="AB134" s="212"/>
      <c r="AC134" s="212"/>
      <c r="AD134" s="212"/>
      <c r="AE134" s="212"/>
      <c r="AF134" s="212"/>
      <c r="AG134" s="212" t="s">
        <v>149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1" x14ac:dyDescent="0.2">
      <c r="A135" s="233">
        <v>25</v>
      </c>
      <c r="B135" s="234" t="s">
        <v>341</v>
      </c>
      <c r="C135" s="243" t="s">
        <v>342</v>
      </c>
      <c r="D135" s="235" t="s">
        <v>218</v>
      </c>
      <c r="E135" s="236">
        <v>18.510000000000002</v>
      </c>
      <c r="F135" s="237"/>
      <c r="G135" s="238">
        <f>ROUND(E135*F135,2)</f>
        <v>0</v>
      </c>
      <c r="H135" s="237"/>
      <c r="I135" s="238">
        <f>ROUND(E135*H135,2)</f>
        <v>0</v>
      </c>
      <c r="J135" s="237"/>
      <c r="K135" s="238">
        <f>ROUND(E135*J135,2)</f>
        <v>0</v>
      </c>
      <c r="L135" s="238">
        <v>21</v>
      </c>
      <c r="M135" s="238">
        <f>G135*(1+L135/100)</f>
        <v>0</v>
      </c>
      <c r="N135" s="236">
        <v>0.12169000000000001</v>
      </c>
      <c r="O135" s="236">
        <f>ROUND(E135*N135,2)</f>
        <v>2.25</v>
      </c>
      <c r="P135" s="236">
        <v>0</v>
      </c>
      <c r="Q135" s="236">
        <f>ROUND(E135*P135,2)</f>
        <v>0</v>
      </c>
      <c r="R135" s="238" t="s">
        <v>327</v>
      </c>
      <c r="S135" s="238" t="s">
        <v>220</v>
      </c>
      <c r="T135" s="239" t="s">
        <v>220</v>
      </c>
      <c r="U135" s="222">
        <v>0.02</v>
      </c>
      <c r="V135" s="222">
        <f>ROUND(E135*U135,2)</f>
        <v>0.37</v>
      </c>
      <c r="W135" s="222"/>
      <c r="X135" s="222" t="s">
        <v>141</v>
      </c>
      <c r="Y135" s="222" t="s">
        <v>142</v>
      </c>
      <c r="Z135" s="212"/>
      <c r="AA135" s="212"/>
      <c r="AB135" s="212"/>
      <c r="AC135" s="212"/>
      <c r="AD135" s="212"/>
      <c r="AE135" s="212"/>
      <c r="AF135" s="212"/>
      <c r="AG135" s="212" t="s">
        <v>143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2" x14ac:dyDescent="0.2">
      <c r="A136" s="219"/>
      <c r="B136" s="220"/>
      <c r="C136" s="258" t="s">
        <v>343</v>
      </c>
      <c r="D136" s="255"/>
      <c r="E136" s="255"/>
      <c r="F136" s="255"/>
      <c r="G136" s="255"/>
      <c r="H136" s="222"/>
      <c r="I136" s="222"/>
      <c r="J136" s="222"/>
      <c r="K136" s="222"/>
      <c r="L136" s="222"/>
      <c r="M136" s="222"/>
      <c r="N136" s="221"/>
      <c r="O136" s="221"/>
      <c r="P136" s="221"/>
      <c r="Q136" s="221"/>
      <c r="R136" s="222"/>
      <c r="S136" s="222"/>
      <c r="T136" s="222"/>
      <c r="U136" s="222"/>
      <c r="V136" s="222"/>
      <c r="W136" s="222"/>
      <c r="X136" s="222"/>
      <c r="Y136" s="222"/>
      <c r="Z136" s="212"/>
      <c r="AA136" s="212"/>
      <c r="AB136" s="212"/>
      <c r="AC136" s="212"/>
      <c r="AD136" s="212"/>
      <c r="AE136" s="212"/>
      <c r="AF136" s="212"/>
      <c r="AG136" s="212" t="s">
        <v>222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2">
      <c r="A137" s="219"/>
      <c r="B137" s="220"/>
      <c r="C137" s="245"/>
      <c r="D137" s="240"/>
      <c r="E137" s="240"/>
      <c r="F137" s="240"/>
      <c r="G137" s="240"/>
      <c r="H137" s="222"/>
      <c r="I137" s="222"/>
      <c r="J137" s="222"/>
      <c r="K137" s="222"/>
      <c r="L137" s="222"/>
      <c r="M137" s="222"/>
      <c r="N137" s="221"/>
      <c r="O137" s="221"/>
      <c r="P137" s="221"/>
      <c r="Q137" s="221"/>
      <c r="R137" s="222"/>
      <c r="S137" s="222"/>
      <c r="T137" s="222"/>
      <c r="U137" s="222"/>
      <c r="V137" s="222"/>
      <c r="W137" s="222"/>
      <c r="X137" s="222"/>
      <c r="Y137" s="222"/>
      <c r="Z137" s="212"/>
      <c r="AA137" s="212"/>
      <c r="AB137" s="212"/>
      <c r="AC137" s="212"/>
      <c r="AD137" s="212"/>
      <c r="AE137" s="212"/>
      <c r="AF137" s="212"/>
      <c r="AG137" s="212" t="s">
        <v>149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x14ac:dyDescent="0.2">
      <c r="A138" s="226" t="s">
        <v>135</v>
      </c>
      <c r="B138" s="227" t="s">
        <v>85</v>
      </c>
      <c r="C138" s="242" t="s">
        <v>86</v>
      </c>
      <c r="D138" s="228"/>
      <c r="E138" s="229"/>
      <c r="F138" s="230"/>
      <c r="G138" s="230">
        <f>SUMIF(AG139:AG148,"&lt;&gt;NOR",G139:G148)</f>
        <v>0</v>
      </c>
      <c r="H138" s="230"/>
      <c r="I138" s="230">
        <f>SUM(I139:I148)</f>
        <v>0</v>
      </c>
      <c r="J138" s="230"/>
      <c r="K138" s="230">
        <f>SUM(K139:K148)</f>
        <v>0</v>
      </c>
      <c r="L138" s="230"/>
      <c r="M138" s="230">
        <f>SUM(M139:M148)</f>
        <v>0</v>
      </c>
      <c r="N138" s="229"/>
      <c r="O138" s="229">
        <f>SUM(O139:O148)</f>
        <v>11.76</v>
      </c>
      <c r="P138" s="229"/>
      <c r="Q138" s="229">
        <f>SUM(Q139:Q148)</f>
        <v>0</v>
      </c>
      <c r="R138" s="230"/>
      <c r="S138" s="230"/>
      <c r="T138" s="231"/>
      <c r="U138" s="225"/>
      <c r="V138" s="225">
        <f>SUM(V139:V148)</f>
        <v>15.42</v>
      </c>
      <c r="W138" s="225"/>
      <c r="X138" s="225"/>
      <c r="Y138" s="225"/>
      <c r="AG138" t="s">
        <v>136</v>
      </c>
    </row>
    <row r="139" spans="1:60" outlineLevel="1" x14ac:dyDescent="0.2">
      <c r="A139" s="233">
        <v>26</v>
      </c>
      <c r="B139" s="234" t="s">
        <v>344</v>
      </c>
      <c r="C139" s="243" t="s">
        <v>345</v>
      </c>
      <c r="D139" s="235" t="s">
        <v>230</v>
      </c>
      <c r="E139" s="236">
        <v>4.6239999999999997</v>
      </c>
      <c r="F139" s="237"/>
      <c r="G139" s="238">
        <f>ROUND(E139*F139,2)</f>
        <v>0</v>
      </c>
      <c r="H139" s="237"/>
      <c r="I139" s="238">
        <f>ROUND(E139*H139,2)</f>
        <v>0</v>
      </c>
      <c r="J139" s="237"/>
      <c r="K139" s="238">
        <f>ROUND(E139*J139,2)</f>
        <v>0</v>
      </c>
      <c r="L139" s="238">
        <v>21</v>
      </c>
      <c r="M139" s="238">
        <f>G139*(1+L139/100)</f>
        <v>0</v>
      </c>
      <c r="N139" s="236">
        <v>2.5249999999999999</v>
      </c>
      <c r="O139" s="236">
        <f>ROUND(E139*N139,2)</f>
        <v>11.68</v>
      </c>
      <c r="P139" s="236">
        <v>0</v>
      </c>
      <c r="Q139" s="236">
        <f>ROUND(E139*P139,2)</f>
        <v>0</v>
      </c>
      <c r="R139" s="238" t="s">
        <v>302</v>
      </c>
      <c r="S139" s="238" t="s">
        <v>220</v>
      </c>
      <c r="T139" s="239" t="s">
        <v>220</v>
      </c>
      <c r="U139" s="222">
        <v>2.58</v>
      </c>
      <c r="V139" s="222">
        <f>ROUND(E139*U139,2)</f>
        <v>11.93</v>
      </c>
      <c r="W139" s="222"/>
      <c r="X139" s="222" t="s">
        <v>141</v>
      </c>
      <c r="Y139" s="222" t="s">
        <v>142</v>
      </c>
      <c r="Z139" s="212"/>
      <c r="AA139" s="212"/>
      <c r="AB139" s="212"/>
      <c r="AC139" s="212"/>
      <c r="AD139" s="212"/>
      <c r="AE139" s="212"/>
      <c r="AF139" s="212"/>
      <c r="AG139" s="212" t="s">
        <v>143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2" x14ac:dyDescent="0.2">
      <c r="A140" s="219"/>
      <c r="B140" s="220"/>
      <c r="C140" s="258" t="s">
        <v>346</v>
      </c>
      <c r="D140" s="255"/>
      <c r="E140" s="255"/>
      <c r="F140" s="255"/>
      <c r="G140" s="255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222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2" x14ac:dyDescent="0.2">
      <c r="A141" s="219"/>
      <c r="B141" s="220"/>
      <c r="C141" s="259" t="s">
        <v>347</v>
      </c>
      <c r="D141" s="256"/>
      <c r="E141" s="256"/>
      <c r="F141" s="256"/>
      <c r="G141" s="256"/>
      <c r="H141" s="222"/>
      <c r="I141" s="222"/>
      <c r="J141" s="222"/>
      <c r="K141" s="222"/>
      <c r="L141" s="222"/>
      <c r="M141" s="222"/>
      <c r="N141" s="221"/>
      <c r="O141" s="221"/>
      <c r="P141" s="221"/>
      <c r="Q141" s="221"/>
      <c r="R141" s="222"/>
      <c r="S141" s="222"/>
      <c r="T141" s="222"/>
      <c r="U141" s="222"/>
      <c r="V141" s="222"/>
      <c r="W141" s="222"/>
      <c r="X141" s="222"/>
      <c r="Y141" s="222"/>
      <c r="Z141" s="212"/>
      <c r="AA141" s="212"/>
      <c r="AB141" s="212"/>
      <c r="AC141" s="212"/>
      <c r="AD141" s="212"/>
      <c r="AE141" s="212"/>
      <c r="AF141" s="212"/>
      <c r="AG141" s="212" t="s">
        <v>227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2">
      <c r="A142" s="219"/>
      <c r="B142" s="220"/>
      <c r="C142" s="244" t="s">
        <v>348</v>
      </c>
      <c r="D142" s="223"/>
      <c r="E142" s="224">
        <v>4.6239999999999997</v>
      </c>
      <c r="F142" s="222"/>
      <c r="G142" s="222"/>
      <c r="H142" s="222"/>
      <c r="I142" s="222"/>
      <c r="J142" s="222"/>
      <c r="K142" s="222"/>
      <c r="L142" s="222"/>
      <c r="M142" s="222"/>
      <c r="N142" s="221"/>
      <c r="O142" s="221"/>
      <c r="P142" s="221"/>
      <c r="Q142" s="221"/>
      <c r="R142" s="222"/>
      <c r="S142" s="222"/>
      <c r="T142" s="222"/>
      <c r="U142" s="222"/>
      <c r="V142" s="222"/>
      <c r="W142" s="222"/>
      <c r="X142" s="222"/>
      <c r="Y142" s="222"/>
      <c r="Z142" s="212"/>
      <c r="AA142" s="212"/>
      <c r="AB142" s="212"/>
      <c r="AC142" s="212"/>
      <c r="AD142" s="212"/>
      <c r="AE142" s="212"/>
      <c r="AF142" s="212"/>
      <c r="AG142" s="212" t="s">
        <v>145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2" x14ac:dyDescent="0.2">
      <c r="A143" s="219"/>
      <c r="B143" s="220"/>
      <c r="C143" s="245"/>
      <c r="D143" s="240"/>
      <c r="E143" s="240"/>
      <c r="F143" s="240"/>
      <c r="G143" s="240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149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1" x14ac:dyDescent="0.2">
      <c r="A144" s="233">
        <v>27</v>
      </c>
      <c r="B144" s="234" t="s">
        <v>349</v>
      </c>
      <c r="C144" s="243" t="s">
        <v>350</v>
      </c>
      <c r="D144" s="235" t="s">
        <v>218</v>
      </c>
      <c r="E144" s="236">
        <v>5.44</v>
      </c>
      <c r="F144" s="237"/>
      <c r="G144" s="238">
        <f>ROUND(E144*F144,2)</f>
        <v>0</v>
      </c>
      <c r="H144" s="237"/>
      <c r="I144" s="238">
        <f>ROUND(E144*H144,2)</f>
        <v>0</v>
      </c>
      <c r="J144" s="237"/>
      <c r="K144" s="238">
        <f>ROUND(E144*J144,2)</f>
        <v>0</v>
      </c>
      <c r="L144" s="238">
        <v>21</v>
      </c>
      <c r="M144" s="238">
        <f>G144*(1+L144/100)</f>
        <v>0</v>
      </c>
      <c r="N144" s="236">
        <v>1.41E-2</v>
      </c>
      <c r="O144" s="236">
        <f>ROUND(E144*N144,2)</f>
        <v>0.08</v>
      </c>
      <c r="P144" s="236">
        <v>0</v>
      </c>
      <c r="Q144" s="236">
        <f>ROUND(E144*P144,2)</f>
        <v>0</v>
      </c>
      <c r="R144" s="238" t="s">
        <v>302</v>
      </c>
      <c r="S144" s="238" t="s">
        <v>220</v>
      </c>
      <c r="T144" s="239" t="s">
        <v>220</v>
      </c>
      <c r="U144" s="222">
        <v>0.4</v>
      </c>
      <c r="V144" s="222">
        <f>ROUND(E144*U144,2)</f>
        <v>2.1800000000000002</v>
      </c>
      <c r="W144" s="222"/>
      <c r="X144" s="222" t="s">
        <v>141</v>
      </c>
      <c r="Y144" s="222" t="s">
        <v>142</v>
      </c>
      <c r="Z144" s="212"/>
      <c r="AA144" s="212"/>
      <c r="AB144" s="212"/>
      <c r="AC144" s="212"/>
      <c r="AD144" s="212"/>
      <c r="AE144" s="212"/>
      <c r="AF144" s="212"/>
      <c r="AG144" s="212" t="s">
        <v>143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2" x14ac:dyDescent="0.2">
      <c r="A145" s="219"/>
      <c r="B145" s="220"/>
      <c r="C145" s="244" t="s">
        <v>351</v>
      </c>
      <c r="D145" s="223"/>
      <c r="E145" s="224">
        <v>5.44</v>
      </c>
      <c r="F145" s="222"/>
      <c r="G145" s="222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145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2" x14ac:dyDescent="0.2">
      <c r="A146" s="219"/>
      <c r="B146" s="220"/>
      <c r="C146" s="245"/>
      <c r="D146" s="240"/>
      <c r="E146" s="240"/>
      <c r="F146" s="240"/>
      <c r="G146" s="240"/>
      <c r="H146" s="222"/>
      <c r="I146" s="222"/>
      <c r="J146" s="222"/>
      <c r="K146" s="222"/>
      <c r="L146" s="222"/>
      <c r="M146" s="222"/>
      <c r="N146" s="221"/>
      <c r="O146" s="221"/>
      <c r="P146" s="221"/>
      <c r="Q146" s="221"/>
      <c r="R146" s="222"/>
      <c r="S146" s="222"/>
      <c r="T146" s="222"/>
      <c r="U146" s="222"/>
      <c r="V146" s="222"/>
      <c r="W146" s="222"/>
      <c r="X146" s="222"/>
      <c r="Y146" s="222"/>
      <c r="Z146" s="212"/>
      <c r="AA146" s="212"/>
      <c r="AB146" s="212"/>
      <c r="AC146" s="212"/>
      <c r="AD146" s="212"/>
      <c r="AE146" s="212"/>
      <c r="AF146" s="212"/>
      <c r="AG146" s="212" t="s">
        <v>149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33">
        <v>28</v>
      </c>
      <c r="B147" s="234" t="s">
        <v>352</v>
      </c>
      <c r="C147" s="243" t="s">
        <v>353</v>
      </c>
      <c r="D147" s="235" t="s">
        <v>218</v>
      </c>
      <c r="E147" s="236">
        <v>5.44</v>
      </c>
      <c r="F147" s="237"/>
      <c r="G147" s="238">
        <f>ROUND(E147*F147,2)</f>
        <v>0</v>
      </c>
      <c r="H147" s="237"/>
      <c r="I147" s="238">
        <f>ROUND(E147*H147,2)</f>
        <v>0</v>
      </c>
      <c r="J147" s="237"/>
      <c r="K147" s="238">
        <f>ROUND(E147*J147,2)</f>
        <v>0</v>
      </c>
      <c r="L147" s="238">
        <v>21</v>
      </c>
      <c r="M147" s="238">
        <f>G147*(1+L147/100)</f>
        <v>0</v>
      </c>
      <c r="N147" s="236">
        <v>0</v>
      </c>
      <c r="O147" s="236">
        <f>ROUND(E147*N147,2)</f>
        <v>0</v>
      </c>
      <c r="P147" s="236">
        <v>0</v>
      </c>
      <c r="Q147" s="236">
        <f>ROUND(E147*P147,2)</f>
        <v>0</v>
      </c>
      <c r="R147" s="238" t="s">
        <v>302</v>
      </c>
      <c r="S147" s="238" t="s">
        <v>220</v>
      </c>
      <c r="T147" s="239" t="s">
        <v>220</v>
      </c>
      <c r="U147" s="222">
        <v>0.24</v>
      </c>
      <c r="V147" s="222">
        <f>ROUND(E147*U147,2)</f>
        <v>1.31</v>
      </c>
      <c r="W147" s="222"/>
      <c r="X147" s="222" t="s">
        <v>141</v>
      </c>
      <c r="Y147" s="222" t="s">
        <v>142</v>
      </c>
      <c r="Z147" s="212"/>
      <c r="AA147" s="212"/>
      <c r="AB147" s="212"/>
      <c r="AC147" s="212"/>
      <c r="AD147" s="212"/>
      <c r="AE147" s="212"/>
      <c r="AF147" s="212"/>
      <c r="AG147" s="212" t="s">
        <v>143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2" x14ac:dyDescent="0.2">
      <c r="A148" s="219"/>
      <c r="B148" s="220"/>
      <c r="C148" s="246"/>
      <c r="D148" s="241"/>
      <c r="E148" s="241"/>
      <c r="F148" s="241"/>
      <c r="G148" s="241"/>
      <c r="H148" s="222"/>
      <c r="I148" s="222"/>
      <c r="J148" s="222"/>
      <c r="K148" s="222"/>
      <c r="L148" s="222"/>
      <c r="M148" s="222"/>
      <c r="N148" s="221"/>
      <c r="O148" s="221"/>
      <c r="P148" s="221"/>
      <c r="Q148" s="221"/>
      <c r="R148" s="222"/>
      <c r="S148" s="222"/>
      <c r="T148" s="222"/>
      <c r="U148" s="222"/>
      <c r="V148" s="222"/>
      <c r="W148" s="222"/>
      <c r="X148" s="222"/>
      <c r="Y148" s="222"/>
      <c r="Z148" s="212"/>
      <c r="AA148" s="212"/>
      <c r="AB148" s="212"/>
      <c r="AC148" s="212"/>
      <c r="AD148" s="212"/>
      <c r="AE148" s="212"/>
      <c r="AF148" s="212"/>
      <c r="AG148" s="212" t="s">
        <v>149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x14ac:dyDescent="0.2">
      <c r="A149" s="226" t="s">
        <v>135</v>
      </c>
      <c r="B149" s="227" t="s">
        <v>87</v>
      </c>
      <c r="C149" s="242" t="s">
        <v>88</v>
      </c>
      <c r="D149" s="228"/>
      <c r="E149" s="229"/>
      <c r="F149" s="230"/>
      <c r="G149" s="230">
        <f>SUMIF(AG150:AG155,"&lt;&gt;NOR",G150:G155)</f>
        <v>0</v>
      </c>
      <c r="H149" s="230"/>
      <c r="I149" s="230">
        <f>SUM(I150:I155)</f>
        <v>0</v>
      </c>
      <c r="J149" s="230"/>
      <c r="K149" s="230">
        <f>SUM(K150:K155)</f>
        <v>0</v>
      </c>
      <c r="L149" s="230"/>
      <c r="M149" s="230">
        <f>SUM(M150:M155)</f>
        <v>0</v>
      </c>
      <c r="N149" s="229"/>
      <c r="O149" s="229">
        <f>SUM(O150:O155)</f>
        <v>0</v>
      </c>
      <c r="P149" s="229"/>
      <c r="Q149" s="229">
        <f>SUM(Q150:Q155)</f>
        <v>0</v>
      </c>
      <c r="R149" s="230"/>
      <c r="S149" s="230"/>
      <c r="T149" s="231"/>
      <c r="U149" s="225"/>
      <c r="V149" s="225">
        <f>SUM(V150:V155)</f>
        <v>0</v>
      </c>
      <c r="W149" s="225"/>
      <c r="X149" s="225"/>
      <c r="Y149" s="225"/>
      <c r="AG149" t="s">
        <v>136</v>
      </c>
    </row>
    <row r="150" spans="1:60" outlineLevel="1" x14ac:dyDescent="0.2">
      <c r="A150" s="233">
        <v>29</v>
      </c>
      <c r="B150" s="234" t="s">
        <v>354</v>
      </c>
      <c r="C150" s="243" t="s">
        <v>355</v>
      </c>
      <c r="D150" s="235" t="s">
        <v>138</v>
      </c>
      <c r="E150" s="236">
        <v>4</v>
      </c>
      <c r="F150" s="237"/>
      <c r="G150" s="238">
        <f>ROUND(E150*F150,2)</f>
        <v>0</v>
      </c>
      <c r="H150" s="237"/>
      <c r="I150" s="238">
        <f>ROUND(E150*H150,2)</f>
        <v>0</v>
      </c>
      <c r="J150" s="237"/>
      <c r="K150" s="238">
        <f>ROUND(E150*J150,2)</f>
        <v>0</v>
      </c>
      <c r="L150" s="238">
        <v>21</v>
      </c>
      <c r="M150" s="238">
        <f>G150*(1+L150/100)</f>
        <v>0</v>
      </c>
      <c r="N150" s="236">
        <v>0</v>
      </c>
      <c r="O150" s="236">
        <f>ROUND(E150*N150,2)</f>
        <v>0</v>
      </c>
      <c r="P150" s="236">
        <v>0</v>
      </c>
      <c r="Q150" s="236">
        <f>ROUND(E150*P150,2)</f>
        <v>0</v>
      </c>
      <c r="R150" s="238"/>
      <c r="S150" s="238" t="s">
        <v>139</v>
      </c>
      <c r="T150" s="239" t="s">
        <v>140</v>
      </c>
      <c r="U150" s="222">
        <v>0</v>
      </c>
      <c r="V150" s="222">
        <f>ROUND(E150*U150,2)</f>
        <v>0</v>
      </c>
      <c r="W150" s="222"/>
      <c r="X150" s="222" t="s">
        <v>141</v>
      </c>
      <c r="Y150" s="222" t="s">
        <v>142</v>
      </c>
      <c r="Z150" s="212"/>
      <c r="AA150" s="212"/>
      <c r="AB150" s="212"/>
      <c r="AC150" s="212"/>
      <c r="AD150" s="212"/>
      <c r="AE150" s="212"/>
      <c r="AF150" s="212"/>
      <c r="AG150" s="212" t="s">
        <v>143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2" x14ac:dyDescent="0.2">
      <c r="A151" s="219"/>
      <c r="B151" s="220"/>
      <c r="C151" s="246"/>
      <c r="D151" s="241"/>
      <c r="E151" s="241"/>
      <c r="F151" s="241"/>
      <c r="G151" s="241"/>
      <c r="H151" s="222"/>
      <c r="I151" s="222"/>
      <c r="J151" s="222"/>
      <c r="K151" s="222"/>
      <c r="L151" s="222"/>
      <c r="M151" s="222"/>
      <c r="N151" s="221"/>
      <c r="O151" s="221"/>
      <c r="P151" s="221"/>
      <c r="Q151" s="221"/>
      <c r="R151" s="222"/>
      <c r="S151" s="222"/>
      <c r="T151" s="222"/>
      <c r="U151" s="222"/>
      <c r="V151" s="222"/>
      <c r="W151" s="222"/>
      <c r="X151" s="222"/>
      <c r="Y151" s="222"/>
      <c r="Z151" s="212"/>
      <c r="AA151" s="212"/>
      <c r="AB151" s="212"/>
      <c r="AC151" s="212"/>
      <c r="AD151" s="212"/>
      <c r="AE151" s="212"/>
      <c r="AF151" s="212"/>
      <c r="AG151" s="212" t="s">
        <v>149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">
      <c r="A152" s="233">
        <v>30</v>
      </c>
      <c r="B152" s="234" t="s">
        <v>356</v>
      </c>
      <c r="C152" s="243" t="s">
        <v>357</v>
      </c>
      <c r="D152" s="235" t="s">
        <v>152</v>
      </c>
      <c r="E152" s="236">
        <v>4</v>
      </c>
      <c r="F152" s="237"/>
      <c r="G152" s="238">
        <f>ROUND(E152*F152,2)</f>
        <v>0</v>
      </c>
      <c r="H152" s="237"/>
      <c r="I152" s="238">
        <f>ROUND(E152*H152,2)</f>
        <v>0</v>
      </c>
      <c r="J152" s="237"/>
      <c r="K152" s="238">
        <f>ROUND(E152*J152,2)</f>
        <v>0</v>
      </c>
      <c r="L152" s="238">
        <v>21</v>
      </c>
      <c r="M152" s="238">
        <f>G152*(1+L152/100)</f>
        <v>0</v>
      </c>
      <c r="N152" s="236">
        <v>0</v>
      </c>
      <c r="O152" s="236">
        <f>ROUND(E152*N152,2)</f>
        <v>0</v>
      </c>
      <c r="P152" s="236">
        <v>0</v>
      </c>
      <c r="Q152" s="236">
        <f>ROUND(E152*P152,2)</f>
        <v>0</v>
      </c>
      <c r="R152" s="238"/>
      <c r="S152" s="238" t="s">
        <v>139</v>
      </c>
      <c r="T152" s="239" t="s">
        <v>140</v>
      </c>
      <c r="U152" s="222">
        <v>0</v>
      </c>
      <c r="V152" s="222">
        <f>ROUND(E152*U152,2)</f>
        <v>0</v>
      </c>
      <c r="W152" s="222"/>
      <c r="X152" s="222" t="s">
        <v>141</v>
      </c>
      <c r="Y152" s="222" t="s">
        <v>142</v>
      </c>
      <c r="Z152" s="212"/>
      <c r="AA152" s="212"/>
      <c r="AB152" s="212"/>
      <c r="AC152" s="212"/>
      <c r="AD152" s="212"/>
      <c r="AE152" s="212"/>
      <c r="AF152" s="212"/>
      <c r="AG152" s="212" t="s">
        <v>143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2" x14ac:dyDescent="0.2">
      <c r="A153" s="219"/>
      <c r="B153" s="220"/>
      <c r="C153" s="246"/>
      <c r="D153" s="241"/>
      <c r="E153" s="241"/>
      <c r="F153" s="241"/>
      <c r="G153" s="241"/>
      <c r="H153" s="222"/>
      <c r="I153" s="222"/>
      <c r="J153" s="222"/>
      <c r="K153" s="222"/>
      <c r="L153" s="222"/>
      <c r="M153" s="222"/>
      <c r="N153" s="221"/>
      <c r="O153" s="221"/>
      <c r="P153" s="221"/>
      <c r="Q153" s="221"/>
      <c r="R153" s="222"/>
      <c r="S153" s="222"/>
      <c r="T153" s="222"/>
      <c r="U153" s="222"/>
      <c r="V153" s="222"/>
      <c r="W153" s="222"/>
      <c r="X153" s="222"/>
      <c r="Y153" s="222"/>
      <c r="Z153" s="212"/>
      <c r="AA153" s="212"/>
      <c r="AB153" s="212"/>
      <c r="AC153" s="212"/>
      <c r="AD153" s="212"/>
      <c r="AE153" s="212"/>
      <c r="AF153" s="212"/>
      <c r="AG153" s="212" t="s">
        <v>149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33">
        <v>31</v>
      </c>
      <c r="B154" s="234" t="s">
        <v>358</v>
      </c>
      <c r="C154" s="243" t="s">
        <v>359</v>
      </c>
      <c r="D154" s="235" t="s">
        <v>138</v>
      </c>
      <c r="E154" s="236">
        <v>4</v>
      </c>
      <c r="F154" s="237"/>
      <c r="G154" s="238">
        <f>ROUND(E154*F154,2)</f>
        <v>0</v>
      </c>
      <c r="H154" s="237"/>
      <c r="I154" s="238">
        <f>ROUND(E154*H154,2)</f>
        <v>0</v>
      </c>
      <c r="J154" s="237"/>
      <c r="K154" s="238">
        <f>ROUND(E154*J154,2)</f>
        <v>0</v>
      </c>
      <c r="L154" s="238">
        <v>21</v>
      </c>
      <c r="M154" s="238">
        <f>G154*(1+L154/100)</f>
        <v>0</v>
      </c>
      <c r="N154" s="236">
        <v>0</v>
      </c>
      <c r="O154" s="236">
        <f>ROUND(E154*N154,2)</f>
        <v>0</v>
      </c>
      <c r="P154" s="236">
        <v>0</v>
      </c>
      <c r="Q154" s="236">
        <f>ROUND(E154*P154,2)</f>
        <v>0</v>
      </c>
      <c r="R154" s="238"/>
      <c r="S154" s="238" t="s">
        <v>139</v>
      </c>
      <c r="T154" s="239" t="s">
        <v>140</v>
      </c>
      <c r="U154" s="222">
        <v>0</v>
      </c>
      <c r="V154" s="222">
        <f>ROUND(E154*U154,2)</f>
        <v>0</v>
      </c>
      <c r="W154" s="222"/>
      <c r="X154" s="222" t="s">
        <v>141</v>
      </c>
      <c r="Y154" s="222" t="s">
        <v>142</v>
      </c>
      <c r="Z154" s="212"/>
      <c r="AA154" s="212"/>
      <c r="AB154" s="212"/>
      <c r="AC154" s="212"/>
      <c r="AD154" s="212"/>
      <c r="AE154" s="212"/>
      <c r="AF154" s="212"/>
      <c r="AG154" s="212" t="s">
        <v>143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2" x14ac:dyDescent="0.2">
      <c r="A155" s="219"/>
      <c r="B155" s="220"/>
      <c r="C155" s="246"/>
      <c r="D155" s="241"/>
      <c r="E155" s="241"/>
      <c r="F155" s="241"/>
      <c r="G155" s="241"/>
      <c r="H155" s="222"/>
      <c r="I155" s="222"/>
      <c r="J155" s="222"/>
      <c r="K155" s="222"/>
      <c r="L155" s="222"/>
      <c r="M155" s="222"/>
      <c r="N155" s="221"/>
      <c r="O155" s="221"/>
      <c r="P155" s="221"/>
      <c r="Q155" s="221"/>
      <c r="R155" s="222"/>
      <c r="S155" s="222"/>
      <c r="T155" s="222"/>
      <c r="U155" s="222"/>
      <c r="V155" s="222"/>
      <c r="W155" s="222"/>
      <c r="X155" s="222"/>
      <c r="Y155" s="222"/>
      <c r="Z155" s="212"/>
      <c r="AA155" s="212"/>
      <c r="AB155" s="212"/>
      <c r="AC155" s="212"/>
      <c r="AD155" s="212"/>
      <c r="AE155" s="212"/>
      <c r="AF155" s="212"/>
      <c r="AG155" s="212" t="s">
        <v>149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x14ac:dyDescent="0.2">
      <c r="A156" s="226" t="s">
        <v>135</v>
      </c>
      <c r="B156" s="227" t="s">
        <v>89</v>
      </c>
      <c r="C156" s="242" t="s">
        <v>90</v>
      </c>
      <c r="D156" s="228"/>
      <c r="E156" s="229"/>
      <c r="F156" s="230"/>
      <c r="G156" s="230">
        <f>SUMIF(AG157:AG162,"&lt;&gt;NOR",G157:G162)</f>
        <v>0</v>
      </c>
      <c r="H156" s="230"/>
      <c r="I156" s="230">
        <f>SUM(I157:I162)</f>
        <v>0</v>
      </c>
      <c r="J156" s="230"/>
      <c r="K156" s="230">
        <f>SUM(K157:K162)</f>
        <v>0</v>
      </c>
      <c r="L156" s="230"/>
      <c r="M156" s="230">
        <f>SUM(M157:M162)</f>
        <v>0</v>
      </c>
      <c r="N156" s="229"/>
      <c r="O156" s="229">
        <f>SUM(O157:O162)</f>
        <v>0</v>
      </c>
      <c r="P156" s="229"/>
      <c r="Q156" s="229">
        <f>SUM(Q157:Q162)</f>
        <v>0</v>
      </c>
      <c r="R156" s="230"/>
      <c r="S156" s="230"/>
      <c r="T156" s="231"/>
      <c r="U156" s="225"/>
      <c r="V156" s="225">
        <f>SUM(V157:V162)</f>
        <v>132.21</v>
      </c>
      <c r="W156" s="225"/>
      <c r="X156" s="225"/>
      <c r="Y156" s="225"/>
      <c r="AG156" t="s">
        <v>136</v>
      </c>
    </row>
    <row r="157" spans="1:60" outlineLevel="1" x14ac:dyDescent="0.2">
      <c r="A157" s="233">
        <v>32</v>
      </c>
      <c r="B157" s="234" t="s">
        <v>360</v>
      </c>
      <c r="C157" s="243" t="s">
        <v>361</v>
      </c>
      <c r="D157" s="235" t="s">
        <v>314</v>
      </c>
      <c r="E157" s="236">
        <v>216.73122000000001</v>
      </c>
      <c r="F157" s="237"/>
      <c r="G157" s="238">
        <f>ROUND(E157*F157,2)</f>
        <v>0</v>
      </c>
      <c r="H157" s="237"/>
      <c r="I157" s="238">
        <f>ROUND(E157*H157,2)</f>
        <v>0</v>
      </c>
      <c r="J157" s="237"/>
      <c r="K157" s="238">
        <f>ROUND(E157*J157,2)</f>
        <v>0</v>
      </c>
      <c r="L157" s="238">
        <v>21</v>
      </c>
      <c r="M157" s="238">
        <f>G157*(1+L157/100)</f>
        <v>0</v>
      </c>
      <c r="N157" s="236">
        <v>0</v>
      </c>
      <c r="O157" s="236">
        <f>ROUND(E157*N157,2)</f>
        <v>0</v>
      </c>
      <c r="P157" s="236">
        <v>0</v>
      </c>
      <c r="Q157" s="236">
        <f>ROUND(E157*P157,2)</f>
        <v>0</v>
      </c>
      <c r="R157" s="238" t="s">
        <v>362</v>
      </c>
      <c r="S157" s="238" t="s">
        <v>220</v>
      </c>
      <c r="T157" s="239" t="s">
        <v>220</v>
      </c>
      <c r="U157" s="222">
        <v>0.61</v>
      </c>
      <c r="V157" s="222">
        <f>ROUND(E157*U157,2)</f>
        <v>132.21</v>
      </c>
      <c r="W157" s="222"/>
      <c r="X157" s="222" t="s">
        <v>363</v>
      </c>
      <c r="Y157" s="222" t="s">
        <v>142</v>
      </c>
      <c r="Z157" s="212"/>
      <c r="AA157" s="212"/>
      <c r="AB157" s="212"/>
      <c r="AC157" s="212"/>
      <c r="AD157" s="212"/>
      <c r="AE157" s="212"/>
      <c r="AF157" s="212"/>
      <c r="AG157" s="212" t="s">
        <v>364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ht="22.5" outlineLevel="2" x14ac:dyDescent="0.2">
      <c r="A158" s="219"/>
      <c r="B158" s="220"/>
      <c r="C158" s="258" t="s">
        <v>365</v>
      </c>
      <c r="D158" s="255"/>
      <c r="E158" s="255"/>
      <c r="F158" s="255"/>
      <c r="G158" s="255"/>
      <c r="H158" s="222"/>
      <c r="I158" s="222"/>
      <c r="J158" s="222"/>
      <c r="K158" s="222"/>
      <c r="L158" s="222"/>
      <c r="M158" s="222"/>
      <c r="N158" s="221"/>
      <c r="O158" s="221"/>
      <c r="P158" s="221"/>
      <c r="Q158" s="221"/>
      <c r="R158" s="222"/>
      <c r="S158" s="222"/>
      <c r="T158" s="222"/>
      <c r="U158" s="222"/>
      <c r="V158" s="222"/>
      <c r="W158" s="222"/>
      <c r="X158" s="222"/>
      <c r="Y158" s="222"/>
      <c r="Z158" s="212"/>
      <c r="AA158" s="212"/>
      <c r="AB158" s="212"/>
      <c r="AC158" s="212"/>
      <c r="AD158" s="212"/>
      <c r="AE158" s="212"/>
      <c r="AF158" s="212"/>
      <c r="AG158" s="212" t="s">
        <v>222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54" t="str">
        <f>C158</f>
        <v>na novostavbách a změnách objektů pro oplocení (815 2 JKSo), objekty zvláštní pro chov živočichů (815 3 JKSO), objekty pozemní různé (815 9 JKSO) se svislou nosnou konstrukcí monolitickou betonovou tyčovou nebo plošnou ( KMCH 2 a 3 - JKSO šesté místo)</v>
      </c>
      <c r="BB158" s="212"/>
      <c r="BC158" s="212"/>
      <c r="BD158" s="212"/>
      <c r="BE158" s="212"/>
      <c r="BF158" s="212"/>
      <c r="BG158" s="212"/>
      <c r="BH158" s="212"/>
    </row>
    <row r="159" spans="1:60" outlineLevel="2" x14ac:dyDescent="0.2">
      <c r="A159" s="219"/>
      <c r="B159" s="220"/>
      <c r="C159" s="244" t="s">
        <v>366</v>
      </c>
      <c r="D159" s="223"/>
      <c r="E159" s="224"/>
      <c r="F159" s="222"/>
      <c r="G159" s="222"/>
      <c r="H159" s="222"/>
      <c r="I159" s="222"/>
      <c r="J159" s="222"/>
      <c r="K159" s="222"/>
      <c r="L159" s="222"/>
      <c r="M159" s="222"/>
      <c r="N159" s="221"/>
      <c r="O159" s="221"/>
      <c r="P159" s="221"/>
      <c r="Q159" s="221"/>
      <c r="R159" s="222"/>
      <c r="S159" s="222"/>
      <c r="T159" s="222"/>
      <c r="U159" s="222"/>
      <c r="V159" s="222"/>
      <c r="W159" s="222"/>
      <c r="X159" s="222"/>
      <c r="Y159" s="222"/>
      <c r="Z159" s="212"/>
      <c r="AA159" s="212"/>
      <c r="AB159" s="212"/>
      <c r="AC159" s="212"/>
      <c r="AD159" s="212"/>
      <c r="AE159" s="212"/>
      <c r="AF159" s="212"/>
      <c r="AG159" s="212" t="s">
        <v>145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3" x14ac:dyDescent="0.2">
      <c r="A160" s="219"/>
      <c r="B160" s="220"/>
      <c r="C160" s="244" t="s">
        <v>367</v>
      </c>
      <c r="D160" s="223"/>
      <c r="E160" s="224"/>
      <c r="F160" s="222"/>
      <c r="G160" s="222"/>
      <c r="H160" s="222"/>
      <c r="I160" s="222"/>
      <c r="J160" s="222"/>
      <c r="K160" s="222"/>
      <c r="L160" s="222"/>
      <c r="M160" s="222"/>
      <c r="N160" s="221"/>
      <c r="O160" s="221"/>
      <c r="P160" s="221"/>
      <c r="Q160" s="221"/>
      <c r="R160" s="222"/>
      <c r="S160" s="222"/>
      <c r="T160" s="222"/>
      <c r="U160" s="222"/>
      <c r="V160" s="222"/>
      <c r="W160" s="222"/>
      <c r="X160" s="222"/>
      <c r="Y160" s="222"/>
      <c r="Z160" s="212"/>
      <c r="AA160" s="212"/>
      <c r="AB160" s="212"/>
      <c r="AC160" s="212"/>
      <c r="AD160" s="212"/>
      <c r="AE160" s="212"/>
      <c r="AF160" s="212"/>
      <c r="AG160" s="212" t="s">
        <v>145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3" x14ac:dyDescent="0.2">
      <c r="A161" s="219"/>
      <c r="B161" s="220"/>
      <c r="C161" s="244" t="s">
        <v>368</v>
      </c>
      <c r="D161" s="223"/>
      <c r="E161" s="224">
        <v>216.73122000000001</v>
      </c>
      <c r="F161" s="222"/>
      <c r="G161" s="222"/>
      <c r="H161" s="222"/>
      <c r="I161" s="222"/>
      <c r="J161" s="222"/>
      <c r="K161" s="222"/>
      <c r="L161" s="222"/>
      <c r="M161" s="222"/>
      <c r="N161" s="221"/>
      <c r="O161" s="221"/>
      <c r="P161" s="221"/>
      <c r="Q161" s="221"/>
      <c r="R161" s="222"/>
      <c r="S161" s="222"/>
      <c r="T161" s="222"/>
      <c r="U161" s="222"/>
      <c r="V161" s="222"/>
      <c r="W161" s="222"/>
      <c r="X161" s="222"/>
      <c r="Y161" s="222"/>
      <c r="Z161" s="212"/>
      <c r="AA161" s="212"/>
      <c r="AB161" s="212"/>
      <c r="AC161" s="212"/>
      <c r="AD161" s="212"/>
      <c r="AE161" s="212"/>
      <c r="AF161" s="212"/>
      <c r="AG161" s="212" t="s">
        <v>145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2" x14ac:dyDescent="0.2">
      <c r="A162" s="219"/>
      <c r="B162" s="220"/>
      <c r="C162" s="245"/>
      <c r="D162" s="240"/>
      <c r="E162" s="240"/>
      <c r="F162" s="240"/>
      <c r="G162" s="240"/>
      <c r="H162" s="222"/>
      <c r="I162" s="222"/>
      <c r="J162" s="222"/>
      <c r="K162" s="222"/>
      <c r="L162" s="222"/>
      <c r="M162" s="222"/>
      <c r="N162" s="221"/>
      <c r="O162" s="221"/>
      <c r="P162" s="221"/>
      <c r="Q162" s="221"/>
      <c r="R162" s="222"/>
      <c r="S162" s="222"/>
      <c r="T162" s="222"/>
      <c r="U162" s="222"/>
      <c r="V162" s="222"/>
      <c r="W162" s="222"/>
      <c r="X162" s="222"/>
      <c r="Y162" s="222"/>
      <c r="Z162" s="212"/>
      <c r="AA162" s="212"/>
      <c r="AB162" s="212"/>
      <c r="AC162" s="212"/>
      <c r="AD162" s="212"/>
      <c r="AE162" s="212"/>
      <c r="AF162" s="212"/>
      <c r="AG162" s="212" t="s">
        <v>149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x14ac:dyDescent="0.2">
      <c r="A163" s="226" t="s">
        <v>135</v>
      </c>
      <c r="B163" s="227" t="s">
        <v>103</v>
      </c>
      <c r="C163" s="242" t="s">
        <v>104</v>
      </c>
      <c r="D163" s="228"/>
      <c r="E163" s="229"/>
      <c r="F163" s="230"/>
      <c r="G163" s="230">
        <f>SUMIF(AG164:AG174,"&lt;&gt;NOR",G164:G174)</f>
        <v>0</v>
      </c>
      <c r="H163" s="230"/>
      <c r="I163" s="230">
        <f>SUM(I164:I174)</f>
        <v>0</v>
      </c>
      <c r="J163" s="230"/>
      <c r="K163" s="230">
        <f>SUM(K164:K174)</f>
        <v>0</v>
      </c>
      <c r="L163" s="230"/>
      <c r="M163" s="230">
        <f>SUM(M164:M174)</f>
        <v>0</v>
      </c>
      <c r="N163" s="229"/>
      <c r="O163" s="229">
        <f>SUM(O164:O174)</f>
        <v>0</v>
      </c>
      <c r="P163" s="229"/>
      <c r="Q163" s="229">
        <f>SUM(Q164:Q174)</f>
        <v>0</v>
      </c>
      <c r="R163" s="230"/>
      <c r="S163" s="230"/>
      <c r="T163" s="231"/>
      <c r="U163" s="225"/>
      <c r="V163" s="225">
        <f>SUM(V164:V174)</f>
        <v>0.33</v>
      </c>
      <c r="W163" s="225"/>
      <c r="X163" s="225"/>
      <c r="Y163" s="225"/>
      <c r="AG163" t="s">
        <v>136</v>
      </c>
    </row>
    <row r="164" spans="1:60" outlineLevel="1" x14ac:dyDescent="0.2">
      <c r="A164" s="233">
        <v>33</v>
      </c>
      <c r="B164" s="234" t="s">
        <v>369</v>
      </c>
      <c r="C164" s="243" t="s">
        <v>370</v>
      </c>
      <c r="D164" s="235" t="s">
        <v>314</v>
      </c>
      <c r="E164" s="236">
        <v>8.3017000000000003</v>
      </c>
      <c r="F164" s="237"/>
      <c r="G164" s="238">
        <f>ROUND(E164*F164,2)</f>
        <v>0</v>
      </c>
      <c r="H164" s="237"/>
      <c r="I164" s="238">
        <f>ROUND(E164*H164,2)</f>
        <v>0</v>
      </c>
      <c r="J164" s="237"/>
      <c r="K164" s="238">
        <f>ROUND(E164*J164,2)</f>
        <v>0</v>
      </c>
      <c r="L164" s="238">
        <v>21</v>
      </c>
      <c r="M164" s="238">
        <f>G164*(1+L164/100)</f>
        <v>0</v>
      </c>
      <c r="N164" s="236">
        <v>0</v>
      </c>
      <c r="O164" s="236">
        <f>ROUND(E164*N164,2)</f>
        <v>0</v>
      </c>
      <c r="P164" s="236">
        <v>0</v>
      </c>
      <c r="Q164" s="236">
        <f>ROUND(E164*P164,2)</f>
        <v>0</v>
      </c>
      <c r="R164" s="238" t="s">
        <v>371</v>
      </c>
      <c r="S164" s="238" t="s">
        <v>220</v>
      </c>
      <c r="T164" s="239" t="s">
        <v>220</v>
      </c>
      <c r="U164" s="222">
        <v>0.04</v>
      </c>
      <c r="V164" s="222">
        <f>ROUND(E164*U164,2)</f>
        <v>0.33</v>
      </c>
      <c r="W164" s="222"/>
      <c r="X164" s="222" t="s">
        <v>141</v>
      </c>
      <c r="Y164" s="222" t="s">
        <v>142</v>
      </c>
      <c r="Z164" s="212"/>
      <c r="AA164" s="212"/>
      <c r="AB164" s="212"/>
      <c r="AC164" s="212"/>
      <c r="AD164" s="212"/>
      <c r="AE164" s="212"/>
      <c r="AF164" s="212"/>
      <c r="AG164" s="212" t="s">
        <v>143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2" x14ac:dyDescent="0.2">
      <c r="A165" s="219"/>
      <c r="B165" s="220"/>
      <c r="C165" s="258" t="s">
        <v>372</v>
      </c>
      <c r="D165" s="255"/>
      <c r="E165" s="255"/>
      <c r="F165" s="255"/>
      <c r="G165" s="255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222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2" x14ac:dyDescent="0.2">
      <c r="A166" s="219"/>
      <c r="B166" s="220"/>
      <c r="C166" s="244" t="s">
        <v>373</v>
      </c>
      <c r="D166" s="223"/>
      <c r="E166" s="224">
        <v>4.9225000000000003</v>
      </c>
      <c r="F166" s="222"/>
      <c r="G166" s="222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145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3" x14ac:dyDescent="0.2">
      <c r="A167" s="219"/>
      <c r="B167" s="220"/>
      <c r="C167" s="244" t="s">
        <v>374</v>
      </c>
      <c r="D167" s="223"/>
      <c r="E167" s="224">
        <v>3.3792</v>
      </c>
      <c r="F167" s="222"/>
      <c r="G167" s="222"/>
      <c r="H167" s="222"/>
      <c r="I167" s="222"/>
      <c r="J167" s="222"/>
      <c r="K167" s="222"/>
      <c r="L167" s="222"/>
      <c r="M167" s="222"/>
      <c r="N167" s="221"/>
      <c r="O167" s="221"/>
      <c r="P167" s="221"/>
      <c r="Q167" s="221"/>
      <c r="R167" s="222"/>
      <c r="S167" s="222"/>
      <c r="T167" s="222"/>
      <c r="U167" s="222"/>
      <c r="V167" s="222"/>
      <c r="W167" s="222"/>
      <c r="X167" s="222"/>
      <c r="Y167" s="222"/>
      <c r="Z167" s="212"/>
      <c r="AA167" s="212"/>
      <c r="AB167" s="212"/>
      <c r="AC167" s="212"/>
      <c r="AD167" s="212"/>
      <c r="AE167" s="212"/>
      <c r="AF167" s="212"/>
      <c r="AG167" s="212" t="s">
        <v>145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2" x14ac:dyDescent="0.2">
      <c r="A168" s="219"/>
      <c r="B168" s="220"/>
      <c r="C168" s="245"/>
      <c r="D168" s="240"/>
      <c r="E168" s="240"/>
      <c r="F168" s="240"/>
      <c r="G168" s="240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149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1" x14ac:dyDescent="0.2">
      <c r="A169" s="233">
        <v>34</v>
      </c>
      <c r="B169" s="234" t="s">
        <v>375</v>
      </c>
      <c r="C169" s="243" t="s">
        <v>376</v>
      </c>
      <c r="D169" s="235" t="s">
        <v>314</v>
      </c>
      <c r="E169" s="236">
        <v>3.3792</v>
      </c>
      <c r="F169" s="237"/>
      <c r="G169" s="238">
        <f>ROUND(E169*F169,2)</f>
        <v>0</v>
      </c>
      <c r="H169" s="237"/>
      <c r="I169" s="238">
        <f>ROUND(E169*H169,2)</f>
        <v>0</v>
      </c>
      <c r="J169" s="237"/>
      <c r="K169" s="238">
        <f>ROUND(E169*J169,2)</f>
        <v>0</v>
      </c>
      <c r="L169" s="238">
        <v>21</v>
      </c>
      <c r="M169" s="238">
        <f>G169*(1+L169/100)</f>
        <v>0</v>
      </c>
      <c r="N169" s="236">
        <v>0</v>
      </c>
      <c r="O169" s="236">
        <f>ROUND(E169*N169,2)</f>
        <v>0</v>
      </c>
      <c r="P169" s="236">
        <v>0</v>
      </c>
      <c r="Q169" s="236">
        <f>ROUND(E169*P169,2)</f>
        <v>0</v>
      </c>
      <c r="R169" s="238" t="s">
        <v>377</v>
      </c>
      <c r="S169" s="238" t="s">
        <v>220</v>
      </c>
      <c r="T169" s="239" t="s">
        <v>220</v>
      </c>
      <c r="U169" s="222">
        <v>0</v>
      </c>
      <c r="V169" s="222">
        <f>ROUND(E169*U169,2)</f>
        <v>0</v>
      </c>
      <c r="W169" s="222"/>
      <c r="X169" s="222" t="s">
        <v>141</v>
      </c>
      <c r="Y169" s="222" t="s">
        <v>142</v>
      </c>
      <c r="Z169" s="212"/>
      <c r="AA169" s="212"/>
      <c r="AB169" s="212"/>
      <c r="AC169" s="212"/>
      <c r="AD169" s="212"/>
      <c r="AE169" s="212"/>
      <c r="AF169" s="212"/>
      <c r="AG169" s="212" t="s">
        <v>143</v>
      </c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2" x14ac:dyDescent="0.2">
      <c r="A170" s="219"/>
      <c r="B170" s="220"/>
      <c r="C170" s="244" t="s">
        <v>378</v>
      </c>
      <c r="D170" s="223"/>
      <c r="E170" s="224">
        <v>3.3792</v>
      </c>
      <c r="F170" s="222"/>
      <c r="G170" s="222"/>
      <c r="H170" s="222"/>
      <c r="I170" s="222"/>
      <c r="J170" s="222"/>
      <c r="K170" s="222"/>
      <c r="L170" s="222"/>
      <c r="M170" s="222"/>
      <c r="N170" s="221"/>
      <c r="O170" s="221"/>
      <c r="P170" s="221"/>
      <c r="Q170" s="221"/>
      <c r="R170" s="222"/>
      <c r="S170" s="222"/>
      <c r="T170" s="222"/>
      <c r="U170" s="222"/>
      <c r="V170" s="222"/>
      <c r="W170" s="222"/>
      <c r="X170" s="222"/>
      <c r="Y170" s="222"/>
      <c r="Z170" s="212"/>
      <c r="AA170" s="212"/>
      <c r="AB170" s="212"/>
      <c r="AC170" s="212"/>
      <c r="AD170" s="212"/>
      <c r="AE170" s="212"/>
      <c r="AF170" s="212"/>
      <c r="AG170" s="212" t="s">
        <v>145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2" x14ac:dyDescent="0.2">
      <c r="A171" s="219"/>
      <c r="B171" s="220"/>
      <c r="C171" s="245"/>
      <c r="D171" s="240"/>
      <c r="E171" s="240"/>
      <c r="F171" s="240"/>
      <c r="G171" s="240"/>
      <c r="H171" s="222"/>
      <c r="I171" s="222"/>
      <c r="J171" s="222"/>
      <c r="K171" s="222"/>
      <c r="L171" s="222"/>
      <c r="M171" s="222"/>
      <c r="N171" s="221"/>
      <c r="O171" s="221"/>
      <c r="P171" s="221"/>
      <c r="Q171" s="221"/>
      <c r="R171" s="222"/>
      <c r="S171" s="222"/>
      <c r="T171" s="222"/>
      <c r="U171" s="222"/>
      <c r="V171" s="222"/>
      <c r="W171" s="222"/>
      <c r="X171" s="222"/>
      <c r="Y171" s="222"/>
      <c r="Z171" s="212"/>
      <c r="AA171" s="212"/>
      <c r="AB171" s="212"/>
      <c r="AC171" s="212"/>
      <c r="AD171" s="212"/>
      <c r="AE171" s="212"/>
      <c r="AF171" s="212"/>
      <c r="AG171" s="212" t="s">
        <v>149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ht="22.5" outlineLevel="1" x14ac:dyDescent="0.2">
      <c r="A172" s="233">
        <v>35</v>
      </c>
      <c r="B172" s="234" t="s">
        <v>379</v>
      </c>
      <c r="C172" s="243" t="s">
        <v>380</v>
      </c>
      <c r="D172" s="235" t="s">
        <v>314</v>
      </c>
      <c r="E172" s="236">
        <v>4.9225000000000003</v>
      </c>
      <c r="F172" s="237"/>
      <c r="G172" s="238">
        <f>ROUND(E172*F172,2)</f>
        <v>0</v>
      </c>
      <c r="H172" s="237"/>
      <c r="I172" s="238">
        <f>ROUND(E172*H172,2)</f>
        <v>0</v>
      </c>
      <c r="J172" s="237"/>
      <c r="K172" s="238">
        <f>ROUND(E172*J172,2)</f>
        <v>0</v>
      </c>
      <c r="L172" s="238">
        <v>21</v>
      </c>
      <c r="M172" s="238">
        <f>G172*(1+L172/100)</f>
        <v>0</v>
      </c>
      <c r="N172" s="236">
        <v>0</v>
      </c>
      <c r="O172" s="236">
        <f>ROUND(E172*N172,2)</f>
        <v>0</v>
      </c>
      <c r="P172" s="236">
        <v>0</v>
      </c>
      <c r="Q172" s="236">
        <f>ROUND(E172*P172,2)</f>
        <v>0</v>
      </c>
      <c r="R172" s="238" t="s">
        <v>377</v>
      </c>
      <c r="S172" s="238" t="s">
        <v>220</v>
      </c>
      <c r="T172" s="239" t="s">
        <v>220</v>
      </c>
      <c r="U172" s="222">
        <v>0</v>
      </c>
      <c r="V172" s="222">
        <f>ROUND(E172*U172,2)</f>
        <v>0</v>
      </c>
      <c r="W172" s="222"/>
      <c r="X172" s="222" t="s">
        <v>141</v>
      </c>
      <c r="Y172" s="222" t="s">
        <v>142</v>
      </c>
      <c r="Z172" s="212"/>
      <c r="AA172" s="212"/>
      <c r="AB172" s="212"/>
      <c r="AC172" s="212"/>
      <c r="AD172" s="212"/>
      <c r="AE172" s="212"/>
      <c r="AF172" s="212"/>
      <c r="AG172" s="212" t="s">
        <v>143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2" x14ac:dyDescent="0.2">
      <c r="A173" s="219"/>
      <c r="B173" s="220"/>
      <c r="C173" s="261" t="s">
        <v>381</v>
      </c>
      <c r="D173" s="257"/>
      <c r="E173" s="257"/>
      <c r="F173" s="257"/>
      <c r="G173" s="257"/>
      <c r="H173" s="222"/>
      <c r="I173" s="222"/>
      <c r="J173" s="222"/>
      <c r="K173" s="222"/>
      <c r="L173" s="222"/>
      <c r="M173" s="222"/>
      <c r="N173" s="221"/>
      <c r="O173" s="221"/>
      <c r="P173" s="221"/>
      <c r="Q173" s="221"/>
      <c r="R173" s="222"/>
      <c r="S173" s="222"/>
      <c r="T173" s="222"/>
      <c r="U173" s="222"/>
      <c r="V173" s="222"/>
      <c r="W173" s="222"/>
      <c r="X173" s="222"/>
      <c r="Y173" s="222"/>
      <c r="Z173" s="212"/>
      <c r="AA173" s="212"/>
      <c r="AB173" s="212"/>
      <c r="AC173" s="212"/>
      <c r="AD173" s="212"/>
      <c r="AE173" s="212"/>
      <c r="AF173" s="212"/>
      <c r="AG173" s="212" t="s">
        <v>227</v>
      </c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2" x14ac:dyDescent="0.2">
      <c r="A174" s="219"/>
      <c r="B174" s="220"/>
      <c r="C174" s="245"/>
      <c r="D174" s="240"/>
      <c r="E174" s="240"/>
      <c r="F174" s="240"/>
      <c r="G174" s="240"/>
      <c r="H174" s="222"/>
      <c r="I174" s="222"/>
      <c r="J174" s="222"/>
      <c r="K174" s="222"/>
      <c r="L174" s="222"/>
      <c r="M174" s="222"/>
      <c r="N174" s="221"/>
      <c r="O174" s="221"/>
      <c r="P174" s="221"/>
      <c r="Q174" s="221"/>
      <c r="R174" s="222"/>
      <c r="S174" s="222"/>
      <c r="T174" s="222"/>
      <c r="U174" s="222"/>
      <c r="V174" s="222"/>
      <c r="W174" s="222"/>
      <c r="X174" s="222"/>
      <c r="Y174" s="222"/>
      <c r="Z174" s="212"/>
      <c r="AA174" s="212"/>
      <c r="AB174" s="212"/>
      <c r="AC174" s="212"/>
      <c r="AD174" s="212"/>
      <c r="AE174" s="212"/>
      <c r="AF174" s="212"/>
      <c r="AG174" s="212" t="s">
        <v>149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x14ac:dyDescent="0.2">
      <c r="A175" s="3"/>
      <c r="B175" s="4"/>
      <c r="C175" s="247"/>
      <c r="D175" s="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E175">
        <v>15</v>
      </c>
      <c r="AF175">
        <v>21</v>
      </c>
      <c r="AG175" t="s">
        <v>121</v>
      </c>
    </row>
    <row r="176" spans="1:60" x14ac:dyDescent="0.2">
      <c r="A176" s="215"/>
      <c r="B176" s="216" t="s">
        <v>29</v>
      </c>
      <c r="C176" s="248"/>
      <c r="D176" s="217"/>
      <c r="E176" s="218"/>
      <c r="F176" s="218"/>
      <c r="G176" s="232">
        <f>G8+G72+G83+G113+G138+G149+G156+G163</f>
        <v>0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E176">
        <f>SUMIF(L7:L174,AE175,G7:G174)</f>
        <v>0</v>
      </c>
      <c r="AF176">
        <f>SUMIF(L7:L174,AF175,G7:G174)</f>
        <v>0</v>
      </c>
      <c r="AG176" t="s">
        <v>214</v>
      </c>
    </row>
    <row r="177" spans="3:33" x14ac:dyDescent="0.2">
      <c r="C177" s="249"/>
      <c r="D177" s="10"/>
      <c r="AG177" t="s">
        <v>215</v>
      </c>
    </row>
    <row r="178" spans="3:33" x14ac:dyDescent="0.2">
      <c r="D178" s="10"/>
    </row>
    <row r="179" spans="3:33" x14ac:dyDescent="0.2">
      <c r="D179" s="10"/>
    </row>
    <row r="180" spans="3:33" x14ac:dyDescent="0.2">
      <c r="D180" s="10"/>
    </row>
    <row r="181" spans="3:33" x14ac:dyDescent="0.2">
      <c r="D181" s="10"/>
    </row>
    <row r="182" spans="3:33" x14ac:dyDescent="0.2">
      <c r="D182" s="10"/>
    </row>
    <row r="183" spans="3:33" x14ac:dyDescent="0.2">
      <c r="D183" s="10"/>
    </row>
    <row r="184" spans="3:33" x14ac:dyDescent="0.2">
      <c r="D184" s="10"/>
    </row>
    <row r="185" spans="3:33" x14ac:dyDescent="0.2">
      <c r="D185" s="10"/>
    </row>
    <row r="186" spans="3:33" x14ac:dyDescent="0.2">
      <c r="D186" s="10"/>
    </row>
    <row r="187" spans="3:33" x14ac:dyDescent="0.2">
      <c r="D187" s="10"/>
    </row>
    <row r="188" spans="3:33" x14ac:dyDescent="0.2">
      <c r="D188" s="10"/>
    </row>
    <row r="189" spans="3:33" x14ac:dyDescent="0.2">
      <c r="D189" s="10"/>
    </row>
    <row r="190" spans="3:33" x14ac:dyDescent="0.2">
      <c r="D190" s="10"/>
    </row>
    <row r="191" spans="3:33" x14ac:dyDescent="0.2">
      <c r="D191" s="10"/>
    </row>
    <row r="192" spans="3:33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9r1/U0hAo3M9z6VM49M7SS5gG6IvqAkXvgBzmMTjzFFvz5/H9N7s7LwY7HWl08vm9zzXUA2OCSToAFdQHHjmHQ==" saltValue="7HY3hDlqnU68VkeQfSdjhw==" spinCount="100000" sheet="1" formatRows="0"/>
  <mergeCells count="63">
    <mergeCell ref="C171:G171"/>
    <mergeCell ref="C173:G173"/>
    <mergeCell ref="C174:G174"/>
    <mergeCell ref="C153:G153"/>
    <mergeCell ref="C155:G155"/>
    <mergeCell ref="C158:G158"/>
    <mergeCell ref="C162:G162"/>
    <mergeCell ref="C165:G165"/>
    <mergeCell ref="C168:G168"/>
    <mergeCell ref="C140:G140"/>
    <mergeCell ref="C141:G141"/>
    <mergeCell ref="C143:G143"/>
    <mergeCell ref="C146:G146"/>
    <mergeCell ref="C148:G148"/>
    <mergeCell ref="C151:G151"/>
    <mergeCell ref="C119:G119"/>
    <mergeCell ref="C126:G126"/>
    <mergeCell ref="C132:G132"/>
    <mergeCell ref="C134:G134"/>
    <mergeCell ref="C136:G136"/>
    <mergeCell ref="C137:G137"/>
    <mergeCell ref="C95:G95"/>
    <mergeCell ref="C97:G97"/>
    <mergeCell ref="C98:G98"/>
    <mergeCell ref="C99:G99"/>
    <mergeCell ref="C105:G105"/>
    <mergeCell ref="C112:G112"/>
    <mergeCell ref="C82:G82"/>
    <mergeCell ref="C85:G85"/>
    <mergeCell ref="C87:G87"/>
    <mergeCell ref="C89:G89"/>
    <mergeCell ref="C91:G91"/>
    <mergeCell ref="C93:G93"/>
    <mergeCell ref="C66:G66"/>
    <mergeCell ref="C69:G69"/>
    <mergeCell ref="C71:G71"/>
    <mergeCell ref="C74:G74"/>
    <mergeCell ref="C79:G79"/>
    <mergeCell ref="C81:G81"/>
    <mergeCell ref="C41:G41"/>
    <mergeCell ref="C46:G46"/>
    <mergeCell ref="C50:G50"/>
    <mergeCell ref="C52:G52"/>
    <mergeCell ref="C53:G53"/>
    <mergeCell ref="C64:G64"/>
    <mergeCell ref="C28:G28"/>
    <mergeCell ref="C30:G30"/>
    <mergeCell ref="C33:G33"/>
    <mergeCell ref="C36:G36"/>
    <mergeCell ref="C38:G38"/>
    <mergeCell ref="C39:G39"/>
    <mergeCell ref="C13:G13"/>
    <mergeCell ref="C14:G14"/>
    <mergeCell ref="C15:G15"/>
    <mergeCell ref="C17:G17"/>
    <mergeCell ref="C22:G22"/>
    <mergeCell ref="C24:G24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A37D-14AC-49D9-9790-8ECC561ED73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108</v>
      </c>
      <c r="B1" s="197"/>
      <c r="C1" s="197"/>
      <c r="D1" s="197"/>
      <c r="E1" s="197"/>
      <c r="F1" s="197"/>
      <c r="G1" s="197"/>
      <c r="AG1" t="s">
        <v>109</v>
      </c>
    </row>
    <row r="2" spans="1:60" ht="24.95" customHeight="1" x14ac:dyDescent="0.2">
      <c r="A2" s="198" t="s">
        <v>7</v>
      </c>
      <c r="B2" s="48" t="s">
        <v>43</v>
      </c>
      <c r="C2" s="201" t="s">
        <v>44</v>
      </c>
      <c r="D2" s="199"/>
      <c r="E2" s="199"/>
      <c r="F2" s="199"/>
      <c r="G2" s="200"/>
      <c r="AG2" t="s">
        <v>110</v>
      </c>
    </row>
    <row r="3" spans="1:60" ht="24.95" customHeight="1" x14ac:dyDescent="0.2">
      <c r="A3" s="198" t="s">
        <v>8</v>
      </c>
      <c r="B3" s="48" t="s">
        <v>57</v>
      </c>
      <c r="C3" s="201" t="s">
        <v>58</v>
      </c>
      <c r="D3" s="199"/>
      <c r="E3" s="199"/>
      <c r="F3" s="199"/>
      <c r="G3" s="200"/>
      <c r="AC3" s="176" t="s">
        <v>110</v>
      </c>
      <c r="AG3" t="s">
        <v>111</v>
      </c>
    </row>
    <row r="4" spans="1:60" ht="24.95" customHeight="1" x14ac:dyDescent="0.2">
      <c r="A4" s="202" t="s">
        <v>9</v>
      </c>
      <c r="B4" s="203" t="s">
        <v>63</v>
      </c>
      <c r="C4" s="204" t="s">
        <v>64</v>
      </c>
      <c r="D4" s="205"/>
      <c r="E4" s="205"/>
      <c r="F4" s="205"/>
      <c r="G4" s="206"/>
      <c r="AG4" t="s">
        <v>112</v>
      </c>
    </row>
    <row r="5" spans="1:60" x14ac:dyDescent="0.2">
      <c r="D5" s="10"/>
    </row>
    <row r="6" spans="1:60" ht="38.25" x14ac:dyDescent="0.2">
      <c r="A6" s="208" t="s">
        <v>113</v>
      </c>
      <c r="B6" s="210" t="s">
        <v>114</v>
      </c>
      <c r="C6" s="210" t="s">
        <v>115</v>
      </c>
      <c r="D6" s="209" t="s">
        <v>116</v>
      </c>
      <c r="E6" s="208" t="s">
        <v>117</v>
      </c>
      <c r="F6" s="207" t="s">
        <v>118</v>
      </c>
      <c r="G6" s="208" t="s">
        <v>29</v>
      </c>
      <c r="H6" s="211" t="s">
        <v>30</v>
      </c>
      <c r="I6" s="211" t="s">
        <v>119</v>
      </c>
      <c r="J6" s="211" t="s">
        <v>31</v>
      </c>
      <c r="K6" s="211" t="s">
        <v>120</v>
      </c>
      <c r="L6" s="211" t="s">
        <v>121</v>
      </c>
      <c r="M6" s="211" t="s">
        <v>122</v>
      </c>
      <c r="N6" s="211" t="s">
        <v>123</v>
      </c>
      <c r="O6" s="211" t="s">
        <v>124</v>
      </c>
      <c r="P6" s="211" t="s">
        <v>125</v>
      </c>
      <c r="Q6" s="211" t="s">
        <v>126</v>
      </c>
      <c r="R6" s="211" t="s">
        <v>127</v>
      </c>
      <c r="S6" s="211" t="s">
        <v>128</v>
      </c>
      <c r="T6" s="211" t="s">
        <v>129</v>
      </c>
      <c r="U6" s="211" t="s">
        <v>130</v>
      </c>
      <c r="V6" s="211" t="s">
        <v>131</v>
      </c>
      <c r="W6" s="211" t="s">
        <v>132</v>
      </c>
      <c r="X6" s="211" t="s">
        <v>133</v>
      </c>
      <c r="Y6" s="211" t="s">
        <v>134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135</v>
      </c>
      <c r="B8" s="227" t="s">
        <v>106</v>
      </c>
      <c r="C8" s="242" t="s">
        <v>27</v>
      </c>
      <c r="D8" s="228"/>
      <c r="E8" s="229"/>
      <c r="F8" s="230"/>
      <c r="G8" s="230">
        <f>SUMIF(AG9:AG16,"&lt;&gt;NOR",G9:G16)</f>
        <v>0</v>
      </c>
      <c r="H8" s="230"/>
      <c r="I8" s="230">
        <f>SUM(I9:I16)</f>
        <v>0</v>
      </c>
      <c r="J8" s="230"/>
      <c r="K8" s="230">
        <f>SUM(K9:K16)</f>
        <v>0</v>
      </c>
      <c r="L8" s="230"/>
      <c r="M8" s="230">
        <f>SUM(M9:M16)</f>
        <v>0</v>
      </c>
      <c r="N8" s="229"/>
      <c r="O8" s="229">
        <f>SUM(O9:O16)</f>
        <v>0</v>
      </c>
      <c r="P8" s="229"/>
      <c r="Q8" s="229">
        <f>SUM(Q9:Q16)</f>
        <v>0</v>
      </c>
      <c r="R8" s="230"/>
      <c r="S8" s="230"/>
      <c r="T8" s="231"/>
      <c r="U8" s="225"/>
      <c r="V8" s="225">
        <f>SUM(V9:V16)</f>
        <v>0</v>
      </c>
      <c r="W8" s="225"/>
      <c r="X8" s="225"/>
      <c r="Y8" s="225"/>
      <c r="AG8" t="s">
        <v>136</v>
      </c>
    </row>
    <row r="9" spans="1:60" outlineLevel="1" x14ac:dyDescent="0.2">
      <c r="A9" s="233">
        <v>1</v>
      </c>
      <c r="B9" s="234" t="s">
        <v>382</v>
      </c>
      <c r="C9" s="243" t="s">
        <v>383</v>
      </c>
      <c r="D9" s="235" t="s">
        <v>384</v>
      </c>
      <c r="E9" s="236">
        <v>1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/>
      <c r="S9" s="238" t="s">
        <v>220</v>
      </c>
      <c r="T9" s="239" t="s">
        <v>140</v>
      </c>
      <c r="U9" s="222">
        <v>0</v>
      </c>
      <c r="V9" s="222">
        <f>ROUND(E9*U9,2)</f>
        <v>0</v>
      </c>
      <c r="W9" s="222"/>
      <c r="X9" s="222" t="s">
        <v>385</v>
      </c>
      <c r="Y9" s="222" t="s">
        <v>142</v>
      </c>
      <c r="Z9" s="212"/>
      <c r="AA9" s="212"/>
      <c r="AB9" s="212"/>
      <c r="AC9" s="212"/>
      <c r="AD9" s="212"/>
      <c r="AE9" s="212"/>
      <c r="AF9" s="212"/>
      <c r="AG9" s="212" t="s">
        <v>386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46"/>
      <c r="D10" s="241"/>
      <c r="E10" s="241"/>
      <c r="F10" s="241"/>
      <c r="G10" s="241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149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33">
        <v>2</v>
      </c>
      <c r="B11" s="234" t="s">
        <v>387</v>
      </c>
      <c r="C11" s="243" t="s">
        <v>388</v>
      </c>
      <c r="D11" s="235" t="s">
        <v>384</v>
      </c>
      <c r="E11" s="236">
        <v>1</v>
      </c>
      <c r="F11" s="237"/>
      <c r="G11" s="238">
        <f>ROUND(E11*F11,2)</f>
        <v>0</v>
      </c>
      <c r="H11" s="237"/>
      <c r="I11" s="238">
        <f>ROUND(E11*H11,2)</f>
        <v>0</v>
      </c>
      <c r="J11" s="237"/>
      <c r="K11" s="238">
        <f>ROUND(E11*J11,2)</f>
        <v>0</v>
      </c>
      <c r="L11" s="238">
        <v>21</v>
      </c>
      <c r="M11" s="238">
        <f>G11*(1+L11/100)</f>
        <v>0</v>
      </c>
      <c r="N11" s="236">
        <v>0</v>
      </c>
      <c r="O11" s="236">
        <f>ROUND(E11*N11,2)</f>
        <v>0</v>
      </c>
      <c r="P11" s="236">
        <v>0</v>
      </c>
      <c r="Q11" s="236">
        <f>ROUND(E11*P11,2)</f>
        <v>0</v>
      </c>
      <c r="R11" s="238"/>
      <c r="S11" s="238" t="s">
        <v>220</v>
      </c>
      <c r="T11" s="239" t="s">
        <v>140</v>
      </c>
      <c r="U11" s="222">
        <v>0</v>
      </c>
      <c r="V11" s="222">
        <f>ROUND(E11*U11,2)</f>
        <v>0</v>
      </c>
      <c r="W11" s="222"/>
      <c r="X11" s="222" t="s">
        <v>385</v>
      </c>
      <c r="Y11" s="222" t="s">
        <v>142</v>
      </c>
      <c r="Z11" s="212"/>
      <c r="AA11" s="212"/>
      <c r="AB11" s="212"/>
      <c r="AC11" s="212"/>
      <c r="AD11" s="212"/>
      <c r="AE11" s="212"/>
      <c r="AF11" s="212"/>
      <c r="AG11" s="212" t="s">
        <v>386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2" x14ac:dyDescent="0.2">
      <c r="A12" s="219"/>
      <c r="B12" s="220"/>
      <c r="C12" s="261" t="s">
        <v>389</v>
      </c>
      <c r="D12" s="257"/>
      <c r="E12" s="257"/>
      <c r="F12" s="257"/>
      <c r="G12" s="257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227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 x14ac:dyDescent="0.2">
      <c r="A13" s="219"/>
      <c r="B13" s="220"/>
      <c r="C13" s="245"/>
      <c r="D13" s="240"/>
      <c r="E13" s="240"/>
      <c r="F13" s="240"/>
      <c r="G13" s="240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149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33">
        <v>3</v>
      </c>
      <c r="B14" s="234" t="s">
        <v>390</v>
      </c>
      <c r="C14" s="243" t="s">
        <v>391</v>
      </c>
      <c r="D14" s="235" t="s">
        <v>384</v>
      </c>
      <c r="E14" s="236">
        <v>1</v>
      </c>
      <c r="F14" s="237"/>
      <c r="G14" s="238">
        <f>ROUND(E14*F14,2)</f>
        <v>0</v>
      </c>
      <c r="H14" s="237"/>
      <c r="I14" s="238">
        <f>ROUND(E14*H14,2)</f>
        <v>0</v>
      </c>
      <c r="J14" s="237"/>
      <c r="K14" s="238">
        <f>ROUND(E14*J14,2)</f>
        <v>0</v>
      </c>
      <c r="L14" s="238">
        <v>21</v>
      </c>
      <c r="M14" s="238">
        <f>G14*(1+L14/100)</f>
        <v>0</v>
      </c>
      <c r="N14" s="236">
        <v>0</v>
      </c>
      <c r="O14" s="236">
        <f>ROUND(E14*N14,2)</f>
        <v>0</v>
      </c>
      <c r="P14" s="236">
        <v>0</v>
      </c>
      <c r="Q14" s="236">
        <f>ROUND(E14*P14,2)</f>
        <v>0</v>
      </c>
      <c r="R14" s="238"/>
      <c r="S14" s="238" t="s">
        <v>220</v>
      </c>
      <c r="T14" s="239" t="s">
        <v>140</v>
      </c>
      <c r="U14" s="222">
        <v>0</v>
      </c>
      <c r="V14" s="222">
        <f>ROUND(E14*U14,2)</f>
        <v>0</v>
      </c>
      <c r="W14" s="222"/>
      <c r="X14" s="222" t="s">
        <v>385</v>
      </c>
      <c r="Y14" s="222" t="s">
        <v>142</v>
      </c>
      <c r="Z14" s="212"/>
      <c r="AA14" s="212"/>
      <c r="AB14" s="212"/>
      <c r="AC14" s="212"/>
      <c r="AD14" s="212"/>
      <c r="AE14" s="212"/>
      <c r="AF14" s="212"/>
      <c r="AG14" s="212" t="s">
        <v>386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 x14ac:dyDescent="0.2">
      <c r="A15" s="219"/>
      <c r="B15" s="220"/>
      <c r="C15" s="261" t="s">
        <v>392</v>
      </c>
      <c r="D15" s="257"/>
      <c r="E15" s="257"/>
      <c r="F15" s="257"/>
      <c r="G15" s="257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227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45"/>
      <c r="D16" s="240"/>
      <c r="E16" s="240"/>
      <c r="F16" s="240"/>
      <c r="G16" s="240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149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x14ac:dyDescent="0.2">
      <c r="A17" s="226" t="s">
        <v>135</v>
      </c>
      <c r="B17" s="227" t="s">
        <v>107</v>
      </c>
      <c r="C17" s="242" t="s">
        <v>28</v>
      </c>
      <c r="D17" s="228"/>
      <c r="E17" s="229"/>
      <c r="F17" s="230"/>
      <c r="G17" s="230">
        <f>SUMIF(AG18:AG32,"&lt;&gt;NOR",G18:G32)</f>
        <v>0</v>
      </c>
      <c r="H17" s="230"/>
      <c r="I17" s="230">
        <f>SUM(I18:I32)</f>
        <v>0</v>
      </c>
      <c r="J17" s="230"/>
      <c r="K17" s="230">
        <f>SUM(K18:K32)</f>
        <v>0</v>
      </c>
      <c r="L17" s="230"/>
      <c r="M17" s="230">
        <f>SUM(M18:M32)</f>
        <v>0</v>
      </c>
      <c r="N17" s="229"/>
      <c r="O17" s="229">
        <f>SUM(O18:O32)</f>
        <v>0</v>
      </c>
      <c r="P17" s="229"/>
      <c r="Q17" s="229">
        <f>SUM(Q18:Q32)</f>
        <v>0</v>
      </c>
      <c r="R17" s="230"/>
      <c r="S17" s="230"/>
      <c r="T17" s="231"/>
      <c r="U17" s="225"/>
      <c r="V17" s="225">
        <f>SUM(V18:V32)</f>
        <v>0</v>
      </c>
      <c r="W17" s="225"/>
      <c r="X17" s="225"/>
      <c r="Y17" s="225"/>
      <c r="AG17" t="s">
        <v>136</v>
      </c>
    </row>
    <row r="18" spans="1:60" outlineLevel="1" x14ac:dyDescent="0.2">
      <c r="A18" s="233">
        <v>4</v>
      </c>
      <c r="B18" s="234" t="s">
        <v>393</v>
      </c>
      <c r="C18" s="243" t="s">
        <v>394</v>
      </c>
      <c r="D18" s="235" t="s">
        <v>384</v>
      </c>
      <c r="E18" s="236">
        <v>1</v>
      </c>
      <c r="F18" s="237"/>
      <c r="G18" s="238">
        <f>ROUND(E18*F18,2)</f>
        <v>0</v>
      </c>
      <c r="H18" s="237"/>
      <c r="I18" s="238">
        <f>ROUND(E18*H18,2)</f>
        <v>0</v>
      </c>
      <c r="J18" s="237"/>
      <c r="K18" s="238">
        <f>ROUND(E18*J18,2)</f>
        <v>0</v>
      </c>
      <c r="L18" s="238">
        <v>21</v>
      </c>
      <c r="M18" s="238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8"/>
      <c r="S18" s="238" t="s">
        <v>220</v>
      </c>
      <c r="T18" s="239" t="s">
        <v>140</v>
      </c>
      <c r="U18" s="222">
        <v>0</v>
      </c>
      <c r="V18" s="222">
        <f>ROUND(E18*U18,2)</f>
        <v>0</v>
      </c>
      <c r="W18" s="222"/>
      <c r="X18" s="222" t="s">
        <v>385</v>
      </c>
      <c r="Y18" s="222" t="s">
        <v>142</v>
      </c>
      <c r="Z18" s="212"/>
      <c r="AA18" s="212"/>
      <c r="AB18" s="212"/>
      <c r="AC18" s="212"/>
      <c r="AD18" s="212"/>
      <c r="AE18" s="212"/>
      <c r="AF18" s="212"/>
      <c r="AG18" s="212" t="s">
        <v>386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2" x14ac:dyDescent="0.2">
      <c r="A19" s="219"/>
      <c r="B19" s="220"/>
      <c r="C19" s="261" t="s">
        <v>395</v>
      </c>
      <c r="D19" s="257"/>
      <c r="E19" s="257"/>
      <c r="F19" s="257"/>
      <c r="G19" s="257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227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19"/>
      <c r="B20" s="220"/>
      <c r="C20" s="245"/>
      <c r="D20" s="240"/>
      <c r="E20" s="240"/>
      <c r="F20" s="240"/>
      <c r="G20" s="240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149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3">
        <v>5</v>
      </c>
      <c r="B21" s="234" t="s">
        <v>396</v>
      </c>
      <c r="C21" s="243" t="s">
        <v>397</v>
      </c>
      <c r="D21" s="235" t="s">
        <v>384</v>
      </c>
      <c r="E21" s="236">
        <v>1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/>
      <c r="S21" s="238" t="s">
        <v>220</v>
      </c>
      <c r="T21" s="239" t="s">
        <v>140</v>
      </c>
      <c r="U21" s="222">
        <v>0</v>
      </c>
      <c r="V21" s="222">
        <f>ROUND(E21*U21,2)</f>
        <v>0</v>
      </c>
      <c r="W21" s="222"/>
      <c r="X21" s="222" t="s">
        <v>385</v>
      </c>
      <c r="Y21" s="222" t="s">
        <v>142</v>
      </c>
      <c r="Z21" s="212"/>
      <c r="AA21" s="212"/>
      <c r="AB21" s="212"/>
      <c r="AC21" s="212"/>
      <c r="AD21" s="212"/>
      <c r="AE21" s="212"/>
      <c r="AF21" s="212"/>
      <c r="AG21" s="212" t="s">
        <v>386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33.75" outlineLevel="2" x14ac:dyDescent="0.2">
      <c r="A22" s="219"/>
      <c r="B22" s="220"/>
      <c r="C22" s="261" t="s">
        <v>398</v>
      </c>
      <c r="D22" s="257"/>
      <c r="E22" s="257"/>
      <c r="F22" s="257"/>
      <c r="G22" s="257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227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54" t="str">
        <f>C22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45"/>
      <c r="D23" s="240"/>
      <c r="E23" s="240"/>
      <c r="F23" s="240"/>
      <c r="G23" s="240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149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33">
        <v>6</v>
      </c>
      <c r="B24" s="234" t="s">
        <v>399</v>
      </c>
      <c r="C24" s="243" t="s">
        <v>400</v>
      </c>
      <c r="D24" s="235" t="s">
        <v>384</v>
      </c>
      <c r="E24" s="236">
        <v>1</v>
      </c>
      <c r="F24" s="237"/>
      <c r="G24" s="238">
        <f>ROUND(E24*F24,2)</f>
        <v>0</v>
      </c>
      <c r="H24" s="237"/>
      <c r="I24" s="238">
        <f>ROUND(E24*H24,2)</f>
        <v>0</v>
      </c>
      <c r="J24" s="237"/>
      <c r="K24" s="238">
        <f>ROUND(E24*J24,2)</f>
        <v>0</v>
      </c>
      <c r="L24" s="238">
        <v>21</v>
      </c>
      <c r="M24" s="238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8"/>
      <c r="S24" s="238" t="s">
        <v>220</v>
      </c>
      <c r="T24" s="239" t="s">
        <v>140</v>
      </c>
      <c r="U24" s="222">
        <v>0</v>
      </c>
      <c r="V24" s="222">
        <f>ROUND(E24*U24,2)</f>
        <v>0</v>
      </c>
      <c r="W24" s="222"/>
      <c r="X24" s="222" t="s">
        <v>385</v>
      </c>
      <c r="Y24" s="222" t="s">
        <v>142</v>
      </c>
      <c r="Z24" s="212"/>
      <c r="AA24" s="212"/>
      <c r="AB24" s="212"/>
      <c r="AC24" s="212"/>
      <c r="AD24" s="212"/>
      <c r="AE24" s="212"/>
      <c r="AF24" s="212"/>
      <c r="AG24" s="212" t="s">
        <v>386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2" x14ac:dyDescent="0.2">
      <c r="A25" s="219"/>
      <c r="B25" s="220"/>
      <c r="C25" s="261" t="s">
        <v>401</v>
      </c>
      <c r="D25" s="257"/>
      <c r="E25" s="257"/>
      <c r="F25" s="257"/>
      <c r="G25" s="257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227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54" t="str">
        <f>C25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19"/>
      <c r="B26" s="220"/>
      <c r="C26" s="245"/>
      <c r="D26" s="240"/>
      <c r="E26" s="240"/>
      <c r="F26" s="240"/>
      <c r="G26" s="240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149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33">
        <v>7</v>
      </c>
      <c r="B27" s="234" t="s">
        <v>402</v>
      </c>
      <c r="C27" s="243" t="s">
        <v>403</v>
      </c>
      <c r="D27" s="235" t="s">
        <v>384</v>
      </c>
      <c r="E27" s="236">
        <v>1</v>
      </c>
      <c r="F27" s="237"/>
      <c r="G27" s="238">
        <f>ROUND(E27*F27,2)</f>
        <v>0</v>
      </c>
      <c r="H27" s="237"/>
      <c r="I27" s="238">
        <f>ROUND(E27*H27,2)</f>
        <v>0</v>
      </c>
      <c r="J27" s="237"/>
      <c r="K27" s="238">
        <f>ROUND(E27*J27,2)</f>
        <v>0</v>
      </c>
      <c r="L27" s="238">
        <v>21</v>
      </c>
      <c r="M27" s="238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8"/>
      <c r="S27" s="238" t="s">
        <v>220</v>
      </c>
      <c r="T27" s="239" t="s">
        <v>140</v>
      </c>
      <c r="U27" s="222">
        <v>0</v>
      </c>
      <c r="V27" s="222">
        <f>ROUND(E27*U27,2)</f>
        <v>0</v>
      </c>
      <c r="W27" s="222"/>
      <c r="X27" s="222" t="s">
        <v>385</v>
      </c>
      <c r="Y27" s="222" t="s">
        <v>142</v>
      </c>
      <c r="Z27" s="212"/>
      <c r="AA27" s="212"/>
      <c r="AB27" s="212"/>
      <c r="AC27" s="212"/>
      <c r="AD27" s="212"/>
      <c r="AE27" s="212"/>
      <c r="AF27" s="212"/>
      <c r="AG27" s="212" t="s">
        <v>386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61" t="s">
        <v>404</v>
      </c>
      <c r="D28" s="257"/>
      <c r="E28" s="257"/>
      <c r="F28" s="257"/>
      <c r="G28" s="257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227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54" t="str">
        <f>C28</f>
        <v>Náklady zhotovitele, které vzniknou v souvislosti s povinnostmi zhotovitele při předání a převzetí díla.</v>
      </c>
      <c r="BB28" s="212"/>
      <c r="BC28" s="212"/>
      <c r="BD28" s="212"/>
      <c r="BE28" s="212"/>
      <c r="BF28" s="212"/>
      <c r="BG28" s="212"/>
      <c r="BH28" s="212"/>
    </row>
    <row r="29" spans="1:60" outlineLevel="2" x14ac:dyDescent="0.2">
      <c r="A29" s="219"/>
      <c r="B29" s="220"/>
      <c r="C29" s="245"/>
      <c r="D29" s="240"/>
      <c r="E29" s="240"/>
      <c r="F29" s="240"/>
      <c r="G29" s="240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149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33">
        <v>8</v>
      </c>
      <c r="B30" s="234" t="s">
        <v>405</v>
      </c>
      <c r="C30" s="243" t="s">
        <v>406</v>
      </c>
      <c r="D30" s="235" t="s">
        <v>384</v>
      </c>
      <c r="E30" s="236">
        <v>1</v>
      </c>
      <c r="F30" s="237"/>
      <c r="G30" s="238">
        <f>ROUND(E30*F30,2)</f>
        <v>0</v>
      </c>
      <c r="H30" s="237"/>
      <c r="I30" s="238">
        <f>ROUND(E30*H30,2)</f>
        <v>0</v>
      </c>
      <c r="J30" s="237"/>
      <c r="K30" s="238">
        <f>ROUND(E30*J30,2)</f>
        <v>0</v>
      </c>
      <c r="L30" s="238">
        <v>21</v>
      </c>
      <c r="M30" s="238">
        <f>G30*(1+L30/100)</f>
        <v>0</v>
      </c>
      <c r="N30" s="236">
        <v>0</v>
      </c>
      <c r="O30" s="236">
        <f>ROUND(E30*N30,2)</f>
        <v>0</v>
      </c>
      <c r="P30" s="236">
        <v>0</v>
      </c>
      <c r="Q30" s="236">
        <f>ROUND(E30*P30,2)</f>
        <v>0</v>
      </c>
      <c r="R30" s="238"/>
      <c r="S30" s="238" t="s">
        <v>220</v>
      </c>
      <c r="T30" s="239" t="s">
        <v>140</v>
      </c>
      <c r="U30" s="222">
        <v>0</v>
      </c>
      <c r="V30" s="222">
        <f>ROUND(E30*U30,2)</f>
        <v>0</v>
      </c>
      <c r="W30" s="222"/>
      <c r="X30" s="222" t="s">
        <v>385</v>
      </c>
      <c r="Y30" s="222" t="s">
        <v>142</v>
      </c>
      <c r="Z30" s="212"/>
      <c r="AA30" s="212"/>
      <c r="AB30" s="212"/>
      <c r="AC30" s="212"/>
      <c r="AD30" s="212"/>
      <c r="AE30" s="212"/>
      <c r="AF30" s="212"/>
      <c r="AG30" s="212" t="s">
        <v>386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61" t="s">
        <v>407</v>
      </c>
      <c r="D31" s="257"/>
      <c r="E31" s="257"/>
      <c r="F31" s="257"/>
      <c r="G31" s="257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227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54" t="str">
        <f>C31</f>
        <v>Náklady na vyhotovení dokumentace skutečného provedení stavby a její předání objednateli v požadované formě a požadovaném počtu.</v>
      </c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19"/>
      <c r="B32" s="220"/>
      <c r="C32" s="245"/>
      <c r="D32" s="240"/>
      <c r="E32" s="240"/>
      <c r="F32" s="240"/>
      <c r="G32" s="240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149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33" x14ac:dyDescent="0.2">
      <c r="A33" s="3"/>
      <c r="B33" s="4"/>
      <c r="C33" s="247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v>15</v>
      </c>
      <c r="AF33">
        <v>21</v>
      </c>
      <c r="AG33" t="s">
        <v>121</v>
      </c>
    </row>
    <row r="34" spans="1:33" x14ac:dyDescent="0.2">
      <c r="A34" s="215"/>
      <c r="B34" s="216" t="s">
        <v>29</v>
      </c>
      <c r="C34" s="248"/>
      <c r="D34" s="217"/>
      <c r="E34" s="218"/>
      <c r="F34" s="218"/>
      <c r="G34" s="232">
        <f>G8+G17</f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E34">
        <f>SUMIF(L7:L32,AE33,G7:G32)</f>
        <v>0</v>
      </c>
      <c r="AF34">
        <f>SUMIF(L7:L32,AF33,G7:G32)</f>
        <v>0</v>
      </c>
      <c r="AG34" t="s">
        <v>214</v>
      </c>
    </row>
    <row r="35" spans="1:33" x14ac:dyDescent="0.2">
      <c r="C35" s="249"/>
      <c r="D35" s="10"/>
      <c r="AG35" t="s">
        <v>215</v>
      </c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mf/V9MlKhm0581TlL4vvgT12TLwxChlICSNf9ir1vrUT+qzHw39jb+ZD2b0bwq47042b/bpYOKa1UFI76XWYTQ==" saltValue="lFHk5xHOT/jCNjiZ5IeWvw==" spinCount="100000" sheet="1" formatRows="0"/>
  <mergeCells count="19">
    <mergeCell ref="C32:G32"/>
    <mergeCell ref="C23:G23"/>
    <mergeCell ref="C25:G25"/>
    <mergeCell ref="C26:G26"/>
    <mergeCell ref="C28:G28"/>
    <mergeCell ref="C29:G29"/>
    <mergeCell ref="C31:G31"/>
    <mergeCell ref="C13:G13"/>
    <mergeCell ref="C15:G15"/>
    <mergeCell ref="C16:G16"/>
    <mergeCell ref="C19:G19"/>
    <mergeCell ref="C20:G20"/>
    <mergeCell ref="C22:G22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01 - EL Pol</vt:lpstr>
      <vt:lpstr>01 01 - STAV Pol</vt:lpstr>
      <vt:lpstr>01 01 -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01 - EL Pol'!Názvy_tisku</vt:lpstr>
      <vt:lpstr>'01 01 - STAV Pol'!Názvy_tisku</vt:lpstr>
      <vt:lpstr>'01 01 - VRN Pol'!Názvy_tisku</vt:lpstr>
      <vt:lpstr>oadresa</vt:lpstr>
      <vt:lpstr>Stavba!Objednatel</vt:lpstr>
      <vt:lpstr>Stavba!Objekt</vt:lpstr>
      <vt:lpstr>'01 01 - EL Pol'!Oblast_tisku</vt:lpstr>
      <vt:lpstr>'01 01 - STAV Pol'!Oblast_tisku</vt:lpstr>
      <vt:lpstr>'01 01 - VRN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Sýkorová</dc:creator>
  <cp:lastModifiedBy>Marie Sýkorová</cp:lastModifiedBy>
  <cp:lastPrinted>2019-03-19T12:27:02Z</cp:lastPrinted>
  <dcterms:created xsi:type="dcterms:W3CDTF">2009-04-08T07:15:50Z</dcterms:created>
  <dcterms:modified xsi:type="dcterms:W3CDTF">2024-07-28T16:45:40Z</dcterms:modified>
</cp:coreProperties>
</file>