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 - Architektonicko-s..." sheetId="2" r:id="rId2"/>
    <sheet name="D.1.2.5 - TPS - Silnoproud" sheetId="3" r:id="rId3"/>
    <sheet name="VRN - Vedlejší a ostatní ..." sheetId="4" r:id="rId4"/>
  </sheets>
  <definedNames>
    <definedName name="_xlnm.Print_Area" localSheetId="0">'Rekapitulace stavby'!$D$4:$AO$76,'Rekapitulace stavby'!$C$82:$AQ$99</definedName>
    <definedName name="_xlnm.Print_Titles" localSheetId="0">'Rekapitulace stavby'!$92:$92</definedName>
    <definedName name="_xlnm._FilterDatabase" localSheetId="1" hidden="1">'D.1.1 - Architektonicko-s...'!$C$133:$K$768</definedName>
    <definedName name="_xlnm.Print_Area" localSheetId="1">'D.1.1 - Architektonicko-s...'!$C$4:$J$76,'D.1.1 - Architektonicko-s...'!$C$82:$J$115,'D.1.1 - Architektonicko-s...'!$C$121:$J$768</definedName>
    <definedName name="_xlnm.Print_Titles" localSheetId="1">'D.1.1 - Architektonicko-s...'!$133:$133</definedName>
    <definedName name="_xlnm._FilterDatabase" localSheetId="2" hidden="1">'D.1.2.5 - TPS - Silnoproud'!$C$121:$K$125</definedName>
    <definedName name="_xlnm.Print_Area" localSheetId="2">'D.1.2.5 - TPS - Silnoproud'!$C$4:$J$76,'D.1.2.5 - TPS - Silnoproud'!$C$82:$J$101,'D.1.2.5 - TPS - Silnoproud'!$C$107:$J$125</definedName>
    <definedName name="_xlnm.Print_Titles" localSheetId="2">'D.1.2.5 - TPS - Silnoproud'!$121:$121</definedName>
    <definedName name="_xlnm._FilterDatabase" localSheetId="3" hidden="1">'VRN - Vedlejší a ostatní ...'!$C$123:$K$170</definedName>
    <definedName name="_xlnm.Print_Area" localSheetId="3">'VRN - Vedlejší a ostatní ...'!$C$4:$J$76,'VRN - Vedlejší a ostatní ...'!$C$82:$J$105,'VRN - Vedlejší a ostatní ...'!$C$111:$J$170</definedName>
    <definedName name="_xlnm.Print_Titles" localSheetId="3">'VRN - Vedlejší a ostatní ...'!$123:$123</definedName>
  </definedNames>
  <calcPr/>
</workbook>
</file>

<file path=xl/calcChain.xml><?xml version="1.0" encoding="utf-8"?>
<calcChain xmlns="http://schemas.openxmlformats.org/spreadsheetml/2006/main">
  <c i="4" l="1" r="J37"/>
  <c r="J36"/>
  <c i="1" r="AY98"/>
  <c i="4" r="J35"/>
  <c i="1" r="AX98"/>
  <c i="4" r="BI170"/>
  <c r="BH170"/>
  <c r="BG170"/>
  <c r="BF170"/>
  <c r="T170"/>
  <c r="R170"/>
  <c r="P170"/>
  <c r="BI169"/>
  <c r="BH169"/>
  <c r="BG169"/>
  <c r="BF169"/>
  <c r="T169"/>
  <c r="R169"/>
  <c r="P169"/>
  <c r="BI168"/>
  <c r="BH168"/>
  <c r="BG168"/>
  <c r="BF168"/>
  <c r="T168"/>
  <c r="R168"/>
  <c r="P168"/>
  <c r="BI165"/>
  <c r="BH165"/>
  <c r="BG165"/>
  <c r="BF165"/>
  <c r="T165"/>
  <c r="T164"/>
  <c r="R165"/>
  <c r="R164"/>
  <c r="P165"/>
  <c r="P164"/>
  <c r="BI163"/>
  <c r="BH163"/>
  <c r="BG163"/>
  <c r="BF163"/>
  <c r="T163"/>
  <c r="T162"/>
  <c r="R163"/>
  <c r="R162"/>
  <c r="P163"/>
  <c r="P162"/>
  <c r="BI160"/>
  <c r="BH160"/>
  <c r="BG160"/>
  <c r="BF160"/>
  <c r="T160"/>
  <c r="T159"/>
  <c r="R160"/>
  <c r="R159"/>
  <c r="P160"/>
  <c r="P159"/>
  <c r="BI152"/>
  <c r="BH152"/>
  <c r="BG152"/>
  <c r="BF152"/>
  <c r="T152"/>
  <c r="R152"/>
  <c r="P152"/>
  <c r="BI142"/>
  <c r="BH142"/>
  <c r="BG142"/>
  <c r="BF142"/>
  <c r="T142"/>
  <c r="R142"/>
  <c r="P142"/>
  <c r="BI141"/>
  <c r="BH141"/>
  <c r="BG141"/>
  <c r="BF141"/>
  <c r="T141"/>
  <c r="R141"/>
  <c r="P141"/>
  <c r="BI133"/>
  <c r="BH133"/>
  <c r="BG133"/>
  <c r="BF133"/>
  <c r="T133"/>
  <c r="R133"/>
  <c r="P133"/>
  <c r="BI130"/>
  <c r="BH130"/>
  <c r="BG130"/>
  <c r="BF130"/>
  <c r="T130"/>
  <c r="T129"/>
  <c r="R130"/>
  <c r="R129"/>
  <c r="P130"/>
  <c r="P129"/>
  <c r="BI127"/>
  <c r="BH127"/>
  <c r="BG127"/>
  <c r="BF127"/>
  <c r="T127"/>
  <c r="T126"/>
  <c r="R127"/>
  <c r="R126"/>
  <c r="P127"/>
  <c r="P126"/>
  <c r="F118"/>
  <c r="E116"/>
  <c r="F89"/>
  <c r="E87"/>
  <c r="J24"/>
  <c r="E24"/>
  <c r="J92"/>
  <c r="J23"/>
  <c r="J21"/>
  <c r="E21"/>
  <c r="J120"/>
  <c r="J20"/>
  <c r="J18"/>
  <c r="E18"/>
  <c r="F92"/>
  <c r="J17"/>
  <c r="J15"/>
  <c r="E15"/>
  <c r="F120"/>
  <c r="J14"/>
  <c r="J12"/>
  <c r="J118"/>
  <c r="E7"/>
  <c r="E85"/>
  <c i="3" r="J39"/>
  <c r="J38"/>
  <c i="1" r="AY97"/>
  <c i="3" r="J37"/>
  <c i="1" r="AX97"/>
  <c i="3" r="BI125"/>
  <c r="BH125"/>
  <c r="BG125"/>
  <c r="BF125"/>
  <c r="T125"/>
  <c r="T124"/>
  <c r="T123"/>
  <c r="T122"/>
  <c r="R125"/>
  <c r="R124"/>
  <c r="R123"/>
  <c r="R122"/>
  <c r="P125"/>
  <c r="P124"/>
  <c r="P123"/>
  <c r="P122"/>
  <c i="1" r="AU97"/>
  <c i="3" r="F116"/>
  <c r="E114"/>
  <c r="F91"/>
  <c r="E89"/>
  <c r="J26"/>
  <c r="E26"/>
  <c r="J119"/>
  <c r="J25"/>
  <c r="J23"/>
  <c r="E23"/>
  <c r="J93"/>
  <c r="J22"/>
  <c r="J20"/>
  <c r="E20"/>
  <c r="F94"/>
  <c r="J19"/>
  <c r="J17"/>
  <c r="E17"/>
  <c r="F93"/>
  <c r="J16"/>
  <c r="J14"/>
  <c r="J91"/>
  <c r="E7"/>
  <c r="E110"/>
  <c i="2" r="J37"/>
  <c r="J36"/>
  <c i="1" r="AY95"/>
  <c i="2" r="J35"/>
  <c i="1" r="AX95"/>
  <c i="2" r="BI768"/>
  <c r="BH768"/>
  <c r="BG768"/>
  <c r="BF768"/>
  <c r="T768"/>
  <c r="R768"/>
  <c r="P768"/>
  <c r="BI767"/>
  <c r="BH767"/>
  <c r="BG767"/>
  <c r="BF767"/>
  <c r="T767"/>
  <c r="R767"/>
  <c r="P767"/>
  <c r="BI766"/>
  <c r="BH766"/>
  <c r="BG766"/>
  <c r="BF766"/>
  <c r="T766"/>
  <c r="R766"/>
  <c r="P766"/>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6"/>
  <c r="BH756"/>
  <c r="BG756"/>
  <c r="BF756"/>
  <c r="T756"/>
  <c r="R756"/>
  <c r="P756"/>
  <c r="BI755"/>
  <c r="BH755"/>
  <c r="BG755"/>
  <c r="BF755"/>
  <c r="T755"/>
  <c r="R755"/>
  <c r="P755"/>
  <c r="BI752"/>
  <c r="BH752"/>
  <c r="BG752"/>
  <c r="BF752"/>
  <c r="T752"/>
  <c r="R752"/>
  <c r="P752"/>
  <c r="BI751"/>
  <c r="BH751"/>
  <c r="BG751"/>
  <c r="BF751"/>
  <c r="T751"/>
  <c r="R751"/>
  <c r="P751"/>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4"/>
  <c r="BH704"/>
  <c r="BG704"/>
  <c r="BF704"/>
  <c r="T704"/>
  <c r="R704"/>
  <c r="P704"/>
  <c r="BI699"/>
  <c r="BH699"/>
  <c r="BG699"/>
  <c r="BF699"/>
  <c r="T699"/>
  <c r="R699"/>
  <c r="P699"/>
  <c r="BI698"/>
  <c r="BH698"/>
  <c r="BG698"/>
  <c r="BF698"/>
  <c r="T698"/>
  <c r="R698"/>
  <c r="P698"/>
  <c r="BI697"/>
  <c r="BH697"/>
  <c r="BG697"/>
  <c r="BF697"/>
  <c r="T697"/>
  <c r="R697"/>
  <c r="P697"/>
  <c r="BI696"/>
  <c r="BH696"/>
  <c r="BG696"/>
  <c r="BF696"/>
  <c r="T696"/>
  <c r="R696"/>
  <c r="P696"/>
  <c r="BI694"/>
  <c r="BH694"/>
  <c r="BG694"/>
  <c r="BF694"/>
  <c r="T694"/>
  <c r="R694"/>
  <c r="P694"/>
  <c r="BI689"/>
  <c r="BH689"/>
  <c r="BG689"/>
  <c r="BF689"/>
  <c r="T689"/>
  <c r="R689"/>
  <c r="P689"/>
  <c r="BI684"/>
  <c r="BH684"/>
  <c r="BG684"/>
  <c r="BF684"/>
  <c r="T684"/>
  <c r="R684"/>
  <c r="P684"/>
  <c r="BI683"/>
  <c r="BH683"/>
  <c r="BG683"/>
  <c r="BF683"/>
  <c r="T683"/>
  <c r="R683"/>
  <c r="P683"/>
  <c r="BI677"/>
  <c r="BH677"/>
  <c r="BG677"/>
  <c r="BF677"/>
  <c r="T677"/>
  <c r="R677"/>
  <c r="P677"/>
  <c r="BI672"/>
  <c r="BH672"/>
  <c r="BG672"/>
  <c r="BF672"/>
  <c r="T672"/>
  <c r="R672"/>
  <c r="P672"/>
  <c r="BI665"/>
  <c r="BH665"/>
  <c r="BG665"/>
  <c r="BF665"/>
  <c r="T665"/>
  <c r="R665"/>
  <c r="P665"/>
  <c r="BI664"/>
  <c r="BH664"/>
  <c r="BG664"/>
  <c r="BF664"/>
  <c r="T664"/>
  <c r="R664"/>
  <c r="P664"/>
  <c r="BI663"/>
  <c r="BH663"/>
  <c r="BG663"/>
  <c r="BF663"/>
  <c r="T663"/>
  <c r="R663"/>
  <c r="P663"/>
  <c r="BI662"/>
  <c r="BH662"/>
  <c r="BG662"/>
  <c r="BF662"/>
  <c r="T662"/>
  <c r="R662"/>
  <c r="P662"/>
  <c r="BI657"/>
  <c r="BH657"/>
  <c r="BG657"/>
  <c r="BF657"/>
  <c r="T657"/>
  <c r="R657"/>
  <c r="P657"/>
  <c r="BI652"/>
  <c r="BH652"/>
  <c r="BG652"/>
  <c r="BF652"/>
  <c r="T652"/>
  <c r="R652"/>
  <c r="P652"/>
  <c r="BI650"/>
  <c r="BH650"/>
  <c r="BG650"/>
  <c r="BF650"/>
  <c r="T650"/>
  <c r="R650"/>
  <c r="P650"/>
  <c r="BI645"/>
  <c r="BH645"/>
  <c r="BG645"/>
  <c r="BF645"/>
  <c r="T645"/>
  <c r="R645"/>
  <c r="P645"/>
  <c r="BI639"/>
  <c r="BH639"/>
  <c r="BG639"/>
  <c r="BF639"/>
  <c r="T639"/>
  <c r="R639"/>
  <c r="P639"/>
  <c r="BI638"/>
  <c r="BH638"/>
  <c r="BG638"/>
  <c r="BF638"/>
  <c r="T638"/>
  <c r="R638"/>
  <c r="P638"/>
  <c r="BI633"/>
  <c r="BH633"/>
  <c r="BG633"/>
  <c r="BF633"/>
  <c r="T633"/>
  <c r="R633"/>
  <c r="P633"/>
  <c r="BI629"/>
  <c r="BH629"/>
  <c r="BG629"/>
  <c r="BF629"/>
  <c r="T629"/>
  <c r="R629"/>
  <c r="P629"/>
  <c r="BI627"/>
  <c r="BH627"/>
  <c r="BG627"/>
  <c r="BF627"/>
  <c r="T627"/>
  <c r="R627"/>
  <c r="P627"/>
  <c r="BI626"/>
  <c r="BH626"/>
  <c r="BG626"/>
  <c r="BF626"/>
  <c r="T626"/>
  <c r="R626"/>
  <c r="P626"/>
  <c r="BI620"/>
  <c r="BH620"/>
  <c r="BG620"/>
  <c r="BF620"/>
  <c r="T620"/>
  <c r="R620"/>
  <c r="P620"/>
  <c r="BI614"/>
  <c r="BH614"/>
  <c r="BG614"/>
  <c r="BF614"/>
  <c r="T614"/>
  <c r="R614"/>
  <c r="P614"/>
  <c r="BI609"/>
  <c r="BH609"/>
  <c r="BG609"/>
  <c r="BF609"/>
  <c r="T609"/>
  <c r="R609"/>
  <c r="P609"/>
  <c r="BI604"/>
  <c r="BH604"/>
  <c r="BG604"/>
  <c r="BF604"/>
  <c r="T604"/>
  <c r="R604"/>
  <c r="P604"/>
  <c r="BI598"/>
  <c r="BH598"/>
  <c r="BG598"/>
  <c r="BF598"/>
  <c r="T598"/>
  <c r="R598"/>
  <c r="P598"/>
  <c r="BI594"/>
  <c r="BH594"/>
  <c r="BG594"/>
  <c r="BF594"/>
  <c r="T594"/>
  <c r="R594"/>
  <c r="P594"/>
  <c r="BI588"/>
  <c r="BH588"/>
  <c r="BG588"/>
  <c r="BF588"/>
  <c r="T588"/>
  <c r="R588"/>
  <c r="P588"/>
  <c r="BI575"/>
  <c r="BH575"/>
  <c r="BG575"/>
  <c r="BF575"/>
  <c r="T575"/>
  <c r="R575"/>
  <c r="P575"/>
  <c r="BI570"/>
  <c r="BH570"/>
  <c r="BG570"/>
  <c r="BF570"/>
  <c r="T570"/>
  <c r="R570"/>
  <c r="P570"/>
  <c r="BI565"/>
  <c r="BH565"/>
  <c r="BG565"/>
  <c r="BF565"/>
  <c r="T565"/>
  <c r="R565"/>
  <c r="P565"/>
  <c r="BI559"/>
  <c r="BH559"/>
  <c r="BG559"/>
  <c r="BF559"/>
  <c r="T559"/>
  <c r="R559"/>
  <c r="P559"/>
  <c r="BI554"/>
  <c r="BH554"/>
  <c r="BG554"/>
  <c r="BF554"/>
  <c r="T554"/>
  <c r="R554"/>
  <c r="P554"/>
  <c r="BI544"/>
  <c r="BH544"/>
  <c r="BG544"/>
  <c r="BF544"/>
  <c r="T544"/>
  <c r="R544"/>
  <c r="P544"/>
  <c r="BI543"/>
  <c r="BH543"/>
  <c r="BG543"/>
  <c r="BF543"/>
  <c r="T543"/>
  <c r="R543"/>
  <c r="P543"/>
  <c r="BI542"/>
  <c r="BH542"/>
  <c r="BG542"/>
  <c r="BF542"/>
  <c r="T542"/>
  <c r="R542"/>
  <c r="P542"/>
  <c r="BI540"/>
  <c r="BH540"/>
  <c r="BG540"/>
  <c r="BF540"/>
  <c r="T540"/>
  <c r="R540"/>
  <c r="P540"/>
  <c r="BI536"/>
  <c r="BH536"/>
  <c r="BG536"/>
  <c r="BF536"/>
  <c r="T536"/>
  <c r="R536"/>
  <c r="P536"/>
  <c r="BI534"/>
  <c r="BH534"/>
  <c r="BG534"/>
  <c r="BF534"/>
  <c r="T534"/>
  <c r="R534"/>
  <c r="P534"/>
  <c r="BI533"/>
  <c r="BH533"/>
  <c r="BG533"/>
  <c r="BF533"/>
  <c r="T533"/>
  <c r="R533"/>
  <c r="P533"/>
  <c r="BI532"/>
  <c r="BH532"/>
  <c r="BG532"/>
  <c r="BF532"/>
  <c r="T532"/>
  <c r="R532"/>
  <c r="P532"/>
  <c r="BI531"/>
  <c r="BH531"/>
  <c r="BG531"/>
  <c r="BF531"/>
  <c r="T531"/>
  <c r="R531"/>
  <c r="P531"/>
  <c r="BI529"/>
  <c r="BH529"/>
  <c r="BG529"/>
  <c r="BF529"/>
  <c r="T529"/>
  <c r="R529"/>
  <c r="P529"/>
  <c r="BI527"/>
  <c r="BH527"/>
  <c r="BG527"/>
  <c r="BF527"/>
  <c r="T527"/>
  <c r="R527"/>
  <c r="P527"/>
  <c r="BI522"/>
  <c r="BH522"/>
  <c r="BG522"/>
  <c r="BF522"/>
  <c r="T522"/>
  <c r="R522"/>
  <c r="P522"/>
  <c r="BI520"/>
  <c r="BH520"/>
  <c r="BG520"/>
  <c r="BF520"/>
  <c r="T520"/>
  <c r="R520"/>
  <c r="P520"/>
  <c r="BI518"/>
  <c r="BH518"/>
  <c r="BG518"/>
  <c r="BF518"/>
  <c r="T518"/>
  <c r="R518"/>
  <c r="P518"/>
  <c r="BI513"/>
  <c r="BH513"/>
  <c r="BG513"/>
  <c r="BF513"/>
  <c r="T513"/>
  <c r="R513"/>
  <c r="P513"/>
  <c r="BI511"/>
  <c r="BH511"/>
  <c r="BG511"/>
  <c r="BF511"/>
  <c r="T511"/>
  <c r="R511"/>
  <c r="P511"/>
  <c r="BI509"/>
  <c r="BH509"/>
  <c r="BG509"/>
  <c r="BF509"/>
  <c r="T509"/>
  <c r="R509"/>
  <c r="P509"/>
  <c r="BI504"/>
  <c r="BH504"/>
  <c r="BG504"/>
  <c r="BF504"/>
  <c r="T504"/>
  <c r="R504"/>
  <c r="P504"/>
  <c r="BI501"/>
  <c r="BH501"/>
  <c r="BG501"/>
  <c r="BF501"/>
  <c r="T501"/>
  <c r="T500"/>
  <c r="R501"/>
  <c r="R500"/>
  <c r="P501"/>
  <c r="P500"/>
  <c r="BI499"/>
  <c r="BH499"/>
  <c r="BG499"/>
  <c r="BF499"/>
  <c r="T499"/>
  <c r="R499"/>
  <c r="P499"/>
  <c r="BI497"/>
  <c r="BH497"/>
  <c r="BG497"/>
  <c r="BF497"/>
  <c r="T497"/>
  <c r="R497"/>
  <c r="P497"/>
  <c r="BI496"/>
  <c r="BH496"/>
  <c r="BG496"/>
  <c r="BF496"/>
  <c r="T496"/>
  <c r="R496"/>
  <c r="P496"/>
  <c r="BI494"/>
  <c r="BH494"/>
  <c r="BG494"/>
  <c r="BF494"/>
  <c r="T494"/>
  <c r="R494"/>
  <c r="P494"/>
  <c r="BI492"/>
  <c r="BH492"/>
  <c r="BG492"/>
  <c r="BF492"/>
  <c r="T492"/>
  <c r="R492"/>
  <c r="P492"/>
  <c r="BI491"/>
  <c r="BH491"/>
  <c r="BG491"/>
  <c r="BF491"/>
  <c r="T491"/>
  <c r="R491"/>
  <c r="P491"/>
  <c r="BI485"/>
  <c r="BH485"/>
  <c r="BG485"/>
  <c r="BF485"/>
  <c r="T485"/>
  <c r="R485"/>
  <c r="P485"/>
  <c r="BI481"/>
  <c r="BH481"/>
  <c r="BG481"/>
  <c r="BF481"/>
  <c r="T481"/>
  <c r="R481"/>
  <c r="P481"/>
  <c r="BI480"/>
  <c r="BH480"/>
  <c r="BG480"/>
  <c r="BF480"/>
  <c r="T480"/>
  <c r="R480"/>
  <c r="P480"/>
  <c r="BI475"/>
  <c r="BH475"/>
  <c r="BG475"/>
  <c r="BF475"/>
  <c r="T475"/>
  <c r="R475"/>
  <c r="P475"/>
  <c r="BI474"/>
  <c r="BH474"/>
  <c r="BG474"/>
  <c r="BF474"/>
  <c r="T474"/>
  <c r="R474"/>
  <c r="P474"/>
  <c r="BI468"/>
  <c r="BH468"/>
  <c r="BG468"/>
  <c r="BF468"/>
  <c r="T468"/>
  <c r="R468"/>
  <c r="P468"/>
  <c r="BI464"/>
  <c r="BH464"/>
  <c r="BG464"/>
  <c r="BF464"/>
  <c r="T464"/>
  <c r="R464"/>
  <c r="P464"/>
  <c r="BI458"/>
  <c r="BH458"/>
  <c r="BG458"/>
  <c r="BF458"/>
  <c r="T458"/>
  <c r="R458"/>
  <c r="P458"/>
  <c r="BI452"/>
  <c r="BH452"/>
  <c r="BG452"/>
  <c r="BF452"/>
  <c r="T452"/>
  <c r="R452"/>
  <c r="P452"/>
  <c r="BI448"/>
  <c r="BH448"/>
  <c r="BG448"/>
  <c r="BF448"/>
  <c r="T448"/>
  <c r="R448"/>
  <c r="P448"/>
  <c r="BI444"/>
  <c r="BH444"/>
  <c r="BG444"/>
  <c r="BF444"/>
  <c r="T444"/>
  <c r="R444"/>
  <c r="P444"/>
  <c r="BI440"/>
  <c r="BH440"/>
  <c r="BG440"/>
  <c r="BF440"/>
  <c r="T440"/>
  <c r="R440"/>
  <c r="P440"/>
  <c r="BI436"/>
  <c r="BH436"/>
  <c r="BG436"/>
  <c r="BF436"/>
  <c r="T436"/>
  <c r="R436"/>
  <c r="P436"/>
  <c r="BI430"/>
  <c r="BH430"/>
  <c r="BG430"/>
  <c r="BF430"/>
  <c r="T430"/>
  <c r="R430"/>
  <c r="P430"/>
  <c r="BI422"/>
  <c r="BH422"/>
  <c r="BG422"/>
  <c r="BF422"/>
  <c r="T422"/>
  <c r="R422"/>
  <c r="P422"/>
  <c r="BI417"/>
  <c r="BH417"/>
  <c r="BG417"/>
  <c r="BF417"/>
  <c r="T417"/>
  <c r="R417"/>
  <c r="P417"/>
  <c r="BI416"/>
  <c r="BH416"/>
  <c r="BG416"/>
  <c r="BF416"/>
  <c r="T416"/>
  <c r="R416"/>
  <c r="P416"/>
  <c r="BI415"/>
  <c r="BH415"/>
  <c r="BG415"/>
  <c r="BF415"/>
  <c r="T415"/>
  <c r="R415"/>
  <c r="P415"/>
  <c r="BI413"/>
  <c r="BH413"/>
  <c r="BG413"/>
  <c r="BF413"/>
  <c r="T413"/>
  <c r="R413"/>
  <c r="P413"/>
  <c r="BI409"/>
  <c r="BH409"/>
  <c r="BG409"/>
  <c r="BF409"/>
  <c r="T409"/>
  <c r="R409"/>
  <c r="P409"/>
  <c r="BI408"/>
  <c r="BH408"/>
  <c r="BG408"/>
  <c r="BF408"/>
  <c r="T408"/>
  <c r="R408"/>
  <c r="P408"/>
  <c r="BI406"/>
  <c r="BH406"/>
  <c r="BG406"/>
  <c r="BF406"/>
  <c r="T406"/>
  <c r="R406"/>
  <c r="P406"/>
  <c r="BI405"/>
  <c r="BH405"/>
  <c r="BG405"/>
  <c r="BF405"/>
  <c r="T405"/>
  <c r="R405"/>
  <c r="P405"/>
  <c r="BI404"/>
  <c r="BH404"/>
  <c r="BG404"/>
  <c r="BF404"/>
  <c r="T404"/>
  <c r="R404"/>
  <c r="P404"/>
  <c r="BI402"/>
  <c r="BH402"/>
  <c r="BG402"/>
  <c r="BF402"/>
  <c r="T402"/>
  <c r="R402"/>
  <c r="P402"/>
  <c r="BI401"/>
  <c r="BH401"/>
  <c r="BG401"/>
  <c r="BF401"/>
  <c r="T401"/>
  <c r="R401"/>
  <c r="P401"/>
  <c r="BI400"/>
  <c r="BH400"/>
  <c r="BG400"/>
  <c r="BF400"/>
  <c r="T400"/>
  <c r="R400"/>
  <c r="P400"/>
  <c r="BI398"/>
  <c r="BH398"/>
  <c r="BG398"/>
  <c r="BF398"/>
  <c r="T398"/>
  <c r="R398"/>
  <c r="P398"/>
  <c r="BI397"/>
  <c r="BH397"/>
  <c r="BG397"/>
  <c r="BF397"/>
  <c r="T397"/>
  <c r="R397"/>
  <c r="P397"/>
  <c r="BI396"/>
  <c r="BH396"/>
  <c r="BG396"/>
  <c r="BF396"/>
  <c r="T396"/>
  <c r="R396"/>
  <c r="P396"/>
  <c r="BI394"/>
  <c r="BH394"/>
  <c r="BG394"/>
  <c r="BF394"/>
  <c r="T394"/>
  <c r="R394"/>
  <c r="P394"/>
  <c r="BI389"/>
  <c r="BH389"/>
  <c r="BG389"/>
  <c r="BF389"/>
  <c r="T389"/>
  <c r="R389"/>
  <c r="P389"/>
  <c r="BI383"/>
  <c r="BH383"/>
  <c r="BG383"/>
  <c r="BF383"/>
  <c r="T383"/>
  <c r="R383"/>
  <c r="P383"/>
  <c r="BI381"/>
  <c r="BH381"/>
  <c r="BG381"/>
  <c r="BF381"/>
  <c r="T381"/>
  <c r="R381"/>
  <c r="P381"/>
  <c r="BI380"/>
  <c r="BH380"/>
  <c r="BG380"/>
  <c r="BF380"/>
  <c r="T380"/>
  <c r="R380"/>
  <c r="P380"/>
  <c r="BI375"/>
  <c r="BH375"/>
  <c r="BG375"/>
  <c r="BF375"/>
  <c r="T375"/>
  <c r="R375"/>
  <c r="P375"/>
  <c r="BI374"/>
  <c r="BH374"/>
  <c r="BG374"/>
  <c r="BF374"/>
  <c r="T374"/>
  <c r="R374"/>
  <c r="P374"/>
  <c r="BI369"/>
  <c r="BH369"/>
  <c r="BG369"/>
  <c r="BF369"/>
  <c r="T369"/>
  <c r="R369"/>
  <c r="P369"/>
  <c r="BI368"/>
  <c r="BH368"/>
  <c r="BG368"/>
  <c r="BF368"/>
  <c r="T368"/>
  <c r="R368"/>
  <c r="P368"/>
  <c r="BI360"/>
  <c r="BH360"/>
  <c r="BG360"/>
  <c r="BF360"/>
  <c r="T360"/>
  <c r="R360"/>
  <c r="P360"/>
  <c r="BI359"/>
  <c r="BH359"/>
  <c r="BG359"/>
  <c r="BF359"/>
  <c r="T359"/>
  <c r="R359"/>
  <c r="P359"/>
  <c r="BI355"/>
  <c r="BH355"/>
  <c r="BG355"/>
  <c r="BF355"/>
  <c r="T355"/>
  <c r="R355"/>
  <c r="P355"/>
  <c r="BI348"/>
  <c r="BH348"/>
  <c r="BG348"/>
  <c r="BF348"/>
  <c r="T348"/>
  <c r="R348"/>
  <c r="P348"/>
  <c r="BI347"/>
  <c r="BH347"/>
  <c r="BG347"/>
  <c r="BF347"/>
  <c r="T347"/>
  <c r="R347"/>
  <c r="P347"/>
  <c r="BI342"/>
  <c r="BH342"/>
  <c r="BG342"/>
  <c r="BF342"/>
  <c r="T342"/>
  <c r="R342"/>
  <c r="P342"/>
  <c r="BI337"/>
  <c r="BH337"/>
  <c r="BG337"/>
  <c r="BF337"/>
  <c r="T337"/>
  <c r="R337"/>
  <c r="P337"/>
  <c r="BI330"/>
  <c r="BH330"/>
  <c r="BG330"/>
  <c r="BF330"/>
  <c r="T330"/>
  <c r="R330"/>
  <c r="P330"/>
  <c r="BI323"/>
  <c r="BH323"/>
  <c r="BG323"/>
  <c r="BF323"/>
  <c r="T323"/>
  <c r="R323"/>
  <c r="P323"/>
  <c r="BI316"/>
  <c r="BH316"/>
  <c r="BG316"/>
  <c r="BF316"/>
  <c r="T316"/>
  <c r="R316"/>
  <c r="P316"/>
  <c r="BI313"/>
  <c r="BH313"/>
  <c r="BG313"/>
  <c r="BF313"/>
  <c r="T313"/>
  <c r="R313"/>
  <c r="P313"/>
  <c r="BI308"/>
  <c r="BH308"/>
  <c r="BG308"/>
  <c r="BF308"/>
  <c r="T308"/>
  <c r="R308"/>
  <c r="P308"/>
  <c r="BI301"/>
  <c r="BH301"/>
  <c r="BG301"/>
  <c r="BF301"/>
  <c r="T301"/>
  <c r="R301"/>
  <c r="P301"/>
  <c r="BI296"/>
  <c r="BH296"/>
  <c r="BG296"/>
  <c r="BF296"/>
  <c r="T296"/>
  <c r="R296"/>
  <c r="P296"/>
  <c r="BI289"/>
  <c r="BH289"/>
  <c r="BG289"/>
  <c r="BF289"/>
  <c r="T289"/>
  <c r="R289"/>
  <c r="P289"/>
  <c r="BI282"/>
  <c r="BH282"/>
  <c r="BG282"/>
  <c r="BF282"/>
  <c r="T282"/>
  <c r="R282"/>
  <c r="P282"/>
  <c r="BI273"/>
  <c r="BH273"/>
  <c r="BG273"/>
  <c r="BF273"/>
  <c r="T273"/>
  <c r="R273"/>
  <c r="P273"/>
  <c r="BI261"/>
  <c r="BH261"/>
  <c r="BG261"/>
  <c r="BF261"/>
  <c r="T261"/>
  <c r="R261"/>
  <c r="P261"/>
  <c r="BI254"/>
  <c r="BH254"/>
  <c r="BG254"/>
  <c r="BF254"/>
  <c r="T254"/>
  <c r="R254"/>
  <c r="P254"/>
  <c r="BI246"/>
  <c r="BH246"/>
  <c r="BG246"/>
  <c r="BF246"/>
  <c r="T246"/>
  <c r="R246"/>
  <c r="P246"/>
  <c r="BI229"/>
  <c r="BH229"/>
  <c r="BG229"/>
  <c r="BF229"/>
  <c r="T229"/>
  <c r="R229"/>
  <c r="P229"/>
  <c r="BI207"/>
  <c r="BH207"/>
  <c r="BG207"/>
  <c r="BF207"/>
  <c r="T207"/>
  <c r="R207"/>
  <c r="P207"/>
  <c r="BI206"/>
  <c r="BH206"/>
  <c r="BG206"/>
  <c r="BF206"/>
  <c r="T206"/>
  <c r="R206"/>
  <c r="P206"/>
  <c r="BI199"/>
  <c r="BH199"/>
  <c r="BG199"/>
  <c r="BF199"/>
  <c r="T199"/>
  <c r="R199"/>
  <c r="P199"/>
  <c r="BI193"/>
  <c r="BH193"/>
  <c r="BG193"/>
  <c r="BF193"/>
  <c r="T193"/>
  <c r="R193"/>
  <c r="P193"/>
  <c r="BI192"/>
  <c r="BH192"/>
  <c r="BG192"/>
  <c r="BF192"/>
  <c r="T192"/>
  <c r="R192"/>
  <c r="P192"/>
  <c r="BI191"/>
  <c r="BH191"/>
  <c r="BG191"/>
  <c r="BF191"/>
  <c r="T191"/>
  <c r="R191"/>
  <c r="P191"/>
  <c r="BI185"/>
  <c r="BH185"/>
  <c r="BG185"/>
  <c r="BF185"/>
  <c r="T185"/>
  <c r="R185"/>
  <c r="P185"/>
  <c r="BI184"/>
  <c r="BH184"/>
  <c r="BG184"/>
  <c r="BF184"/>
  <c r="T184"/>
  <c r="R184"/>
  <c r="P184"/>
  <c r="BI183"/>
  <c r="BH183"/>
  <c r="BG183"/>
  <c r="BF183"/>
  <c r="T183"/>
  <c r="R183"/>
  <c r="P183"/>
  <c r="BI177"/>
  <c r="BH177"/>
  <c r="BG177"/>
  <c r="BF177"/>
  <c r="T177"/>
  <c r="R177"/>
  <c r="P177"/>
  <c r="BI171"/>
  <c r="BH171"/>
  <c r="BG171"/>
  <c r="BF171"/>
  <c r="T171"/>
  <c r="R171"/>
  <c r="P171"/>
  <c r="BI158"/>
  <c r="BH158"/>
  <c r="BG158"/>
  <c r="BF158"/>
  <c r="T158"/>
  <c r="R158"/>
  <c r="P158"/>
  <c r="BI143"/>
  <c r="BH143"/>
  <c r="BG143"/>
  <c r="BF143"/>
  <c r="T143"/>
  <c r="R143"/>
  <c r="P143"/>
  <c r="BI137"/>
  <c r="BH137"/>
  <c r="BG137"/>
  <c r="BF137"/>
  <c r="T137"/>
  <c r="R137"/>
  <c r="P137"/>
  <c r="F128"/>
  <c r="E126"/>
  <c r="F89"/>
  <c r="E87"/>
  <c r="J24"/>
  <c r="E24"/>
  <c r="J131"/>
  <c r="J23"/>
  <c r="J21"/>
  <c r="E21"/>
  <c r="J130"/>
  <c r="J20"/>
  <c r="J18"/>
  <c r="E18"/>
  <c r="F131"/>
  <c r="J17"/>
  <c r="J15"/>
  <c r="E15"/>
  <c r="F130"/>
  <c r="J14"/>
  <c r="J12"/>
  <c r="J128"/>
  <c r="E7"/>
  <c r="E124"/>
  <c i="1" r="L90"/>
  <c r="AM90"/>
  <c r="AM89"/>
  <c r="L89"/>
  <c r="AM87"/>
  <c r="L87"/>
  <c r="L85"/>
  <c r="L84"/>
  <c i="2" r="J768"/>
  <c r="BK766"/>
  <c r="BK765"/>
  <c r="J763"/>
  <c r="BK759"/>
  <c r="J757"/>
  <c r="BK755"/>
  <c r="J752"/>
  <c r="J751"/>
  <c r="BK748"/>
  <c r="J747"/>
  <c r="BK745"/>
  <c r="J744"/>
  <c r="BK740"/>
  <c r="J738"/>
  <c r="BK730"/>
  <c r="J728"/>
  <c r="BK724"/>
  <c r="J722"/>
  <c r="BK718"/>
  <c r="BK716"/>
  <c r="J710"/>
  <c r="BK708"/>
  <c r="J707"/>
  <c r="BK704"/>
  <c r="J699"/>
  <c r="BK697"/>
  <c r="J696"/>
  <c r="BK689"/>
  <c r="BK684"/>
  <c r="J683"/>
  <c r="J677"/>
  <c r="BK665"/>
  <c r="J664"/>
  <c r="BK662"/>
  <c r="J657"/>
  <c r="BK650"/>
  <c r="J645"/>
  <c r="BK638"/>
  <c r="J633"/>
  <c r="BK627"/>
  <c r="J626"/>
  <c r="BK614"/>
  <c r="J609"/>
  <c r="BK598"/>
  <c r="J594"/>
  <c r="J588"/>
  <c r="BK570"/>
  <c r="J565"/>
  <c r="BK554"/>
  <c r="J544"/>
  <c r="BK542"/>
  <c r="J540"/>
  <c r="BK534"/>
  <c r="J533"/>
  <c r="BK532"/>
  <c r="BK529"/>
  <c r="J527"/>
  <c r="BK520"/>
  <c r="J518"/>
  <c r="J513"/>
  <c r="BK509"/>
  <c r="BK504"/>
  <c r="BK499"/>
  <c r="J497"/>
  <c r="BK494"/>
  <c r="J492"/>
  <c r="J491"/>
  <c r="BK481"/>
  <c r="BK475"/>
  <c r="BK474"/>
  <c r="J468"/>
  <c r="BK458"/>
  <c r="J452"/>
  <c r="J448"/>
  <c r="BK440"/>
  <c r="J417"/>
  <c r="BK413"/>
  <c r="BK405"/>
  <c r="J400"/>
  <c r="BK381"/>
  <c r="BK369"/>
  <c r="BK359"/>
  <c r="BK342"/>
  <c r="BK323"/>
  <c r="BK301"/>
  <c r="J273"/>
  <c r="J229"/>
  <c r="BK192"/>
  <c r="BK183"/>
  <c r="BK143"/>
  <c i="3" r="F37"/>
  <c i="1" r="BB97"/>
  <c r="BB96"/>
  <c i="4" r="BK142"/>
  <c r="J127"/>
  <c i="2" r="F34"/>
  <c r="BK417"/>
  <c r="J413"/>
  <c r="J405"/>
  <c r="BK400"/>
  <c r="BK396"/>
  <c r="BK383"/>
  <c r="BK375"/>
  <c r="BK360"/>
  <c r="BK348"/>
  <c r="J337"/>
  <c r="J313"/>
  <c r="BK282"/>
  <c r="BK254"/>
  <c r="BK207"/>
  <c r="BK191"/>
  <c r="J183"/>
  <c r="J143"/>
  <c i="3" r="F38"/>
  <c i="1" r="BC97"/>
  <c r="BC96"/>
  <c i="4" r="BK165"/>
  <c r="BK152"/>
  <c i="2" r="BK767"/>
  <c r="J766"/>
  <c r="BK763"/>
  <c r="J761"/>
  <c r="BK757"/>
  <c r="J756"/>
  <c r="BK752"/>
  <c r="J749"/>
  <c r="J748"/>
  <c r="J746"/>
  <c r="BK744"/>
  <c r="J742"/>
  <c r="BK738"/>
  <c r="J736"/>
  <c r="BK728"/>
  <c r="J726"/>
  <c r="BK722"/>
  <c r="J720"/>
  <c r="J716"/>
  <c r="BK709"/>
  <c r="BK707"/>
  <c r="J706"/>
  <c r="J704"/>
  <c r="BK698"/>
  <c r="J697"/>
  <c r="BK694"/>
  <c r="J689"/>
  <c r="BK683"/>
  <c r="BK672"/>
  <c r="J665"/>
  <c r="BK663"/>
  <c r="BK657"/>
  <c r="J652"/>
  <c r="J650"/>
  <c r="BK639"/>
  <c r="BK633"/>
  <c r="BK629"/>
  <c r="BK626"/>
  <c r="J620"/>
  <c r="BK609"/>
  <c r="J604"/>
  <c r="BK594"/>
  <c r="J575"/>
  <c r="BK565"/>
  <c r="J559"/>
  <c r="J554"/>
  <c r="BK543"/>
  <c r="J542"/>
  <c r="BK536"/>
  <c r="BK533"/>
  <c r="BK531"/>
  <c r="J529"/>
  <c r="BK522"/>
  <c r="J520"/>
  <c r="BK513"/>
  <c r="J511"/>
  <c r="J504"/>
  <c r="J501"/>
  <c r="BK497"/>
  <c r="J496"/>
  <c r="BK492"/>
  <c r="BK485"/>
  <c r="J481"/>
  <c r="J480"/>
  <c r="J475"/>
  <c r="BK468"/>
  <c r="J464"/>
  <c r="BK452"/>
  <c r="BK444"/>
  <c r="J440"/>
  <c r="BK416"/>
  <c r="J409"/>
  <c r="J402"/>
  <c r="J398"/>
  <c r="J389"/>
  <c r="BK380"/>
  <c r="J368"/>
  <c r="BK347"/>
  <c r="BK313"/>
  <c r="BK273"/>
  <c r="J246"/>
  <c r="J199"/>
  <c r="BK184"/>
  <c r="J158"/>
  <c i="3" r="F39"/>
  <c i="1" r="BD97"/>
  <c r="BD96"/>
  <c i="4" r="J152"/>
  <c i="2" r="BK768"/>
  <c r="J767"/>
  <c r="J765"/>
  <c r="BK761"/>
  <c r="J759"/>
  <c r="BK756"/>
  <c r="J755"/>
  <c r="BK751"/>
  <c r="BK749"/>
  <c r="BK747"/>
  <c r="BK746"/>
  <c r="J745"/>
  <c r="BK742"/>
  <c r="J740"/>
  <c r="BK736"/>
  <c r="J730"/>
  <c r="BK726"/>
  <c r="J724"/>
  <c r="BK720"/>
  <c r="J718"/>
  <c r="BK710"/>
  <c r="J709"/>
  <c r="J708"/>
  <c r="BK706"/>
  <c r="BK699"/>
  <c r="J698"/>
  <c r="BK696"/>
  <c r="J694"/>
  <c r="J684"/>
  <c r="BK677"/>
  <c r="J672"/>
  <c r="BK664"/>
  <c r="J663"/>
  <c r="J662"/>
  <c r="BK652"/>
  <c r="BK645"/>
  <c r="J639"/>
  <c r="J638"/>
  <c r="J629"/>
  <c r="J627"/>
  <c r="BK620"/>
  <c r="J614"/>
  <c r="BK604"/>
  <c r="J598"/>
  <c r="BK588"/>
  <c r="BK575"/>
  <c r="J570"/>
  <c r="BK559"/>
  <c r="BK544"/>
  <c r="J543"/>
  <c r="BK540"/>
  <c r="J536"/>
  <c r="J534"/>
  <c r="J532"/>
  <c r="J531"/>
  <c r="BK527"/>
  <c r="J522"/>
  <c r="BK518"/>
  <c r="BK511"/>
  <c r="J509"/>
  <c r="BK501"/>
  <c r="J499"/>
  <c r="BK496"/>
  <c r="J494"/>
  <c r="BK491"/>
  <c r="J485"/>
  <c r="BK480"/>
  <c r="J474"/>
  <c r="BK464"/>
  <c r="J458"/>
  <c r="BK448"/>
  <c r="J444"/>
  <c r="BK436"/>
  <c r="J422"/>
  <c r="J408"/>
  <c r="J404"/>
  <c r="BK397"/>
  <c r="BK389"/>
  <c r="BK374"/>
  <c r="J360"/>
  <c r="J348"/>
  <c r="BK330"/>
  <c r="BK308"/>
  <c r="BK289"/>
  <c r="BK246"/>
  <c r="J206"/>
  <c r="J192"/>
  <c r="J184"/>
  <c r="J171"/>
  <c i="1" r="AS96"/>
  <c i="4" r="BK133"/>
  <c r="J168"/>
  <c r="J133"/>
  <c i="2" r="J34"/>
  <c r="BK422"/>
  <c r="BK409"/>
  <c r="BK401"/>
  <c r="J396"/>
  <c r="J383"/>
  <c r="J374"/>
  <c r="J359"/>
  <c r="J342"/>
  <c r="J323"/>
  <c r="J301"/>
  <c r="J282"/>
  <c r="BK229"/>
  <c r="BK199"/>
  <c r="BK185"/>
  <c r="BK177"/>
  <c r="J137"/>
  <c i="4" r="BK169"/>
  <c r="J169"/>
  <c r="BK170"/>
  <c r="BK163"/>
  <c r="BK141"/>
  <c i="2" r="F36"/>
  <c r="J436"/>
  <c r="BK415"/>
  <c r="BK406"/>
  <c r="BK402"/>
  <c r="BK398"/>
  <c r="BK394"/>
  <c r="J381"/>
  <c r="BK368"/>
  <c r="J347"/>
  <c r="J330"/>
  <c r="J308"/>
  <c r="J289"/>
  <c r="J261"/>
  <c r="BK193"/>
  <c r="J185"/>
  <c r="BK158"/>
  <c i="3" r="BK125"/>
  <c i="4" r="J163"/>
  <c r="BK127"/>
  <c r="J165"/>
  <c r="J170"/>
  <c r="J130"/>
  <c i="2" r="F37"/>
  <c r="BK430"/>
  <c r="J416"/>
  <c r="BK408"/>
  <c r="BK404"/>
  <c r="J397"/>
  <c r="J380"/>
  <c r="J369"/>
  <c r="J355"/>
  <c r="BK337"/>
  <c r="J316"/>
  <c r="J296"/>
  <c r="J254"/>
  <c r="BK206"/>
  <c r="J191"/>
  <c r="BK171"/>
  <c i="3" r="J125"/>
  <c i="4" r="J160"/>
  <c r="BK130"/>
  <c r="J141"/>
  <c r="BK168"/>
  <c i="2" r="F35"/>
  <c r="J430"/>
  <c r="J415"/>
  <c r="J406"/>
  <c r="J401"/>
  <c r="J394"/>
  <c r="J375"/>
  <c r="BK355"/>
  <c r="BK316"/>
  <c r="BK296"/>
  <c r="BK261"/>
  <c r="J207"/>
  <c r="J193"/>
  <c r="J177"/>
  <c r="BK137"/>
  <c i="3" r="F36"/>
  <c i="1" r="BA97"/>
  <c r="BA96"/>
  <c i="4" r="BK160"/>
  <c r="J142"/>
  <c i="1" r="AU96"/>
  <c i="2" l="1" r="BK176"/>
  <c r="J176"/>
  <c r="J99"/>
  <c r="R354"/>
  <c r="T535"/>
  <c r="BK651"/>
  <c r="J651"/>
  <c r="J109"/>
  <c r="BK743"/>
  <c r="J743"/>
  <c r="J112"/>
  <c r="BK754"/>
  <c r="J754"/>
  <c r="J113"/>
  <c r="BK136"/>
  <c r="J136"/>
  <c r="J98"/>
  <c r="T388"/>
  <c r="R490"/>
  <c r="BK503"/>
  <c r="J503"/>
  <c r="J105"/>
  <c r="T512"/>
  <c r="P530"/>
  <c r="P695"/>
  <c r="P737"/>
  <c r="R758"/>
  <c r="P136"/>
  <c r="P388"/>
  <c r="P490"/>
  <c r="R503"/>
  <c r="R512"/>
  <c r="T530"/>
  <c r="BK695"/>
  <c r="J695"/>
  <c r="J110"/>
  <c r="BK737"/>
  <c r="J737"/>
  <c r="J111"/>
  <c r="BK758"/>
  <c r="J758"/>
  <c r="J114"/>
  <c r="P176"/>
  <c r="P135"/>
  <c r="P354"/>
  <c r="P535"/>
  <c r="R651"/>
  <c r="T743"/>
  <c r="T754"/>
  <c r="R136"/>
  <c r="R388"/>
  <c r="T490"/>
  <c r="P503"/>
  <c r="BK512"/>
  <c r="J512"/>
  <c r="J106"/>
  <c r="R530"/>
  <c r="T651"/>
  <c r="R743"/>
  <c r="R754"/>
  <c i="4" r="P132"/>
  <c r="P125"/>
  <c r="P124"/>
  <c i="1" r="AU98"/>
  <c i="2" r="R176"/>
  <c r="R135"/>
  <c r="T354"/>
  <c r="R535"/>
  <c r="P651"/>
  <c r="P743"/>
  <c r="P754"/>
  <c i="4" r="R132"/>
  <c r="R125"/>
  <c r="R124"/>
  <c i="2" r="T176"/>
  <c r="T135"/>
  <c r="BK354"/>
  <c r="J354"/>
  <c r="J100"/>
  <c r="BK535"/>
  <c r="J535"/>
  <c r="J108"/>
  <c r="R695"/>
  <c r="R737"/>
  <c r="T758"/>
  <c i="4" r="BK132"/>
  <c r="J132"/>
  <c r="J100"/>
  <c r="P167"/>
  <c i="2" r="T136"/>
  <c r="BK388"/>
  <c r="J388"/>
  <c r="J101"/>
  <c r="BK490"/>
  <c r="J490"/>
  <c r="J102"/>
  <c r="T503"/>
  <c r="P512"/>
  <c r="BK530"/>
  <c r="J530"/>
  <c r="J107"/>
  <c r="T695"/>
  <c r="T737"/>
  <c r="P758"/>
  <c i="4" r="T132"/>
  <c r="T125"/>
  <c r="T124"/>
  <c r="BK167"/>
  <c r="J167"/>
  <c r="J104"/>
  <c r="R167"/>
  <c r="T167"/>
  <c i="3" r="BK124"/>
  <c r="J124"/>
  <c r="J100"/>
  <c i="4" r="BK126"/>
  <c r="BK125"/>
  <c r="BK124"/>
  <c r="J124"/>
  <c r="J96"/>
  <c r="BK129"/>
  <c r="J129"/>
  <c r="J99"/>
  <c r="BK159"/>
  <c r="J159"/>
  <c r="J101"/>
  <c r="BK162"/>
  <c r="J162"/>
  <c r="J102"/>
  <c r="BK164"/>
  <c r="J164"/>
  <c r="J103"/>
  <c i="2" r="BK500"/>
  <c r="J500"/>
  <c r="J103"/>
  <c i="4" r="J91"/>
  <c r="J121"/>
  <c r="J89"/>
  <c r="BE142"/>
  <c r="E114"/>
  <c r="BE163"/>
  <c r="BE165"/>
  <c r="F121"/>
  <c r="F91"/>
  <c r="BE160"/>
  <c r="BE127"/>
  <c r="BE130"/>
  <c r="BE169"/>
  <c r="BE152"/>
  <c r="BE133"/>
  <c r="BE141"/>
  <c r="BE168"/>
  <c r="BE170"/>
  <c i="2" r="BK135"/>
  <c r="J135"/>
  <c r="J97"/>
  <c i="3" r="F118"/>
  <c r="E85"/>
  <c r="J94"/>
  <c r="F119"/>
  <c r="J116"/>
  <c r="BE125"/>
  <c r="J118"/>
  <c i="1" r="BB95"/>
  <c i="2" r="E85"/>
  <c r="J89"/>
  <c r="F91"/>
  <c r="J91"/>
  <c r="F92"/>
  <c r="J92"/>
  <c r="BE137"/>
  <c r="BE143"/>
  <c r="BE158"/>
  <c r="BE171"/>
  <c r="BE177"/>
  <c r="BE183"/>
  <c r="BE184"/>
  <c r="BE185"/>
  <c r="BE191"/>
  <c r="BE192"/>
  <c r="BE193"/>
  <c r="BE199"/>
  <c r="BE206"/>
  <c r="BE207"/>
  <c r="BE229"/>
  <c r="BE246"/>
  <c r="BE254"/>
  <c r="BE261"/>
  <c r="BE273"/>
  <c r="BE282"/>
  <c r="BE289"/>
  <c r="BE296"/>
  <c r="BE301"/>
  <c r="BE308"/>
  <c r="BE313"/>
  <c r="BE316"/>
  <c r="BE323"/>
  <c r="BE330"/>
  <c r="BE337"/>
  <c r="BE342"/>
  <c r="BE347"/>
  <c r="BE348"/>
  <c r="BE355"/>
  <c r="BE359"/>
  <c r="BE360"/>
  <c r="BE368"/>
  <c r="BE369"/>
  <c r="BE374"/>
  <c r="BE375"/>
  <c r="BE380"/>
  <c r="BE381"/>
  <c r="BE383"/>
  <c r="BE389"/>
  <c r="BE394"/>
  <c r="BE396"/>
  <c r="BE397"/>
  <c r="BE398"/>
  <c r="BE400"/>
  <c r="BE401"/>
  <c r="BE402"/>
  <c r="BE404"/>
  <c r="BE405"/>
  <c r="BE406"/>
  <c r="BE408"/>
  <c r="BE409"/>
  <c r="BE413"/>
  <c r="BE415"/>
  <c r="BE416"/>
  <c r="BE417"/>
  <c r="BE422"/>
  <c r="BE430"/>
  <c r="BE436"/>
  <c r="BE440"/>
  <c r="BE444"/>
  <c r="BE448"/>
  <c r="BE452"/>
  <c r="BE458"/>
  <c r="BE464"/>
  <c r="BE468"/>
  <c r="BE474"/>
  <c r="BE475"/>
  <c r="BE480"/>
  <c r="BE481"/>
  <c r="BE485"/>
  <c r="BE491"/>
  <c r="BE492"/>
  <c r="BE494"/>
  <c r="BE496"/>
  <c r="BE497"/>
  <c r="BE499"/>
  <c r="BE501"/>
  <c r="BE504"/>
  <c r="BE509"/>
  <c r="BE511"/>
  <c r="BE513"/>
  <c r="BE518"/>
  <c r="BE520"/>
  <c r="BE522"/>
  <c r="BE527"/>
  <c r="BE529"/>
  <c r="BE531"/>
  <c r="BE532"/>
  <c r="BE533"/>
  <c r="BE534"/>
  <c r="BE536"/>
  <c r="BE540"/>
  <c r="BE542"/>
  <c r="BE543"/>
  <c r="BE544"/>
  <c r="BE554"/>
  <c r="BE559"/>
  <c r="BE565"/>
  <c r="BE570"/>
  <c r="BE575"/>
  <c r="BE588"/>
  <c r="BE594"/>
  <c r="BE598"/>
  <c r="BE604"/>
  <c r="BE609"/>
  <c r="BE614"/>
  <c r="BE620"/>
  <c r="BE626"/>
  <c r="BE627"/>
  <c r="BE629"/>
  <c r="BE633"/>
  <c r="BE638"/>
  <c r="BE639"/>
  <c r="BE645"/>
  <c r="BE650"/>
  <c r="BE652"/>
  <c r="BE657"/>
  <c r="BE662"/>
  <c r="BE663"/>
  <c r="BE664"/>
  <c r="BE665"/>
  <c r="BE672"/>
  <c r="BE677"/>
  <c r="BE683"/>
  <c r="BE684"/>
  <c r="BE689"/>
  <c r="BE694"/>
  <c r="BE696"/>
  <c r="BE697"/>
  <c r="BE698"/>
  <c r="BE699"/>
  <c r="BE704"/>
  <c r="BE706"/>
  <c r="BE707"/>
  <c r="BE708"/>
  <c r="BE709"/>
  <c r="BE710"/>
  <c r="BE716"/>
  <c r="BE718"/>
  <c r="BE720"/>
  <c r="BE722"/>
  <c r="BE724"/>
  <c r="BE726"/>
  <c r="BE728"/>
  <c r="BE730"/>
  <c r="BE736"/>
  <c r="BE738"/>
  <c r="BE740"/>
  <c r="BE742"/>
  <c r="BE744"/>
  <c r="BE745"/>
  <c r="BE746"/>
  <c r="BE747"/>
  <c r="BE748"/>
  <c r="BE749"/>
  <c r="BE751"/>
  <c r="BE752"/>
  <c r="BE755"/>
  <c r="BE756"/>
  <c r="BE757"/>
  <c r="BE759"/>
  <c r="BE761"/>
  <c r="BE763"/>
  <c r="BE765"/>
  <c r="BE766"/>
  <c r="BE767"/>
  <c r="BE768"/>
  <c i="1" r="BC95"/>
  <c r="AW95"/>
  <c r="BA95"/>
  <c r="BD95"/>
  <c i="4" r="F34"/>
  <c i="1" r="BA98"/>
  <c r="BA94"/>
  <c r="AW94"/>
  <c r="AK30"/>
  <c i="3" r="J36"/>
  <c i="1" r="AW97"/>
  <c r="AS94"/>
  <c i="4" r="F37"/>
  <c i="1" r="BD98"/>
  <c r="BD94"/>
  <c r="W33"/>
  <c r="AX96"/>
  <c r="AW96"/>
  <c i="4" r="J34"/>
  <c i="1" r="AW98"/>
  <c r="AY96"/>
  <c i="4" r="F35"/>
  <c i="1" r="BB98"/>
  <c r="BB94"/>
  <c r="W31"/>
  <c i="4" r="F36"/>
  <c i="1" r="BC98"/>
  <c r="BC94"/>
  <c r="AY94"/>
  <c i="3" r="F35"/>
  <c i="1" r="AZ97"/>
  <c r="AZ96"/>
  <c r="AV96"/>
  <c i="2" l="1" r="P502"/>
  <c r="P134"/>
  <c i="1" r="AU95"/>
  <c i="2" r="R502"/>
  <c r="R134"/>
  <c r="T502"/>
  <c r="T134"/>
  <c i="3" r="BK123"/>
  <c r="J123"/>
  <c r="J99"/>
  <c i="4" r="J126"/>
  <c r="J98"/>
  <c r="J125"/>
  <c r="J97"/>
  <c i="2" r="BK502"/>
  <c r="J502"/>
  <c r="J104"/>
  <c i="1" r="AU94"/>
  <c i="2" r="F33"/>
  <c i="1" r="AZ95"/>
  <c i="3" r="J35"/>
  <c i="1" r="AV97"/>
  <c r="AT97"/>
  <c i="4" r="J33"/>
  <c i="1" r="AV98"/>
  <c r="AT98"/>
  <c i="2" r="J33"/>
  <c i="1" r="AV95"/>
  <c r="AT95"/>
  <c i="4" r="J30"/>
  <c i="1" r="AG98"/>
  <c r="AT96"/>
  <c r="AX94"/>
  <c r="W32"/>
  <c i="4" r="F33"/>
  <c i="1" r="AZ98"/>
  <c r="AZ94"/>
  <c r="AV94"/>
  <c r="AK29"/>
  <c r="W30"/>
  <c i="2" l="1" r="BK134"/>
  <c r="J134"/>
  <c i="3" r="BK122"/>
  <c r="J122"/>
  <c r="J98"/>
  <c i="4" r="J39"/>
  <c i="2" r="J96"/>
  <c i="1" r="AN98"/>
  <c i="2" r="J30"/>
  <c i="1" r="AG95"/>
  <c r="AN95"/>
  <c r="W29"/>
  <c r="AT94"/>
  <c i="2" l="1" r="J39"/>
  <c i="3" r="J32"/>
  <c i="1" r="AG97"/>
  <c r="AG96"/>
  <c r="AN96"/>
  <c i="3" l="1" r="J41"/>
  <c i="1" r="AN97"/>
  <c r="AG94"/>
  <c r="AK26"/>
  <c r="AK35"/>
  <c l="1" r="AN94"/>
</calcChain>
</file>

<file path=xl/sharedStrings.xml><?xml version="1.0" encoding="utf-8"?>
<sst xmlns="http://schemas.openxmlformats.org/spreadsheetml/2006/main">
  <si>
    <t>Export Komplet</t>
  </si>
  <si>
    <t/>
  </si>
  <si>
    <t>2.0</t>
  </si>
  <si>
    <t>ZAMOK</t>
  </si>
  <si>
    <t>False</t>
  </si>
  <si>
    <t>{c1a443d4-201f-4da7-bac0-d7a720915adc}</t>
  </si>
  <si>
    <t>0,01</t>
  </si>
  <si>
    <t>21</t>
  </si>
  <si>
    <t>12</t>
  </si>
  <si>
    <t>REKAPITULACE STAVBY</t>
  </si>
  <si>
    <t xml:space="preserve">v ---  níže se nacházejí doplnkové a pomocné údaje k sestavám  --- v</t>
  </si>
  <si>
    <t>Návod na vyplnění</t>
  </si>
  <si>
    <t>0,001</t>
  </si>
  <si>
    <t>Kód:</t>
  </si>
  <si>
    <t>4126</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</si>
  <si>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</si>
  <si>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</si>
  <si>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MŠ Bynina - stropy nad 2.NP, nový krov</t>
  </si>
  <si>
    <t>KSO:</t>
  </si>
  <si>
    <t>CC-CZ:</t>
  </si>
  <si>
    <t>Místo:</t>
  </si>
  <si>
    <t xml:space="preserve"> </t>
  </si>
  <si>
    <t>Datum:</t>
  </si>
  <si>
    <t>16. 6. 2025</t>
  </si>
  <si>
    <t>Zadavatel:</t>
  </si>
  <si>
    <t>IČ:</t>
  </si>
  <si>
    <t>DIČ:</t>
  </si>
  <si>
    <t>Uchazeč:</t>
  </si>
  <si>
    <t>Vyplň údaj</t>
  </si>
  <si>
    <t>Projektant:</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</si>
  <si>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</si>
  <si>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</si>
  <si>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</si>
  <si>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</si>
  <si>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</si>
  <si>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</si>
  <si>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</si>
  <si>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</si>
  <si>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</si>
  <si>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</si>
  <si>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</si>
  <si>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</si>
  <si>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</si>
  <si>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</si>
  <si>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</si>
  <si>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</si>
  <si>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</si>
  <si>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</si>
  <si>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</si>
  <si>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</si>
  <si>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</si>
  <si>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</si>
  <si>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</si>
  <si>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</si>
  <si>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</si>
  <si>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</si>
  <si>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</si>
  <si>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</si>
  <si>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</si>
  <si>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</si>
  <si>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</si>
  <si>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</si>
  <si>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</si>
  <si>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</si>
  <si>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</si>
  <si>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</si>
  <si>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</si>
  <si>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</si>
  <si>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</si>
  <si>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</si>
  <si>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</si>
  <si>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</si>
  <si>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</si>
  <si>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</si>
  <si>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</si>
  <si>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</si>
  <si>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</si>
  <si>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</si>
  <si>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</si>
  <si>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t>
  </si>
  <si>
    <t>Architektonicko-stavební řešení</t>
  </si>
  <si>
    <t>STA</t>
  </si>
  <si>
    <t>1</t>
  </si>
  <si>
    <t>{040aa3e6-56a9-44bb-afa2-932d344c6aa0}</t>
  </si>
  <si>
    <t>2</t>
  </si>
  <si>
    <t>D.1.2</t>
  </si>
  <si>
    <t>Technika prostředí staveb</t>
  </si>
  <si>
    <t>{d0461fa4-b49b-47ad-a553-815a5eea17b1}</t>
  </si>
  <si>
    <t>D.1.2.5</t>
  </si>
  <si>
    <t>TPS - Silnoproud</t>
  </si>
  <si>
    <t>Soupis</t>
  </si>
  <si>
    <t>{cb6197ef-c112-4870-8ba7-228de68453c6}</t>
  </si>
  <si>
    <t>VRN</t>
  </si>
  <si>
    <t>Vedlejší a ostatní rozpočtové náklady stavby</t>
  </si>
  <si>
    <t>{5d6f62cc-8336-47a5-81de-1d9a6aa38b98}</t>
  </si>
  <si>
    <t>KRYCÍ LIST SOUPISU PRACÍ</t>
  </si>
  <si>
    <t>Objekt:</t>
  </si>
  <si>
    <t>D.1.1 - Architektonicko-stavební řešení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</si>
  <si>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</si>
  <si>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</si>
  <si>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</si>
  <si>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</si>
  <si>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</si>
  <si>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</si>
  <si>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</si>
  <si>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</si>
  <si>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</si>
  <si>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</si>
  <si>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</si>
  <si>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Doprava suti a vybouraných hmot</t>
  </si>
  <si>
    <t xml:space="preserve">    998 - Přesun hmot</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</si>
  <si>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</si>
  <si>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</si>
  <si>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</si>
  <si>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</si>
  <si>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</si>
  <si>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</si>
  <si>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</si>
  <si>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767 - Konstrukce zámečnické</t>
  </si>
  <si>
    <t xml:space="preserve">    784 - Dokončovací práce - malby a tapety</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</si>
  <si>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</si>
  <si>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</si>
  <si>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</si>
  <si>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</si>
  <si>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</si>
  <si>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</si>
  <si>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</si>
  <si>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</si>
  <si>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</si>
  <si>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</si>
  <si>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</si>
  <si>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</si>
  <si>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</si>
  <si>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</si>
  <si>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</si>
  <si>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</si>
  <si>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</si>
  <si>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</si>
  <si>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</si>
  <si>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</si>
  <si>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</si>
  <si>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311231117</t>
  </si>
  <si>
    <t>Zdivo nosné z cihel dl 290 mm P7 až 15 na SMS 10 MPa</t>
  </si>
  <si>
    <t>m3</t>
  </si>
  <si>
    <t>4</t>
  </si>
  <si>
    <t>-832899716</t>
  </si>
  <si>
    <t>VV</t>
  </si>
  <si>
    <t>popis a specifikace viz PD, TZ</t>
  </si>
  <si>
    <t>odměřeno elektronicky</t>
  </si>
  <si>
    <t>NS01</t>
  </si>
  <si>
    <t>0,25</t>
  </si>
  <si>
    <t>Součet</t>
  </si>
  <si>
    <t>346244371</t>
  </si>
  <si>
    <t>Zazdívka o tl 140 mm rýh, nik nebo kapes z cihel pálených</t>
  </si>
  <si>
    <t>m2</t>
  </si>
  <si>
    <t>216016827</t>
  </si>
  <si>
    <t>zesílení pilíře pro strop 2.np</t>
  </si>
  <si>
    <t>4,50*2*0,20</t>
  </si>
  <si>
    <t>překlady</t>
  </si>
  <si>
    <t>1np</t>
  </si>
  <si>
    <t>(2,70*2+3,10*2+2,70*2+5,50*2)*0,20</t>
  </si>
  <si>
    <t>(1,65*3+0,75*2+0,75*2+1,31*2)*0,20</t>
  </si>
  <si>
    <t>(1,65*2+1,30*2+1,35*2+1,10*2)*0,20</t>
  </si>
  <si>
    <t>0,90*2*0,20</t>
  </si>
  <si>
    <t>2np</t>
  </si>
  <si>
    <t>(1,80*2+2,05*2+3,10*2+0,90+1,15)*0,20</t>
  </si>
  <si>
    <t>3np</t>
  </si>
  <si>
    <t>0,90*6*0,20</t>
  </si>
  <si>
    <t>346481111</t>
  </si>
  <si>
    <t>Zaplentování rýh, potrubí, výklenků nebo nik ve stěnách rabicovým pletivem</t>
  </si>
  <si>
    <t>909177316</t>
  </si>
  <si>
    <t>(1,50*0,45+2,00*0,50*2)*2+3,70*0,30+4,20*0,50*2</t>
  </si>
  <si>
    <t>1,20*0,50+1,70*0,50*2+0,90*0,50+1,40*0,50*2</t>
  </si>
  <si>
    <t>0,90*0,45+1,40*0,50*2+2,55*0,45+3,00*0,50*2</t>
  </si>
  <si>
    <t>0,90*0,45+1,40*0,50*2+0,90*0,50+1,40*0,50*2</t>
  </si>
  <si>
    <t>0,90*0,35+1,40*0,50*2+0,90*0,50+1,40*0,50*2</t>
  </si>
  <si>
    <t>2,60*0,50+3,10*0,50*2+2,15*0,50+2,65*0,50*2</t>
  </si>
  <si>
    <t>0,75*0,40+1,25*0,50*2+0,80*0,50+1,30*0,50*2</t>
  </si>
  <si>
    <t>0,90*0,65+1,40*0,50*2+1,60*0,65+2,10*0,50*2</t>
  </si>
  <si>
    <t>2,45*0,65+3,00*0,50*2+3,05*0,65+3,50*0,50*2</t>
  </si>
  <si>
    <t>3,05*0,65+3,50*0,50*2+(1,45*0,60+2,00*0,50*2)*2</t>
  </si>
  <si>
    <t>349231821</t>
  </si>
  <si>
    <t>Přizdívka z cihel s ozubem ve vybouraných otvorech, s vysekáním kapes pro zavázaní přes 150 do 300 mm</t>
  </si>
  <si>
    <t>-1855533892</t>
  </si>
  <si>
    <t>ubourání příček m.č. 206,207</t>
  </si>
  <si>
    <t>(7,25+2,00)*0,30</t>
  </si>
  <si>
    <t>Vodorovné konstrukce</t>
  </si>
  <si>
    <t>5</t>
  </si>
  <si>
    <t>411321414</t>
  </si>
  <si>
    <t>Stropy deskové ze ŽB tř. C 25/30</t>
  </si>
  <si>
    <t>-1202415831</t>
  </si>
  <si>
    <t>NST1</t>
  </si>
  <si>
    <t>207,00*0,10</t>
  </si>
  <si>
    <t>6</t>
  </si>
  <si>
    <t>411351011</t>
  </si>
  <si>
    <t>Zřízení bednění stropů deskových tl přes 5 do 25 cm bez podpěrné kce</t>
  </si>
  <si>
    <t>1245355375</t>
  </si>
  <si>
    <t>7</t>
  </si>
  <si>
    <t>411351012</t>
  </si>
  <si>
    <t>Odstranění bednění stropů deskových tl přes 5 do 25 cm bez podpěrné kce</t>
  </si>
  <si>
    <t>83125428</t>
  </si>
  <si>
    <t>8</t>
  </si>
  <si>
    <t>411354203</t>
  </si>
  <si>
    <t>Bednění stropů ztracené z hraněných trapézových vln v 40 mm plech lesklý tl 0,75 mm</t>
  </si>
  <si>
    <t>483106741</t>
  </si>
  <si>
    <t>207,00</t>
  </si>
  <si>
    <t>9</t>
  </si>
  <si>
    <t>411354311</t>
  </si>
  <si>
    <t>Zřízení podpěrné konstrukce stropů výšky do 4 m tl přes 5 do 15 cm</t>
  </si>
  <si>
    <t>-1761827997</t>
  </si>
  <si>
    <t>10</t>
  </si>
  <si>
    <t>411354312</t>
  </si>
  <si>
    <t>Odstranění podpěrné konstrukce stropů výšky do 4 m tl přes 5 do 15 cm</t>
  </si>
  <si>
    <t>826293258</t>
  </si>
  <si>
    <t>11</t>
  </si>
  <si>
    <t>411361821</t>
  </si>
  <si>
    <t>Výztuž stropů betonářskou ocelí 10 505</t>
  </si>
  <si>
    <t>t</t>
  </si>
  <si>
    <t>-793975166</t>
  </si>
  <si>
    <t>(51*11+41*10,15+25*8,10+29*4,60+14*1,75)*0,222/1000</t>
  </si>
  <si>
    <t>411362021</t>
  </si>
  <si>
    <t>Výztuž stropů svařovanými sítěmi Kari</t>
  </si>
  <si>
    <t>1251380493</t>
  </si>
  <si>
    <t>kari 5/100/100</t>
  </si>
  <si>
    <t>209,00*3,20*1,15/1000</t>
  </si>
  <si>
    <t>13</t>
  </si>
  <si>
    <t>413232221</t>
  </si>
  <si>
    <t>Zazdívka zhlaví válcovaných nosníků v přes 150 do 300 mm</t>
  </si>
  <si>
    <t>kus</t>
  </si>
  <si>
    <t>1037258464</t>
  </si>
  <si>
    <t>14</t>
  </si>
  <si>
    <t>413941121</t>
  </si>
  <si>
    <t>Osazování ocelových válcovaných nosníků stropů I, IE, U, UE nebo L do č.12 nebo výšky do 120 mm</t>
  </si>
  <si>
    <t>-1583557357</t>
  </si>
  <si>
    <t>n5</t>
  </si>
  <si>
    <t>2,20*1*11,10/1000</t>
  </si>
  <si>
    <t>n6</t>
  </si>
  <si>
    <t>0,85*13*11,10/1000</t>
  </si>
  <si>
    <t>n6.1</t>
  </si>
  <si>
    <t>0,90*15*11,10/1000</t>
  </si>
  <si>
    <t>n6.2</t>
  </si>
  <si>
    <t>0,92*2*11,10/1000</t>
  </si>
  <si>
    <t>n6.3</t>
  </si>
  <si>
    <t>1,00*1*11,10/1000</t>
  </si>
  <si>
    <t>n6.4</t>
  </si>
  <si>
    <t>1,05*4*11,10/1000</t>
  </si>
  <si>
    <t>pl1</t>
  </si>
  <si>
    <t>1,41*63/1000</t>
  </si>
  <si>
    <t>pl2</t>
  </si>
  <si>
    <t>2,83*10/1000</t>
  </si>
  <si>
    <t>pl3</t>
  </si>
  <si>
    <t>1,32*10/1000</t>
  </si>
  <si>
    <t>0,505*1,15 'Přepočtené koeficientem množství</t>
  </si>
  <si>
    <t>15</t>
  </si>
  <si>
    <t>M</t>
  </si>
  <si>
    <t>13010714</t>
  </si>
  <si>
    <t>ocel profilová jakost S235JR (11 375) průřez I (IPN) 120</t>
  </si>
  <si>
    <t>1435544543</t>
  </si>
  <si>
    <t>P</t>
  </si>
  <si>
    <t>Poznámka k položce:_x000d_
Hmotnost: 11,10 kg/m</t>
  </si>
  <si>
    <t>0,375*1,15 'Přepočtené koeficientem množství</t>
  </si>
  <si>
    <t>16</t>
  </si>
  <si>
    <t>13010314</t>
  </si>
  <si>
    <t>tyč ocelová plochá jakost S235JR (11 375) 150x8mm</t>
  </si>
  <si>
    <t>-1008179670</t>
  </si>
  <si>
    <t>Poznámka k položce:_x000d_
Hmotnost: 9,42 kg/m</t>
  </si>
  <si>
    <t>0,028*1,15 'Přepočtené koeficientem množství</t>
  </si>
  <si>
    <t>17</t>
  </si>
  <si>
    <t>13011047</t>
  </si>
  <si>
    <t>tyč ocelová plochá jakost S235JR (11 375) 140x6mm</t>
  </si>
  <si>
    <t>924425343</t>
  </si>
  <si>
    <t>Poznámka k položce:_x000d_
Hmotnost: 6,59 kg/m</t>
  </si>
  <si>
    <t>0,013*1,15 'Přepočtené koeficientem množství</t>
  </si>
  <si>
    <t>18</t>
  </si>
  <si>
    <t>413941123</t>
  </si>
  <si>
    <t>Osazování ocelových válcovaných nosníků stropů I, IE, U, UE nebo L č. 14 až 22 nebo výšky přes 120 do 220 mm</t>
  </si>
  <si>
    <t>-2090736444</t>
  </si>
  <si>
    <t>n3</t>
  </si>
  <si>
    <t>4,30*2*21,90/1000</t>
  </si>
  <si>
    <t>n3.a</t>
  </si>
  <si>
    <t>6,45*1*21,90/1000</t>
  </si>
  <si>
    <t>n4</t>
  </si>
  <si>
    <t>3,40*7*14,30/1000</t>
  </si>
  <si>
    <t>ns2</t>
  </si>
  <si>
    <t>6,20*8*31,10/1000</t>
  </si>
  <si>
    <t>2,212*1,15 'Přepočtené koeficientem množství</t>
  </si>
  <si>
    <t>19</t>
  </si>
  <si>
    <t>13010720</t>
  </si>
  <si>
    <t>ocel profilová jakost S235JR (11 375) průřez I (IPN) 180</t>
  </si>
  <si>
    <t>1008915468</t>
  </si>
  <si>
    <t>Poznámka k položce:_x000d_
Hmotnost: 21,90 kg/m</t>
  </si>
  <si>
    <t>0,329*1,15 'Přepočtené koeficientem množství</t>
  </si>
  <si>
    <t>20</t>
  </si>
  <si>
    <t>13010716</t>
  </si>
  <si>
    <t>ocel profilová jakost S235JR (11 375) průřez I (IPN) 140</t>
  </si>
  <si>
    <t>112309573</t>
  </si>
  <si>
    <t>Poznámka k položce:_x000d_
Hmotnost: 14,40 kg/m</t>
  </si>
  <si>
    <t>0,34*1,15 'Přepočtené koeficientem množství</t>
  </si>
  <si>
    <t>13010724</t>
  </si>
  <si>
    <t>ocel profilová jakost S235JR (11 375) průřez I (IPN) 220</t>
  </si>
  <si>
    <t>994569011</t>
  </si>
  <si>
    <t>Poznámka k položce:_x000d_
Hmotnost: 31,10 kg/m</t>
  </si>
  <si>
    <t>1,543*1,15 'Přepočtené koeficientem množství</t>
  </si>
  <si>
    <t>22</t>
  </si>
  <si>
    <t>413941125</t>
  </si>
  <si>
    <t>Osazování ocelových válcovaných nosníků stropů I, IE, U, UE nebo L č. 24 a výše nebo výšky přes 220 mm</t>
  </si>
  <si>
    <t>-170100348</t>
  </si>
  <si>
    <t>ns1</t>
  </si>
  <si>
    <t>7,55*9*47,90/1000</t>
  </si>
  <si>
    <t>23</t>
  </si>
  <si>
    <t>13010730</t>
  </si>
  <si>
    <t>ocel profilová jakost S235JR (11 375) průřez I (IPN) 280</t>
  </si>
  <si>
    <t>-1397637921</t>
  </si>
  <si>
    <t>Poznámka k položce:_x000d_
Hmotnost: 48,00 kg/m</t>
  </si>
  <si>
    <t>3,255*1,15 'Přepočtené koeficientem množství</t>
  </si>
  <si>
    <t>24</t>
  </si>
  <si>
    <t>413941133</t>
  </si>
  <si>
    <t>Osazování ocelových válcovaných nosníků stropů HEA nebo HEB výšky přes 120 do do 220 mm</t>
  </si>
  <si>
    <t>1108774132</t>
  </si>
  <si>
    <t>p3</t>
  </si>
  <si>
    <t>4,30*51,20*1/1000</t>
  </si>
  <si>
    <t>25</t>
  </si>
  <si>
    <t>13010978</t>
  </si>
  <si>
    <t>ocel profilová jakost S235JR (11 375) průřez HEB 180</t>
  </si>
  <si>
    <t>-1576918444</t>
  </si>
  <si>
    <t>Poznámka k položce:_x000d_
Hmotnost: 52,60 kg/m</t>
  </si>
  <si>
    <t>0,22*1,15 'Přepočtené koeficientem množství</t>
  </si>
  <si>
    <t>26</t>
  </si>
  <si>
    <t>413941135</t>
  </si>
  <si>
    <t>Osazování ocelových válcovaných nosníků stropů HEA nebo HEB výšky přes 220 mm</t>
  </si>
  <si>
    <t>-1047429300</t>
  </si>
  <si>
    <t>p1</t>
  </si>
  <si>
    <t>7,55*103*2/1000</t>
  </si>
  <si>
    <t>p2</t>
  </si>
  <si>
    <t>6,20*83,20*2/1000</t>
  </si>
  <si>
    <t>27</t>
  </si>
  <si>
    <t>13010988</t>
  </si>
  <si>
    <t>ocel profilová jakost S235JR (11 375) průřez HEB 280</t>
  </si>
  <si>
    <t>1100118585</t>
  </si>
  <si>
    <t>Poznámka k položce:_x000d_
Hmotnost: 106,00 kg/m</t>
  </si>
  <si>
    <t>1,555*1,15 'Přepočtené koeficientem množství</t>
  </si>
  <si>
    <t>28</t>
  </si>
  <si>
    <t>13010984</t>
  </si>
  <si>
    <t>ocel profilová jakost S235JR (11 375) průřez HEB 240</t>
  </si>
  <si>
    <t>-1338528738</t>
  </si>
  <si>
    <t>Poznámka k položce:_x000d_
Hmotnost: 85,00 kg/m</t>
  </si>
  <si>
    <t>1,032*1,15 'Přepočtené koeficientem množství</t>
  </si>
  <si>
    <t>29</t>
  </si>
  <si>
    <t>417321515</t>
  </si>
  <si>
    <t>Ztužující pásy a věnce ze ŽB tř. C 25/30</t>
  </si>
  <si>
    <t>1263435909</t>
  </si>
  <si>
    <t>V1 (NV01)</t>
  </si>
  <si>
    <t>0,25*0,30*71,00</t>
  </si>
  <si>
    <t>30</t>
  </si>
  <si>
    <t>417351115</t>
  </si>
  <si>
    <t>Zřízení bednění ztužujících věnců</t>
  </si>
  <si>
    <t>788201406</t>
  </si>
  <si>
    <t>71,00*0,30*2</t>
  </si>
  <si>
    <t>31</t>
  </si>
  <si>
    <t>417351116</t>
  </si>
  <si>
    <t>Odstranění bednění ztužujících věnců</t>
  </si>
  <si>
    <t>-1830508917</t>
  </si>
  <si>
    <t>32</t>
  </si>
  <si>
    <t>417361821</t>
  </si>
  <si>
    <t>Výztuž ztužujících pásů a věnců betonářskou ocelí 10 505</t>
  </si>
  <si>
    <t>-107812505</t>
  </si>
  <si>
    <t>1,05*355*0,222*1,15/1000</t>
  </si>
  <si>
    <t>71,00*4*0,888*1,15/1000</t>
  </si>
  <si>
    <t>Úpravy povrchů, podlahy a osazování výplní</t>
  </si>
  <si>
    <t>33</t>
  </si>
  <si>
    <t>612135101</t>
  </si>
  <si>
    <t>Hrubá výplň rýh ve stěnách maltou jakékoli šířky rýhy</t>
  </si>
  <si>
    <t>1178577972</t>
  </si>
  <si>
    <t>516,20*0,30</t>
  </si>
  <si>
    <t>34</t>
  </si>
  <si>
    <t>612142001</t>
  </si>
  <si>
    <t>Pletivo sklovláknité vnitřních stěn vtlačené do tmelu</t>
  </si>
  <si>
    <t>1268693854</t>
  </si>
  <si>
    <t>35</t>
  </si>
  <si>
    <t>612321141</t>
  </si>
  <si>
    <t>Vápenocementová omítka štuková dvouvrstvá vnitřních stěn nanášená ručně</t>
  </si>
  <si>
    <t>-274149884</t>
  </si>
  <si>
    <t>m.č. 201-207</t>
  </si>
  <si>
    <t>(7,80+3,10)*2*6,00+(9,70+5,90)*2*3,30</t>
  </si>
  <si>
    <t>(4,00+4,10)*2*3,50+(1,90+4,10)*2*3,70</t>
  </si>
  <si>
    <t>(7,25+8,40)*2*3,30+(4,00+2,00)*2*3,50</t>
  </si>
  <si>
    <t>(3,15+2,00)*2*3,50</t>
  </si>
  <si>
    <t>36</t>
  </si>
  <si>
    <t>612321191</t>
  </si>
  <si>
    <t>Příplatek k vápenocementové omítce vnitřních stěn za každých dalších 5 mm tloušťky ručně</t>
  </si>
  <si>
    <t>1033171326</t>
  </si>
  <si>
    <t>37</t>
  </si>
  <si>
    <t>619996117</t>
  </si>
  <si>
    <t>Ochrana stavebních konstrukcí a samostatných prvků včetně pozdějšího odstranění obedněním z OSB desek podlahy</t>
  </si>
  <si>
    <t>1708883271</t>
  </si>
  <si>
    <t>podlahy + schodiště</t>
  </si>
  <si>
    <t>185,00</t>
  </si>
  <si>
    <t>38</t>
  </si>
  <si>
    <t>619996147</t>
  </si>
  <si>
    <t>Ochrana podlahy zakrytím geotextilií</t>
  </si>
  <si>
    <t>1239806175</t>
  </si>
  <si>
    <t>39</t>
  </si>
  <si>
    <t>621142001</t>
  </si>
  <si>
    <t>Sklovláknité pletivo vnějších podhledů vtlačené do tmelu</t>
  </si>
  <si>
    <t>-576544116</t>
  </si>
  <si>
    <t>nová římsa vč. napojení na původní omítky</t>
  </si>
  <si>
    <t>71,00*1,50</t>
  </si>
  <si>
    <t>40</t>
  </si>
  <si>
    <t>621531012</t>
  </si>
  <si>
    <t>Tenkovrstvá silikonová zatíraná omítka zrnitost 1,5 mm vnějších podhledů</t>
  </si>
  <si>
    <t>1955451409</t>
  </si>
  <si>
    <t>41</t>
  </si>
  <si>
    <t>62201R</t>
  </si>
  <si>
    <t>D+M fasádní průběžné římsy z polystyrenu EPS 150, potažení 3 mm cementovým kompozitem na bázi akrylátu, vzhled a velikost dle původní cihelné římsy, celoplošně lepená vč. kotvení do žb věnce</t>
  </si>
  <si>
    <t>m</t>
  </si>
  <si>
    <t>-1763681118</t>
  </si>
  <si>
    <t xml:space="preserve">Poznámka k položce:_x000d_
Profilované lišty jsou v délkách 2 m  a jsou vyrobeny z polystyrenu EPS 150 potaženy 3 mm cementovým kompozitem na bázi akrylátu._x000d_
Kompletní prvek vč. příslušenství a pomoc materiálu.</t>
  </si>
  <si>
    <t>42</t>
  </si>
  <si>
    <t>621335203</t>
  </si>
  <si>
    <t>Oprava cementové škrábané omítky vnějších podhledů v rozsahu přes 30 do 50 %</t>
  </si>
  <si>
    <t>2022492721</t>
  </si>
  <si>
    <t>oprava břizol.omítek pod římsou</t>
  </si>
  <si>
    <t>71,00*0,50</t>
  </si>
  <si>
    <t>Ostatní konstrukce a práce, bourání</t>
  </si>
  <si>
    <t>43</t>
  </si>
  <si>
    <t>941111111</t>
  </si>
  <si>
    <t>Montáž lešení řadového trubkového lehkého s podlahami zatížení do 200 kg/m2 š od 0,6 do 0,9 m v do 10 m</t>
  </si>
  <si>
    <t>-1851035952</t>
  </si>
  <si>
    <t>popis a specifikaced viz PD, TZ</t>
  </si>
  <si>
    <t>(19,30+1,50*2)*11,00*2</t>
  </si>
  <si>
    <t>(15,77+1,50*2+3,00*2)*11,00*2</t>
  </si>
  <si>
    <t>44</t>
  </si>
  <si>
    <t>941111211</t>
  </si>
  <si>
    <t>Příplatek k lešení řadovému trubkovému lehkému s podlahami do 200 kg/m2 š od 0,6 do 0,9 m v do 10 m za každý den použití</t>
  </si>
  <si>
    <t>1714331835</t>
  </si>
  <si>
    <t>1035,54*75 'Přepočtené koeficientem množství</t>
  </si>
  <si>
    <t>45</t>
  </si>
  <si>
    <t>941111811</t>
  </si>
  <si>
    <t>Demontáž lešení řadového trubkového lehkého s podlahami zatížení do 200 kg/m2 š od 0,6 do 0,9 m v do 10 m</t>
  </si>
  <si>
    <t>-1608934824</t>
  </si>
  <si>
    <t>46</t>
  </si>
  <si>
    <t>943211111</t>
  </si>
  <si>
    <t>Montáž lešení prostorového rámového lehkého s podlahami zatížení do 200 kg/m2 v do 10 m</t>
  </si>
  <si>
    <t>888192720</t>
  </si>
  <si>
    <t>47</t>
  </si>
  <si>
    <t>943211211</t>
  </si>
  <si>
    <t>Příplatek k lešení prostorovému rámovému lehkému s podlahami do 200 kg/m2 v do 10 m za každý den použití</t>
  </si>
  <si>
    <t>-238427309</t>
  </si>
  <si>
    <t>210*45 'Přepočtené koeficientem množství</t>
  </si>
  <si>
    <t>48</t>
  </si>
  <si>
    <t>943211811</t>
  </si>
  <si>
    <t>Demontáž lešení prostorového rámového lehkého s podlahami zatížení do 200 kg/m2 v do 10 m</t>
  </si>
  <si>
    <t>804830331</t>
  </si>
  <si>
    <t>49</t>
  </si>
  <si>
    <t>944511111</t>
  </si>
  <si>
    <t>Montáž ochranné sítě z textilie z umělých vláken</t>
  </si>
  <si>
    <t>-828891341</t>
  </si>
  <si>
    <t>50</t>
  </si>
  <si>
    <t>944511211</t>
  </si>
  <si>
    <t>Příplatek k ochranné síti za každý den použití</t>
  </si>
  <si>
    <t>1528023606</t>
  </si>
  <si>
    <t>51</t>
  </si>
  <si>
    <t>944511811</t>
  </si>
  <si>
    <t>Demontáž ochranné sítě z textilie z umělých vláken</t>
  </si>
  <si>
    <t>1385991937</t>
  </si>
  <si>
    <t>52</t>
  </si>
  <si>
    <t>944711112</t>
  </si>
  <si>
    <t>Montáž záchytné stříšky š přes 1,5 do 2 m</t>
  </si>
  <si>
    <t>-1647889046</t>
  </si>
  <si>
    <t>53</t>
  </si>
  <si>
    <t>944711212</t>
  </si>
  <si>
    <t>Příplatek k záchytné stříšce š do přes 1,5 do 2 m za každý den použití</t>
  </si>
  <si>
    <t>286915995</t>
  </si>
  <si>
    <t>10*75 'Přepočtené koeficientem množství</t>
  </si>
  <si>
    <t>54</t>
  </si>
  <si>
    <t>944711812</t>
  </si>
  <si>
    <t>Demontáž záchytné stříšky š přes 1,5 do 2 m</t>
  </si>
  <si>
    <t>626632233</t>
  </si>
  <si>
    <t>55</t>
  </si>
  <si>
    <t>949101112</t>
  </si>
  <si>
    <t>Lešení pomocné pro objekty pozemních staveb s lešeňovou podlahou v přes 1,9 do 3,5 m zatížení do 150 kg/m2</t>
  </si>
  <si>
    <t>1356999793</t>
  </si>
  <si>
    <t>177+120</t>
  </si>
  <si>
    <t>56</t>
  </si>
  <si>
    <t>94950R</t>
  </si>
  <si>
    <t>Montáž provizorního fasádního lešení (zastřešení - proti zatečení), demontáž, pronájem 60 dní vč. dopravy a pomocných konstrukcí</t>
  </si>
  <si>
    <t>kpl</t>
  </si>
  <si>
    <t>69913594</t>
  </si>
  <si>
    <t>Poznámka k položce:_x000d_
PO CELOU DOBU REALIZACE, KDY BUDE OTEVŘENÁ STŘECHA BUDE CELÝ STÁVAJÍCÍ OBJEKT PROVIZORNĚ ZASTŘEŠEN. PO CELÉM OBVODU BUDE KONSTRUKCE ZASTŘEŠENÍ. ZASTŘEŠENÍ BUDE SESTAVENO ZE SYSTÉMU PŘÍHRADOVÝCH VAZNÍKŮ. STŘEŠNÍ PLÁŠŤ SESTÁVÁ Z KEDROVÝCH PLACHET. DODAVATEL DODÁ TECHNOLOGICKÝ POSTUP MONTÁŽE, PROHLÁŠENÍ O SHODĚ A STATICKÝ POSUDEK DODÁVANÉHO SYSTÉMU. ZASTŘEŠENÍ BUDE DOPLNĚNO STRANOVÝMI ZÁBRANAMI PROTI BOČNÍM DEŠŤŮM._x000d_
V DOBĚ ZÁSOBOVÁNÍ MATERIÁLEM DOJDE K ČÁSTEČNÉMU ODSTRANĚNÍ OPLÁŠTĚNÍ A PO UKONČENÍ MANIPULACE S MATERIÁLEM BUDE OPLÁŠTĚNÍ OBNOVENO. ODSTRANĚNÍ OPLÁŠTĚNÍ NESMÍ BÝT PROVÁDĚNO V DOBĚ NEPŘÍZNĚ POČASÍ.</t>
  </si>
  <si>
    <t>57</t>
  </si>
  <si>
    <t>952901111</t>
  </si>
  <si>
    <t>Vyčištění budov bytové a občanské výstavby při výšce podlaží do 4 m</t>
  </si>
  <si>
    <t>1013124659</t>
  </si>
  <si>
    <t>58</t>
  </si>
  <si>
    <t>95290R</t>
  </si>
  <si>
    <t>Vyčištění půdních prostor od prachu a nečistot</t>
  </si>
  <si>
    <t>586161894</t>
  </si>
  <si>
    <t>59</t>
  </si>
  <si>
    <t>962031132</t>
  </si>
  <si>
    <t>Bourání příček nebo přizdívek z cihel pálených tl do 100 mm</t>
  </si>
  <si>
    <t>156468299</t>
  </si>
  <si>
    <t>60</t>
  </si>
  <si>
    <t>962032231</t>
  </si>
  <si>
    <t>Bourání zdiva z cihel pálených nebo vápenopískových na MV nebo MVC přes 1 m3</t>
  </si>
  <si>
    <t>-1362211995</t>
  </si>
  <si>
    <t>odměřeno elekronicky</t>
  </si>
  <si>
    <t>BZ1</t>
  </si>
  <si>
    <t>26,00</t>
  </si>
  <si>
    <t>BZ2</t>
  </si>
  <si>
    <t>7,00</t>
  </si>
  <si>
    <t>61</t>
  </si>
  <si>
    <t>962032641</t>
  </si>
  <si>
    <t>Bourání zdiva komínového z cihel z cihel pálených, šamotových nebo vápenopískových na MC</t>
  </si>
  <si>
    <t>-916593693</t>
  </si>
  <si>
    <t>BZ3</t>
  </si>
  <si>
    <t>15,00</t>
  </si>
  <si>
    <t>62</t>
  </si>
  <si>
    <t>964061341</t>
  </si>
  <si>
    <t>Uvolnění zhlaví trámů ze zdiva cihelného průřezu zhlaví přes 0,05 m2</t>
  </si>
  <si>
    <t>1967047065</t>
  </si>
  <si>
    <t>13*2+11*2+5*2+8*2+1*2</t>
  </si>
  <si>
    <t>63</t>
  </si>
  <si>
    <t>964073211</t>
  </si>
  <si>
    <t>Vybourání válcovaných nosníků ze zdiva cihelného dl do 4 m hmotnosti 10 kg/m</t>
  </si>
  <si>
    <t>1427643725</t>
  </si>
  <si>
    <t>8,34*1,40*4/1000</t>
  </si>
  <si>
    <t>64</t>
  </si>
  <si>
    <t>964073221</t>
  </si>
  <si>
    <t>Vybourání válcovaných nosníků ze zdiva cihelného dl do 4 m hmotnosti 20 kg/m</t>
  </si>
  <si>
    <t>479554884</t>
  </si>
  <si>
    <t>11,10*1,90/1000</t>
  </si>
  <si>
    <t>65</t>
  </si>
  <si>
    <t>964073321</t>
  </si>
  <si>
    <t>Vybourání válcovaných nosníků ze zdiva cihelného dl do 6 m hmotnosti 20 kg/m</t>
  </si>
  <si>
    <t>-1445737740</t>
  </si>
  <si>
    <t>17,90*7,20*4/1000</t>
  </si>
  <si>
    <t>66</t>
  </si>
  <si>
    <t>965041341</t>
  </si>
  <si>
    <t>Bourání mazanin škvárobetonových tl do 100 mm pl přes 4 m2</t>
  </si>
  <si>
    <t>-1847737942</t>
  </si>
  <si>
    <t>BST1</t>
  </si>
  <si>
    <t>196,00*0,05</t>
  </si>
  <si>
    <t>67</t>
  </si>
  <si>
    <t>965082923</t>
  </si>
  <si>
    <t>Odstranění násypů pod podlahami tl do 100 mm pl přes 2 m2</t>
  </si>
  <si>
    <t>-714156886</t>
  </si>
  <si>
    <t>196,00*0,03</t>
  </si>
  <si>
    <t>68</t>
  </si>
  <si>
    <t>966031314</t>
  </si>
  <si>
    <t>Vybourání částí říms z cihel vyložených do 250 mm tl přes 300 mm</t>
  </si>
  <si>
    <t>-177803210</t>
  </si>
  <si>
    <t>71,00</t>
  </si>
  <si>
    <t>69</t>
  </si>
  <si>
    <t>973031345</t>
  </si>
  <si>
    <t>Vysekání kapes ve zdivu cihelném na MV nebo MVC pl do 0,25 m2 hl do 300 mm</t>
  </si>
  <si>
    <t>125517370</t>
  </si>
  <si>
    <t>popis viz PD, TZ</t>
  </si>
  <si>
    <t>kotvení ocel.prvků</t>
  </si>
  <si>
    <t>2*2+1*2+7*2+1*2+13*2+15*2+2*2+1*2</t>
  </si>
  <si>
    <t>4*2+9*2+8*2</t>
  </si>
  <si>
    <t>70</t>
  </si>
  <si>
    <t>974031132</t>
  </si>
  <si>
    <t>Vysekání rýh ve zdivu cihelném hl do 50 mm š do 70 mm</t>
  </si>
  <si>
    <t>1744135148</t>
  </si>
  <si>
    <t>71</t>
  </si>
  <si>
    <t>977211121</t>
  </si>
  <si>
    <t>Řezání stěnovou pilou kcí z cihel nebo tvárnic hl do 200 mm</t>
  </si>
  <si>
    <t>-1644975474</t>
  </si>
  <si>
    <t>(7,25+2,00)</t>
  </si>
  <si>
    <t>72</t>
  </si>
  <si>
    <t>978013191</t>
  </si>
  <si>
    <t>Otlučení (osekání) vnitřní vápenné nebo vápenocementové omítky stěn v rozsahu přes 50 do 100 %</t>
  </si>
  <si>
    <t>513902584</t>
  </si>
  <si>
    <t>73</t>
  </si>
  <si>
    <t>978015341</t>
  </si>
  <si>
    <t>Otlučení (osekání) vnější vápenné nebo vápenocementové omítky stupně členitosti 1 a 2 v rozsahu přes 20 do 30 %</t>
  </si>
  <si>
    <t>534083555</t>
  </si>
  <si>
    <t>74</t>
  </si>
  <si>
    <t>978036391</t>
  </si>
  <si>
    <t>Otlučení (osekání) vnějších omítek z umělého kamene v rozsahu přes 80 do 100 %</t>
  </si>
  <si>
    <t>-1017240029</t>
  </si>
  <si>
    <t xml:space="preserve">pro novou římsu </t>
  </si>
  <si>
    <t>997</t>
  </si>
  <si>
    <t>Doprava suti a vybouraných hmot</t>
  </si>
  <si>
    <t>75</t>
  </si>
  <si>
    <t>997013153</t>
  </si>
  <si>
    <t>Vnitrostaveništní doprava suti a vybouraných hmot pro budovy v přes 9 do 12 m s omezením mechanizace</t>
  </si>
  <si>
    <t>-302629025</t>
  </si>
  <si>
    <t>76</t>
  </si>
  <si>
    <t>997013311</t>
  </si>
  <si>
    <t>Montáž a demontáž shozu suti v do 10 m</t>
  </si>
  <si>
    <t>2110569085</t>
  </si>
  <si>
    <t>8*2 'Přepočtené koeficientem množství</t>
  </si>
  <si>
    <t>77</t>
  </si>
  <si>
    <t>997013321</t>
  </si>
  <si>
    <t>Příplatek k shozu suti v do 10 m za první a ZKD den použití</t>
  </si>
  <si>
    <t>-98182198</t>
  </si>
  <si>
    <t>16*14 'Přepočtené koeficientem množství</t>
  </si>
  <si>
    <t>78</t>
  </si>
  <si>
    <t>997013501</t>
  </si>
  <si>
    <t>Odvoz suti a vybouraných hmot na skládku nebo meziskládku do 1 km se složením</t>
  </si>
  <si>
    <t>576119019</t>
  </si>
  <si>
    <t>79</t>
  </si>
  <si>
    <t>997013511</t>
  </si>
  <si>
    <t>Odvoz suti a vybouraných hmot z meziskládky na skládku do 1 km s naložením a se složením</t>
  </si>
  <si>
    <t>-304226049</t>
  </si>
  <si>
    <t>200,176*19 'Přepočtené koeficientem množství</t>
  </si>
  <si>
    <t>80</t>
  </si>
  <si>
    <t>997013631</t>
  </si>
  <si>
    <t>Poplatek za uložení na skládce (skládkovné) stavebního odpadu směsného kód odpadu 17 09 04</t>
  </si>
  <si>
    <t>1790519789</t>
  </si>
  <si>
    <t>998</t>
  </si>
  <si>
    <t>Přesun hmot</t>
  </si>
  <si>
    <t>81</t>
  </si>
  <si>
    <t>998011009</t>
  </si>
  <si>
    <t>Přesun hmot pro budovy zděné s omezením mechanizace pro budovy v přes 6 do 12 m</t>
  </si>
  <si>
    <t>-721166177</t>
  </si>
  <si>
    <t>PSV</t>
  </si>
  <si>
    <t>Práce a dodávky PSV</t>
  </si>
  <si>
    <t>712</t>
  </si>
  <si>
    <t>Povlakové krytiny</t>
  </si>
  <si>
    <t>82</t>
  </si>
  <si>
    <t>712631111A</t>
  </si>
  <si>
    <t>Provedení povlakové krytiny střech přes 30° podkladní vrstvy pásy na sucho samolepící spoj</t>
  </si>
  <si>
    <t>400074181</t>
  </si>
  <si>
    <t>NS1</t>
  </si>
  <si>
    <t>311</t>
  </si>
  <si>
    <t>83</t>
  </si>
  <si>
    <t>6286R</t>
  </si>
  <si>
    <t>Asfaltový podkladový pás se samolepícím spojem, opatřený střiží na vnějším povrchu tl 1,5mm</t>
  </si>
  <si>
    <t>-908277290</t>
  </si>
  <si>
    <t>311*1,15 'Přepočtené koeficientem množství</t>
  </si>
  <si>
    <t>84</t>
  </si>
  <si>
    <t>998712212</t>
  </si>
  <si>
    <t>Přesun hmot procentní pro krytiny povlakové s omezením mechanizace v objektech v přes 6 do 12 m</t>
  </si>
  <si>
    <t>%</t>
  </si>
  <si>
    <t>-259813556</t>
  </si>
  <si>
    <t>713</t>
  </si>
  <si>
    <t>Izolace tepelné</t>
  </si>
  <si>
    <t>85</t>
  </si>
  <si>
    <t>713111111</t>
  </si>
  <si>
    <t>Montáž izolace tepelné vrchem stropů volně kladenými rohožemi, pásy, dílci, deskami</t>
  </si>
  <si>
    <t>1503225166</t>
  </si>
  <si>
    <t>NP1</t>
  </si>
  <si>
    <t>204,00*2</t>
  </si>
  <si>
    <t>86</t>
  </si>
  <si>
    <t>63148011a</t>
  </si>
  <si>
    <t>deska tepelně izolační minerální λD = 0,037 W*m-1*k-1 tl 200mm, třída reakce na oheň A1</t>
  </si>
  <si>
    <t>1955386293</t>
  </si>
  <si>
    <t>204*1,05 'Přepočtené koeficientem množství</t>
  </si>
  <si>
    <t>87</t>
  </si>
  <si>
    <t>63148011b</t>
  </si>
  <si>
    <t>deska tepelně izolační minerální λD = 0,037 W*m-1*k-1 tl 140mm, třída reakce na oheň A1</t>
  </si>
  <si>
    <t>530259212</t>
  </si>
  <si>
    <t>88</t>
  </si>
  <si>
    <t>713191133</t>
  </si>
  <si>
    <t>Montáž izolace tepelné podlah, stropů vrchem nebo střech překrytí fólií s přelepeným spojem</t>
  </si>
  <si>
    <t>356594809</t>
  </si>
  <si>
    <t>204,00</t>
  </si>
  <si>
    <t>89</t>
  </si>
  <si>
    <t>28329R</t>
  </si>
  <si>
    <t>Difúzně otevřená fólie lehlého typu s integrovanou lepící páskou</t>
  </si>
  <si>
    <t>135537278</t>
  </si>
  <si>
    <t>204*1,1655 'Přepočtené koeficientem množství</t>
  </si>
  <si>
    <t>90</t>
  </si>
  <si>
    <t>998713212</t>
  </si>
  <si>
    <t>Přesun hmot procentní pro izolace tepelné s omezením mechanizace v objektech v přes 6 do 12 m</t>
  </si>
  <si>
    <t>-159911082</t>
  </si>
  <si>
    <t>721</t>
  </si>
  <si>
    <t>Zdravotechnika - vnitřní kanalizace</t>
  </si>
  <si>
    <t>91</t>
  </si>
  <si>
    <t>721140806</t>
  </si>
  <si>
    <t>Demontáž potrubí litinové DN přes 100 do 200</t>
  </si>
  <si>
    <t>-905060880</t>
  </si>
  <si>
    <t>92</t>
  </si>
  <si>
    <t>72127R</t>
  </si>
  <si>
    <t>Demontáž ventilační hlavice vč. potrubí, těsnící manžety a oplechování</t>
  </si>
  <si>
    <t>-1574688756</t>
  </si>
  <si>
    <t>93</t>
  </si>
  <si>
    <t>72128R</t>
  </si>
  <si>
    <t>Propojení svislé kanalizace - napojení na ventilační potrubí na střeše vč. opravy stávajícího napojení, kompletní dodávka a montáž vč. pomocného materiálu a příslušenství</t>
  </si>
  <si>
    <t>1969484171</t>
  </si>
  <si>
    <t>94</t>
  </si>
  <si>
    <t>998721212</t>
  </si>
  <si>
    <t>Přesun hmot procentní pro vnitřní kanalizaci s omezením mechanizace v objektech v přes 6 do 12 m</t>
  </si>
  <si>
    <t>372999185</t>
  </si>
  <si>
    <t>762</t>
  </si>
  <si>
    <t>Konstrukce tesařské</t>
  </si>
  <si>
    <t>95</t>
  </si>
  <si>
    <t>762083122</t>
  </si>
  <si>
    <t>Impregnace řeziva proti dřevokaznému hmyzu, houbám a plísním máčením třída ohrožení 3 a 4</t>
  </si>
  <si>
    <t>-1176438997</t>
  </si>
  <si>
    <t>9,80+1,00+6,81+12,38+6,81+76,83*0,06*0,18</t>
  </si>
  <si>
    <t>96</t>
  </si>
  <si>
    <t>762085103a</t>
  </si>
  <si>
    <t>Montáž kotevních želez, příložek, patek nebo táhel vč. materiálu</t>
  </si>
  <si>
    <t>-543308261</t>
  </si>
  <si>
    <t xml:space="preserve">Poznámka k položce:_x000d_
K novému obvodovému věnci budou pozednice 160/140 mm kotveny pomocí vlepovaných trnů ze závitových tyčí M12 dl. 350 mm v osových vzdálenostech po 2,0 až 2,5 m, hloubka kotvení 150 mm, lepeno chemickou kotvou do betonu </t>
  </si>
  <si>
    <t>97</t>
  </si>
  <si>
    <t>76208R</t>
  </si>
  <si>
    <t>Montáž svorníků nebo šroubů dl přes 150 do 300 mm vč. materiálu</t>
  </si>
  <si>
    <t>2123450758</t>
  </si>
  <si>
    <t>98</t>
  </si>
  <si>
    <t>76209R</t>
  </si>
  <si>
    <t>D+M Kotevní patky 140x120 vč. příslušenství</t>
  </si>
  <si>
    <t>-1550093852</t>
  </si>
  <si>
    <t>99</t>
  </si>
  <si>
    <t>762331812</t>
  </si>
  <si>
    <t>Demontáž vázaných kcí krovů z hranolů průřezové pl přes 120 do 224 cm2</t>
  </si>
  <si>
    <t>-1893347049</t>
  </si>
  <si>
    <t>3,25*7</t>
  </si>
  <si>
    <t>0,85*1+3,00*1+5,25*1+5,35*1+5,60*2+6,90*1+7,05*1+7,30*1</t>
  </si>
  <si>
    <t>1,00*2+1,15*2+1,50*2+1,55*2+1,65*2+1,70*2+1,95*2+2,55*2</t>
  </si>
  <si>
    <t>2,70*2+2,95*2+3,05*2+3,35*2+3,50*2+4,30*2+4,40*2+5,60*2</t>
  </si>
  <si>
    <t>5,65*2+5,75*2+7,15*2+9,05*2+9,15*2+2,55*4+7,10*5+0,85*1</t>
  </si>
  <si>
    <t>2,00*4+2,10*1</t>
  </si>
  <si>
    <t>1,38*2+1,45*2+1,35*8+1,35*8</t>
  </si>
  <si>
    <t>100</t>
  </si>
  <si>
    <t>762331813</t>
  </si>
  <si>
    <t>Demontáž vázaných kcí krovů z hranolů průřezové pl přes 224 do 288 cm2</t>
  </si>
  <si>
    <t>-1153409459</t>
  </si>
  <si>
    <t>4,15*2+4,20*2+7,15*4</t>
  </si>
  <si>
    <t>1,75*1+1,80*1+1,80*4+1,85*4</t>
  </si>
  <si>
    <t>101</t>
  </si>
  <si>
    <t>762331814</t>
  </si>
  <si>
    <t>Demontáž vázaných kcí krovů z hranolů průřezové pl přes 288 do 450 cm2</t>
  </si>
  <si>
    <t>-1211688471</t>
  </si>
  <si>
    <t>3,95*1+6,75*1+7,90*1+18,15*1+10,65*2</t>
  </si>
  <si>
    <t>2,90*1+4,60*1+6,40*1+6,80*2+14,00*2+4,05*2</t>
  </si>
  <si>
    <t>4,20*2+10,65*2+17,75*2+3,45*2+11,50*2</t>
  </si>
  <si>
    <t>102</t>
  </si>
  <si>
    <t>762332121</t>
  </si>
  <si>
    <t>Montáž vázaných kcí krovů pravidelných pomocí ocelových spojek z hraněného řeziva pl přes 50 do 120 cm2</t>
  </si>
  <si>
    <t>1935414094</t>
  </si>
  <si>
    <t>popis a spešcifikace viz PD, TZ</t>
  </si>
  <si>
    <t>trámy pod pochůzí lávku</t>
  </si>
  <si>
    <t>76,83</t>
  </si>
  <si>
    <t>103</t>
  </si>
  <si>
    <t>60512125</t>
  </si>
  <si>
    <t>hranol stavební řezivo průřezu do 120cm2 do dl 6m</t>
  </si>
  <si>
    <t>-1492490492</t>
  </si>
  <si>
    <t>Poznámka k položce:_x000d_
SM, JD, BO</t>
  </si>
  <si>
    <t>0,06*0,18*76,83</t>
  </si>
  <si>
    <t>0,83*1,15 'Přepočtené koeficientem množství</t>
  </si>
  <si>
    <t>104</t>
  </si>
  <si>
    <t>762332122</t>
  </si>
  <si>
    <t>Montáž vázaných kcí krovů pravidelných pomocí ocelových spojek z hraněného řeziva pl přes 120 do 224 cm2</t>
  </si>
  <si>
    <t>676108060</t>
  </si>
  <si>
    <t>5,85*8+4,30*11</t>
  </si>
  <si>
    <t>2,65*1+4,85*1+5,45*1+6,05*1+6,55*1+7,15*1+1,40*2+1,80*4</t>
  </si>
  <si>
    <t>2,45*4+2,90*4+7,35*4+0,90*4+1,25*4+0,70*4</t>
  </si>
  <si>
    <t>1,85*4+2,85*4+4,00*4+3,70*4+5,10*4+4,90*4+6,20*4+6,15*4</t>
  </si>
  <si>
    <t>7,40*9+2,40*2+7,30*2</t>
  </si>
  <si>
    <t>3,55*2+9,40*4</t>
  </si>
  <si>
    <t>3,50*2</t>
  </si>
  <si>
    <t>1,45*16</t>
  </si>
  <si>
    <t>3,70*1+6,60*1+8,10*1+18,55*1+3,50*1+3,70*1+11,10*2</t>
  </si>
  <si>
    <t>2,25*10</t>
  </si>
  <si>
    <t>105</t>
  </si>
  <si>
    <t>605121_1</t>
  </si>
  <si>
    <t xml:space="preserve">hranol stavební řezivo průřezu do 224cm2 </t>
  </si>
  <si>
    <t>2065926651</t>
  </si>
  <si>
    <t>1,14+5,56+0,76+0,12+0,30+1,48+0,44</t>
  </si>
  <si>
    <t>9,8*1,15 'Přepočtené koeficientem množství</t>
  </si>
  <si>
    <t>106</t>
  </si>
  <si>
    <t>762332123</t>
  </si>
  <si>
    <t>Montáž vázaných kcí krovů pravidelných pomocí ocelových spojek z hraněného řeziva pl přes 224 do 288 cm2</t>
  </si>
  <si>
    <t>-1470542844</t>
  </si>
  <si>
    <t>5,35*2+12,45*2</t>
  </si>
  <si>
    <t>107</t>
  </si>
  <si>
    <t>605121_2</t>
  </si>
  <si>
    <t xml:space="preserve">hranol stavební řezivo průřezu do 288cm2 </t>
  </si>
  <si>
    <t>-162214625</t>
  </si>
  <si>
    <t>1,00</t>
  </si>
  <si>
    <t>1*1,15 'Přepočtené koeficientem množství</t>
  </si>
  <si>
    <t>108</t>
  </si>
  <si>
    <t>762341046</t>
  </si>
  <si>
    <t>Bednění střech rovných sklon do 60° z desek OSB tl 22 mm na pero a drážku šroubovaných na rošt</t>
  </si>
  <si>
    <t>1061302661</t>
  </si>
  <si>
    <t>109</t>
  </si>
  <si>
    <t>762341210</t>
  </si>
  <si>
    <t>Montáž bednění střech rovných a šikmých sklonu do 60° z hrubých prken na sraz tl do 32 mm</t>
  </si>
  <si>
    <t>637187547</t>
  </si>
  <si>
    <t>110</t>
  </si>
  <si>
    <t>60515111</t>
  </si>
  <si>
    <t>řezivo jehličnaté boční prkno 20-30mm</t>
  </si>
  <si>
    <t>836321366</t>
  </si>
  <si>
    <t>311,00*0,022</t>
  </si>
  <si>
    <t>6,842*1,15 'Přepočtené koeficientem množství</t>
  </si>
  <si>
    <t>111</t>
  </si>
  <si>
    <t>762341811</t>
  </si>
  <si>
    <t>Demontáž bednění střech z prken</t>
  </si>
  <si>
    <t>1364836369</t>
  </si>
  <si>
    <t>BS1</t>
  </si>
  <si>
    <t>312,00</t>
  </si>
  <si>
    <t>112</t>
  </si>
  <si>
    <t>762342211</t>
  </si>
  <si>
    <t>Montáž laťování na střechách jednoduchých sklonu do 60° osové vzdálenosti do 150 mm</t>
  </si>
  <si>
    <t>-393069063</t>
  </si>
  <si>
    <t>113</t>
  </si>
  <si>
    <t>60514101</t>
  </si>
  <si>
    <t>řezivo jehličnaté lať 10-25cm2</t>
  </si>
  <si>
    <t>1654388063</t>
  </si>
  <si>
    <t>12,74*1,15 'Přepočtené koeficientem množství</t>
  </si>
  <si>
    <t>114</t>
  </si>
  <si>
    <t>762395000</t>
  </si>
  <si>
    <t>Spojovací prostředky krovů, bednění, laťování, nadstřešních konstrukcí</t>
  </si>
  <si>
    <t>-1872916881</t>
  </si>
  <si>
    <t>115</t>
  </si>
  <si>
    <t>762511266</t>
  </si>
  <si>
    <t>Podlahové kce podkladové z desek OSB tl 22 mm nebroušených na pero a drážku šroubovaných</t>
  </si>
  <si>
    <t>368138792</t>
  </si>
  <si>
    <t>pochůzí lávka</t>
  </si>
  <si>
    <t>17,00</t>
  </si>
  <si>
    <t>116</t>
  </si>
  <si>
    <t>762595001</t>
  </si>
  <si>
    <t>Spojovací prostředky pro položení dřevěných podlah a zakrytí kanálů</t>
  </si>
  <si>
    <t>-739948956</t>
  </si>
  <si>
    <t>117</t>
  </si>
  <si>
    <t>762811811</t>
  </si>
  <si>
    <t>Demontáž záklopů stropů z hrubých prken tl do 32 mm</t>
  </si>
  <si>
    <t>204919710</t>
  </si>
  <si>
    <t>196,00</t>
  </si>
  <si>
    <t>118</t>
  </si>
  <si>
    <t>762822840</t>
  </si>
  <si>
    <t>Demontáž stropních trámů z hraněného řeziva průřezové pl přes 450 do 540 cm2</t>
  </si>
  <si>
    <t>-1508349152</t>
  </si>
  <si>
    <t>7,75*13+6,40*11+4,60*5+3,60*8+5,95</t>
  </si>
  <si>
    <t>119</t>
  </si>
  <si>
    <t>998762212</t>
  </si>
  <si>
    <t>Přesun hmot procentní pro kce tesařské s omezením mechanizace v objektech v přes 6 do 12 m</t>
  </si>
  <si>
    <t>-1640452647</t>
  </si>
  <si>
    <t>763</t>
  </si>
  <si>
    <t>Konstrukce suché výstavby</t>
  </si>
  <si>
    <t>120</t>
  </si>
  <si>
    <t>763131431</t>
  </si>
  <si>
    <t>SDK podhled deska 1xDF 12,5 bez izolace dvouvrstvá spodní kce profil CD+UD REI do 90</t>
  </si>
  <si>
    <t>1031154864</t>
  </si>
  <si>
    <t>ph1</t>
  </si>
  <si>
    <t>160,00</t>
  </si>
  <si>
    <t>121</t>
  </si>
  <si>
    <t>763131471</t>
  </si>
  <si>
    <t>SDK podhled deska 1xDFH2 12,5 bez izolace dvouvrstvá spodní kce profil CD+UD REI do 90</t>
  </si>
  <si>
    <t>-280464622</t>
  </si>
  <si>
    <t>ph2</t>
  </si>
  <si>
    <t>122</t>
  </si>
  <si>
    <t>763131714</t>
  </si>
  <si>
    <t>SDK podhled základní penetrační nátěr</t>
  </si>
  <si>
    <t>-1868498412</t>
  </si>
  <si>
    <t>123</t>
  </si>
  <si>
    <t>763131765</t>
  </si>
  <si>
    <t>Příplatek k SDK podhledu za výšku zavěšení přes 0,5 do 1,0 m</t>
  </si>
  <si>
    <t>-1683556122</t>
  </si>
  <si>
    <t>124</t>
  </si>
  <si>
    <t>763131772</t>
  </si>
  <si>
    <t>Příplatek k SDK podhledu za rovinnost kvality Q4</t>
  </si>
  <si>
    <t>-60407979</t>
  </si>
  <si>
    <t>125</t>
  </si>
  <si>
    <t>763431011</t>
  </si>
  <si>
    <t>Montáž minerálního podhledu s vyjímatelnými panely vel. do 0,36 m2 na zavěšený polozapuštěný rošt</t>
  </si>
  <si>
    <t>1414258508</t>
  </si>
  <si>
    <t>Ph3</t>
  </si>
  <si>
    <t>Ph3a</t>
  </si>
  <si>
    <t>126</t>
  </si>
  <si>
    <t>63126346</t>
  </si>
  <si>
    <t>panel akustický povrch porézní skelná tkanina hrana nezatřená polozapuštěná αw=0,30 polozapuštěný rastr š 24mm bílý tl 15mm</t>
  </si>
  <si>
    <t>-1862183278</t>
  </si>
  <si>
    <t>Poznámka k položce:_x000d_
A2-s1,d0</t>
  </si>
  <si>
    <t>50,76*1,08</t>
  </si>
  <si>
    <t>127</t>
  </si>
  <si>
    <t>63126347</t>
  </si>
  <si>
    <t>panel akustický povrch porézní skelná tkanina hrana nezatřená polozapuštěná αw=1,00 polozapuštěný rastr š 15mm bílý tl 15mm</t>
  </si>
  <si>
    <t>348691356</t>
  </si>
  <si>
    <t>119*1,08</t>
  </si>
  <si>
    <t>128,52*1,03 'Přepočtené koeficientem množství</t>
  </si>
  <si>
    <t>128</t>
  </si>
  <si>
    <t>763431041</t>
  </si>
  <si>
    <t>Příplatek k montáži minerálního podhledu na zavěšený rošt za výšku zavěšení přes 0,5 do 1,0 m</t>
  </si>
  <si>
    <t>-20356597</t>
  </si>
  <si>
    <t>129</t>
  </si>
  <si>
    <t>763431201</t>
  </si>
  <si>
    <t>Napojení minerálního podhledu na stěnu obvodovou lištou</t>
  </si>
  <si>
    <t>-1253602885</t>
  </si>
  <si>
    <t>m.č. 202,205</t>
  </si>
  <si>
    <t>7,25*2+8,40*2+5,90*2+9,70*2</t>
  </si>
  <si>
    <t>130</t>
  </si>
  <si>
    <t>763432R</t>
  </si>
  <si>
    <t>D+M Akustického absorbéru ke zlepšení absorbce zvuku vel. 1200x600mm - popis a specifikace viz PD, TZ</t>
  </si>
  <si>
    <t>1545700289</t>
  </si>
  <si>
    <t>119,00</t>
  </si>
  <si>
    <t>131</t>
  </si>
  <si>
    <t>998763211</t>
  </si>
  <si>
    <t>Přesun hmot procentní pro dřevostavby s omezením mechanizace v objektech v přes 6 do 12 m</t>
  </si>
  <si>
    <t>300957218</t>
  </si>
  <si>
    <t>764</t>
  </si>
  <si>
    <t>Konstrukce klempířské</t>
  </si>
  <si>
    <t>132</t>
  </si>
  <si>
    <t>764001851</t>
  </si>
  <si>
    <t>Demontáž hřebene s větrací mřížkou nebo hřebenovým plechem do suti</t>
  </si>
  <si>
    <t>512</t>
  </si>
  <si>
    <t>-356439928</t>
  </si>
  <si>
    <t>133</t>
  </si>
  <si>
    <t>764001871</t>
  </si>
  <si>
    <t>Demontáž nároží s větrací mřížkou nebo nárožním plechem do suti</t>
  </si>
  <si>
    <t>861216962</t>
  </si>
  <si>
    <t>134</t>
  </si>
  <si>
    <t>764001891</t>
  </si>
  <si>
    <t>Demontáž úžlabí do suti</t>
  </si>
  <si>
    <t>-1883607540</t>
  </si>
  <si>
    <t>135</t>
  </si>
  <si>
    <t>764002414</t>
  </si>
  <si>
    <t>Montáž strukturované oddělovací rohože jakékoliv rš</t>
  </si>
  <si>
    <t>1671721606</t>
  </si>
  <si>
    <t>136</t>
  </si>
  <si>
    <t>28329043</t>
  </si>
  <si>
    <t>fólie PUR/PP difuzně propustná s nakašírovanou PP strukturovanou rohoží v 8 mm pod hladkou plechovou krytinu, integrovaná samolepící páska, 380 g/m2</t>
  </si>
  <si>
    <t>1344492362</t>
  </si>
  <si>
    <t>137</t>
  </si>
  <si>
    <t>764002812</t>
  </si>
  <si>
    <t>Demontáž okapového plechu do suti v krytině skládané</t>
  </si>
  <si>
    <t>-1464032769</t>
  </si>
  <si>
    <t>138</t>
  </si>
  <si>
    <t>764002821</t>
  </si>
  <si>
    <t>Demontáž střešního výlezu do suti</t>
  </si>
  <si>
    <t>-1813524606</t>
  </si>
  <si>
    <t>139</t>
  </si>
  <si>
    <t>764004801</t>
  </si>
  <si>
    <t>Demontáž podokapního žlabu do suti</t>
  </si>
  <si>
    <t>-1868084257</t>
  </si>
  <si>
    <t>140</t>
  </si>
  <si>
    <t>764004861</t>
  </si>
  <si>
    <t>Demontáž svodu do suti</t>
  </si>
  <si>
    <t>76671480</t>
  </si>
  <si>
    <t>141</t>
  </si>
  <si>
    <t>764121R</t>
  </si>
  <si>
    <t>Krytina střechy - Hladká plechová AL krytina spojovaná na zámky (panel se zaklapávací drážkou), povrchová úprava, sklon střechy přes 30 do 60°, barva dle investora - popis a specifikace viz TZ, PD</t>
  </si>
  <si>
    <t>-1856952799</t>
  </si>
  <si>
    <t>Poznámka k položce:_x000d_
Dodávka a montáž_x000d_
Kompletní systémová dodávka a provedení dle specifikace PD a TZ včetně všech přímo souvisejících prací/činností a dodávek/doplňků a příslušenství</t>
  </si>
  <si>
    <t>142</t>
  </si>
  <si>
    <t>76421-K01</t>
  </si>
  <si>
    <t>D+M - K01- Oplechování větraného hřebene s větracím pásem z Al plechu, rš 330 mm, vč. kotevního materiálu a příponek, Lakovaný Al plech, barva dle investora - popis a specifikace viz TZ, PD</t>
  </si>
  <si>
    <t>1123383483</t>
  </si>
  <si>
    <t>Poznámka k položce:_x000d_
D+M - K01- Oplechování větraného hřebene s větracím pásem z Al plechu, rš 330 mm, vč. kotevního materiálu a příponek, extrudovaný hliník, polymerový nástřik, barva dle investora - popis a specifikace viz TZ, PD_x000d_
systémový prvek</t>
  </si>
  <si>
    <t>143</t>
  </si>
  <si>
    <t>76421-K02</t>
  </si>
  <si>
    <t>D+M - K02- Oplechování nevětraného nároží s nárožním plechem z Al plechu, rš 330 mm, vč. kotevního materiálu a příponek, Lakovaný Al plech, barva dle investora - popis a specifikace viz TZ, PD</t>
  </si>
  <si>
    <t>-787054777</t>
  </si>
  <si>
    <t>Poznámka k položce:_x000d_
D+M - K02- Oplechování nevětraného nároží s nárožním plechem z Al plechu, rš 330 mm, vč. kotevního materiálu a příponek, extrudovaný hliník, polymerový nástřik, barva dle investora - popis a specifikace viz TZ, PD_x000d_
systémový prvek</t>
  </si>
  <si>
    <t>144</t>
  </si>
  <si>
    <t>76421-K03</t>
  </si>
  <si>
    <t>D+M - K03- Oplechování úžlabí z Al plechu, rš 430 mm, vč. kotevního materiálu a příponek, Lakovaný Al plech, barva dle investora - popis a specifikace viz TZ, PD</t>
  </si>
  <si>
    <t>-1757893754</t>
  </si>
  <si>
    <t>Poznámka k položce:_x000d_
D+M - K03- Oplechování úžlabí z Al plechu, rš 430 mm, vč. kotevního materiálu a příponek, extrudovaný hliník, polymerový nástřik, barva dle investora - popis a specifikace viz TZ, PD_x000d_
systémový prvek</t>
  </si>
  <si>
    <t>145</t>
  </si>
  <si>
    <t>76421-K04</t>
  </si>
  <si>
    <t>D+M - K04- Oplechování rovné okapové hrany z Al plechu, rš 250 mm, vč. kotevního materiálu a příponek, Lakovaný Al plech, barva dle investora - popis a specifikace viz TZ, PD</t>
  </si>
  <si>
    <t>-924086667</t>
  </si>
  <si>
    <t>Poznámka k položce:_x000d_
D+M - K04- Oplechování rovné okapové hrany z Al plechu, rš 250 mm, vč. kotevního materiálu a příponek, extrudovaný hliník, polymerový nástřik, barva dle investora - popis a specifikace viz TZ, PD_x000d_
systémový prvek</t>
  </si>
  <si>
    <t>146</t>
  </si>
  <si>
    <t>76451-K05</t>
  </si>
  <si>
    <t>D+M - K05- Žlab podokapní půlkruhový z AL plech, rš 330 mm, vč. systémových kotevních háků, napojovacích kotlíků, čel a kotevního materiálu, Lakovaný Al plech, barva dle investora - popis a specifikace viz TZ, PD</t>
  </si>
  <si>
    <t>321895651</t>
  </si>
  <si>
    <t>Poznámka k položce:_x000d_
D+M - K05- Žlab podokapní půlkruhový z AL plech, rš 330 mm, vč. systémových kotevních háků, napojovacích kotlíků, čel a kotevního materiálu, extrudovaný hliník, polymerový nástřik, barva dle investora - popis a specifikace viz TZ, PD_x000d_
systémový prvek</t>
  </si>
  <si>
    <t>147</t>
  </si>
  <si>
    <t>76451-K06</t>
  </si>
  <si>
    <t>D+M - K06- Ventilační potrubí, hlavice kanalizace DN 100mm, včetně těsnící manžety/oplechování, barva dle investora, plast - popis a specifikace viz TZ, PD</t>
  </si>
  <si>
    <t>-557281604</t>
  </si>
  <si>
    <t>Poznámka k položce:_x000d_
D+M - K06- Ventilační potrubí, hlavice kianalizace DN 100mm, včetně těsnící manžety/oplechování, barva dle investora, plast - popis a specifikace viz TZ, PD_x000d_
systémový prvek</t>
  </si>
  <si>
    <t>148</t>
  </si>
  <si>
    <t>76451-K07</t>
  </si>
  <si>
    <t>D+M - K07- Svody kruhové včetně objímek, kolen, odskoků z Al plechu, průměru 100 mm, ve spodní části litinová roura s čistícím kusem pr.100mm, Lakovaný Al plech, barva dle investora - popis a specifikace viz TZ, PD</t>
  </si>
  <si>
    <t>794430450</t>
  </si>
  <si>
    <t>Poznámka k položce:_x000d_
D+M - K07- Svody kruhové včetně objímek, kolen, odskoků z Al plechu, průměru 100 mm, ve spodní části litinová roura s čistícím kusem pr.100mm, extrudovaný hliník, polymerový nástřik, barva dle investora - popis a specifikace viz TZ, PD_x000d_
systémový prvek</t>
  </si>
  <si>
    <t>149</t>
  </si>
  <si>
    <t>765191911</t>
  </si>
  <si>
    <t>Demontáž pojistné hydroizolační fólie kladené ve sklonu přes 30°</t>
  </si>
  <si>
    <t>-1015573260</t>
  </si>
  <si>
    <t>150</t>
  </si>
  <si>
    <t>998764212</t>
  </si>
  <si>
    <t>Přesun hmot procentní pro konstrukce klempířské s omezením mechanizace v objektech v přes 6 do 12 m</t>
  </si>
  <si>
    <t>-1910299352</t>
  </si>
  <si>
    <t>767</t>
  </si>
  <si>
    <t>Konstrukce zámečnické</t>
  </si>
  <si>
    <t>151</t>
  </si>
  <si>
    <t>76799-SO01</t>
  </si>
  <si>
    <t>D+M - SO01- Střešní okno/výlez 600x600mm, vyklápěcé, AL profily, jednoduché tvrzené sklo vč. oplechování a příslušenství - popis a specifikace viz PD, TZ</t>
  </si>
  <si>
    <t>1471018917</t>
  </si>
  <si>
    <t xml:space="preserve">Poznámka k položce:_x000d_
D+M - SO01- Střešní okno/výlez 600x600mm, vyklápěcé, AL profily, jednoduché tvrzené sklo vč. oplechování a příslušenství - popis a specifikace viz PD, TZ_x000d_
</t>
  </si>
  <si>
    <t>152</t>
  </si>
  <si>
    <t>76799-Z01</t>
  </si>
  <si>
    <t>D+M - Z01- Sněhový trubkový zachytač, barva dle střešní krytiny vč. kotevních prvků a příslušenství - popis a specifikace viz PD, TZ</t>
  </si>
  <si>
    <t>bm</t>
  </si>
  <si>
    <t>30892414</t>
  </si>
  <si>
    <t>Poznámka k položce:_x000d_
D+M - Z01- Sněhový trubkový zachytač, barva dle střešní krytiny vč. kotevních prvků a příslušenství - popis a specifikace viz PD, TZ_x000d_
systémový prvek</t>
  </si>
  <si>
    <t>153</t>
  </si>
  <si>
    <t>998767212</t>
  </si>
  <si>
    <t>Přesun hmot procentní pro zámečnické konstrukce s omezením mechanizace v objektech v přes 6 do 12 m</t>
  </si>
  <si>
    <t>-1696066098</t>
  </si>
  <si>
    <t>784</t>
  </si>
  <si>
    <t>Dokončovací práce - malby a tapety</t>
  </si>
  <si>
    <t>154</t>
  </si>
  <si>
    <t>784111001</t>
  </si>
  <si>
    <t>Oprášení (ometení ) podkladu v místnostech v do 3,80 m</t>
  </si>
  <si>
    <t>1394145</t>
  </si>
  <si>
    <t>155</t>
  </si>
  <si>
    <t>784121001</t>
  </si>
  <si>
    <t>Oškrabání malby v místnostech v do 3,80 m</t>
  </si>
  <si>
    <t>1339536393</t>
  </si>
  <si>
    <t>156</t>
  </si>
  <si>
    <t>784181101</t>
  </si>
  <si>
    <t>Základní akrylátová jednonásobná bezbarvá penetrace podkladu v místnostech v do 3,80 m</t>
  </si>
  <si>
    <t>285900641</t>
  </si>
  <si>
    <t>157</t>
  </si>
  <si>
    <t>784221101</t>
  </si>
  <si>
    <t>Dvojnásobné bílé malby ze směsí za sucha dobře otěruvzdorných v místnostech do 3,80 m</t>
  </si>
  <si>
    <t>-1700456607</t>
  </si>
  <si>
    <t>158</t>
  </si>
  <si>
    <t>784171101</t>
  </si>
  <si>
    <t>Zakrytí vnitřních podlah včetně pozdějšího odkrytí</t>
  </si>
  <si>
    <t>1996749048</t>
  </si>
  <si>
    <t>159</t>
  </si>
  <si>
    <t>58124844</t>
  </si>
  <si>
    <t>fólie pro malířské potřeby zakrývací tl 25µ 4x5m</t>
  </si>
  <si>
    <t>1225329309</t>
  </si>
  <si>
    <t>220*1,05 'Přepočtené koeficientem množství</t>
  </si>
  <si>
    <t>160</t>
  </si>
  <si>
    <t>784171111</t>
  </si>
  <si>
    <t>Zakrytí vnitřních ploch stěn v místnostech v do 3,80 m</t>
  </si>
  <si>
    <t>-279473352</t>
  </si>
  <si>
    <t>161</t>
  </si>
  <si>
    <t>-957159687</t>
  </si>
  <si>
    <t>800*1,05 'Přepočtené koeficientem množství</t>
  </si>
  <si>
    <t>HZS</t>
  </si>
  <si>
    <t>Hodinové zúčtovací sazby</t>
  </si>
  <si>
    <t>162</t>
  </si>
  <si>
    <t>HZS1292</t>
  </si>
  <si>
    <t>Hodinová zúčtovací sazba stavební dělník</t>
  </si>
  <si>
    <t>hod</t>
  </si>
  <si>
    <t>2005781467</t>
  </si>
  <si>
    <t>163</t>
  </si>
  <si>
    <t>HZS1301</t>
  </si>
  <si>
    <t>Hodinová zúčtovací sazba zedník</t>
  </si>
  <si>
    <t>1854247628</t>
  </si>
  <si>
    <t>164</t>
  </si>
  <si>
    <t>HZS2111</t>
  </si>
  <si>
    <t>Hodinová zúčtovací sazba tesař</t>
  </si>
  <si>
    <t>-589285220</t>
  </si>
  <si>
    <t>OST</t>
  </si>
  <si>
    <t>Ostatní</t>
  </si>
  <si>
    <t>165</t>
  </si>
  <si>
    <t>OST1</t>
  </si>
  <si>
    <t>Vyklizení nábytku na místo určené investorem, zpětné umístění po realizaci</t>
  </si>
  <si>
    <t>-1645008260</t>
  </si>
  <si>
    <t>Poznámka k položce:_x000d_
Kompletní vyklizení a vystěhování vnitřního nábytku / mobiliáře s přesunem._x000d_
Nábytek určený ke zpětnému nastěhování</t>
  </si>
  <si>
    <t>166</t>
  </si>
  <si>
    <t>OST2</t>
  </si>
  <si>
    <t>Likvidace nábytku</t>
  </si>
  <si>
    <t>-1371206657</t>
  </si>
  <si>
    <t xml:space="preserve">Poznámka k položce:_x000d_
Kompletní vyklizení a vystěhování vnitřního nábytku / mobiliáře s přesunem k místu naložení pro vodorové přemístění._x000d_
Určené prvky vnitřního nábytku / mobiliáře _rozbití_ naložení do kontejneru + přesun + likvidace dle zákona o odpadech_poplatek </t>
  </si>
  <si>
    <t>167</t>
  </si>
  <si>
    <t>OST3</t>
  </si>
  <si>
    <t>Celoplošná provizorní hydroizolace podkroví včetně vytažení této hydroizolace na svislé stěny - OCHRANA PROTI ZATEČENÍ</t>
  </si>
  <si>
    <t>-1548273056</t>
  </si>
  <si>
    <t>Poznámka k položce:_x000d_
Demontáž, pronájem po dobu rekonstrřukce krovu a střech a následná demontáž. _x000d_
Kompletní dodávka a montáž vč. spojovacího a pomocného materiálu._x000d_
Součástí je i případná likvidace a poplatek._x000d_
-přesuny vč. potřebné zdvihací techniky _x000d_
-kompletní osazení/montážní práce/kotvení vč. kotevních prvků</t>
  </si>
  <si>
    <t>168</t>
  </si>
  <si>
    <t>OST4</t>
  </si>
  <si>
    <t>ANTÉNA - ochrana, zachování funkčnosti po dobu stavby</t>
  </si>
  <si>
    <t>1036448672</t>
  </si>
  <si>
    <t>169</t>
  </si>
  <si>
    <t>OST5</t>
  </si>
  <si>
    <t>OBECNÍ ROZHLAS - ochrana, zachování funkčnosti po dobu stavby</t>
  </si>
  <si>
    <t>1723734146</t>
  </si>
  <si>
    <t>170</t>
  </si>
  <si>
    <t>OST6</t>
  </si>
  <si>
    <t xml:space="preserve">Protiprašné opatření -  popis a specifikace viz PD, TZ</t>
  </si>
  <si>
    <t>1655580639</t>
  </si>
  <si>
    <t>171</t>
  </si>
  <si>
    <t>OST7</t>
  </si>
  <si>
    <t>m.č. 203 - ochrana zařizovacích předmětů po dobu stavby vč. následného odstranění</t>
  </si>
  <si>
    <t>soubor</t>
  </si>
  <si>
    <t>350257870</t>
  </si>
  <si>
    <t>D.1.2 - Technika prostředí staveb</t>
  </si>
  <si>
    <t>Soupis:</t>
  </si>
  <si>
    <t>D.1.2.5 - TPS - Silnoproud</t>
  </si>
  <si>
    <t>M - Práce a dodávky M</t>
  </si>
  <si>
    <t xml:space="preserve">    21-M - Elektromontáže</t>
  </si>
  <si>
    <t>Práce a dodávky M</t>
  </si>
  <si>
    <t>21-M</t>
  </si>
  <si>
    <t>Elektromontáže</t>
  </si>
  <si>
    <t>21-1R</t>
  </si>
  <si>
    <t>Silnoproud - rozpočet viz příloha</t>
  </si>
  <si>
    <t>31687785</t>
  </si>
  <si>
    <t>VRN - Vedlejší a ostatní rozpočtové náklady stavby</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</si>
  <si>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</si>
  <si>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</si>
  <si>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</si>
  <si>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</si>
  <si>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</si>
  <si>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</si>
  <si>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VRN7 - Provozní vlivy</t>
  </si>
  <si>
    <t xml:space="preserve">    VRN9 - Ostatní náklady</t>
  </si>
  <si>
    <t>VRN1</t>
  </si>
  <si>
    <t>Průzkumné, geodetické a projektové práce</t>
  </si>
  <si>
    <t>013254000</t>
  </si>
  <si>
    <t>Dokumentace skutečného provedení stavby</t>
  </si>
  <si>
    <t>kpl.</t>
  </si>
  <si>
    <t>-1596531151</t>
  </si>
  <si>
    <t>Poznámka k položce:_x000d_
Poznámka k položce: VEŠKERÉ FORMY A PŘEDÁNÍ SE ŘÍDÍ PODMÍNKAMI ZADÁVACÍ DOKUMENTACE STAVBY</t>
  </si>
  <si>
    <t>VRN2</t>
  </si>
  <si>
    <t>Příprava staveniště</t>
  </si>
  <si>
    <t>020001000</t>
  </si>
  <si>
    <t>-1832788224</t>
  </si>
  <si>
    <t xml:space="preserve">Poznámka k položce:_x000d_
Poznámka k položce: -_x000d_
Zřízení trvalé, dočasné deponie a mezideponie -zřízení příjezdů a přístupů na staveniště -úpravy staveniště z hlediska bezpečnosti a ochrany zdraví třetích osob, vč. nutných úprav pro osoby s omezenou schopností pohybu a orientace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stavby)._x000d_
Zabezpečení povolení k uazavírkám, záborům komunikací a zeleně._x000d_
Vyřízení zvláštního užívání komunikace u silničního správního úřadu._x000d_
</t>
  </si>
  <si>
    <t>VRN3</t>
  </si>
  <si>
    <t>Zařízení staveniště</t>
  </si>
  <si>
    <t>030001000</t>
  </si>
  <si>
    <t>Zařízení staveniště vč. pronájmu po dobu výstavby</t>
  </si>
  <si>
    <t>-820881119</t>
  </si>
  <si>
    <t>Poznámka k položce:_x000d_
Poznámka k položce: -kancelářské/skladovací/sociální objekty, oplocení stavby, ostraha staveniště, kompletní vnitrostaveništní rozvody všech potřebných energií vč. jejich poplatků, zajištění podružných měření spotřeby</t>
  </si>
  <si>
    <t>stavební buňka, mobilní WC</t>
  </si>
  <si>
    <t>vč. dopravy pro zřízení</t>
  </si>
  <si>
    <t>vč. pronájmu po dobu stavby</t>
  </si>
  <si>
    <t>030001R</t>
  </si>
  <si>
    <t>Předání a převzetí staveniště</t>
  </si>
  <si>
    <t>965593360</t>
  </si>
  <si>
    <t>034103000</t>
  </si>
  <si>
    <t>Oplocení staveniště v. min 1,8m, vč. uzamykatelné vjezdové brány</t>
  </si>
  <si>
    <t>1024</t>
  </si>
  <si>
    <t>958433429</t>
  </si>
  <si>
    <t xml:space="preserve">oplocení staveniště </t>
  </si>
  <si>
    <t>monilní oplcoení v min. 1,8m</t>
  </si>
  <si>
    <t>vč. uzamykatelné brány š. 4,0m</t>
  </si>
  <si>
    <t>vč. odvozu po odstranění</t>
  </si>
  <si>
    <t>039002000</t>
  </si>
  <si>
    <t>Zrušení zařízení staveniště</t>
  </si>
  <si>
    <t>145988230</t>
  </si>
  <si>
    <t>Poznámka k položce:_x000d_
Poznámka k položce: -náklady zhotovitele spojené s kompletní likvidací zařízení staveniště vč. uvedení všech dotčených ploch do bezvadného stavu</t>
  </si>
  <si>
    <t>VRN4</t>
  </si>
  <si>
    <t>Inženýrská činnost</t>
  </si>
  <si>
    <t>045002000</t>
  </si>
  <si>
    <t>Kompletační a koordinační činnost</t>
  </si>
  <si>
    <t>1904113116</t>
  </si>
  <si>
    <t>Poznámka k položce:_x000d_
Poznámka k položce: -příprava předávací dokumentace dle ZD -ostatní kompletační činnost</t>
  </si>
  <si>
    <t>VRN5</t>
  </si>
  <si>
    <t>Finanční náklady</t>
  </si>
  <si>
    <t>051002000</t>
  </si>
  <si>
    <t>Pojistné - pojištěí dodavatele a pojištění díla</t>
  </si>
  <si>
    <t>-448752302</t>
  </si>
  <si>
    <t>VRN7</t>
  </si>
  <si>
    <t>Provozní vlivy</t>
  </si>
  <si>
    <t>071103000</t>
  </si>
  <si>
    <t>Provoz investora a provozní vlivy</t>
  </si>
  <si>
    <t>1972332814</t>
  </si>
  <si>
    <t>Poznámka k položce:_x000d_
Poznámka k položce:_x000d_
Náklady související se ztíženými podmínkami při provádění díla v závislosti na okolním provozu (pro práce prováděné za nepřerušeného nebo omezeného provozu v dotčených objektech nebo samotném areálu) (+ případná ochrana a zakrytí určených prvků a konstrukcí - ZABEZPEČENÍ PŘED POŠKOZENÍM STAVEBNÍ ČINNOSTÍ)_x000d_
Očištění a omytí oken a výkladců z vnitřní a vnější strany vč. demontáže a následné zpětné montáže ochranných sítí.</t>
  </si>
  <si>
    <t>VRN9</t>
  </si>
  <si>
    <t>Ostatní náklady</t>
  </si>
  <si>
    <t>09400</t>
  </si>
  <si>
    <t>Zkoušky bez rozlišení</t>
  </si>
  <si>
    <t>934646079</t>
  </si>
  <si>
    <t>09401</t>
  </si>
  <si>
    <t>Dílenská a výrobní dokumentace</t>
  </si>
  <si>
    <t>1183199244</t>
  </si>
  <si>
    <t>094104000</t>
  </si>
  <si>
    <t>Náklady na opatření BOZP</t>
  </si>
  <si>
    <t>1465389723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</si>
</sst>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26</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28</v>
      </c>
      <c r="AO13" s="22"/>
      <c r="AP13" s="22"/>
      <c r="AQ13" s="22"/>
      <c r="AR13" s="20"/>
      <c r="BE13" s="31"/>
      <c r="BS13" s="17" t="s">
        <v>6</v>
      </c>
    </row>
    <row r="14">
      <c r="B14" s="21"/>
      <c r="C14" s="22"/>
      <c r="D14" s="22"/>
      <c r="E14" s="34" t="s">
        <v>28</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26</v>
      </c>
      <c r="AL14" s="22"/>
      <c r="AM14" s="22"/>
      <c r="AN14" s="34" t="s">
        <v>28</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26</v>
      </c>
      <c r="AL17" s="22"/>
      <c r="AM17" s="22"/>
      <c r="AN17" s="27" t="s">
        <v>1</v>
      </c>
      <c r="AO17" s="22"/>
      <c r="AP17" s="22"/>
      <c r="AQ17" s="22"/>
      <c r="AR17" s="20"/>
      <c r="BE17" s="31"/>
      <c r="BS17" s="17" t="s">
        <v>30</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26</v>
      </c>
      <c r="AL20" s="22"/>
      <c r="AM20" s="22"/>
      <c r="AN20" s="27" t="s">
        <v>1</v>
      </c>
      <c r="AO20" s="22"/>
      <c r="AP20" s="22"/>
      <c r="AQ20" s="22"/>
      <c r="AR20" s="20"/>
      <c r="BE20" s="31"/>
      <c r="BS20" s="17" t="s">
        <v>30</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72" customHeight="1">
      <c r="B23" s="21"/>
      <c r="C23" s="22"/>
      <c r="D23" s="22"/>
      <c r="E23" s="36" t="s">
        <v>33</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34</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35</v>
      </c>
      <c r="M28" s="45"/>
      <c r="N28" s="45"/>
      <c r="O28" s="45"/>
      <c r="P28" s="45"/>
      <c r="Q28" s="40"/>
      <c r="R28" s="40"/>
      <c r="S28" s="40"/>
      <c r="T28" s="40"/>
      <c r="U28" s="40"/>
      <c r="V28" s="40"/>
      <c r="W28" s="45" t="s">
        <v>36</v>
      </c>
      <c r="X28" s="45"/>
      <c r="Y28" s="45"/>
      <c r="Z28" s="45"/>
      <c r="AA28" s="45"/>
      <c r="AB28" s="45"/>
      <c r="AC28" s="45"/>
      <c r="AD28" s="45"/>
      <c r="AE28" s="45"/>
      <c r="AF28" s="40"/>
      <c r="AG28" s="40"/>
      <c r="AH28" s="40"/>
      <c r="AI28" s="40"/>
      <c r="AJ28" s="40"/>
      <c r="AK28" s="45" t="s">
        <v>37</v>
      </c>
      <c r="AL28" s="45"/>
      <c r="AM28" s="45"/>
      <c r="AN28" s="45"/>
      <c r="AO28" s="45"/>
      <c r="AP28" s="40"/>
      <c r="AQ28" s="40"/>
      <c r="AR28" s="44"/>
      <c r="BE28" s="31"/>
    </row>
    <row r="29" s="3" customFormat="1" ht="14.4" customHeight="1">
      <c r="A29" s="3"/>
      <c r="B29" s="46"/>
      <c r="C29" s="47"/>
      <c r="D29" s="32" t="s">
        <v>38</v>
      </c>
      <c r="E29" s="47"/>
      <c r="F29" s="32" t="s">
        <v>39</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40</v>
      </c>
      <c r="G30" s="47"/>
      <c r="H30" s="47"/>
      <c r="I30" s="47"/>
      <c r="J30" s="47"/>
      <c r="K30" s="47"/>
      <c r="L30" s="48">
        <v>0.12</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41</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42</v>
      </c>
      <c r="G32" s="47"/>
      <c r="H32" s="47"/>
      <c r="I32" s="47"/>
      <c r="J32" s="47"/>
      <c r="K32" s="47"/>
      <c r="L32" s="48">
        <v>0.12</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43</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44</v>
      </c>
      <c r="E35" s="54"/>
      <c r="F35" s="54"/>
      <c r="G35" s="54"/>
      <c r="H35" s="54"/>
      <c r="I35" s="54"/>
      <c r="J35" s="54"/>
      <c r="K35" s="54"/>
      <c r="L35" s="54"/>
      <c r="M35" s="54"/>
      <c r="N35" s="54"/>
      <c r="O35" s="54"/>
      <c r="P35" s="54"/>
      <c r="Q35" s="54"/>
      <c r="R35" s="54"/>
      <c r="S35" s="54"/>
      <c r="T35" s="55" t="s">
        <v>45</v>
      </c>
      <c r="U35" s="54"/>
      <c r="V35" s="54"/>
      <c r="W35" s="54"/>
      <c r="X35" s="56" t="s">
        <v>46</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47</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48</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49</v>
      </c>
      <c r="E60" s="42"/>
      <c r="F60" s="42"/>
      <c r="G60" s="42"/>
      <c r="H60" s="42"/>
      <c r="I60" s="42"/>
      <c r="J60" s="42"/>
      <c r="K60" s="42"/>
      <c r="L60" s="42"/>
      <c r="M60" s="42"/>
      <c r="N60" s="42"/>
      <c r="O60" s="42"/>
      <c r="P60" s="42"/>
      <c r="Q60" s="42"/>
      <c r="R60" s="42"/>
      <c r="S60" s="42"/>
      <c r="T60" s="42"/>
      <c r="U60" s="42"/>
      <c r="V60" s="64" t="s">
        <v>50</v>
      </c>
      <c r="W60" s="42"/>
      <c r="X60" s="42"/>
      <c r="Y60" s="42"/>
      <c r="Z60" s="42"/>
      <c r="AA60" s="42"/>
      <c r="AB60" s="42"/>
      <c r="AC60" s="42"/>
      <c r="AD60" s="42"/>
      <c r="AE60" s="42"/>
      <c r="AF60" s="42"/>
      <c r="AG60" s="42"/>
      <c r="AH60" s="64" t="s">
        <v>49</v>
      </c>
      <c r="AI60" s="42"/>
      <c r="AJ60" s="42"/>
      <c r="AK60" s="42"/>
      <c r="AL60" s="42"/>
      <c r="AM60" s="64" t="s">
        <v>50</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51</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52</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49</v>
      </c>
      <c r="E75" s="42"/>
      <c r="F75" s="42"/>
      <c r="G75" s="42"/>
      <c r="H75" s="42"/>
      <c r="I75" s="42"/>
      <c r="J75" s="42"/>
      <c r="K75" s="42"/>
      <c r="L75" s="42"/>
      <c r="M75" s="42"/>
      <c r="N75" s="42"/>
      <c r="O75" s="42"/>
      <c r="P75" s="42"/>
      <c r="Q75" s="42"/>
      <c r="R75" s="42"/>
      <c r="S75" s="42"/>
      <c r="T75" s="42"/>
      <c r="U75" s="42"/>
      <c r="V75" s="64" t="s">
        <v>50</v>
      </c>
      <c r="W75" s="42"/>
      <c r="X75" s="42"/>
      <c r="Y75" s="42"/>
      <c r="Z75" s="42"/>
      <c r="AA75" s="42"/>
      <c r="AB75" s="42"/>
      <c r="AC75" s="42"/>
      <c r="AD75" s="42"/>
      <c r="AE75" s="42"/>
      <c r="AF75" s="42"/>
      <c r="AG75" s="42"/>
      <c r="AH75" s="64" t="s">
        <v>49</v>
      </c>
      <c r="AI75" s="42"/>
      <c r="AJ75" s="42"/>
      <c r="AK75" s="42"/>
      <c r="AL75" s="42"/>
      <c r="AM75" s="64" t="s">
        <v>50</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53</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4126</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MŠ Bynina - stropy nad 2.NP, nový krov</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16. 6. 2025</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29</v>
      </c>
      <c r="AJ89" s="40"/>
      <c r="AK89" s="40"/>
      <c r="AL89" s="40"/>
      <c r="AM89" s="80" t="str">
        <f>IF(E17="","",E17)</f>
        <v xml:space="preserve"> </v>
      </c>
      <c r="AN89" s="71"/>
      <c r="AO89" s="71"/>
      <c r="AP89" s="71"/>
      <c r="AQ89" s="40"/>
      <c r="AR89" s="44"/>
      <c r="AS89" s="81" t="s">
        <v>54</v>
      </c>
      <c r="AT89" s="82"/>
      <c r="AU89" s="83"/>
      <c r="AV89" s="83"/>
      <c r="AW89" s="83"/>
      <c r="AX89" s="83"/>
      <c r="AY89" s="83"/>
      <c r="AZ89" s="83"/>
      <c r="BA89" s="83"/>
      <c r="BB89" s="83"/>
      <c r="BC89" s="83"/>
      <c r="BD89" s="84"/>
      <c r="BE89" s="38"/>
    </row>
    <row r="90" s="2" customFormat="1" ht="15.15" customHeight="1">
      <c r="A90" s="38"/>
      <c r="B90" s="39"/>
      <c r="C90" s="32" t="s">
        <v>27</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31</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55</v>
      </c>
      <c r="D92" s="94"/>
      <c r="E92" s="94"/>
      <c r="F92" s="94"/>
      <c r="G92" s="94"/>
      <c r="H92" s="95"/>
      <c r="I92" s="96" t="s">
        <v>56</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57</v>
      </c>
      <c r="AH92" s="94"/>
      <c r="AI92" s="94"/>
      <c r="AJ92" s="94"/>
      <c r="AK92" s="94"/>
      <c r="AL92" s="94"/>
      <c r="AM92" s="94"/>
      <c r="AN92" s="96" t="s">
        <v>58</v>
      </c>
      <c r="AO92" s="94"/>
      <c r="AP92" s="98"/>
      <c r="AQ92" s="99" t="s">
        <v>59</v>
      </c>
      <c r="AR92" s="44"/>
      <c r="AS92" s="100" t="s">
        <v>60</v>
      </c>
      <c r="AT92" s="101" t="s">
        <v>61</v>
      </c>
      <c r="AU92" s="101" t="s">
        <v>62</v>
      </c>
      <c r="AV92" s="101" t="s">
        <v>63</v>
      </c>
      <c r="AW92" s="101" t="s">
        <v>64</v>
      </c>
      <c r="AX92" s="101" t="s">
        <v>65</v>
      </c>
      <c r="AY92" s="101" t="s">
        <v>66</v>
      </c>
      <c r="AZ92" s="101" t="s">
        <v>67</v>
      </c>
      <c r="BA92" s="101" t="s">
        <v>68</v>
      </c>
      <c r="BB92" s="101" t="s">
        <v>69</v>
      </c>
      <c r="BC92" s="101" t="s">
        <v>70</v>
      </c>
      <c r="BD92" s="102" t="s">
        <v>71</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72</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ROUND(AG95+AG96+AG98,2)</f>
        <v>0</v>
      </c>
      <c r="AH94" s="109"/>
      <c r="AI94" s="109"/>
      <c r="AJ94" s="109"/>
      <c r="AK94" s="109"/>
      <c r="AL94" s="109"/>
      <c r="AM94" s="109"/>
      <c r="AN94" s="110">
        <f>SUM(AG94,AT94)</f>
        <v>0</v>
      </c>
      <c r="AO94" s="110"/>
      <c r="AP94" s="110"/>
      <c r="AQ94" s="111" t="s">
        <v>1</v>
      </c>
      <c r="AR94" s="112"/>
      <c r="AS94" s="113">
        <f>ROUND(AS95+AS96+AS98,2)</f>
        <v>0</v>
      </c>
      <c r="AT94" s="114">
        <f>ROUND(SUM(AV94:AW94),2)</f>
        <v>0</v>
      </c>
      <c r="AU94" s="115">
        <f>ROUND(AU95+AU96+AU98,5)</f>
        <v>0</v>
      </c>
      <c r="AV94" s="114">
        <f>ROUND(AZ94*L29,2)</f>
        <v>0</v>
      </c>
      <c r="AW94" s="114">
        <f>ROUND(BA94*L30,2)</f>
        <v>0</v>
      </c>
      <c r="AX94" s="114">
        <f>ROUND(BB94*L29,2)</f>
        <v>0</v>
      </c>
      <c r="AY94" s="114">
        <f>ROUND(BC94*L30,2)</f>
        <v>0</v>
      </c>
      <c r="AZ94" s="114">
        <f>ROUND(AZ95+AZ96+AZ98,2)</f>
        <v>0</v>
      </c>
      <c r="BA94" s="114">
        <f>ROUND(BA95+BA96+BA98,2)</f>
        <v>0</v>
      </c>
      <c r="BB94" s="114">
        <f>ROUND(BB95+BB96+BB98,2)</f>
        <v>0</v>
      </c>
      <c r="BC94" s="114">
        <f>ROUND(BC95+BC96+BC98,2)</f>
        <v>0</v>
      </c>
      <c r="BD94" s="116">
        <f>ROUND(BD95+BD96+BD98,2)</f>
        <v>0</v>
      </c>
      <c r="BE94" s="6"/>
      <c r="BS94" s="117" t="s">
        <v>73</v>
      </c>
      <c r="BT94" s="117" t="s">
        <v>74</v>
      </c>
      <c r="BU94" s="118" t="s">
        <v>75</v>
      </c>
      <c r="BV94" s="117" t="s">
        <v>76</v>
      </c>
      <c r="BW94" s="117" t="s">
        <v>5</v>
      </c>
      <c r="BX94" s="117" t="s">
        <v>77</v>
      </c>
      <c r="CL94" s="117" t="s">
        <v>1</v>
      </c>
    </row>
    <row r="95" s="7" customFormat="1" ht="16.5" customHeight="1">
      <c r="A95" s="119" t="s">
        <v>78</v>
      </c>
      <c r="B95" s="120"/>
      <c r="C95" s="121"/>
      <c r="D95" s="122" t="s">
        <v>79</v>
      </c>
      <c r="E95" s="122"/>
      <c r="F95" s="122"/>
      <c r="G95" s="122"/>
      <c r="H95" s="122"/>
      <c r="I95" s="123"/>
      <c r="J95" s="122" t="s">
        <v>80</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'D.1.1 - Architektonicko-s...'!J30</f>
        <v>0</v>
      </c>
      <c r="AH95" s="123"/>
      <c r="AI95" s="123"/>
      <c r="AJ95" s="123"/>
      <c r="AK95" s="123"/>
      <c r="AL95" s="123"/>
      <c r="AM95" s="123"/>
      <c r="AN95" s="124">
        <f>SUM(AG95,AT95)</f>
        <v>0</v>
      </c>
      <c r="AO95" s="123"/>
      <c r="AP95" s="123"/>
      <c r="AQ95" s="125" t="s">
        <v>81</v>
      </c>
      <c r="AR95" s="126"/>
      <c r="AS95" s="127">
        <v>0</v>
      </c>
      <c r="AT95" s="128">
        <f>ROUND(SUM(AV95:AW95),2)</f>
        <v>0</v>
      </c>
      <c r="AU95" s="129">
        <f>'D.1.1 - Architektonicko-s...'!P134</f>
        <v>0</v>
      </c>
      <c r="AV95" s="128">
        <f>'D.1.1 - Architektonicko-s...'!J33</f>
        <v>0</v>
      </c>
      <c r="AW95" s="128">
        <f>'D.1.1 - Architektonicko-s...'!J34</f>
        <v>0</v>
      </c>
      <c r="AX95" s="128">
        <f>'D.1.1 - Architektonicko-s...'!J35</f>
        <v>0</v>
      </c>
      <c r="AY95" s="128">
        <f>'D.1.1 - Architektonicko-s...'!J36</f>
        <v>0</v>
      </c>
      <c r="AZ95" s="128">
        <f>'D.1.1 - Architektonicko-s...'!F33</f>
        <v>0</v>
      </c>
      <c r="BA95" s="128">
        <f>'D.1.1 - Architektonicko-s...'!F34</f>
        <v>0</v>
      </c>
      <c r="BB95" s="128">
        <f>'D.1.1 - Architektonicko-s...'!F35</f>
        <v>0</v>
      </c>
      <c r="BC95" s="128">
        <f>'D.1.1 - Architektonicko-s...'!F36</f>
        <v>0</v>
      </c>
      <c r="BD95" s="130">
        <f>'D.1.1 - Architektonicko-s...'!F37</f>
        <v>0</v>
      </c>
      <c r="BE95" s="7"/>
      <c r="BT95" s="131" t="s">
        <v>82</v>
      </c>
      <c r="BV95" s="131" t="s">
        <v>76</v>
      </c>
      <c r="BW95" s="131" t="s">
        <v>83</v>
      </c>
      <c r="BX95" s="131" t="s">
        <v>5</v>
      </c>
      <c r="CL95" s="131" t="s">
        <v>1</v>
      </c>
      <c r="CM95" s="131" t="s">
        <v>84</v>
      </c>
    </row>
    <row r="96" s="7" customFormat="1" ht="16.5" customHeight="1">
      <c r="A96" s="7"/>
      <c r="B96" s="120"/>
      <c r="C96" s="121"/>
      <c r="D96" s="122" t="s">
        <v>85</v>
      </c>
      <c r="E96" s="122"/>
      <c r="F96" s="122"/>
      <c r="G96" s="122"/>
      <c r="H96" s="122"/>
      <c r="I96" s="123"/>
      <c r="J96" s="122" t="s">
        <v>86</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32">
        <f>ROUND(AG97,2)</f>
        <v>0</v>
      </c>
      <c r="AH96" s="123"/>
      <c r="AI96" s="123"/>
      <c r="AJ96" s="123"/>
      <c r="AK96" s="123"/>
      <c r="AL96" s="123"/>
      <c r="AM96" s="123"/>
      <c r="AN96" s="124">
        <f>SUM(AG96,AT96)</f>
        <v>0</v>
      </c>
      <c r="AO96" s="123"/>
      <c r="AP96" s="123"/>
      <c r="AQ96" s="125" t="s">
        <v>81</v>
      </c>
      <c r="AR96" s="126"/>
      <c r="AS96" s="127">
        <f>ROUND(AS97,2)</f>
        <v>0</v>
      </c>
      <c r="AT96" s="128">
        <f>ROUND(SUM(AV96:AW96),2)</f>
        <v>0</v>
      </c>
      <c r="AU96" s="129">
        <f>ROUND(AU97,5)</f>
        <v>0</v>
      </c>
      <c r="AV96" s="128">
        <f>ROUND(AZ96*L29,2)</f>
        <v>0</v>
      </c>
      <c r="AW96" s="128">
        <f>ROUND(BA96*L30,2)</f>
        <v>0</v>
      </c>
      <c r="AX96" s="128">
        <f>ROUND(BB96*L29,2)</f>
        <v>0</v>
      </c>
      <c r="AY96" s="128">
        <f>ROUND(BC96*L30,2)</f>
        <v>0</v>
      </c>
      <c r="AZ96" s="128">
        <f>ROUND(AZ97,2)</f>
        <v>0</v>
      </c>
      <c r="BA96" s="128">
        <f>ROUND(BA97,2)</f>
        <v>0</v>
      </c>
      <c r="BB96" s="128">
        <f>ROUND(BB97,2)</f>
        <v>0</v>
      </c>
      <c r="BC96" s="128">
        <f>ROUND(BC97,2)</f>
        <v>0</v>
      </c>
      <c r="BD96" s="130">
        <f>ROUND(BD97,2)</f>
        <v>0</v>
      </c>
      <c r="BE96" s="7"/>
      <c r="BS96" s="131" t="s">
        <v>73</v>
      </c>
      <c r="BT96" s="131" t="s">
        <v>82</v>
      </c>
      <c r="BU96" s="131" t="s">
        <v>75</v>
      </c>
      <c r="BV96" s="131" t="s">
        <v>76</v>
      </c>
      <c r="BW96" s="131" t="s">
        <v>87</v>
      </c>
      <c r="BX96" s="131" t="s">
        <v>5</v>
      </c>
      <c r="CL96" s="131" t="s">
        <v>1</v>
      </c>
      <c r="CM96" s="131" t="s">
        <v>84</v>
      </c>
    </row>
    <row r="97" s="4" customFormat="1" ht="16.5" customHeight="1">
      <c r="A97" s="119" t="s">
        <v>78</v>
      </c>
      <c r="B97" s="70"/>
      <c r="C97" s="133"/>
      <c r="D97" s="133"/>
      <c r="E97" s="134" t="s">
        <v>88</v>
      </c>
      <c r="F97" s="134"/>
      <c r="G97" s="134"/>
      <c r="H97" s="134"/>
      <c r="I97" s="134"/>
      <c r="J97" s="133"/>
      <c r="K97" s="134" t="s">
        <v>89</v>
      </c>
      <c r="L97" s="134"/>
      <c r="M97" s="134"/>
      <c r="N97" s="134"/>
      <c r="O97" s="134"/>
      <c r="P97" s="134"/>
      <c r="Q97" s="134"/>
      <c r="R97" s="134"/>
      <c r="S97" s="134"/>
      <c r="T97" s="134"/>
      <c r="U97" s="134"/>
      <c r="V97" s="134"/>
      <c r="W97" s="134"/>
      <c r="X97" s="134"/>
      <c r="Y97" s="134"/>
      <c r="Z97" s="134"/>
      <c r="AA97" s="134"/>
      <c r="AB97" s="134"/>
      <c r="AC97" s="134"/>
      <c r="AD97" s="134"/>
      <c r="AE97" s="134"/>
      <c r="AF97" s="134"/>
      <c r="AG97" s="135">
        <f>'D.1.2.5 - TPS - Silnoproud'!J32</f>
        <v>0</v>
      </c>
      <c r="AH97" s="133"/>
      <c r="AI97" s="133"/>
      <c r="AJ97" s="133"/>
      <c r="AK97" s="133"/>
      <c r="AL97" s="133"/>
      <c r="AM97" s="133"/>
      <c r="AN97" s="135">
        <f>SUM(AG97,AT97)</f>
        <v>0</v>
      </c>
      <c r="AO97" s="133"/>
      <c r="AP97" s="133"/>
      <c r="AQ97" s="136" t="s">
        <v>90</v>
      </c>
      <c r="AR97" s="72"/>
      <c r="AS97" s="137">
        <v>0</v>
      </c>
      <c r="AT97" s="138">
        <f>ROUND(SUM(AV97:AW97),2)</f>
        <v>0</v>
      </c>
      <c r="AU97" s="139">
        <f>'D.1.2.5 - TPS - Silnoproud'!P122</f>
        <v>0</v>
      </c>
      <c r="AV97" s="138">
        <f>'D.1.2.5 - TPS - Silnoproud'!J35</f>
        <v>0</v>
      </c>
      <c r="AW97" s="138">
        <f>'D.1.2.5 - TPS - Silnoproud'!J36</f>
        <v>0</v>
      </c>
      <c r="AX97" s="138">
        <f>'D.1.2.5 - TPS - Silnoproud'!J37</f>
        <v>0</v>
      </c>
      <c r="AY97" s="138">
        <f>'D.1.2.5 - TPS - Silnoproud'!J38</f>
        <v>0</v>
      </c>
      <c r="AZ97" s="138">
        <f>'D.1.2.5 - TPS - Silnoproud'!F35</f>
        <v>0</v>
      </c>
      <c r="BA97" s="138">
        <f>'D.1.2.5 - TPS - Silnoproud'!F36</f>
        <v>0</v>
      </c>
      <c r="BB97" s="138">
        <f>'D.1.2.5 - TPS - Silnoproud'!F37</f>
        <v>0</v>
      </c>
      <c r="BC97" s="138">
        <f>'D.1.2.5 - TPS - Silnoproud'!F38</f>
        <v>0</v>
      </c>
      <c r="BD97" s="140">
        <f>'D.1.2.5 - TPS - Silnoproud'!F39</f>
        <v>0</v>
      </c>
      <c r="BE97" s="4"/>
      <c r="BT97" s="141" t="s">
        <v>84</v>
      </c>
      <c r="BV97" s="141" t="s">
        <v>76</v>
      </c>
      <c r="BW97" s="141" t="s">
        <v>91</v>
      </c>
      <c r="BX97" s="141" t="s">
        <v>87</v>
      </c>
      <c r="CL97" s="141" t="s">
        <v>1</v>
      </c>
    </row>
    <row r="98" s="7" customFormat="1" ht="24.75" customHeight="1">
      <c r="A98" s="119" t="s">
        <v>78</v>
      </c>
      <c r="B98" s="120"/>
      <c r="C98" s="121"/>
      <c r="D98" s="122" t="s">
        <v>92</v>
      </c>
      <c r="E98" s="122"/>
      <c r="F98" s="122"/>
      <c r="G98" s="122"/>
      <c r="H98" s="122"/>
      <c r="I98" s="123"/>
      <c r="J98" s="122" t="s">
        <v>93</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'VRN - Vedlejší a ostatní ...'!J30</f>
        <v>0</v>
      </c>
      <c r="AH98" s="123"/>
      <c r="AI98" s="123"/>
      <c r="AJ98" s="123"/>
      <c r="AK98" s="123"/>
      <c r="AL98" s="123"/>
      <c r="AM98" s="123"/>
      <c r="AN98" s="124">
        <f>SUM(AG98,AT98)</f>
        <v>0</v>
      </c>
      <c r="AO98" s="123"/>
      <c r="AP98" s="123"/>
      <c r="AQ98" s="125" t="s">
        <v>81</v>
      </c>
      <c r="AR98" s="126"/>
      <c r="AS98" s="142">
        <v>0</v>
      </c>
      <c r="AT98" s="143">
        <f>ROUND(SUM(AV98:AW98),2)</f>
        <v>0</v>
      </c>
      <c r="AU98" s="144">
        <f>'VRN - Vedlejší a ostatní ...'!P124</f>
        <v>0</v>
      </c>
      <c r="AV98" s="143">
        <f>'VRN - Vedlejší a ostatní ...'!J33</f>
        <v>0</v>
      </c>
      <c r="AW98" s="143">
        <f>'VRN - Vedlejší a ostatní ...'!J34</f>
        <v>0</v>
      </c>
      <c r="AX98" s="143">
        <f>'VRN - Vedlejší a ostatní ...'!J35</f>
        <v>0</v>
      </c>
      <c r="AY98" s="143">
        <f>'VRN - Vedlejší a ostatní ...'!J36</f>
        <v>0</v>
      </c>
      <c r="AZ98" s="143">
        <f>'VRN - Vedlejší a ostatní ...'!F33</f>
        <v>0</v>
      </c>
      <c r="BA98" s="143">
        <f>'VRN - Vedlejší a ostatní ...'!F34</f>
        <v>0</v>
      </c>
      <c r="BB98" s="143">
        <f>'VRN - Vedlejší a ostatní ...'!F35</f>
        <v>0</v>
      </c>
      <c r="BC98" s="143">
        <f>'VRN - Vedlejší a ostatní ...'!F36</f>
        <v>0</v>
      </c>
      <c r="BD98" s="145">
        <f>'VRN - Vedlejší a ostatní ...'!F37</f>
        <v>0</v>
      </c>
      <c r="BE98" s="7"/>
      <c r="BT98" s="131" t="s">
        <v>82</v>
      </c>
      <c r="BV98" s="131" t="s">
        <v>76</v>
      </c>
      <c r="BW98" s="131" t="s">
        <v>94</v>
      </c>
      <c r="BX98" s="131" t="s">
        <v>5</v>
      </c>
      <c r="CL98" s="131" t="s">
        <v>1</v>
      </c>
      <c r="CM98" s="131" t="s">
        <v>84</v>
      </c>
    </row>
    <row r="99" s="2" customFormat="1" ht="30" customHeight="1">
      <c r="A99" s="38"/>
      <c r="B99" s="39"/>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4"/>
      <c r="AS99" s="38"/>
      <c r="AT99" s="38"/>
      <c r="AU99" s="38"/>
      <c r="AV99" s="38"/>
      <c r="AW99" s="38"/>
      <c r="AX99" s="38"/>
      <c r="AY99" s="38"/>
      <c r="AZ99" s="38"/>
      <c r="BA99" s="38"/>
      <c r="BB99" s="38"/>
      <c r="BC99" s="38"/>
      <c r="BD99" s="38"/>
      <c r="BE99" s="38"/>
    </row>
    <row r="100" s="2" customFormat="1" ht="6.96" customHeight="1">
      <c r="A100" s="38"/>
      <c r="B100" s="66"/>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44"/>
      <c r="AS100" s="38"/>
      <c r="AT100" s="38"/>
      <c r="AU100" s="38"/>
      <c r="AV100" s="38"/>
      <c r="AW100" s="38"/>
      <c r="AX100" s="38"/>
      <c r="AY100" s="38"/>
      <c r="AZ100" s="38"/>
      <c r="BA100" s="38"/>
      <c r="BB100" s="38"/>
      <c r="BC100" s="38"/>
      <c r="BD100" s="38"/>
      <c r="BE100" s="38"/>
    </row>
  </sheetData>
  <sheetProtection sheet="1" formatColumns="0" formatRows="0" objects="1" scenarios="1" spinCount="100000" saltValue="RJq07bj1T4DcfoJMK6XyKuTjzkh9yt9xKdOJGUESrHw7DNSFJ8iNc4zrZnnNkwQ/3/omXhMu2eND3yjcHPAFpw==" hashValue="krizEWyiOqn3FOBiTBYbTFLaJit+oC7wFosQ3+UDr7KNQ19bw6TFaldT27PgWetMOBmbXA9JD8QmLgmdsbmIhw==" algorithmName="SHA-512" password="D81F"/>
  <mergeCells count="54">
    <mergeCell ref="L85:AO85"/>
    <mergeCell ref="AM87:AN87"/>
    <mergeCell ref="AM89:AP89"/>
    <mergeCell ref="AS89:AT91"/>
    <mergeCell ref="AM90:AP90"/>
    <mergeCell ref="C92:G92"/>
    <mergeCell ref="AG92:AM92"/>
    <mergeCell ref="AN92:AP92"/>
    <mergeCell ref="I92:AF92"/>
    <mergeCell ref="AN95:AP95"/>
    <mergeCell ref="D95:H95"/>
    <mergeCell ref="J95:AF95"/>
    <mergeCell ref="AG95:AM95"/>
    <mergeCell ref="D96:H96"/>
    <mergeCell ref="J96:AF96"/>
    <mergeCell ref="AN96:AP96"/>
    <mergeCell ref="AG96:AM96"/>
    <mergeCell ref="K97:AF97"/>
    <mergeCell ref="AN97:AP97"/>
    <mergeCell ref="E97:I97"/>
    <mergeCell ref="AG97:AM97"/>
    <mergeCell ref="AG98:AM98"/>
    <mergeCell ref="AN98:AP98"/>
    <mergeCell ref="D98:H98"/>
    <mergeCell ref="J98:AF98"/>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95" location="'D.1.1 - Architektonicko-s...'!C2" display="/"/>
    <hyperlink ref="A97" location="'D.1.2.5 - TPS - Silnoproud'!C2" display="/"/>
    <hyperlink ref="A98" location="'VR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83</v>
      </c>
    </row>
    <row r="3" s="1" customFormat="1" ht="6.96" customHeight="1">
      <c r="B3" s="146"/>
      <c r="C3" s="147"/>
      <c r="D3" s="147"/>
      <c r="E3" s="147"/>
      <c r="F3" s="147"/>
      <c r="G3" s="147"/>
      <c r="H3" s="147"/>
      <c r="I3" s="147"/>
      <c r="J3" s="147"/>
      <c r="K3" s="147"/>
      <c r="L3" s="20"/>
      <c r="AT3" s="17" t="s">
        <v>84</v>
      </c>
    </row>
    <row r="4" s="1" customFormat="1" ht="24.96" customHeight="1">
      <c r="B4" s="20"/>
      <c r="D4" s="148" t="s">
        <v>95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MŠ Bynina - stropy nad 2.NP, nový krov</v>
      </c>
      <c r="F7" s="150"/>
      <c r="G7" s="150"/>
      <c r="H7" s="150"/>
      <c r="L7" s="20"/>
    </row>
    <row r="8" s="2" customFormat="1" ht="12" customHeight="1">
      <c r="A8" s="38"/>
      <c r="B8" s="44"/>
      <c r="C8" s="38"/>
      <c r="D8" s="150" t="s">
        <v>96</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97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16. 6. 2025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tr">
        <f>IF('Rekapitulace stavby'!E11="","",'Rekapitulace stavby'!E11)</f>
        <v xml:space="preserve"> </v>
      </c>
      <c r="F15" s="38"/>
      <c r="G15" s="38"/>
      <c r="H15" s="38"/>
      <c r="I15" s="150" t="s">
        <v>26</v>
      </c>
      <c r="J15" s="141"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27</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26</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29</v>
      </c>
      <c r="E20" s="38"/>
      <c r="F20" s="38"/>
      <c r="G20" s="38"/>
      <c r="H20" s="38"/>
      <c r="I20" s="150" t="s">
        <v>25</v>
      </c>
      <c r="J20" s="141"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tr">
        <f>IF('Rekapitulace stavby'!E17="","",'Rekapitulace stavby'!E17)</f>
        <v xml:space="preserve"> </v>
      </c>
      <c r="F21" s="38"/>
      <c r="G21" s="38"/>
      <c r="H21" s="38"/>
      <c r="I21" s="150" t="s">
        <v>26</v>
      </c>
      <c r="J21" s="141"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31</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26</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32</v>
      </c>
      <c r="E26" s="38"/>
      <c r="F26" s="38"/>
      <c r="G26" s="38"/>
      <c r="H26" s="38"/>
      <c r="I26" s="38"/>
      <c r="J26" s="38"/>
      <c r="K26" s="38"/>
      <c r="L26" s="63"/>
      <c r="S26" s="38"/>
      <c r="T26" s="38"/>
      <c r="U26" s="38"/>
      <c r="V26" s="38"/>
      <c r="W26" s="38"/>
      <c r="X26" s="38"/>
      <c r="Y26" s="38"/>
      <c r="Z26" s="38"/>
      <c r="AA26" s="38"/>
      <c r="AB26" s="38"/>
      <c r="AC26" s="38"/>
      <c r="AD26" s="38"/>
      <c r="AE26" s="38"/>
    </row>
    <row r="27" s="8" customFormat="1" ht="83.25" customHeight="1">
      <c r="A27" s="154"/>
      <c r="B27" s="155"/>
      <c r="C27" s="154"/>
      <c r="D27" s="154"/>
      <c r="E27" s="156" t="s">
        <v>98</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34</v>
      </c>
      <c r="E30" s="38"/>
      <c r="F30" s="38"/>
      <c r="G30" s="38"/>
      <c r="H30" s="38"/>
      <c r="I30" s="38"/>
      <c r="J30" s="160">
        <f>ROUND(J134,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36</v>
      </c>
      <c r="G32" s="38"/>
      <c r="H32" s="38"/>
      <c r="I32" s="161" t="s">
        <v>35</v>
      </c>
      <c r="J32" s="161" t="s">
        <v>37</v>
      </c>
      <c r="K32" s="38"/>
      <c r="L32" s="63"/>
      <c r="S32" s="38"/>
      <c r="T32" s="38"/>
      <c r="U32" s="38"/>
      <c r="V32" s="38"/>
      <c r="W32" s="38"/>
      <c r="X32" s="38"/>
      <c r="Y32" s="38"/>
      <c r="Z32" s="38"/>
      <c r="AA32" s="38"/>
      <c r="AB32" s="38"/>
      <c r="AC32" s="38"/>
      <c r="AD32" s="38"/>
      <c r="AE32" s="38"/>
    </row>
    <row r="33" s="2" customFormat="1" ht="14.4" customHeight="1">
      <c r="A33" s="38"/>
      <c r="B33" s="44"/>
      <c r="C33" s="38"/>
      <c r="D33" s="162" t="s">
        <v>38</v>
      </c>
      <c r="E33" s="150" t="s">
        <v>39</v>
      </c>
      <c r="F33" s="163">
        <f>ROUND((SUM(BE134:BE768)),  2)</f>
        <v>0</v>
      </c>
      <c r="G33" s="38"/>
      <c r="H33" s="38"/>
      <c r="I33" s="164">
        <v>0.20999999999999999</v>
      </c>
      <c r="J33" s="163">
        <f>ROUND(((SUM(BE134:BE768))*I33),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40</v>
      </c>
      <c r="F34" s="163">
        <f>ROUND((SUM(BF134:BF768)),  2)</f>
        <v>0</v>
      </c>
      <c r="G34" s="38"/>
      <c r="H34" s="38"/>
      <c r="I34" s="164">
        <v>0.12</v>
      </c>
      <c r="J34" s="163">
        <f>ROUND(((SUM(BF134:BF768))*I34),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41</v>
      </c>
      <c r="F35" s="163">
        <f>ROUND((SUM(BG134:BG768)),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42</v>
      </c>
      <c r="F36" s="163">
        <f>ROUND((SUM(BH134:BH768)),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ROUND((SUM(BI134:BI768)),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44</v>
      </c>
      <c r="E39" s="167"/>
      <c r="F39" s="167"/>
      <c r="G39" s="168" t="s">
        <v>45</v>
      </c>
      <c r="H39" s="169" t="s">
        <v>46</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47</v>
      </c>
      <c r="E50" s="173"/>
      <c r="F50" s="173"/>
      <c r="G50" s="172" t="s">
        <v>48</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49</v>
      </c>
      <c r="E61" s="175"/>
      <c r="F61" s="176" t="s">
        <v>50</v>
      </c>
      <c r="G61" s="174" t="s">
        <v>49</v>
      </c>
      <c r="H61" s="175"/>
      <c r="I61" s="175"/>
      <c r="J61" s="177" t="s">
        <v>50</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51</v>
      </c>
      <c r="E65" s="178"/>
      <c r="F65" s="178"/>
      <c r="G65" s="172" t="s">
        <v>52</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49</v>
      </c>
      <c r="E76" s="175"/>
      <c r="F76" s="176" t="s">
        <v>50</v>
      </c>
      <c r="G76" s="174" t="s">
        <v>49</v>
      </c>
      <c r="H76" s="175"/>
      <c r="I76" s="175"/>
      <c r="J76" s="177" t="s">
        <v>50</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MŠ Bynina - stropy nad 2.NP, nový krov</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96</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D.1.1 - Architektonicko-stavební řešení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16. 6. 2025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 xml:space="preserve"> </v>
      </c>
      <c r="G91" s="40"/>
      <c r="H91" s="40"/>
      <c r="I91" s="32" t="s">
        <v>29</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27</v>
      </c>
      <c r="D92" s="40"/>
      <c r="E92" s="40"/>
      <c r="F92" s="27" t="str">
        <f>IF(E18="","",E18)</f>
        <v>Vyplň údaj</v>
      </c>
      <c r="G92" s="40"/>
      <c r="H92" s="40"/>
      <c r="I92" s="32" t="s">
        <v>31</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100</v>
      </c>
      <c r="D94" s="185"/>
      <c r="E94" s="185"/>
      <c r="F94" s="185"/>
      <c r="G94" s="185"/>
      <c r="H94" s="185"/>
      <c r="I94" s="185"/>
      <c r="J94" s="186" t="s">
        <v>101</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102</v>
      </c>
      <c r="D96" s="40"/>
      <c r="E96" s="40"/>
      <c r="F96" s="40"/>
      <c r="G96" s="40"/>
      <c r="H96" s="40"/>
      <c r="I96" s="40"/>
      <c r="J96" s="110">
        <f>J134</f>
        <v>0</v>
      </c>
      <c r="K96" s="40"/>
      <c r="L96" s="63"/>
      <c r="S96" s="38"/>
      <c r="T96" s="38"/>
      <c r="U96" s="38"/>
      <c r="V96" s="38"/>
      <c r="W96" s="38"/>
      <c r="X96" s="38"/>
      <c r="Y96" s="38"/>
      <c r="Z96" s="38"/>
      <c r="AA96" s="38"/>
      <c r="AB96" s="38"/>
      <c r="AC96" s="38"/>
      <c r="AD96" s="38"/>
      <c r="AE96" s="38"/>
      <c r="AU96" s="17" t="s">
        <v>103</v>
      </c>
    </row>
    <row r="97" s="9" customFormat="1" ht="24.96" customHeight="1">
      <c r="A97" s="9"/>
      <c r="B97" s="188"/>
      <c r="C97" s="189"/>
      <c r="D97" s="190" t="s">
        <v>104</v>
      </c>
      <c r="E97" s="191"/>
      <c r="F97" s="191"/>
      <c r="G97" s="191"/>
      <c r="H97" s="191"/>
      <c r="I97" s="191"/>
      <c r="J97" s="192">
        <f>J135</f>
        <v>0</v>
      </c>
      <c r="K97" s="189"/>
      <c r="L97" s="193"/>
      <c r="S97" s="9"/>
      <c r="T97" s="9"/>
      <c r="U97" s="9"/>
      <c r="V97" s="9"/>
      <c r="W97" s="9"/>
      <c r="X97" s="9"/>
      <c r="Y97" s="9"/>
      <c r="Z97" s="9"/>
      <c r="AA97" s="9"/>
      <c r="AB97" s="9"/>
      <c r="AC97" s="9"/>
      <c r="AD97" s="9"/>
      <c r="AE97" s="9"/>
    </row>
    <row r="98" s="10" customFormat="1" ht="19.92" customHeight="1">
      <c r="A98" s="10"/>
      <c r="B98" s="194"/>
      <c r="C98" s="133"/>
      <c r="D98" s="195" t="s">
        <v>105</v>
      </c>
      <c r="E98" s="196"/>
      <c r="F98" s="196"/>
      <c r="G98" s="196"/>
      <c r="H98" s="196"/>
      <c r="I98" s="196"/>
      <c r="J98" s="197">
        <f>J136</f>
        <v>0</v>
      </c>
      <c r="K98" s="133"/>
      <c r="L98" s="198"/>
      <c r="S98" s="10"/>
      <c r="T98" s="10"/>
      <c r="U98" s="10"/>
      <c r="V98" s="10"/>
      <c r="W98" s="10"/>
      <c r="X98" s="10"/>
      <c r="Y98" s="10"/>
      <c r="Z98" s="10"/>
      <c r="AA98" s="10"/>
      <c r="AB98" s="10"/>
      <c r="AC98" s="10"/>
      <c r="AD98" s="10"/>
      <c r="AE98" s="10"/>
    </row>
    <row r="99" s="10" customFormat="1" ht="19.92" customHeight="1">
      <c r="A99" s="10"/>
      <c r="B99" s="194"/>
      <c r="C99" s="133"/>
      <c r="D99" s="195" t="s">
        <v>106</v>
      </c>
      <c r="E99" s="196"/>
      <c r="F99" s="196"/>
      <c r="G99" s="196"/>
      <c r="H99" s="196"/>
      <c r="I99" s="196"/>
      <c r="J99" s="197">
        <f>J176</f>
        <v>0</v>
      </c>
      <c r="K99" s="133"/>
      <c r="L99" s="198"/>
      <c r="S99" s="10"/>
      <c r="T99" s="10"/>
      <c r="U99" s="10"/>
      <c r="V99" s="10"/>
      <c r="W99" s="10"/>
      <c r="X99" s="10"/>
      <c r="Y99" s="10"/>
      <c r="Z99" s="10"/>
      <c r="AA99" s="10"/>
      <c r="AB99" s="10"/>
      <c r="AC99" s="10"/>
      <c r="AD99" s="10"/>
      <c r="AE99" s="10"/>
    </row>
    <row r="100" s="10" customFormat="1" ht="19.92" customHeight="1">
      <c r="A100" s="10"/>
      <c r="B100" s="194"/>
      <c r="C100" s="133"/>
      <c r="D100" s="195" t="s">
        <v>107</v>
      </c>
      <c r="E100" s="196"/>
      <c r="F100" s="196"/>
      <c r="G100" s="196"/>
      <c r="H100" s="196"/>
      <c r="I100" s="196"/>
      <c r="J100" s="197">
        <f>J354</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108</v>
      </c>
      <c r="E101" s="196"/>
      <c r="F101" s="196"/>
      <c r="G101" s="196"/>
      <c r="H101" s="196"/>
      <c r="I101" s="196"/>
      <c r="J101" s="197">
        <f>J388</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109</v>
      </c>
      <c r="E102" s="196"/>
      <c r="F102" s="196"/>
      <c r="G102" s="196"/>
      <c r="H102" s="196"/>
      <c r="I102" s="196"/>
      <c r="J102" s="197">
        <f>J490</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110</v>
      </c>
      <c r="E103" s="196"/>
      <c r="F103" s="196"/>
      <c r="G103" s="196"/>
      <c r="H103" s="196"/>
      <c r="I103" s="196"/>
      <c r="J103" s="197">
        <f>J500</f>
        <v>0</v>
      </c>
      <c r="K103" s="133"/>
      <c r="L103" s="198"/>
      <c r="S103" s="10"/>
      <c r="T103" s="10"/>
      <c r="U103" s="10"/>
      <c r="V103" s="10"/>
      <c r="W103" s="10"/>
      <c r="X103" s="10"/>
      <c r="Y103" s="10"/>
      <c r="Z103" s="10"/>
      <c r="AA103" s="10"/>
      <c r="AB103" s="10"/>
      <c r="AC103" s="10"/>
      <c r="AD103" s="10"/>
      <c r="AE103" s="10"/>
    </row>
    <row r="104" s="9" customFormat="1" ht="24.96" customHeight="1">
      <c r="A104" s="9"/>
      <c r="B104" s="188"/>
      <c r="C104" s="189"/>
      <c r="D104" s="190" t="s">
        <v>111</v>
      </c>
      <c r="E104" s="191"/>
      <c r="F104" s="191"/>
      <c r="G104" s="191"/>
      <c r="H104" s="191"/>
      <c r="I104" s="191"/>
      <c r="J104" s="192">
        <f>J502</f>
        <v>0</v>
      </c>
      <c r="K104" s="189"/>
      <c r="L104" s="193"/>
      <c r="S104" s="9"/>
      <c r="T104" s="9"/>
      <c r="U104" s="9"/>
      <c r="V104" s="9"/>
      <c r="W104" s="9"/>
      <c r="X104" s="9"/>
      <c r="Y104" s="9"/>
      <c r="Z104" s="9"/>
      <c r="AA104" s="9"/>
      <c r="AB104" s="9"/>
      <c r="AC104" s="9"/>
      <c r="AD104" s="9"/>
      <c r="AE104" s="9"/>
    </row>
    <row r="105" s="10" customFormat="1" ht="19.92" customHeight="1">
      <c r="A105" s="10"/>
      <c r="B105" s="194"/>
      <c r="C105" s="133"/>
      <c r="D105" s="195" t="s">
        <v>112</v>
      </c>
      <c r="E105" s="196"/>
      <c r="F105" s="196"/>
      <c r="G105" s="196"/>
      <c r="H105" s="196"/>
      <c r="I105" s="196"/>
      <c r="J105" s="197">
        <f>J503</f>
        <v>0</v>
      </c>
      <c r="K105" s="133"/>
      <c r="L105" s="198"/>
      <c r="S105" s="10"/>
      <c r="T105" s="10"/>
      <c r="U105" s="10"/>
      <c r="V105" s="10"/>
      <c r="W105" s="10"/>
      <c r="X105" s="10"/>
      <c r="Y105" s="10"/>
      <c r="Z105" s="10"/>
      <c r="AA105" s="10"/>
      <c r="AB105" s="10"/>
      <c r="AC105" s="10"/>
      <c r="AD105" s="10"/>
      <c r="AE105" s="10"/>
    </row>
    <row r="106" s="10" customFormat="1" ht="19.92" customHeight="1">
      <c r="A106" s="10"/>
      <c r="B106" s="194"/>
      <c r="C106" s="133"/>
      <c r="D106" s="195" t="s">
        <v>113</v>
      </c>
      <c r="E106" s="196"/>
      <c r="F106" s="196"/>
      <c r="G106" s="196"/>
      <c r="H106" s="196"/>
      <c r="I106" s="196"/>
      <c r="J106" s="197">
        <f>J512</f>
        <v>0</v>
      </c>
      <c r="K106" s="133"/>
      <c r="L106" s="198"/>
      <c r="S106" s="10"/>
      <c r="T106" s="10"/>
      <c r="U106" s="10"/>
      <c r="V106" s="10"/>
      <c r="W106" s="10"/>
      <c r="X106" s="10"/>
      <c r="Y106" s="10"/>
      <c r="Z106" s="10"/>
      <c r="AA106" s="10"/>
      <c r="AB106" s="10"/>
      <c r="AC106" s="10"/>
      <c r="AD106" s="10"/>
      <c r="AE106" s="10"/>
    </row>
    <row r="107" s="10" customFormat="1" ht="19.92" customHeight="1">
      <c r="A107" s="10"/>
      <c r="B107" s="194"/>
      <c r="C107" s="133"/>
      <c r="D107" s="195" t="s">
        <v>114</v>
      </c>
      <c r="E107" s="196"/>
      <c r="F107" s="196"/>
      <c r="G107" s="196"/>
      <c r="H107" s="196"/>
      <c r="I107" s="196"/>
      <c r="J107" s="197">
        <f>J530</f>
        <v>0</v>
      </c>
      <c r="K107" s="133"/>
      <c r="L107" s="198"/>
      <c r="S107" s="10"/>
      <c r="T107" s="10"/>
      <c r="U107" s="10"/>
      <c r="V107" s="10"/>
      <c r="W107" s="10"/>
      <c r="X107" s="10"/>
      <c r="Y107" s="10"/>
      <c r="Z107" s="10"/>
      <c r="AA107" s="10"/>
      <c r="AB107" s="10"/>
      <c r="AC107" s="10"/>
      <c r="AD107" s="10"/>
      <c r="AE107" s="10"/>
    </row>
    <row r="108" s="10" customFormat="1" ht="19.92" customHeight="1">
      <c r="A108" s="10"/>
      <c r="B108" s="194"/>
      <c r="C108" s="133"/>
      <c r="D108" s="195" t="s">
        <v>115</v>
      </c>
      <c r="E108" s="196"/>
      <c r="F108" s="196"/>
      <c r="G108" s="196"/>
      <c r="H108" s="196"/>
      <c r="I108" s="196"/>
      <c r="J108" s="197">
        <f>J535</f>
        <v>0</v>
      </c>
      <c r="K108" s="133"/>
      <c r="L108" s="198"/>
      <c r="S108" s="10"/>
      <c r="T108" s="10"/>
      <c r="U108" s="10"/>
      <c r="V108" s="10"/>
      <c r="W108" s="10"/>
      <c r="X108" s="10"/>
      <c r="Y108" s="10"/>
      <c r="Z108" s="10"/>
      <c r="AA108" s="10"/>
      <c r="AB108" s="10"/>
      <c r="AC108" s="10"/>
      <c r="AD108" s="10"/>
      <c r="AE108" s="10"/>
    </row>
    <row r="109" s="10" customFormat="1" ht="19.92" customHeight="1">
      <c r="A109" s="10"/>
      <c r="B109" s="194"/>
      <c r="C109" s="133"/>
      <c r="D109" s="195" t="s">
        <v>116</v>
      </c>
      <c r="E109" s="196"/>
      <c r="F109" s="196"/>
      <c r="G109" s="196"/>
      <c r="H109" s="196"/>
      <c r="I109" s="196"/>
      <c r="J109" s="197">
        <f>J651</f>
        <v>0</v>
      </c>
      <c r="K109" s="133"/>
      <c r="L109" s="198"/>
      <c r="S109" s="10"/>
      <c r="T109" s="10"/>
      <c r="U109" s="10"/>
      <c r="V109" s="10"/>
      <c r="W109" s="10"/>
      <c r="X109" s="10"/>
      <c r="Y109" s="10"/>
      <c r="Z109" s="10"/>
      <c r="AA109" s="10"/>
      <c r="AB109" s="10"/>
      <c r="AC109" s="10"/>
      <c r="AD109" s="10"/>
      <c r="AE109" s="10"/>
    </row>
    <row r="110" s="10" customFormat="1" ht="19.92" customHeight="1">
      <c r="A110" s="10"/>
      <c r="B110" s="194"/>
      <c r="C110" s="133"/>
      <c r="D110" s="195" t="s">
        <v>117</v>
      </c>
      <c r="E110" s="196"/>
      <c r="F110" s="196"/>
      <c r="G110" s="196"/>
      <c r="H110" s="196"/>
      <c r="I110" s="196"/>
      <c r="J110" s="197">
        <f>J695</f>
        <v>0</v>
      </c>
      <c r="K110" s="133"/>
      <c r="L110" s="198"/>
      <c r="S110" s="10"/>
      <c r="T110" s="10"/>
      <c r="U110" s="10"/>
      <c r="V110" s="10"/>
      <c r="W110" s="10"/>
      <c r="X110" s="10"/>
      <c r="Y110" s="10"/>
      <c r="Z110" s="10"/>
      <c r="AA110" s="10"/>
      <c r="AB110" s="10"/>
      <c r="AC110" s="10"/>
      <c r="AD110" s="10"/>
      <c r="AE110" s="10"/>
    </row>
    <row r="111" s="10" customFormat="1" ht="19.92" customHeight="1">
      <c r="A111" s="10"/>
      <c r="B111" s="194"/>
      <c r="C111" s="133"/>
      <c r="D111" s="195" t="s">
        <v>118</v>
      </c>
      <c r="E111" s="196"/>
      <c r="F111" s="196"/>
      <c r="G111" s="196"/>
      <c r="H111" s="196"/>
      <c r="I111" s="196"/>
      <c r="J111" s="197">
        <f>J737</f>
        <v>0</v>
      </c>
      <c r="K111" s="133"/>
      <c r="L111" s="198"/>
      <c r="S111" s="10"/>
      <c r="T111" s="10"/>
      <c r="U111" s="10"/>
      <c r="V111" s="10"/>
      <c r="W111" s="10"/>
      <c r="X111" s="10"/>
      <c r="Y111" s="10"/>
      <c r="Z111" s="10"/>
      <c r="AA111" s="10"/>
      <c r="AB111" s="10"/>
      <c r="AC111" s="10"/>
      <c r="AD111" s="10"/>
      <c r="AE111" s="10"/>
    </row>
    <row r="112" s="10" customFormat="1" ht="19.92" customHeight="1">
      <c r="A112" s="10"/>
      <c r="B112" s="194"/>
      <c r="C112" s="133"/>
      <c r="D112" s="195" t="s">
        <v>119</v>
      </c>
      <c r="E112" s="196"/>
      <c r="F112" s="196"/>
      <c r="G112" s="196"/>
      <c r="H112" s="196"/>
      <c r="I112" s="196"/>
      <c r="J112" s="197">
        <f>J743</f>
        <v>0</v>
      </c>
      <c r="K112" s="133"/>
      <c r="L112" s="198"/>
      <c r="S112" s="10"/>
      <c r="T112" s="10"/>
      <c r="U112" s="10"/>
      <c r="V112" s="10"/>
      <c r="W112" s="10"/>
      <c r="X112" s="10"/>
      <c r="Y112" s="10"/>
      <c r="Z112" s="10"/>
      <c r="AA112" s="10"/>
      <c r="AB112" s="10"/>
      <c r="AC112" s="10"/>
      <c r="AD112" s="10"/>
      <c r="AE112" s="10"/>
    </row>
    <row r="113" s="9" customFormat="1" ht="24.96" customHeight="1">
      <c r="A113" s="9"/>
      <c r="B113" s="188"/>
      <c r="C113" s="189"/>
      <c r="D113" s="190" t="s">
        <v>120</v>
      </c>
      <c r="E113" s="191"/>
      <c r="F113" s="191"/>
      <c r="G113" s="191"/>
      <c r="H113" s="191"/>
      <c r="I113" s="191"/>
      <c r="J113" s="192">
        <f>J754</f>
        <v>0</v>
      </c>
      <c r="K113" s="189"/>
      <c r="L113" s="193"/>
      <c r="S113" s="9"/>
      <c r="T113" s="9"/>
      <c r="U113" s="9"/>
      <c r="V113" s="9"/>
      <c r="W113" s="9"/>
      <c r="X113" s="9"/>
      <c r="Y113" s="9"/>
      <c r="Z113" s="9"/>
      <c r="AA113" s="9"/>
      <c r="AB113" s="9"/>
      <c r="AC113" s="9"/>
      <c r="AD113" s="9"/>
      <c r="AE113" s="9"/>
    </row>
    <row r="114" s="9" customFormat="1" ht="24.96" customHeight="1">
      <c r="A114" s="9"/>
      <c r="B114" s="188"/>
      <c r="C114" s="189"/>
      <c r="D114" s="190" t="s">
        <v>121</v>
      </c>
      <c r="E114" s="191"/>
      <c r="F114" s="191"/>
      <c r="G114" s="191"/>
      <c r="H114" s="191"/>
      <c r="I114" s="191"/>
      <c r="J114" s="192">
        <f>J758</f>
        <v>0</v>
      </c>
      <c r="K114" s="189"/>
      <c r="L114" s="193"/>
      <c r="S114" s="9"/>
      <c r="T114" s="9"/>
      <c r="U114" s="9"/>
      <c r="V114" s="9"/>
      <c r="W114" s="9"/>
      <c r="X114" s="9"/>
      <c r="Y114" s="9"/>
      <c r="Z114" s="9"/>
      <c r="AA114" s="9"/>
      <c r="AB114" s="9"/>
      <c r="AC114" s="9"/>
      <c r="AD114" s="9"/>
      <c r="AE114" s="9"/>
    </row>
    <row r="115" s="2" customFormat="1" ht="21.84"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66"/>
      <c r="C116" s="67"/>
      <c r="D116" s="67"/>
      <c r="E116" s="67"/>
      <c r="F116" s="67"/>
      <c r="G116" s="67"/>
      <c r="H116" s="67"/>
      <c r="I116" s="67"/>
      <c r="J116" s="67"/>
      <c r="K116" s="67"/>
      <c r="L116" s="63"/>
      <c r="S116" s="38"/>
      <c r="T116" s="38"/>
      <c r="U116" s="38"/>
      <c r="V116" s="38"/>
      <c r="W116" s="38"/>
      <c r="X116" s="38"/>
      <c r="Y116" s="38"/>
      <c r="Z116" s="38"/>
      <c r="AA116" s="38"/>
      <c r="AB116" s="38"/>
      <c r="AC116" s="38"/>
      <c r="AD116" s="38"/>
      <c r="AE116" s="38"/>
    </row>
    <row r="120" s="2" customFormat="1" ht="6.96" customHeight="1">
      <c r="A120" s="38"/>
      <c r="B120" s="68"/>
      <c r="C120" s="69"/>
      <c r="D120" s="69"/>
      <c r="E120" s="69"/>
      <c r="F120" s="69"/>
      <c r="G120" s="69"/>
      <c r="H120" s="69"/>
      <c r="I120" s="69"/>
      <c r="J120" s="69"/>
      <c r="K120" s="69"/>
      <c r="L120" s="63"/>
      <c r="S120" s="38"/>
      <c r="T120" s="38"/>
      <c r="U120" s="38"/>
      <c r="V120" s="38"/>
      <c r="W120" s="38"/>
      <c r="X120" s="38"/>
      <c r="Y120" s="38"/>
      <c r="Z120" s="38"/>
      <c r="AA120" s="38"/>
      <c r="AB120" s="38"/>
      <c r="AC120" s="38"/>
      <c r="AD120" s="38"/>
      <c r="AE120" s="38"/>
    </row>
    <row r="121" s="2" customFormat="1" ht="24.96" customHeight="1">
      <c r="A121" s="38"/>
      <c r="B121" s="39"/>
      <c r="C121" s="23" t="s">
        <v>122</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16</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183" t="str">
        <f>E7</f>
        <v>MŠ Bynina - stropy nad 2.NP, nový krov</v>
      </c>
      <c r="F124" s="32"/>
      <c r="G124" s="32"/>
      <c r="H124" s="32"/>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96</v>
      </c>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6.5" customHeight="1">
      <c r="A126" s="38"/>
      <c r="B126" s="39"/>
      <c r="C126" s="40"/>
      <c r="D126" s="40"/>
      <c r="E126" s="76" t="str">
        <f>E9</f>
        <v>D.1.1 - Architektonicko-stavební řešení</v>
      </c>
      <c r="F126" s="40"/>
      <c r="G126" s="40"/>
      <c r="H126" s="40"/>
      <c r="I126" s="40"/>
      <c r="J126" s="40"/>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2" customHeight="1">
      <c r="A128" s="38"/>
      <c r="B128" s="39"/>
      <c r="C128" s="32" t="s">
        <v>20</v>
      </c>
      <c r="D128" s="40"/>
      <c r="E128" s="40"/>
      <c r="F128" s="27" t="str">
        <f>F12</f>
        <v xml:space="preserve"> </v>
      </c>
      <c r="G128" s="40"/>
      <c r="H128" s="40"/>
      <c r="I128" s="32" t="s">
        <v>22</v>
      </c>
      <c r="J128" s="79" t="str">
        <f>IF(J12="","",J12)</f>
        <v>16. 6. 2025</v>
      </c>
      <c r="K128" s="40"/>
      <c r="L128" s="63"/>
      <c r="S128" s="38"/>
      <c r="T128" s="38"/>
      <c r="U128" s="38"/>
      <c r="V128" s="38"/>
      <c r="W128" s="38"/>
      <c r="X128" s="38"/>
      <c r="Y128" s="38"/>
      <c r="Z128" s="38"/>
      <c r="AA128" s="38"/>
      <c r="AB128" s="38"/>
      <c r="AC128" s="38"/>
      <c r="AD128" s="38"/>
      <c r="AE128" s="38"/>
    </row>
    <row r="129" s="2" customFormat="1" ht="6.96"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5.15" customHeight="1">
      <c r="A130" s="38"/>
      <c r="B130" s="39"/>
      <c r="C130" s="32" t="s">
        <v>24</v>
      </c>
      <c r="D130" s="40"/>
      <c r="E130" s="40"/>
      <c r="F130" s="27" t="str">
        <f>E15</f>
        <v xml:space="preserve"> </v>
      </c>
      <c r="G130" s="40"/>
      <c r="H130" s="40"/>
      <c r="I130" s="32" t="s">
        <v>29</v>
      </c>
      <c r="J130" s="36" t="str">
        <f>E21</f>
        <v xml:space="preserve"> </v>
      </c>
      <c r="K130" s="40"/>
      <c r="L130" s="63"/>
      <c r="S130" s="38"/>
      <c r="T130" s="38"/>
      <c r="U130" s="38"/>
      <c r="V130" s="38"/>
      <c r="W130" s="38"/>
      <c r="X130" s="38"/>
      <c r="Y130" s="38"/>
      <c r="Z130" s="38"/>
      <c r="AA130" s="38"/>
      <c r="AB130" s="38"/>
      <c r="AC130" s="38"/>
      <c r="AD130" s="38"/>
      <c r="AE130" s="38"/>
    </row>
    <row r="131" s="2" customFormat="1" ht="15.15" customHeight="1">
      <c r="A131" s="38"/>
      <c r="B131" s="39"/>
      <c r="C131" s="32" t="s">
        <v>27</v>
      </c>
      <c r="D131" s="40"/>
      <c r="E131" s="40"/>
      <c r="F131" s="27" t="str">
        <f>IF(E18="","",E18)</f>
        <v>Vyplň údaj</v>
      </c>
      <c r="G131" s="40"/>
      <c r="H131" s="40"/>
      <c r="I131" s="32" t="s">
        <v>31</v>
      </c>
      <c r="J131" s="36" t="str">
        <f>E24</f>
        <v xml:space="preserve"> </v>
      </c>
      <c r="K131" s="40"/>
      <c r="L131" s="63"/>
      <c r="S131" s="38"/>
      <c r="T131" s="38"/>
      <c r="U131" s="38"/>
      <c r="V131" s="38"/>
      <c r="W131" s="38"/>
      <c r="X131" s="38"/>
      <c r="Y131" s="38"/>
      <c r="Z131" s="38"/>
      <c r="AA131" s="38"/>
      <c r="AB131" s="38"/>
      <c r="AC131" s="38"/>
      <c r="AD131" s="38"/>
      <c r="AE131" s="38"/>
    </row>
    <row r="132" s="2" customFormat="1" ht="10.32" customHeight="1">
      <c r="A132" s="38"/>
      <c r="B132" s="39"/>
      <c r="C132" s="40"/>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11" customFormat="1" ht="29.28" customHeight="1">
      <c r="A133" s="199"/>
      <c r="B133" s="200"/>
      <c r="C133" s="201" t="s">
        <v>123</v>
      </c>
      <c r="D133" s="202" t="s">
        <v>59</v>
      </c>
      <c r="E133" s="202" t="s">
        <v>55</v>
      </c>
      <c r="F133" s="202" t="s">
        <v>56</v>
      </c>
      <c r="G133" s="202" t="s">
        <v>124</v>
      </c>
      <c r="H133" s="202" t="s">
        <v>125</v>
      </c>
      <c r="I133" s="202" t="s">
        <v>126</v>
      </c>
      <c r="J133" s="203" t="s">
        <v>101</v>
      </c>
      <c r="K133" s="204" t="s">
        <v>127</v>
      </c>
      <c r="L133" s="205"/>
      <c r="M133" s="100" t="s">
        <v>1</v>
      </c>
      <c r="N133" s="101" t="s">
        <v>38</v>
      </c>
      <c r="O133" s="101" t="s">
        <v>128</v>
      </c>
      <c r="P133" s="101" t="s">
        <v>129</v>
      </c>
      <c r="Q133" s="101" t="s">
        <v>130</v>
      </c>
      <c r="R133" s="101" t="s">
        <v>131</v>
      </c>
      <c r="S133" s="101" t="s">
        <v>132</v>
      </c>
      <c r="T133" s="102" t="s">
        <v>133</v>
      </c>
      <c r="U133" s="199"/>
      <c r="V133" s="199"/>
      <c r="W133" s="199"/>
      <c r="X133" s="199"/>
      <c r="Y133" s="199"/>
      <c r="Z133" s="199"/>
      <c r="AA133" s="199"/>
      <c r="AB133" s="199"/>
      <c r="AC133" s="199"/>
      <c r="AD133" s="199"/>
      <c r="AE133" s="199"/>
    </row>
    <row r="134" s="2" customFormat="1" ht="22.8" customHeight="1">
      <c r="A134" s="38"/>
      <c r="B134" s="39"/>
      <c r="C134" s="107" t="s">
        <v>134</v>
      </c>
      <c r="D134" s="40"/>
      <c r="E134" s="40"/>
      <c r="F134" s="40"/>
      <c r="G134" s="40"/>
      <c r="H134" s="40"/>
      <c r="I134" s="40"/>
      <c r="J134" s="206">
        <f>BK134</f>
        <v>0</v>
      </c>
      <c r="K134" s="40"/>
      <c r="L134" s="44"/>
      <c r="M134" s="103"/>
      <c r="N134" s="207"/>
      <c r="O134" s="104"/>
      <c r="P134" s="208">
        <f>P135+P502+P754+P758</f>
        <v>0</v>
      </c>
      <c r="Q134" s="104"/>
      <c r="R134" s="208">
        <f>R135+R502+R754+R758</f>
        <v>162.09725209999999</v>
      </c>
      <c r="S134" s="104"/>
      <c r="T134" s="209">
        <f>T135+T502+T754+T758</f>
        <v>200.211973</v>
      </c>
      <c r="U134" s="38"/>
      <c r="V134" s="38"/>
      <c r="W134" s="38"/>
      <c r="X134" s="38"/>
      <c r="Y134" s="38"/>
      <c r="Z134" s="38"/>
      <c r="AA134" s="38"/>
      <c r="AB134" s="38"/>
      <c r="AC134" s="38"/>
      <c r="AD134" s="38"/>
      <c r="AE134" s="38"/>
      <c r="AT134" s="17" t="s">
        <v>73</v>
      </c>
      <c r="AU134" s="17" t="s">
        <v>103</v>
      </c>
      <c r="BK134" s="210">
        <f>BK135+BK502+BK754+BK758</f>
        <v>0</v>
      </c>
    </row>
    <row r="135" s="12" customFormat="1" ht="25.92" customHeight="1">
      <c r="A135" s="12"/>
      <c r="B135" s="211"/>
      <c r="C135" s="212"/>
      <c r="D135" s="213" t="s">
        <v>73</v>
      </c>
      <c r="E135" s="214" t="s">
        <v>135</v>
      </c>
      <c r="F135" s="214" t="s">
        <v>136</v>
      </c>
      <c r="G135" s="212"/>
      <c r="H135" s="212"/>
      <c r="I135" s="215"/>
      <c r="J135" s="216">
        <f>BK135</f>
        <v>0</v>
      </c>
      <c r="K135" s="212"/>
      <c r="L135" s="217"/>
      <c r="M135" s="218"/>
      <c r="N135" s="219"/>
      <c r="O135" s="219"/>
      <c r="P135" s="220">
        <f>P136+P176+P354+P388+P490+P500</f>
        <v>0</v>
      </c>
      <c r="Q135" s="219"/>
      <c r="R135" s="220">
        <f>R136+R176+R354+R388+R490+R500</f>
        <v>125.83871507999999</v>
      </c>
      <c r="S135" s="219"/>
      <c r="T135" s="221">
        <f>T136+T176+T354+T388+T490+T500</f>
        <v>171.200414</v>
      </c>
      <c r="U135" s="12"/>
      <c r="V135" s="12"/>
      <c r="W135" s="12"/>
      <c r="X135" s="12"/>
      <c r="Y135" s="12"/>
      <c r="Z135" s="12"/>
      <c r="AA135" s="12"/>
      <c r="AB135" s="12"/>
      <c r="AC135" s="12"/>
      <c r="AD135" s="12"/>
      <c r="AE135" s="12"/>
      <c r="AR135" s="222" t="s">
        <v>82</v>
      </c>
      <c r="AT135" s="223" t="s">
        <v>73</v>
      </c>
      <c r="AU135" s="223" t="s">
        <v>74</v>
      </c>
      <c r="AY135" s="222" t="s">
        <v>137</v>
      </c>
      <c r="BK135" s="224">
        <f>BK136+BK176+BK354+BK388+BK490+BK500</f>
        <v>0</v>
      </c>
    </row>
    <row r="136" s="12" customFormat="1" ht="22.8" customHeight="1">
      <c r="A136" s="12"/>
      <c r="B136" s="211"/>
      <c r="C136" s="212"/>
      <c r="D136" s="213" t="s">
        <v>73</v>
      </c>
      <c r="E136" s="225" t="s">
        <v>138</v>
      </c>
      <c r="F136" s="225" t="s">
        <v>139</v>
      </c>
      <c r="G136" s="212"/>
      <c r="H136" s="212"/>
      <c r="I136" s="215"/>
      <c r="J136" s="226">
        <f>BK136</f>
        <v>0</v>
      </c>
      <c r="K136" s="212"/>
      <c r="L136" s="217"/>
      <c r="M136" s="218"/>
      <c r="N136" s="219"/>
      <c r="O136" s="219"/>
      <c r="P136" s="220">
        <f>SUM(P137:P175)</f>
        <v>0</v>
      </c>
      <c r="Q136" s="219"/>
      <c r="R136" s="220">
        <f>SUM(R137:R175)</f>
        <v>6.3283034499999999</v>
      </c>
      <c r="S136" s="219"/>
      <c r="T136" s="221">
        <f>SUM(T137:T175)</f>
        <v>0</v>
      </c>
      <c r="U136" s="12"/>
      <c r="V136" s="12"/>
      <c r="W136" s="12"/>
      <c r="X136" s="12"/>
      <c r="Y136" s="12"/>
      <c r="Z136" s="12"/>
      <c r="AA136" s="12"/>
      <c r="AB136" s="12"/>
      <c r="AC136" s="12"/>
      <c r="AD136" s="12"/>
      <c r="AE136" s="12"/>
      <c r="AR136" s="222" t="s">
        <v>82</v>
      </c>
      <c r="AT136" s="223" t="s">
        <v>73</v>
      </c>
      <c r="AU136" s="223" t="s">
        <v>82</v>
      </c>
      <c r="AY136" s="222" t="s">
        <v>137</v>
      </c>
      <c r="BK136" s="224">
        <f>SUM(BK137:BK175)</f>
        <v>0</v>
      </c>
    </row>
    <row r="137" s="2" customFormat="1" ht="24.15" customHeight="1">
      <c r="A137" s="38"/>
      <c r="B137" s="39"/>
      <c r="C137" s="227" t="s">
        <v>82</v>
      </c>
      <c r="D137" s="227" t="s">
        <v>140</v>
      </c>
      <c r="E137" s="228" t="s">
        <v>141</v>
      </c>
      <c r="F137" s="229" t="s">
        <v>142</v>
      </c>
      <c r="G137" s="230" t="s">
        <v>143</v>
      </c>
      <c r="H137" s="231">
        <v>0.25</v>
      </c>
      <c r="I137" s="232"/>
      <c r="J137" s="233">
        <f>ROUND(I137*H137,2)</f>
        <v>0</v>
      </c>
      <c r="K137" s="234"/>
      <c r="L137" s="44"/>
      <c r="M137" s="235" t="s">
        <v>1</v>
      </c>
      <c r="N137" s="236" t="s">
        <v>39</v>
      </c>
      <c r="O137" s="91"/>
      <c r="P137" s="237">
        <f>O137*H137</f>
        <v>0</v>
      </c>
      <c r="Q137" s="237">
        <v>1.6627000000000001</v>
      </c>
      <c r="R137" s="237">
        <f>Q137*H137</f>
        <v>0.41567500000000002</v>
      </c>
      <c r="S137" s="237">
        <v>0</v>
      </c>
      <c r="T137" s="238">
        <f>S137*H137</f>
        <v>0</v>
      </c>
      <c r="U137" s="38"/>
      <c r="V137" s="38"/>
      <c r="W137" s="38"/>
      <c r="X137" s="38"/>
      <c r="Y137" s="38"/>
      <c r="Z137" s="38"/>
      <c r="AA137" s="38"/>
      <c r="AB137" s="38"/>
      <c r="AC137" s="38"/>
      <c r="AD137" s="38"/>
      <c r="AE137" s="38"/>
      <c r="AR137" s="239" t="s">
        <v>144</v>
      </c>
      <c r="AT137" s="239" t="s">
        <v>140</v>
      </c>
      <c r="AU137" s="239" t="s">
        <v>84</v>
      </c>
      <c r="AY137" s="17" t="s">
        <v>137</v>
      </c>
      <c r="BE137" s="240">
        <f>IF(N137="základní",J137,0)</f>
        <v>0</v>
      </c>
      <c r="BF137" s="240">
        <f>IF(N137="snížená",J137,0)</f>
        <v>0</v>
      </c>
      <c r="BG137" s="240">
        <f>IF(N137="zákl. přenesená",J137,0)</f>
        <v>0</v>
      </c>
      <c r="BH137" s="240">
        <f>IF(N137="sníž. přenesená",J137,0)</f>
        <v>0</v>
      </c>
      <c r="BI137" s="240">
        <f>IF(N137="nulová",J137,0)</f>
        <v>0</v>
      </c>
      <c r="BJ137" s="17" t="s">
        <v>82</v>
      </c>
      <c r="BK137" s="240">
        <f>ROUND(I137*H137,2)</f>
        <v>0</v>
      </c>
      <c r="BL137" s="17" t="s">
        <v>144</v>
      </c>
      <c r="BM137" s="239" t="s">
        <v>145</v>
      </c>
    </row>
    <row r="138" s="13" customFormat="1">
      <c r="A138" s="13"/>
      <c r="B138" s="241"/>
      <c r="C138" s="242"/>
      <c r="D138" s="243" t="s">
        <v>146</v>
      </c>
      <c r="E138" s="244" t="s">
        <v>1</v>
      </c>
      <c r="F138" s="245" t="s">
        <v>147</v>
      </c>
      <c r="G138" s="242"/>
      <c r="H138" s="244" t="s">
        <v>1</v>
      </c>
      <c r="I138" s="246"/>
      <c r="J138" s="242"/>
      <c r="K138" s="242"/>
      <c r="L138" s="247"/>
      <c r="M138" s="248"/>
      <c r="N138" s="249"/>
      <c r="O138" s="249"/>
      <c r="P138" s="249"/>
      <c r="Q138" s="249"/>
      <c r="R138" s="249"/>
      <c r="S138" s="249"/>
      <c r="T138" s="250"/>
      <c r="U138" s="13"/>
      <c r="V138" s="13"/>
      <c r="W138" s="13"/>
      <c r="X138" s="13"/>
      <c r="Y138" s="13"/>
      <c r="Z138" s="13"/>
      <c r="AA138" s="13"/>
      <c r="AB138" s="13"/>
      <c r="AC138" s="13"/>
      <c r="AD138" s="13"/>
      <c r="AE138" s="13"/>
      <c r="AT138" s="251" t="s">
        <v>146</v>
      </c>
      <c r="AU138" s="251" t="s">
        <v>84</v>
      </c>
      <c r="AV138" s="13" t="s">
        <v>82</v>
      </c>
      <c r="AW138" s="13" t="s">
        <v>30</v>
      </c>
      <c r="AX138" s="13" t="s">
        <v>74</v>
      </c>
      <c r="AY138" s="251" t="s">
        <v>137</v>
      </c>
    </row>
    <row r="139" s="13" customFormat="1">
      <c r="A139" s="13"/>
      <c r="B139" s="241"/>
      <c r="C139" s="242"/>
      <c r="D139" s="243" t="s">
        <v>146</v>
      </c>
      <c r="E139" s="244" t="s">
        <v>1</v>
      </c>
      <c r="F139" s="245" t="s">
        <v>148</v>
      </c>
      <c r="G139" s="242"/>
      <c r="H139" s="244" t="s">
        <v>1</v>
      </c>
      <c r="I139" s="246"/>
      <c r="J139" s="242"/>
      <c r="K139" s="242"/>
      <c r="L139" s="247"/>
      <c r="M139" s="248"/>
      <c r="N139" s="249"/>
      <c r="O139" s="249"/>
      <c r="P139" s="249"/>
      <c r="Q139" s="249"/>
      <c r="R139" s="249"/>
      <c r="S139" s="249"/>
      <c r="T139" s="250"/>
      <c r="U139" s="13"/>
      <c r="V139" s="13"/>
      <c r="W139" s="13"/>
      <c r="X139" s="13"/>
      <c r="Y139" s="13"/>
      <c r="Z139" s="13"/>
      <c r="AA139" s="13"/>
      <c r="AB139" s="13"/>
      <c r="AC139" s="13"/>
      <c r="AD139" s="13"/>
      <c r="AE139" s="13"/>
      <c r="AT139" s="251" t="s">
        <v>146</v>
      </c>
      <c r="AU139" s="251" t="s">
        <v>84</v>
      </c>
      <c r="AV139" s="13" t="s">
        <v>82</v>
      </c>
      <c r="AW139" s="13" t="s">
        <v>30</v>
      </c>
      <c r="AX139" s="13" t="s">
        <v>74</v>
      </c>
      <c r="AY139" s="251" t="s">
        <v>137</v>
      </c>
    </row>
    <row r="140" s="13" customFormat="1">
      <c r="A140" s="13"/>
      <c r="B140" s="241"/>
      <c r="C140" s="242"/>
      <c r="D140" s="243" t="s">
        <v>146</v>
      </c>
      <c r="E140" s="244" t="s">
        <v>1</v>
      </c>
      <c r="F140" s="245" t="s">
        <v>149</v>
      </c>
      <c r="G140" s="242"/>
      <c r="H140" s="244" t="s">
        <v>1</v>
      </c>
      <c r="I140" s="246"/>
      <c r="J140" s="242"/>
      <c r="K140" s="242"/>
      <c r="L140" s="247"/>
      <c r="M140" s="248"/>
      <c r="N140" s="249"/>
      <c r="O140" s="249"/>
      <c r="P140" s="249"/>
      <c r="Q140" s="249"/>
      <c r="R140" s="249"/>
      <c r="S140" s="249"/>
      <c r="T140" s="250"/>
      <c r="U140" s="13"/>
      <c r="V140" s="13"/>
      <c r="W140" s="13"/>
      <c r="X140" s="13"/>
      <c r="Y140" s="13"/>
      <c r="Z140" s="13"/>
      <c r="AA140" s="13"/>
      <c r="AB140" s="13"/>
      <c r="AC140" s="13"/>
      <c r="AD140" s="13"/>
      <c r="AE140" s="13"/>
      <c r="AT140" s="251" t="s">
        <v>146</v>
      </c>
      <c r="AU140" s="251" t="s">
        <v>84</v>
      </c>
      <c r="AV140" s="13" t="s">
        <v>82</v>
      </c>
      <c r="AW140" s="13" t="s">
        <v>30</v>
      </c>
      <c r="AX140" s="13" t="s">
        <v>74</v>
      </c>
      <c r="AY140" s="251" t="s">
        <v>137</v>
      </c>
    </row>
    <row r="141" s="14" customFormat="1">
      <c r="A141" s="14"/>
      <c r="B141" s="252"/>
      <c r="C141" s="253"/>
      <c r="D141" s="243" t="s">
        <v>146</v>
      </c>
      <c r="E141" s="254" t="s">
        <v>1</v>
      </c>
      <c r="F141" s="255" t="s">
        <v>150</v>
      </c>
      <c r="G141" s="253"/>
      <c r="H141" s="256">
        <v>0.25</v>
      </c>
      <c r="I141" s="257"/>
      <c r="J141" s="253"/>
      <c r="K141" s="253"/>
      <c r="L141" s="258"/>
      <c r="M141" s="259"/>
      <c r="N141" s="260"/>
      <c r="O141" s="260"/>
      <c r="P141" s="260"/>
      <c r="Q141" s="260"/>
      <c r="R141" s="260"/>
      <c r="S141" s="260"/>
      <c r="T141" s="261"/>
      <c r="U141" s="14"/>
      <c r="V141" s="14"/>
      <c r="W141" s="14"/>
      <c r="X141" s="14"/>
      <c r="Y141" s="14"/>
      <c r="Z141" s="14"/>
      <c r="AA141" s="14"/>
      <c r="AB141" s="14"/>
      <c r="AC141" s="14"/>
      <c r="AD141" s="14"/>
      <c r="AE141" s="14"/>
      <c r="AT141" s="262" t="s">
        <v>146</v>
      </c>
      <c r="AU141" s="262" t="s">
        <v>84</v>
      </c>
      <c r="AV141" s="14" t="s">
        <v>84</v>
      </c>
      <c r="AW141" s="14" t="s">
        <v>30</v>
      </c>
      <c r="AX141" s="14" t="s">
        <v>74</v>
      </c>
      <c r="AY141" s="262" t="s">
        <v>137</v>
      </c>
    </row>
    <row r="142" s="15" customFormat="1">
      <c r="A142" s="15"/>
      <c r="B142" s="263"/>
      <c r="C142" s="264"/>
      <c r="D142" s="243" t="s">
        <v>146</v>
      </c>
      <c r="E142" s="265" t="s">
        <v>1</v>
      </c>
      <c r="F142" s="266" t="s">
        <v>151</v>
      </c>
      <c r="G142" s="264"/>
      <c r="H142" s="267">
        <v>0.25</v>
      </c>
      <c r="I142" s="268"/>
      <c r="J142" s="264"/>
      <c r="K142" s="264"/>
      <c r="L142" s="269"/>
      <c r="M142" s="270"/>
      <c r="N142" s="271"/>
      <c r="O142" s="271"/>
      <c r="P142" s="271"/>
      <c r="Q142" s="271"/>
      <c r="R142" s="271"/>
      <c r="S142" s="271"/>
      <c r="T142" s="272"/>
      <c r="U142" s="15"/>
      <c r="V142" s="15"/>
      <c r="W142" s="15"/>
      <c r="X142" s="15"/>
      <c r="Y142" s="15"/>
      <c r="Z142" s="15"/>
      <c r="AA142" s="15"/>
      <c r="AB142" s="15"/>
      <c r="AC142" s="15"/>
      <c r="AD142" s="15"/>
      <c r="AE142" s="15"/>
      <c r="AT142" s="273" t="s">
        <v>146</v>
      </c>
      <c r="AU142" s="273" t="s">
        <v>84</v>
      </c>
      <c r="AV142" s="15" t="s">
        <v>144</v>
      </c>
      <c r="AW142" s="15" t="s">
        <v>30</v>
      </c>
      <c r="AX142" s="15" t="s">
        <v>82</v>
      </c>
      <c r="AY142" s="273" t="s">
        <v>137</v>
      </c>
    </row>
    <row r="143" s="2" customFormat="1" ht="24.15" customHeight="1">
      <c r="A143" s="38"/>
      <c r="B143" s="39"/>
      <c r="C143" s="227" t="s">
        <v>84</v>
      </c>
      <c r="D143" s="227" t="s">
        <v>140</v>
      </c>
      <c r="E143" s="228" t="s">
        <v>152</v>
      </c>
      <c r="F143" s="229" t="s">
        <v>153</v>
      </c>
      <c r="G143" s="230" t="s">
        <v>154</v>
      </c>
      <c r="H143" s="231">
        <v>16.303999999999998</v>
      </c>
      <c r="I143" s="232"/>
      <c r="J143" s="233">
        <f>ROUND(I143*H143,2)</f>
        <v>0</v>
      </c>
      <c r="K143" s="234"/>
      <c r="L143" s="44"/>
      <c r="M143" s="235" t="s">
        <v>1</v>
      </c>
      <c r="N143" s="236" t="s">
        <v>39</v>
      </c>
      <c r="O143" s="91"/>
      <c r="P143" s="237">
        <f>O143*H143</f>
        <v>0</v>
      </c>
      <c r="Q143" s="237">
        <v>0.25364999999999999</v>
      </c>
      <c r="R143" s="237">
        <f>Q143*H143</f>
        <v>4.1355095999999998</v>
      </c>
      <c r="S143" s="237">
        <v>0</v>
      </c>
      <c r="T143" s="238">
        <f>S143*H143</f>
        <v>0</v>
      </c>
      <c r="U143" s="38"/>
      <c r="V143" s="38"/>
      <c r="W143" s="38"/>
      <c r="X143" s="38"/>
      <c r="Y143" s="38"/>
      <c r="Z143" s="38"/>
      <c r="AA143" s="38"/>
      <c r="AB143" s="38"/>
      <c r="AC143" s="38"/>
      <c r="AD143" s="38"/>
      <c r="AE143" s="38"/>
      <c r="AR143" s="239" t="s">
        <v>144</v>
      </c>
      <c r="AT143" s="239" t="s">
        <v>140</v>
      </c>
      <c r="AU143" s="239" t="s">
        <v>84</v>
      </c>
      <c r="AY143" s="17" t="s">
        <v>137</v>
      </c>
      <c r="BE143" s="240">
        <f>IF(N143="základní",J143,0)</f>
        <v>0</v>
      </c>
      <c r="BF143" s="240">
        <f>IF(N143="snížená",J143,0)</f>
        <v>0</v>
      </c>
      <c r="BG143" s="240">
        <f>IF(N143="zákl. přenesená",J143,0)</f>
        <v>0</v>
      </c>
      <c r="BH143" s="240">
        <f>IF(N143="sníž. přenesená",J143,0)</f>
        <v>0</v>
      </c>
      <c r="BI143" s="240">
        <f>IF(N143="nulová",J143,0)</f>
        <v>0</v>
      </c>
      <c r="BJ143" s="17" t="s">
        <v>82</v>
      </c>
      <c r="BK143" s="240">
        <f>ROUND(I143*H143,2)</f>
        <v>0</v>
      </c>
      <c r="BL143" s="17" t="s">
        <v>144</v>
      </c>
      <c r="BM143" s="239" t="s">
        <v>155</v>
      </c>
    </row>
    <row r="144" s="13" customFormat="1">
      <c r="A144" s="13"/>
      <c r="B144" s="241"/>
      <c r="C144" s="242"/>
      <c r="D144" s="243" t="s">
        <v>146</v>
      </c>
      <c r="E144" s="244" t="s">
        <v>1</v>
      </c>
      <c r="F144" s="245" t="s">
        <v>147</v>
      </c>
      <c r="G144" s="242"/>
      <c r="H144" s="244" t="s">
        <v>1</v>
      </c>
      <c r="I144" s="246"/>
      <c r="J144" s="242"/>
      <c r="K144" s="242"/>
      <c r="L144" s="247"/>
      <c r="M144" s="248"/>
      <c r="N144" s="249"/>
      <c r="O144" s="249"/>
      <c r="P144" s="249"/>
      <c r="Q144" s="249"/>
      <c r="R144" s="249"/>
      <c r="S144" s="249"/>
      <c r="T144" s="250"/>
      <c r="U144" s="13"/>
      <c r="V144" s="13"/>
      <c r="W144" s="13"/>
      <c r="X144" s="13"/>
      <c r="Y144" s="13"/>
      <c r="Z144" s="13"/>
      <c r="AA144" s="13"/>
      <c r="AB144" s="13"/>
      <c r="AC144" s="13"/>
      <c r="AD144" s="13"/>
      <c r="AE144" s="13"/>
      <c r="AT144" s="251" t="s">
        <v>146</v>
      </c>
      <c r="AU144" s="251" t="s">
        <v>84</v>
      </c>
      <c r="AV144" s="13" t="s">
        <v>82</v>
      </c>
      <c r="AW144" s="13" t="s">
        <v>30</v>
      </c>
      <c r="AX144" s="13" t="s">
        <v>74</v>
      </c>
      <c r="AY144" s="251" t="s">
        <v>137</v>
      </c>
    </row>
    <row r="145" s="13" customFormat="1">
      <c r="A145" s="13"/>
      <c r="B145" s="241"/>
      <c r="C145" s="242"/>
      <c r="D145" s="243" t="s">
        <v>146</v>
      </c>
      <c r="E145" s="244" t="s">
        <v>1</v>
      </c>
      <c r="F145" s="245" t="s">
        <v>156</v>
      </c>
      <c r="G145" s="242"/>
      <c r="H145" s="244" t="s">
        <v>1</v>
      </c>
      <c r="I145" s="246"/>
      <c r="J145" s="242"/>
      <c r="K145" s="242"/>
      <c r="L145" s="247"/>
      <c r="M145" s="248"/>
      <c r="N145" s="249"/>
      <c r="O145" s="249"/>
      <c r="P145" s="249"/>
      <c r="Q145" s="249"/>
      <c r="R145" s="249"/>
      <c r="S145" s="249"/>
      <c r="T145" s="250"/>
      <c r="U145" s="13"/>
      <c r="V145" s="13"/>
      <c r="W145" s="13"/>
      <c r="X145" s="13"/>
      <c r="Y145" s="13"/>
      <c r="Z145" s="13"/>
      <c r="AA145" s="13"/>
      <c r="AB145" s="13"/>
      <c r="AC145" s="13"/>
      <c r="AD145" s="13"/>
      <c r="AE145" s="13"/>
      <c r="AT145" s="251" t="s">
        <v>146</v>
      </c>
      <c r="AU145" s="251" t="s">
        <v>84</v>
      </c>
      <c r="AV145" s="13" t="s">
        <v>82</v>
      </c>
      <c r="AW145" s="13" t="s">
        <v>30</v>
      </c>
      <c r="AX145" s="13" t="s">
        <v>74</v>
      </c>
      <c r="AY145" s="251" t="s">
        <v>137</v>
      </c>
    </row>
    <row r="146" s="14" customFormat="1">
      <c r="A146" s="14"/>
      <c r="B146" s="252"/>
      <c r="C146" s="253"/>
      <c r="D146" s="243" t="s">
        <v>146</v>
      </c>
      <c r="E146" s="254" t="s">
        <v>1</v>
      </c>
      <c r="F146" s="255" t="s">
        <v>157</v>
      </c>
      <c r="G146" s="253"/>
      <c r="H146" s="256">
        <v>1.8</v>
      </c>
      <c r="I146" s="257"/>
      <c r="J146" s="253"/>
      <c r="K146" s="253"/>
      <c r="L146" s="258"/>
      <c r="M146" s="259"/>
      <c r="N146" s="260"/>
      <c r="O146" s="260"/>
      <c r="P146" s="260"/>
      <c r="Q146" s="260"/>
      <c r="R146" s="260"/>
      <c r="S146" s="260"/>
      <c r="T146" s="261"/>
      <c r="U146" s="14"/>
      <c r="V146" s="14"/>
      <c r="W146" s="14"/>
      <c r="X146" s="14"/>
      <c r="Y146" s="14"/>
      <c r="Z146" s="14"/>
      <c r="AA146" s="14"/>
      <c r="AB146" s="14"/>
      <c r="AC146" s="14"/>
      <c r="AD146" s="14"/>
      <c r="AE146" s="14"/>
      <c r="AT146" s="262" t="s">
        <v>146</v>
      </c>
      <c r="AU146" s="262" t="s">
        <v>84</v>
      </c>
      <c r="AV146" s="14" t="s">
        <v>84</v>
      </c>
      <c r="AW146" s="14" t="s">
        <v>30</v>
      </c>
      <c r="AX146" s="14" t="s">
        <v>74</v>
      </c>
      <c r="AY146" s="262" t="s">
        <v>137</v>
      </c>
    </row>
    <row r="147" s="13" customFormat="1">
      <c r="A147" s="13"/>
      <c r="B147" s="241"/>
      <c r="C147" s="242"/>
      <c r="D147" s="243" t="s">
        <v>146</v>
      </c>
      <c r="E147" s="244" t="s">
        <v>1</v>
      </c>
      <c r="F147" s="245" t="s">
        <v>158</v>
      </c>
      <c r="G147" s="242"/>
      <c r="H147" s="244" t="s">
        <v>1</v>
      </c>
      <c r="I147" s="246"/>
      <c r="J147" s="242"/>
      <c r="K147" s="242"/>
      <c r="L147" s="247"/>
      <c r="M147" s="248"/>
      <c r="N147" s="249"/>
      <c r="O147" s="249"/>
      <c r="P147" s="249"/>
      <c r="Q147" s="249"/>
      <c r="R147" s="249"/>
      <c r="S147" s="249"/>
      <c r="T147" s="250"/>
      <c r="U147" s="13"/>
      <c r="V147" s="13"/>
      <c r="W147" s="13"/>
      <c r="X147" s="13"/>
      <c r="Y147" s="13"/>
      <c r="Z147" s="13"/>
      <c r="AA147" s="13"/>
      <c r="AB147" s="13"/>
      <c r="AC147" s="13"/>
      <c r="AD147" s="13"/>
      <c r="AE147" s="13"/>
      <c r="AT147" s="251" t="s">
        <v>146</v>
      </c>
      <c r="AU147" s="251" t="s">
        <v>84</v>
      </c>
      <c r="AV147" s="13" t="s">
        <v>82</v>
      </c>
      <c r="AW147" s="13" t="s">
        <v>30</v>
      </c>
      <c r="AX147" s="13" t="s">
        <v>74</v>
      </c>
      <c r="AY147" s="251" t="s">
        <v>137</v>
      </c>
    </row>
    <row r="148" s="13" customFormat="1">
      <c r="A148" s="13"/>
      <c r="B148" s="241"/>
      <c r="C148" s="242"/>
      <c r="D148" s="243" t="s">
        <v>146</v>
      </c>
      <c r="E148" s="244" t="s">
        <v>1</v>
      </c>
      <c r="F148" s="245" t="s">
        <v>159</v>
      </c>
      <c r="G148" s="242"/>
      <c r="H148" s="244" t="s">
        <v>1</v>
      </c>
      <c r="I148" s="246"/>
      <c r="J148" s="242"/>
      <c r="K148" s="242"/>
      <c r="L148" s="247"/>
      <c r="M148" s="248"/>
      <c r="N148" s="249"/>
      <c r="O148" s="249"/>
      <c r="P148" s="249"/>
      <c r="Q148" s="249"/>
      <c r="R148" s="249"/>
      <c r="S148" s="249"/>
      <c r="T148" s="250"/>
      <c r="U148" s="13"/>
      <c r="V148" s="13"/>
      <c r="W148" s="13"/>
      <c r="X148" s="13"/>
      <c r="Y148" s="13"/>
      <c r="Z148" s="13"/>
      <c r="AA148" s="13"/>
      <c r="AB148" s="13"/>
      <c r="AC148" s="13"/>
      <c r="AD148" s="13"/>
      <c r="AE148" s="13"/>
      <c r="AT148" s="251" t="s">
        <v>146</v>
      </c>
      <c r="AU148" s="251" t="s">
        <v>84</v>
      </c>
      <c r="AV148" s="13" t="s">
        <v>82</v>
      </c>
      <c r="AW148" s="13" t="s">
        <v>30</v>
      </c>
      <c r="AX148" s="13" t="s">
        <v>74</v>
      </c>
      <c r="AY148" s="251" t="s">
        <v>137</v>
      </c>
    </row>
    <row r="149" s="14" customFormat="1">
      <c r="A149" s="14"/>
      <c r="B149" s="252"/>
      <c r="C149" s="253"/>
      <c r="D149" s="243" t="s">
        <v>146</v>
      </c>
      <c r="E149" s="254" t="s">
        <v>1</v>
      </c>
      <c r="F149" s="255" t="s">
        <v>160</v>
      </c>
      <c r="G149" s="253"/>
      <c r="H149" s="256">
        <v>5.5999999999999996</v>
      </c>
      <c r="I149" s="257"/>
      <c r="J149" s="253"/>
      <c r="K149" s="253"/>
      <c r="L149" s="258"/>
      <c r="M149" s="259"/>
      <c r="N149" s="260"/>
      <c r="O149" s="260"/>
      <c r="P149" s="260"/>
      <c r="Q149" s="260"/>
      <c r="R149" s="260"/>
      <c r="S149" s="260"/>
      <c r="T149" s="261"/>
      <c r="U149" s="14"/>
      <c r="V149" s="14"/>
      <c r="W149" s="14"/>
      <c r="X149" s="14"/>
      <c r="Y149" s="14"/>
      <c r="Z149" s="14"/>
      <c r="AA149" s="14"/>
      <c r="AB149" s="14"/>
      <c r="AC149" s="14"/>
      <c r="AD149" s="14"/>
      <c r="AE149" s="14"/>
      <c r="AT149" s="262" t="s">
        <v>146</v>
      </c>
      <c r="AU149" s="262" t="s">
        <v>84</v>
      </c>
      <c r="AV149" s="14" t="s">
        <v>84</v>
      </c>
      <c r="AW149" s="14" t="s">
        <v>30</v>
      </c>
      <c r="AX149" s="14" t="s">
        <v>74</v>
      </c>
      <c r="AY149" s="262" t="s">
        <v>137</v>
      </c>
    </row>
    <row r="150" s="14" customFormat="1">
      <c r="A150" s="14"/>
      <c r="B150" s="252"/>
      <c r="C150" s="253"/>
      <c r="D150" s="243" t="s">
        <v>146</v>
      </c>
      <c r="E150" s="254" t="s">
        <v>1</v>
      </c>
      <c r="F150" s="255" t="s">
        <v>161</v>
      </c>
      <c r="G150" s="253"/>
      <c r="H150" s="256">
        <v>2.1139999999999999</v>
      </c>
      <c r="I150" s="257"/>
      <c r="J150" s="253"/>
      <c r="K150" s="253"/>
      <c r="L150" s="258"/>
      <c r="M150" s="259"/>
      <c r="N150" s="260"/>
      <c r="O150" s="260"/>
      <c r="P150" s="260"/>
      <c r="Q150" s="260"/>
      <c r="R150" s="260"/>
      <c r="S150" s="260"/>
      <c r="T150" s="261"/>
      <c r="U150" s="14"/>
      <c r="V150" s="14"/>
      <c r="W150" s="14"/>
      <c r="X150" s="14"/>
      <c r="Y150" s="14"/>
      <c r="Z150" s="14"/>
      <c r="AA150" s="14"/>
      <c r="AB150" s="14"/>
      <c r="AC150" s="14"/>
      <c r="AD150" s="14"/>
      <c r="AE150" s="14"/>
      <c r="AT150" s="262" t="s">
        <v>146</v>
      </c>
      <c r="AU150" s="262" t="s">
        <v>84</v>
      </c>
      <c r="AV150" s="14" t="s">
        <v>84</v>
      </c>
      <c r="AW150" s="14" t="s">
        <v>30</v>
      </c>
      <c r="AX150" s="14" t="s">
        <v>74</v>
      </c>
      <c r="AY150" s="262" t="s">
        <v>137</v>
      </c>
    </row>
    <row r="151" s="14" customFormat="1">
      <c r="A151" s="14"/>
      <c r="B151" s="252"/>
      <c r="C151" s="253"/>
      <c r="D151" s="243" t="s">
        <v>146</v>
      </c>
      <c r="E151" s="254" t="s">
        <v>1</v>
      </c>
      <c r="F151" s="255" t="s">
        <v>162</v>
      </c>
      <c r="G151" s="253"/>
      <c r="H151" s="256">
        <v>2.1600000000000001</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146</v>
      </c>
      <c r="AU151" s="262" t="s">
        <v>84</v>
      </c>
      <c r="AV151" s="14" t="s">
        <v>84</v>
      </c>
      <c r="AW151" s="14" t="s">
        <v>30</v>
      </c>
      <c r="AX151" s="14" t="s">
        <v>74</v>
      </c>
      <c r="AY151" s="262" t="s">
        <v>137</v>
      </c>
    </row>
    <row r="152" s="14" customFormat="1">
      <c r="A152" s="14"/>
      <c r="B152" s="252"/>
      <c r="C152" s="253"/>
      <c r="D152" s="243" t="s">
        <v>146</v>
      </c>
      <c r="E152" s="254" t="s">
        <v>1</v>
      </c>
      <c r="F152" s="255" t="s">
        <v>163</v>
      </c>
      <c r="G152" s="253"/>
      <c r="H152" s="256">
        <v>0.35999999999999999</v>
      </c>
      <c r="I152" s="257"/>
      <c r="J152" s="253"/>
      <c r="K152" s="253"/>
      <c r="L152" s="258"/>
      <c r="M152" s="259"/>
      <c r="N152" s="260"/>
      <c r="O152" s="260"/>
      <c r="P152" s="260"/>
      <c r="Q152" s="260"/>
      <c r="R152" s="260"/>
      <c r="S152" s="260"/>
      <c r="T152" s="261"/>
      <c r="U152" s="14"/>
      <c r="V152" s="14"/>
      <c r="W152" s="14"/>
      <c r="X152" s="14"/>
      <c r="Y152" s="14"/>
      <c r="Z152" s="14"/>
      <c r="AA152" s="14"/>
      <c r="AB152" s="14"/>
      <c r="AC152" s="14"/>
      <c r="AD152" s="14"/>
      <c r="AE152" s="14"/>
      <c r="AT152" s="262" t="s">
        <v>146</v>
      </c>
      <c r="AU152" s="262" t="s">
        <v>84</v>
      </c>
      <c r="AV152" s="14" t="s">
        <v>84</v>
      </c>
      <c r="AW152" s="14" t="s">
        <v>30</v>
      </c>
      <c r="AX152" s="14" t="s">
        <v>74</v>
      </c>
      <c r="AY152" s="262" t="s">
        <v>137</v>
      </c>
    </row>
    <row r="153" s="13" customFormat="1">
      <c r="A153" s="13"/>
      <c r="B153" s="241"/>
      <c r="C153" s="242"/>
      <c r="D153" s="243" t="s">
        <v>146</v>
      </c>
      <c r="E153" s="244" t="s">
        <v>1</v>
      </c>
      <c r="F153" s="245" t="s">
        <v>164</v>
      </c>
      <c r="G153" s="242"/>
      <c r="H153" s="244" t="s">
        <v>1</v>
      </c>
      <c r="I153" s="246"/>
      <c r="J153" s="242"/>
      <c r="K153" s="242"/>
      <c r="L153" s="247"/>
      <c r="M153" s="248"/>
      <c r="N153" s="249"/>
      <c r="O153" s="249"/>
      <c r="P153" s="249"/>
      <c r="Q153" s="249"/>
      <c r="R153" s="249"/>
      <c r="S153" s="249"/>
      <c r="T153" s="250"/>
      <c r="U153" s="13"/>
      <c r="V153" s="13"/>
      <c r="W153" s="13"/>
      <c r="X153" s="13"/>
      <c r="Y153" s="13"/>
      <c r="Z153" s="13"/>
      <c r="AA153" s="13"/>
      <c r="AB153" s="13"/>
      <c r="AC153" s="13"/>
      <c r="AD153" s="13"/>
      <c r="AE153" s="13"/>
      <c r="AT153" s="251" t="s">
        <v>146</v>
      </c>
      <c r="AU153" s="251" t="s">
        <v>84</v>
      </c>
      <c r="AV153" s="13" t="s">
        <v>82</v>
      </c>
      <c r="AW153" s="13" t="s">
        <v>30</v>
      </c>
      <c r="AX153" s="13" t="s">
        <v>74</v>
      </c>
      <c r="AY153" s="251" t="s">
        <v>137</v>
      </c>
    </row>
    <row r="154" s="14" customFormat="1">
      <c r="A154" s="14"/>
      <c r="B154" s="252"/>
      <c r="C154" s="253"/>
      <c r="D154" s="243" t="s">
        <v>146</v>
      </c>
      <c r="E154" s="254" t="s">
        <v>1</v>
      </c>
      <c r="F154" s="255" t="s">
        <v>165</v>
      </c>
      <c r="G154" s="253"/>
      <c r="H154" s="256">
        <v>3.1899999999999999</v>
      </c>
      <c r="I154" s="257"/>
      <c r="J154" s="253"/>
      <c r="K154" s="253"/>
      <c r="L154" s="258"/>
      <c r="M154" s="259"/>
      <c r="N154" s="260"/>
      <c r="O154" s="260"/>
      <c r="P154" s="260"/>
      <c r="Q154" s="260"/>
      <c r="R154" s="260"/>
      <c r="S154" s="260"/>
      <c r="T154" s="261"/>
      <c r="U154" s="14"/>
      <c r="V154" s="14"/>
      <c r="W154" s="14"/>
      <c r="X154" s="14"/>
      <c r="Y154" s="14"/>
      <c r="Z154" s="14"/>
      <c r="AA154" s="14"/>
      <c r="AB154" s="14"/>
      <c r="AC154" s="14"/>
      <c r="AD154" s="14"/>
      <c r="AE154" s="14"/>
      <c r="AT154" s="262" t="s">
        <v>146</v>
      </c>
      <c r="AU154" s="262" t="s">
        <v>84</v>
      </c>
      <c r="AV154" s="14" t="s">
        <v>84</v>
      </c>
      <c r="AW154" s="14" t="s">
        <v>30</v>
      </c>
      <c r="AX154" s="14" t="s">
        <v>74</v>
      </c>
      <c r="AY154" s="262" t="s">
        <v>137</v>
      </c>
    </row>
    <row r="155" s="13" customFormat="1">
      <c r="A155" s="13"/>
      <c r="B155" s="241"/>
      <c r="C155" s="242"/>
      <c r="D155" s="243" t="s">
        <v>146</v>
      </c>
      <c r="E155" s="244" t="s">
        <v>1</v>
      </c>
      <c r="F155" s="245" t="s">
        <v>166</v>
      </c>
      <c r="G155" s="242"/>
      <c r="H155" s="244" t="s">
        <v>1</v>
      </c>
      <c r="I155" s="246"/>
      <c r="J155" s="242"/>
      <c r="K155" s="242"/>
      <c r="L155" s="247"/>
      <c r="M155" s="248"/>
      <c r="N155" s="249"/>
      <c r="O155" s="249"/>
      <c r="P155" s="249"/>
      <c r="Q155" s="249"/>
      <c r="R155" s="249"/>
      <c r="S155" s="249"/>
      <c r="T155" s="250"/>
      <c r="U155" s="13"/>
      <c r="V155" s="13"/>
      <c r="W155" s="13"/>
      <c r="X155" s="13"/>
      <c r="Y155" s="13"/>
      <c r="Z155" s="13"/>
      <c r="AA155" s="13"/>
      <c r="AB155" s="13"/>
      <c r="AC155" s="13"/>
      <c r="AD155" s="13"/>
      <c r="AE155" s="13"/>
      <c r="AT155" s="251" t="s">
        <v>146</v>
      </c>
      <c r="AU155" s="251" t="s">
        <v>84</v>
      </c>
      <c r="AV155" s="13" t="s">
        <v>82</v>
      </c>
      <c r="AW155" s="13" t="s">
        <v>30</v>
      </c>
      <c r="AX155" s="13" t="s">
        <v>74</v>
      </c>
      <c r="AY155" s="251" t="s">
        <v>137</v>
      </c>
    </row>
    <row r="156" s="14" customFormat="1">
      <c r="A156" s="14"/>
      <c r="B156" s="252"/>
      <c r="C156" s="253"/>
      <c r="D156" s="243" t="s">
        <v>146</v>
      </c>
      <c r="E156" s="254" t="s">
        <v>1</v>
      </c>
      <c r="F156" s="255" t="s">
        <v>167</v>
      </c>
      <c r="G156" s="253"/>
      <c r="H156" s="256">
        <v>1.0800000000000001</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146</v>
      </c>
      <c r="AU156" s="262" t="s">
        <v>84</v>
      </c>
      <c r="AV156" s="14" t="s">
        <v>84</v>
      </c>
      <c r="AW156" s="14" t="s">
        <v>30</v>
      </c>
      <c r="AX156" s="14" t="s">
        <v>74</v>
      </c>
      <c r="AY156" s="262" t="s">
        <v>137</v>
      </c>
    </row>
    <row r="157" s="15" customFormat="1">
      <c r="A157" s="15"/>
      <c r="B157" s="263"/>
      <c r="C157" s="264"/>
      <c r="D157" s="243" t="s">
        <v>146</v>
      </c>
      <c r="E157" s="265" t="s">
        <v>1</v>
      </c>
      <c r="F157" s="266" t="s">
        <v>151</v>
      </c>
      <c r="G157" s="264"/>
      <c r="H157" s="267">
        <v>16.303999999999998</v>
      </c>
      <c r="I157" s="268"/>
      <c r="J157" s="264"/>
      <c r="K157" s="264"/>
      <c r="L157" s="269"/>
      <c r="M157" s="270"/>
      <c r="N157" s="271"/>
      <c r="O157" s="271"/>
      <c r="P157" s="271"/>
      <c r="Q157" s="271"/>
      <c r="R157" s="271"/>
      <c r="S157" s="271"/>
      <c r="T157" s="272"/>
      <c r="U157" s="15"/>
      <c r="V157" s="15"/>
      <c r="W157" s="15"/>
      <c r="X157" s="15"/>
      <c r="Y157" s="15"/>
      <c r="Z157" s="15"/>
      <c r="AA157" s="15"/>
      <c r="AB157" s="15"/>
      <c r="AC157" s="15"/>
      <c r="AD157" s="15"/>
      <c r="AE157" s="15"/>
      <c r="AT157" s="273" t="s">
        <v>146</v>
      </c>
      <c r="AU157" s="273" t="s">
        <v>84</v>
      </c>
      <c r="AV157" s="15" t="s">
        <v>144</v>
      </c>
      <c r="AW157" s="15" t="s">
        <v>30</v>
      </c>
      <c r="AX157" s="15" t="s">
        <v>82</v>
      </c>
      <c r="AY157" s="273" t="s">
        <v>137</v>
      </c>
    </row>
    <row r="158" s="2" customFormat="1" ht="24.15" customHeight="1">
      <c r="A158" s="38"/>
      <c r="B158" s="39"/>
      <c r="C158" s="227" t="s">
        <v>138</v>
      </c>
      <c r="D158" s="227" t="s">
        <v>140</v>
      </c>
      <c r="E158" s="228" t="s">
        <v>168</v>
      </c>
      <c r="F158" s="229" t="s">
        <v>169</v>
      </c>
      <c r="G158" s="230" t="s">
        <v>154</v>
      </c>
      <c r="H158" s="231">
        <v>65.781000000000006</v>
      </c>
      <c r="I158" s="232"/>
      <c r="J158" s="233">
        <f>ROUND(I158*H158,2)</f>
        <v>0</v>
      </c>
      <c r="K158" s="234"/>
      <c r="L158" s="44"/>
      <c r="M158" s="235" t="s">
        <v>1</v>
      </c>
      <c r="N158" s="236" t="s">
        <v>39</v>
      </c>
      <c r="O158" s="91"/>
      <c r="P158" s="237">
        <f>O158*H158</f>
        <v>0</v>
      </c>
      <c r="Q158" s="237">
        <v>0.0078499999999999993</v>
      </c>
      <c r="R158" s="237">
        <f>Q158*H158</f>
        <v>0.51638085</v>
      </c>
      <c r="S158" s="237">
        <v>0</v>
      </c>
      <c r="T158" s="238">
        <f>S158*H158</f>
        <v>0</v>
      </c>
      <c r="U158" s="38"/>
      <c r="V158" s="38"/>
      <c r="W158" s="38"/>
      <c r="X158" s="38"/>
      <c r="Y158" s="38"/>
      <c r="Z158" s="38"/>
      <c r="AA158" s="38"/>
      <c r="AB158" s="38"/>
      <c r="AC158" s="38"/>
      <c r="AD158" s="38"/>
      <c r="AE158" s="38"/>
      <c r="AR158" s="239" t="s">
        <v>144</v>
      </c>
      <c r="AT158" s="239" t="s">
        <v>140</v>
      </c>
      <c r="AU158" s="239" t="s">
        <v>84</v>
      </c>
      <c r="AY158" s="17" t="s">
        <v>137</v>
      </c>
      <c r="BE158" s="240">
        <f>IF(N158="základní",J158,0)</f>
        <v>0</v>
      </c>
      <c r="BF158" s="240">
        <f>IF(N158="snížená",J158,0)</f>
        <v>0</v>
      </c>
      <c r="BG158" s="240">
        <f>IF(N158="zákl. přenesená",J158,0)</f>
        <v>0</v>
      </c>
      <c r="BH158" s="240">
        <f>IF(N158="sníž. přenesená",J158,0)</f>
        <v>0</v>
      </c>
      <c r="BI158" s="240">
        <f>IF(N158="nulová",J158,0)</f>
        <v>0</v>
      </c>
      <c r="BJ158" s="17" t="s">
        <v>82</v>
      </c>
      <c r="BK158" s="240">
        <f>ROUND(I158*H158,2)</f>
        <v>0</v>
      </c>
      <c r="BL158" s="17" t="s">
        <v>144</v>
      </c>
      <c r="BM158" s="239" t="s">
        <v>170</v>
      </c>
    </row>
    <row r="159" s="13" customFormat="1">
      <c r="A159" s="13"/>
      <c r="B159" s="241"/>
      <c r="C159" s="242"/>
      <c r="D159" s="243" t="s">
        <v>146</v>
      </c>
      <c r="E159" s="244" t="s">
        <v>1</v>
      </c>
      <c r="F159" s="245" t="s">
        <v>147</v>
      </c>
      <c r="G159" s="242"/>
      <c r="H159" s="244" t="s">
        <v>1</v>
      </c>
      <c r="I159" s="246"/>
      <c r="J159" s="242"/>
      <c r="K159" s="242"/>
      <c r="L159" s="247"/>
      <c r="M159" s="248"/>
      <c r="N159" s="249"/>
      <c r="O159" s="249"/>
      <c r="P159" s="249"/>
      <c r="Q159" s="249"/>
      <c r="R159" s="249"/>
      <c r="S159" s="249"/>
      <c r="T159" s="250"/>
      <c r="U159" s="13"/>
      <c r="V159" s="13"/>
      <c r="W159" s="13"/>
      <c r="X159" s="13"/>
      <c r="Y159" s="13"/>
      <c r="Z159" s="13"/>
      <c r="AA159" s="13"/>
      <c r="AB159" s="13"/>
      <c r="AC159" s="13"/>
      <c r="AD159" s="13"/>
      <c r="AE159" s="13"/>
      <c r="AT159" s="251" t="s">
        <v>146</v>
      </c>
      <c r="AU159" s="251" t="s">
        <v>84</v>
      </c>
      <c r="AV159" s="13" t="s">
        <v>82</v>
      </c>
      <c r="AW159" s="13" t="s">
        <v>30</v>
      </c>
      <c r="AX159" s="13" t="s">
        <v>74</v>
      </c>
      <c r="AY159" s="251" t="s">
        <v>137</v>
      </c>
    </row>
    <row r="160" s="14" customFormat="1">
      <c r="A160" s="14"/>
      <c r="B160" s="252"/>
      <c r="C160" s="253"/>
      <c r="D160" s="243" t="s">
        <v>146</v>
      </c>
      <c r="E160" s="254" t="s">
        <v>1</v>
      </c>
      <c r="F160" s="255" t="s">
        <v>171</v>
      </c>
      <c r="G160" s="253"/>
      <c r="H160" s="256">
        <v>10.66</v>
      </c>
      <c r="I160" s="257"/>
      <c r="J160" s="253"/>
      <c r="K160" s="253"/>
      <c r="L160" s="258"/>
      <c r="M160" s="259"/>
      <c r="N160" s="260"/>
      <c r="O160" s="260"/>
      <c r="P160" s="260"/>
      <c r="Q160" s="260"/>
      <c r="R160" s="260"/>
      <c r="S160" s="260"/>
      <c r="T160" s="261"/>
      <c r="U160" s="14"/>
      <c r="V160" s="14"/>
      <c r="W160" s="14"/>
      <c r="X160" s="14"/>
      <c r="Y160" s="14"/>
      <c r="Z160" s="14"/>
      <c r="AA160" s="14"/>
      <c r="AB160" s="14"/>
      <c r="AC160" s="14"/>
      <c r="AD160" s="14"/>
      <c r="AE160" s="14"/>
      <c r="AT160" s="262" t="s">
        <v>146</v>
      </c>
      <c r="AU160" s="262" t="s">
        <v>84</v>
      </c>
      <c r="AV160" s="14" t="s">
        <v>84</v>
      </c>
      <c r="AW160" s="14" t="s">
        <v>30</v>
      </c>
      <c r="AX160" s="14" t="s">
        <v>74</v>
      </c>
      <c r="AY160" s="262" t="s">
        <v>137</v>
      </c>
    </row>
    <row r="161" s="14" customFormat="1">
      <c r="A161" s="14"/>
      <c r="B161" s="252"/>
      <c r="C161" s="253"/>
      <c r="D161" s="243" t="s">
        <v>146</v>
      </c>
      <c r="E161" s="254" t="s">
        <v>1</v>
      </c>
      <c r="F161" s="255" t="s">
        <v>172</v>
      </c>
      <c r="G161" s="253"/>
      <c r="H161" s="256">
        <v>4.1500000000000004</v>
      </c>
      <c r="I161" s="257"/>
      <c r="J161" s="253"/>
      <c r="K161" s="253"/>
      <c r="L161" s="258"/>
      <c r="M161" s="259"/>
      <c r="N161" s="260"/>
      <c r="O161" s="260"/>
      <c r="P161" s="260"/>
      <c r="Q161" s="260"/>
      <c r="R161" s="260"/>
      <c r="S161" s="260"/>
      <c r="T161" s="261"/>
      <c r="U161" s="14"/>
      <c r="V161" s="14"/>
      <c r="W161" s="14"/>
      <c r="X161" s="14"/>
      <c r="Y161" s="14"/>
      <c r="Z161" s="14"/>
      <c r="AA161" s="14"/>
      <c r="AB161" s="14"/>
      <c r="AC161" s="14"/>
      <c r="AD161" s="14"/>
      <c r="AE161" s="14"/>
      <c r="AT161" s="262" t="s">
        <v>146</v>
      </c>
      <c r="AU161" s="262" t="s">
        <v>84</v>
      </c>
      <c r="AV161" s="14" t="s">
        <v>84</v>
      </c>
      <c r="AW161" s="14" t="s">
        <v>30</v>
      </c>
      <c r="AX161" s="14" t="s">
        <v>74</v>
      </c>
      <c r="AY161" s="262" t="s">
        <v>137</v>
      </c>
    </row>
    <row r="162" s="14" customFormat="1">
      <c r="A162" s="14"/>
      <c r="B162" s="252"/>
      <c r="C162" s="253"/>
      <c r="D162" s="243" t="s">
        <v>146</v>
      </c>
      <c r="E162" s="254" t="s">
        <v>1</v>
      </c>
      <c r="F162" s="255" t="s">
        <v>173</v>
      </c>
      <c r="G162" s="253"/>
      <c r="H162" s="256">
        <v>5.9530000000000003</v>
      </c>
      <c r="I162" s="257"/>
      <c r="J162" s="253"/>
      <c r="K162" s="253"/>
      <c r="L162" s="258"/>
      <c r="M162" s="259"/>
      <c r="N162" s="260"/>
      <c r="O162" s="260"/>
      <c r="P162" s="260"/>
      <c r="Q162" s="260"/>
      <c r="R162" s="260"/>
      <c r="S162" s="260"/>
      <c r="T162" s="261"/>
      <c r="U162" s="14"/>
      <c r="V162" s="14"/>
      <c r="W162" s="14"/>
      <c r="X162" s="14"/>
      <c r="Y162" s="14"/>
      <c r="Z162" s="14"/>
      <c r="AA162" s="14"/>
      <c r="AB162" s="14"/>
      <c r="AC162" s="14"/>
      <c r="AD162" s="14"/>
      <c r="AE162" s="14"/>
      <c r="AT162" s="262" t="s">
        <v>146</v>
      </c>
      <c r="AU162" s="262" t="s">
        <v>84</v>
      </c>
      <c r="AV162" s="14" t="s">
        <v>84</v>
      </c>
      <c r="AW162" s="14" t="s">
        <v>30</v>
      </c>
      <c r="AX162" s="14" t="s">
        <v>74</v>
      </c>
      <c r="AY162" s="262" t="s">
        <v>137</v>
      </c>
    </row>
    <row r="163" s="14" customFormat="1">
      <c r="A163" s="14"/>
      <c r="B163" s="252"/>
      <c r="C163" s="253"/>
      <c r="D163" s="243" t="s">
        <v>146</v>
      </c>
      <c r="E163" s="254" t="s">
        <v>1</v>
      </c>
      <c r="F163" s="255" t="s">
        <v>174</v>
      </c>
      <c r="G163" s="253"/>
      <c r="H163" s="256">
        <v>3.6549999999999998</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146</v>
      </c>
      <c r="AU163" s="262" t="s">
        <v>84</v>
      </c>
      <c r="AV163" s="14" t="s">
        <v>84</v>
      </c>
      <c r="AW163" s="14" t="s">
        <v>30</v>
      </c>
      <c r="AX163" s="14" t="s">
        <v>74</v>
      </c>
      <c r="AY163" s="262" t="s">
        <v>137</v>
      </c>
    </row>
    <row r="164" s="14" customFormat="1">
      <c r="A164" s="14"/>
      <c r="B164" s="252"/>
      <c r="C164" s="253"/>
      <c r="D164" s="243" t="s">
        <v>146</v>
      </c>
      <c r="E164" s="254" t="s">
        <v>1</v>
      </c>
      <c r="F164" s="255" t="s">
        <v>175</v>
      </c>
      <c r="G164" s="253"/>
      <c r="H164" s="256">
        <v>3.5649999999999999</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146</v>
      </c>
      <c r="AU164" s="262" t="s">
        <v>84</v>
      </c>
      <c r="AV164" s="14" t="s">
        <v>84</v>
      </c>
      <c r="AW164" s="14" t="s">
        <v>30</v>
      </c>
      <c r="AX164" s="14" t="s">
        <v>74</v>
      </c>
      <c r="AY164" s="262" t="s">
        <v>137</v>
      </c>
    </row>
    <row r="165" s="14" customFormat="1">
      <c r="A165" s="14"/>
      <c r="B165" s="252"/>
      <c r="C165" s="253"/>
      <c r="D165" s="243" t="s">
        <v>146</v>
      </c>
      <c r="E165" s="254" t="s">
        <v>1</v>
      </c>
      <c r="F165" s="255" t="s">
        <v>176</v>
      </c>
      <c r="G165" s="253"/>
      <c r="H165" s="256">
        <v>8.125</v>
      </c>
      <c r="I165" s="257"/>
      <c r="J165" s="253"/>
      <c r="K165" s="253"/>
      <c r="L165" s="258"/>
      <c r="M165" s="259"/>
      <c r="N165" s="260"/>
      <c r="O165" s="260"/>
      <c r="P165" s="260"/>
      <c r="Q165" s="260"/>
      <c r="R165" s="260"/>
      <c r="S165" s="260"/>
      <c r="T165" s="261"/>
      <c r="U165" s="14"/>
      <c r="V165" s="14"/>
      <c r="W165" s="14"/>
      <c r="X165" s="14"/>
      <c r="Y165" s="14"/>
      <c r="Z165" s="14"/>
      <c r="AA165" s="14"/>
      <c r="AB165" s="14"/>
      <c r="AC165" s="14"/>
      <c r="AD165" s="14"/>
      <c r="AE165" s="14"/>
      <c r="AT165" s="262" t="s">
        <v>146</v>
      </c>
      <c r="AU165" s="262" t="s">
        <v>84</v>
      </c>
      <c r="AV165" s="14" t="s">
        <v>84</v>
      </c>
      <c r="AW165" s="14" t="s">
        <v>30</v>
      </c>
      <c r="AX165" s="14" t="s">
        <v>74</v>
      </c>
      <c r="AY165" s="262" t="s">
        <v>137</v>
      </c>
    </row>
    <row r="166" s="14" customFormat="1">
      <c r="A166" s="14"/>
      <c r="B166" s="252"/>
      <c r="C166" s="253"/>
      <c r="D166" s="243" t="s">
        <v>146</v>
      </c>
      <c r="E166" s="254" t="s">
        <v>1</v>
      </c>
      <c r="F166" s="255" t="s">
        <v>177</v>
      </c>
      <c r="G166" s="253"/>
      <c r="H166" s="256">
        <v>3.25</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146</v>
      </c>
      <c r="AU166" s="262" t="s">
        <v>84</v>
      </c>
      <c r="AV166" s="14" t="s">
        <v>84</v>
      </c>
      <c r="AW166" s="14" t="s">
        <v>30</v>
      </c>
      <c r="AX166" s="14" t="s">
        <v>74</v>
      </c>
      <c r="AY166" s="262" t="s">
        <v>137</v>
      </c>
    </row>
    <row r="167" s="14" customFormat="1">
      <c r="A167" s="14"/>
      <c r="B167" s="252"/>
      <c r="C167" s="253"/>
      <c r="D167" s="243" t="s">
        <v>146</v>
      </c>
      <c r="E167" s="254" t="s">
        <v>1</v>
      </c>
      <c r="F167" s="255" t="s">
        <v>178</v>
      </c>
      <c r="G167" s="253"/>
      <c r="H167" s="256">
        <v>5.125</v>
      </c>
      <c r="I167" s="257"/>
      <c r="J167" s="253"/>
      <c r="K167" s="253"/>
      <c r="L167" s="258"/>
      <c r="M167" s="259"/>
      <c r="N167" s="260"/>
      <c r="O167" s="260"/>
      <c r="P167" s="260"/>
      <c r="Q167" s="260"/>
      <c r="R167" s="260"/>
      <c r="S167" s="260"/>
      <c r="T167" s="261"/>
      <c r="U167" s="14"/>
      <c r="V167" s="14"/>
      <c r="W167" s="14"/>
      <c r="X167" s="14"/>
      <c r="Y167" s="14"/>
      <c r="Z167" s="14"/>
      <c r="AA167" s="14"/>
      <c r="AB167" s="14"/>
      <c r="AC167" s="14"/>
      <c r="AD167" s="14"/>
      <c r="AE167" s="14"/>
      <c r="AT167" s="262" t="s">
        <v>146</v>
      </c>
      <c r="AU167" s="262" t="s">
        <v>84</v>
      </c>
      <c r="AV167" s="14" t="s">
        <v>84</v>
      </c>
      <c r="AW167" s="14" t="s">
        <v>30</v>
      </c>
      <c r="AX167" s="14" t="s">
        <v>74</v>
      </c>
      <c r="AY167" s="262" t="s">
        <v>137</v>
      </c>
    </row>
    <row r="168" s="14" customFormat="1">
      <c r="A168" s="14"/>
      <c r="B168" s="252"/>
      <c r="C168" s="253"/>
      <c r="D168" s="243" t="s">
        <v>146</v>
      </c>
      <c r="E168" s="254" t="s">
        <v>1</v>
      </c>
      <c r="F168" s="255" t="s">
        <v>179</v>
      </c>
      <c r="G168" s="253"/>
      <c r="H168" s="256">
        <v>10.074999999999999</v>
      </c>
      <c r="I168" s="257"/>
      <c r="J168" s="253"/>
      <c r="K168" s="253"/>
      <c r="L168" s="258"/>
      <c r="M168" s="259"/>
      <c r="N168" s="260"/>
      <c r="O168" s="260"/>
      <c r="P168" s="260"/>
      <c r="Q168" s="260"/>
      <c r="R168" s="260"/>
      <c r="S168" s="260"/>
      <c r="T168" s="261"/>
      <c r="U168" s="14"/>
      <c r="V168" s="14"/>
      <c r="W168" s="14"/>
      <c r="X168" s="14"/>
      <c r="Y168" s="14"/>
      <c r="Z168" s="14"/>
      <c r="AA168" s="14"/>
      <c r="AB168" s="14"/>
      <c r="AC168" s="14"/>
      <c r="AD168" s="14"/>
      <c r="AE168" s="14"/>
      <c r="AT168" s="262" t="s">
        <v>146</v>
      </c>
      <c r="AU168" s="262" t="s">
        <v>84</v>
      </c>
      <c r="AV168" s="14" t="s">
        <v>84</v>
      </c>
      <c r="AW168" s="14" t="s">
        <v>30</v>
      </c>
      <c r="AX168" s="14" t="s">
        <v>74</v>
      </c>
      <c r="AY168" s="262" t="s">
        <v>137</v>
      </c>
    </row>
    <row r="169" s="14" customFormat="1">
      <c r="A169" s="14"/>
      <c r="B169" s="252"/>
      <c r="C169" s="253"/>
      <c r="D169" s="243" t="s">
        <v>146</v>
      </c>
      <c r="E169" s="254" t="s">
        <v>1</v>
      </c>
      <c r="F169" s="255" t="s">
        <v>180</v>
      </c>
      <c r="G169" s="253"/>
      <c r="H169" s="256">
        <v>11.223000000000001</v>
      </c>
      <c r="I169" s="257"/>
      <c r="J169" s="253"/>
      <c r="K169" s="253"/>
      <c r="L169" s="258"/>
      <c r="M169" s="259"/>
      <c r="N169" s="260"/>
      <c r="O169" s="260"/>
      <c r="P169" s="260"/>
      <c r="Q169" s="260"/>
      <c r="R169" s="260"/>
      <c r="S169" s="260"/>
      <c r="T169" s="261"/>
      <c r="U169" s="14"/>
      <c r="V169" s="14"/>
      <c r="W169" s="14"/>
      <c r="X169" s="14"/>
      <c r="Y169" s="14"/>
      <c r="Z169" s="14"/>
      <c r="AA169" s="14"/>
      <c r="AB169" s="14"/>
      <c r="AC169" s="14"/>
      <c r="AD169" s="14"/>
      <c r="AE169" s="14"/>
      <c r="AT169" s="262" t="s">
        <v>146</v>
      </c>
      <c r="AU169" s="262" t="s">
        <v>84</v>
      </c>
      <c r="AV169" s="14" t="s">
        <v>84</v>
      </c>
      <c r="AW169" s="14" t="s">
        <v>30</v>
      </c>
      <c r="AX169" s="14" t="s">
        <v>74</v>
      </c>
      <c r="AY169" s="262" t="s">
        <v>137</v>
      </c>
    </row>
    <row r="170" s="15" customFormat="1">
      <c r="A170" s="15"/>
      <c r="B170" s="263"/>
      <c r="C170" s="264"/>
      <c r="D170" s="243" t="s">
        <v>146</v>
      </c>
      <c r="E170" s="265" t="s">
        <v>1</v>
      </c>
      <c r="F170" s="266" t="s">
        <v>151</v>
      </c>
      <c r="G170" s="264"/>
      <c r="H170" s="267">
        <v>65.781000000000006</v>
      </c>
      <c r="I170" s="268"/>
      <c r="J170" s="264"/>
      <c r="K170" s="264"/>
      <c r="L170" s="269"/>
      <c r="M170" s="270"/>
      <c r="N170" s="271"/>
      <c r="O170" s="271"/>
      <c r="P170" s="271"/>
      <c r="Q170" s="271"/>
      <c r="R170" s="271"/>
      <c r="S170" s="271"/>
      <c r="T170" s="272"/>
      <c r="U170" s="15"/>
      <c r="V170" s="15"/>
      <c r="W170" s="15"/>
      <c r="X170" s="15"/>
      <c r="Y170" s="15"/>
      <c r="Z170" s="15"/>
      <c r="AA170" s="15"/>
      <c r="AB170" s="15"/>
      <c r="AC170" s="15"/>
      <c r="AD170" s="15"/>
      <c r="AE170" s="15"/>
      <c r="AT170" s="273" t="s">
        <v>146</v>
      </c>
      <c r="AU170" s="273" t="s">
        <v>84</v>
      </c>
      <c r="AV170" s="15" t="s">
        <v>144</v>
      </c>
      <c r="AW170" s="15" t="s">
        <v>30</v>
      </c>
      <c r="AX170" s="15" t="s">
        <v>82</v>
      </c>
      <c r="AY170" s="273" t="s">
        <v>137</v>
      </c>
    </row>
    <row r="171" s="2" customFormat="1" ht="33" customHeight="1">
      <c r="A171" s="38"/>
      <c r="B171" s="39"/>
      <c r="C171" s="227" t="s">
        <v>144</v>
      </c>
      <c r="D171" s="227" t="s">
        <v>140</v>
      </c>
      <c r="E171" s="228" t="s">
        <v>181</v>
      </c>
      <c r="F171" s="229" t="s">
        <v>182</v>
      </c>
      <c r="G171" s="230" t="s">
        <v>154</v>
      </c>
      <c r="H171" s="231">
        <v>2.7749999999999999</v>
      </c>
      <c r="I171" s="232"/>
      <c r="J171" s="233">
        <f>ROUND(I171*H171,2)</f>
        <v>0</v>
      </c>
      <c r="K171" s="234"/>
      <c r="L171" s="44"/>
      <c r="M171" s="235" t="s">
        <v>1</v>
      </c>
      <c r="N171" s="236" t="s">
        <v>39</v>
      </c>
      <c r="O171" s="91"/>
      <c r="P171" s="237">
        <f>O171*H171</f>
        <v>0</v>
      </c>
      <c r="Q171" s="237">
        <v>0.45432</v>
      </c>
      <c r="R171" s="237">
        <f>Q171*H171</f>
        <v>1.2607379999999999</v>
      </c>
      <c r="S171" s="237">
        <v>0</v>
      </c>
      <c r="T171" s="238">
        <f>S171*H171</f>
        <v>0</v>
      </c>
      <c r="U171" s="38"/>
      <c r="V171" s="38"/>
      <c r="W171" s="38"/>
      <c r="X171" s="38"/>
      <c r="Y171" s="38"/>
      <c r="Z171" s="38"/>
      <c r="AA171" s="38"/>
      <c r="AB171" s="38"/>
      <c r="AC171" s="38"/>
      <c r="AD171" s="38"/>
      <c r="AE171" s="38"/>
      <c r="AR171" s="239" t="s">
        <v>144</v>
      </c>
      <c r="AT171" s="239" t="s">
        <v>140</v>
      </c>
      <c r="AU171" s="239" t="s">
        <v>84</v>
      </c>
      <c r="AY171" s="17" t="s">
        <v>137</v>
      </c>
      <c r="BE171" s="240">
        <f>IF(N171="základní",J171,0)</f>
        <v>0</v>
      </c>
      <c r="BF171" s="240">
        <f>IF(N171="snížená",J171,0)</f>
        <v>0</v>
      </c>
      <c r="BG171" s="240">
        <f>IF(N171="zákl. přenesená",J171,0)</f>
        <v>0</v>
      </c>
      <c r="BH171" s="240">
        <f>IF(N171="sníž. přenesená",J171,0)</f>
        <v>0</v>
      </c>
      <c r="BI171" s="240">
        <f>IF(N171="nulová",J171,0)</f>
        <v>0</v>
      </c>
      <c r="BJ171" s="17" t="s">
        <v>82</v>
      </c>
      <c r="BK171" s="240">
        <f>ROUND(I171*H171,2)</f>
        <v>0</v>
      </c>
      <c r="BL171" s="17" t="s">
        <v>144</v>
      </c>
      <c r="BM171" s="239" t="s">
        <v>183</v>
      </c>
    </row>
    <row r="172" s="13" customFormat="1">
      <c r="A172" s="13"/>
      <c r="B172" s="241"/>
      <c r="C172" s="242"/>
      <c r="D172" s="243" t="s">
        <v>146</v>
      </c>
      <c r="E172" s="244" t="s">
        <v>1</v>
      </c>
      <c r="F172" s="245" t="s">
        <v>147</v>
      </c>
      <c r="G172" s="242"/>
      <c r="H172" s="244" t="s">
        <v>1</v>
      </c>
      <c r="I172" s="246"/>
      <c r="J172" s="242"/>
      <c r="K172" s="242"/>
      <c r="L172" s="247"/>
      <c r="M172" s="248"/>
      <c r="N172" s="249"/>
      <c r="O172" s="249"/>
      <c r="P172" s="249"/>
      <c r="Q172" s="249"/>
      <c r="R172" s="249"/>
      <c r="S172" s="249"/>
      <c r="T172" s="250"/>
      <c r="U172" s="13"/>
      <c r="V172" s="13"/>
      <c r="W172" s="13"/>
      <c r="X172" s="13"/>
      <c r="Y172" s="13"/>
      <c r="Z172" s="13"/>
      <c r="AA172" s="13"/>
      <c r="AB172" s="13"/>
      <c r="AC172" s="13"/>
      <c r="AD172" s="13"/>
      <c r="AE172" s="13"/>
      <c r="AT172" s="251" t="s">
        <v>146</v>
      </c>
      <c r="AU172" s="251" t="s">
        <v>84</v>
      </c>
      <c r="AV172" s="13" t="s">
        <v>82</v>
      </c>
      <c r="AW172" s="13" t="s">
        <v>30</v>
      </c>
      <c r="AX172" s="13" t="s">
        <v>74</v>
      </c>
      <c r="AY172" s="251" t="s">
        <v>137</v>
      </c>
    </row>
    <row r="173" s="13" customFormat="1">
      <c r="A173" s="13"/>
      <c r="B173" s="241"/>
      <c r="C173" s="242"/>
      <c r="D173" s="243" t="s">
        <v>146</v>
      </c>
      <c r="E173" s="244" t="s">
        <v>1</v>
      </c>
      <c r="F173" s="245" t="s">
        <v>184</v>
      </c>
      <c r="G173" s="242"/>
      <c r="H173" s="244" t="s">
        <v>1</v>
      </c>
      <c r="I173" s="246"/>
      <c r="J173" s="242"/>
      <c r="K173" s="242"/>
      <c r="L173" s="247"/>
      <c r="M173" s="248"/>
      <c r="N173" s="249"/>
      <c r="O173" s="249"/>
      <c r="P173" s="249"/>
      <c r="Q173" s="249"/>
      <c r="R173" s="249"/>
      <c r="S173" s="249"/>
      <c r="T173" s="250"/>
      <c r="U173" s="13"/>
      <c r="V173" s="13"/>
      <c r="W173" s="13"/>
      <c r="X173" s="13"/>
      <c r="Y173" s="13"/>
      <c r="Z173" s="13"/>
      <c r="AA173" s="13"/>
      <c r="AB173" s="13"/>
      <c r="AC173" s="13"/>
      <c r="AD173" s="13"/>
      <c r="AE173" s="13"/>
      <c r="AT173" s="251" t="s">
        <v>146</v>
      </c>
      <c r="AU173" s="251" t="s">
        <v>84</v>
      </c>
      <c r="AV173" s="13" t="s">
        <v>82</v>
      </c>
      <c r="AW173" s="13" t="s">
        <v>30</v>
      </c>
      <c r="AX173" s="13" t="s">
        <v>74</v>
      </c>
      <c r="AY173" s="251" t="s">
        <v>137</v>
      </c>
    </row>
    <row r="174" s="14" customFormat="1">
      <c r="A174" s="14"/>
      <c r="B174" s="252"/>
      <c r="C174" s="253"/>
      <c r="D174" s="243" t="s">
        <v>146</v>
      </c>
      <c r="E174" s="254" t="s">
        <v>1</v>
      </c>
      <c r="F174" s="255" t="s">
        <v>185</v>
      </c>
      <c r="G174" s="253"/>
      <c r="H174" s="256">
        <v>2.7749999999999999</v>
      </c>
      <c r="I174" s="257"/>
      <c r="J174" s="253"/>
      <c r="K174" s="253"/>
      <c r="L174" s="258"/>
      <c r="M174" s="259"/>
      <c r="N174" s="260"/>
      <c r="O174" s="260"/>
      <c r="P174" s="260"/>
      <c r="Q174" s="260"/>
      <c r="R174" s="260"/>
      <c r="S174" s="260"/>
      <c r="T174" s="261"/>
      <c r="U174" s="14"/>
      <c r="V174" s="14"/>
      <c r="W174" s="14"/>
      <c r="X174" s="14"/>
      <c r="Y174" s="14"/>
      <c r="Z174" s="14"/>
      <c r="AA174" s="14"/>
      <c r="AB174" s="14"/>
      <c r="AC174" s="14"/>
      <c r="AD174" s="14"/>
      <c r="AE174" s="14"/>
      <c r="AT174" s="262" t="s">
        <v>146</v>
      </c>
      <c r="AU174" s="262" t="s">
        <v>84</v>
      </c>
      <c r="AV174" s="14" t="s">
        <v>84</v>
      </c>
      <c r="AW174" s="14" t="s">
        <v>30</v>
      </c>
      <c r="AX174" s="14" t="s">
        <v>74</v>
      </c>
      <c r="AY174" s="262" t="s">
        <v>137</v>
      </c>
    </row>
    <row r="175" s="15" customFormat="1">
      <c r="A175" s="15"/>
      <c r="B175" s="263"/>
      <c r="C175" s="264"/>
      <c r="D175" s="243" t="s">
        <v>146</v>
      </c>
      <c r="E175" s="265" t="s">
        <v>1</v>
      </c>
      <c r="F175" s="266" t="s">
        <v>151</v>
      </c>
      <c r="G175" s="264"/>
      <c r="H175" s="267">
        <v>2.7749999999999999</v>
      </c>
      <c r="I175" s="268"/>
      <c r="J175" s="264"/>
      <c r="K175" s="264"/>
      <c r="L175" s="269"/>
      <c r="M175" s="270"/>
      <c r="N175" s="271"/>
      <c r="O175" s="271"/>
      <c r="P175" s="271"/>
      <c r="Q175" s="271"/>
      <c r="R175" s="271"/>
      <c r="S175" s="271"/>
      <c r="T175" s="272"/>
      <c r="U175" s="15"/>
      <c r="V175" s="15"/>
      <c r="W175" s="15"/>
      <c r="X175" s="15"/>
      <c r="Y175" s="15"/>
      <c r="Z175" s="15"/>
      <c r="AA175" s="15"/>
      <c r="AB175" s="15"/>
      <c r="AC175" s="15"/>
      <c r="AD175" s="15"/>
      <c r="AE175" s="15"/>
      <c r="AT175" s="273" t="s">
        <v>146</v>
      </c>
      <c r="AU175" s="273" t="s">
        <v>84</v>
      </c>
      <c r="AV175" s="15" t="s">
        <v>144</v>
      </c>
      <c r="AW175" s="15" t="s">
        <v>30</v>
      </c>
      <c r="AX175" s="15" t="s">
        <v>82</v>
      </c>
      <c r="AY175" s="273" t="s">
        <v>137</v>
      </c>
    </row>
    <row r="176" s="12" customFormat="1" ht="22.8" customHeight="1">
      <c r="A176" s="12"/>
      <c r="B176" s="211"/>
      <c r="C176" s="212"/>
      <c r="D176" s="213" t="s">
        <v>73</v>
      </c>
      <c r="E176" s="225" t="s">
        <v>144</v>
      </c>
      <c r="F176" s="225" t="s">
        <v>186</v>
      </c>
      <c r="G176" s="212"/>
      <c r="H176" s="212"/>
      <c r="I176" s="215"/>
      <c r="J176" s="226">
        <f>BK176</f>
        <v>0</v>
      </c>
      <c r="K176" s="212"/>
      <c r="L176" s="217"/>
      <c r="M176" s="218"/>
      <c r="N176" s="219"/>
      <c r="O176" s="219"/>
      <c r="P176" s="220">
        <f>SUM(P177:P353)</f>
        <v>0</v>
      </c>
      <c r="Q176" s="219"/>
      <c r="R176" s="220">
        <f>SUM(R177:R353)</f>
        <v>88.366149629999981</v>
      </c>
      <c r="S176" s="219"/>
      <c r="T176" s="221">
        <f>SUM(T177:T353)</f>
        <v>0</v>
      </c>
      <c r="U176" s="12"/>
      <c r="V176" s="12"/>
      <c r="W176" s="12"/>
      <c r="X176" s="12"/>
      <c r="Y176" s="12"/>
      <c r="Z176" s="12"/>
      <c r="AA176" s="12"/>
      <c r="AB176" s="12"/>
      <c r="AC176" s="12"/>
      <c r="AD176" s="12"/>
      <c r="AE176" s="12"/>
      <c r="AR176" s="222" t="s">
        <v>82</v>
      </c>
      <c r="AT176" s="223" t="s">
        <v>73</v>
      </c>
      <c r="AU176" s="223" t="s">
        <v>82</v>
      </c>
      <c r="AY176" s="222" t="s">
        <v>137</v>
      </c>
      <c r="BK176" s="224">
        <f>SUM(BK177:BK353)</f>
        <v>0</v>
      </c>
    </row>
    <row r="177" s="2" customFormat="1" ht="16.5" customHeight="1">
      <c r="A177" s="38"/>
      <c r="B177" s="39"/>
      <c r="C177" s="227" t="s">
        <v>187</v>
      </c>
      <c r="D177" s="227" t="s">
        <v>140</v>
      </c>
      <c r="E177" s="228" t="s">
        <v>188</v>
      </c>
      <c r="F177" s="229" t="s">
        <v>189</v>
      </c>
      <c r="G177" s="230" t="s">
        <v>143</v>
      </c>
      <c r="H177" s="231">
        <v>20.699999999999999</v>
      </c>
      <c r="I177" s="232"/>
      <c r="J177" s="233">
        <f>ROUND(I177*H177,2)</f>
        <v>0</v>
      </c>
      <c r="K177" s="234"/>
      <c r="L177" s="44"/>
      <c r="M177" s="235" t="s">
        <v>1</v>
      </c>
      <c r="N177" s="236" t="s">
        <v>39</v>
      </c>
      <c r="O177" s="91"/>
      <c r="P177" s="237">
        <f>O177*H177</f>
        <v>0</v>
      </c>
      <c r="Q177" s="237">
        <v>2.5020099999999998</v>
      </c>
      <c r="R177" s="237">
        <f>Q177*H177</f>
        <v>51.791606999999992</v>
      </c>
      <c r="S177" s="237">
        <v>0</v>
      </c>
      <c r="T177" s="238">
        <f>S177*H177</f>
        <v>0</v>
      </c>
      <c r="U177" s="38"/>
      <c r="V177" s="38"/>
      <c r="W177" s="38"/>
      <c r="X177" s="38"/>
      <c r="Y177" s="38"/>
      <c r="Z177" s="38"/>
      <c r="AA177" s="38"/>
      <c r="AB177" s="38"/>
      <c r="AC177" s="38"/>
      <c r="AD177" s="38"/>
      <c r="AE177" s="38"/>
      <c r="AR177" s="239" t="s">
        <v>144</v>
      </c>
      <c r="AT177" s="239" t="s">
        <v>140</v>
      </c>
      <c r="AU177" s="239" t="s">
        <v>84</v>
      </c>
      <c r="AY177" s="17" t="s">
        <v>137</v>
      </c>
      <c r="BE177" s="240">
        <f>IF(N177="základní",J177,0)</f>
        <v>0</v>
      </c>
      <c r="BF177" s="240">
        <f>IF(N177="snížená",J177,0)</f>
        <v>0</v>
      </c>
      <c r="BG177" s="240">
        <f>IF(N177="zákl. přenesená",J177,0)</f>
        <v>0</v>
      </c>
      <c r="BH177" s="240">
        <f>IF(N177="sníž. přenesená",J177,0)</f>
        <v>0</v>
      </c>
      <c r="BI177" s="240">
        <f>IF(N177="nulová",J177,0)</f>
        <v>0</v>
      </c>
      <c r="BJ177" s="17" t="s">
        <v>82</v>
      </c>
      <c r="BK177" s="240">
        <f>ROUND(I177*H177,2)</f>
        <v>0</v>
      </c>
      <c r="BL177" s="17" t="s">
        <v>144</v>
      </c>
      <c r="BM177" s="239" t="s">
        <v>190</v>
      </c>
    </row>
    <row r="178" s="13" customFormat="1">
      <c r="A178" s="13"/>
      <c r="B178" s="241"/>
      <c r="C178" s="242"/>
      <c r="D178" s="243" t="s">
        <v>146</v>
      </c>
      <c r="E178" s="244" t="s">
        <v>1</v>
      </c>
      <c r="F178" s="245" t="s">
        <v>147</v>
      </c>
      <c r="G178" s="242"/>
      <c r="H178" s="244" t="s">
        <v>1</v>
      </c>
      <c r="I178" s="246"/>
      <c r="J178" s="242"/>
      <c r="K178" s="242"/>
      <c r="L178" s="247"/>
      <c r="M178" s="248"/>
      <c r="N178" s="249"/>
      <c r="O178" s="249"/>
      <c r="P178" s="249"/>
      <c r="Q178" s="249"/>
      <c r="R178" s="249"/>
      <c r="S178" s="249"/>
      <c r="T178" s="250"/>
      <c r="U178" s="13"/>
      <c r="V178" s="13"/>
      <c r="W178" s="13"/>
      <c r="X178" s="13"/>
      <c r="Y178" s="13"/>
      <c r="Z178" s="13"/>
      <c r="AA178" s="13"/>
      <c r="AB178" s="13"/>
      <c r="AC178" s="13"/>
      <c r="AD178" s="13"/>
      <c r="AE178" s="13"/>
      <c r="AT178" s="251" t="s">
        <v>146</v>
      </c>
      <c r="AU178" s="251" t="s">
        <v>84</v>
      </c>
      <c r="AV178" s="13" t="s">
        <v>82</v>
      </c>
      <c r="AW178" s="13" t="s">
        <v>30</v>
      </c>
      <c r="AX178" s="13" t="s">
        <v>74</v>
      </c>
      <c r="AY178" s="251" t="s">
        <v>137</v>
      </c>
    </row>
    <row r="179" s="13" customFormat="1">
      <c r="A179" s="13"/>
      <c r="B179" s="241"/>
      <c r="C179" s="242"/>
      <c r="D179" s="243" t="s">
        <v>146</v>
      </c>
      <c r="E179" s="244" t="s">
        <v>1</v>
      </c>
      <c r="F179" s="245" t="s">
        <v>148</v>
      </c>
      <c r="G179" s="242"/>
      <c r="H179" s="244" t="s">
        <v>1</v>
      </c>
      <c r="I179" s="246"/>
      <c r="J179" s="242"/>
      <c r="K179" s="242"/>
      <c r="L179" s="247"/>
      <c r="M179" s="248"/>
      <c r="N179" s="249"/>
      <c r="O179" s="249"/>
      <c r="P179" s="249"/>
      <c r="Q179" s="249"/>
      <c r="R179" s="249"/>
      <c r="S179" s="249"/>
      <c r="T179" s="250"/>
      <c r="U179" s="13"/>
      <c r="V179" s="13"/>
      <c r="W179" s="13"/>
      <c r="X179" s="13"/>
      <c r="Y179" s="13"/>
      <c r="Z179" s="13"/>
      <c r="AA179" s="13"/>
      <c r="AB179" s="13"/>
      <c r="AC179" s="13"/>
      <c r="AD179" s="13"/>
      <c r="AE179" s="13"/>
      <c r="AT179" s="251" t="s">
        <v>146</v>
      </c>
      <c r="AU179" s="251" t="s">
        <v>84</v>
      </c>
      <c r="AV179" s="13" t="s">
        <v>82</v>
      </c>
      <c r="AW179" s="13" t="s">
        <v>30</v>
      </c>
      <c r="AX179" s="13" t="s">
        <v>74</v>
      </c>
      <c r="AY179" s="251" t="s">
        <v>137</v>
      </c>
    </row>
    <row r="180" s="13" customFormat="1">
      <c r="A180" s="13"/>
      <c r="B180" s="241"/>
      <c r="C180" s="242"/>
      <c r="D180" s="243" t="s">
        <v>146</v>
      </c>
      <c r="E180" s="244" t="s">
        <v>1</v>
      </c>
      <c r="F180" s="245" t="s">
        <v>191</v>
      </c>
      <c r="G180" s="242"/>
      <c r="H180" s="244" t="s">
        <v>1</v>
      </c>
      <c r="I180" s="246"/>
      <c r="J180" s="242"/>
      <c r="K180" s="242"/>
      <c r="L180" s="247"/>
      <c r="M180" s="248"/>
      <c r="N180" s="249"/>
      <c r="O180" s="249"/>
      <c r="P180" s="249"/>
      <c r="Q180" s="249"/>
      <c r="R180" s="249"/>
      <c r="S180" s="249"/>
      <c r="T180" s="250"/>
      <c r="U180" s="13"/>
      <c r="V180" s="13"/>
      <c r="W180" s="13"/>
      <c r="X180" s="13"/>
      <c r="Y180" s="13"/>
      <c r="Z180" s="13"/>
      <c r="AA180" s="13"/>
      <c r="AB180" s="13"/>
      <c r="AC180" s="13"/>
      <c r="AD180" s="13"/>
      <c r="AE180" s="13"/>
      <c r="AT180" s="251" t="s">
        <v>146</v>
      </c>
      <c r="AU180" s="251" t="s">
        <v>84</v>
      </c>
      <c r="AV180" s="13" t="s">
        <v>82</v>
      </c>
      <c r="AW180" s="13" t="s">
        <v>30</v>
      </c>
      <c r="AX180" s="13" t="s">
        <v>74</v>
      </c>
      <c r="AY180" s="251" t="s">
        <v>137</v>
      </c>
    </row>
    <row r="181" s="14" customFormat="1">
      <c r="A181" s="14"/>
      <c r="B181" s="252"/>
      <c r="C181" s="253"/>
      <c r="D181" s="243" t="s">
        <v>146</v>
      </c>
      <c r="E181" s="254" t="s">
        <v>1</v>
      </c>
      <c r="F181" s="255" t="s">
        <v>192</v>
      </c>
      <c r="G181" s="253"/>
      <c r="H181" s="256">
        <v>20.699999999999999</v>
      </c>
      <c r="I181" s="257"/>
      <c r="J181" s="253"/>
      <c r="K181" s="253"/>
      <c r="L181" s="258"/>
      <c r="M181" s="259"/>
      <c r="N181" s="260"/>
      <c r="O181" s="260"/>
      <c r="P181" s="260"/>
      <c r="Q181" s="260"/>
      <c r="R181" s="260"/>
      <c r="S181" s="260"/>
      <c r="T181" s="261"/>
      <c r="U181" s="14"/>
      <c r="V181" s="14"/>
      <c r="W181" s="14"/>
      <c r="X181" s="14"/>
      <c r="Y181" s="14"/>
      <c r="Z181" s="14"/>
      <c r="AA181" s="14"/>
      <c r="AB181" s="14"/>
      <c r="AC181" s="14"/>
      <c r="AD181" s="14"/>
      <c r="AE181" s="14"/>
      <c r="AT181" s="262" t="s">
        <v>146</v>
      </c>
      <c r="AU181" s="262" t="s">
        <v>84</v>
      </c>
      <c r="AV181" s="14" t="s">
        <v>84</v>
      </c>
      <c r="AW181" s="14" t="s">
        <v>30</v>
      </c>
      <c r="AX181" s="14" t="s">
        <v>74</v>
      </c>
      <c r="AY181" s="262" t="s">
        <v>137</v>
      </c>
    </row>
    <row r="182" s="15" customFormat="1">
      <c r="A182" s="15"/>
      <c r="B182" s="263"/>
      <c r="C182" s="264"/>
      <c r="D182" s="243" t="s">
        <v>146</v>
      </c>
      <c r="E182" s="265" t="s">
        <v>1</v>
      </c>
      <c r="F182" s="266" t="s">
        <v>151</v>
      </c>
      <c r="G182" s="264"/>
      <c r="H182" s="267">
        <v>20.699999999999999</v>
      </c>
      <c r="I182" s="268"/>
      <c r="J182" s="264"/>
      <c r="K182" s="264"/>
      <c r="L182" s="269"/>
      <c r="M182" s="270"/>
      <c r="N182" s="271"/>
      <c r="O182" s="271"/>
      <c r="P182" s="271"/>
      <c r="Q182" s="271"/>
      <c r="R182" s="271"/>
      <c r="S182" s="271"/>
      <c r="T182" s="272"/>
      <c r="U182" s="15"/>
      <c r="V182" s="15"/>
      <c r="W182" s="15"/>
      <c r="X182" s="15"/>
      <c r="Y182" s="15"/>
      <c r="Z182" s="15"/>
      <c r="AA182" s="15"/>
      <c r="AB182" s="15"/>
      <c r="AC182" s="15"/>
      <c r="AD182" s="15"/>
      <c r="AE182" s="15"/>
      <c r="AT182" s="273" t="s">
        <v>146</v>
      </c>
      <c r="AU182" s="273" t="s">
        <v>84</v>
      </c>
      <c r="AV182" s="15" t="s">
        <v>144</v>
      </c>
      <c r="AW182" s="15" t="s">
        <v>30</v>
      </c>
      <c r="AX182" s="15" t="s">
        <v>82</v>
      </c>
      <c r="AY182" s="273" t="s">
        <v>137</v>
      </c>
    </row>
    <row r="183" s="2" customFormat="1" ht="24.15" customHeight="1">
      <c r="A183" s="38"/>
      <c r="B183" s="39"/>
      <c r="C183" s="227" t="s">
        <v>193</v>
      </c>
      <c r="D183" s="227" t="s">
        <v>140</v>
      </c>
      <c r="E183" s="228" t="s">
        <v>194</v>
      </c>
      <c r="F183" s="229" t="s">
        <v>195</v>
      </c>
      <c r="G183" s="230" t="s">
        <v>154</v>
      </c>
      <c r="H183" s="231">
        <v>207</v>
      </c>
      <c r="I183" s="232"/>
      <c r="J183" s="233">
        <f>ROUND(I183*H183,2)</f>
        <v>0</v>
      </c>
      <c r="K183" s="234"/>
      <c r="L183" s="44"/>
      <c r="M183" s="235" t="s">
        <v>1</v>
      </c>
      <c r="N183" s="236" t="s">
        <v>39</v>
      </c>
      <c r="O183" s="91"/>
      <c r="P183" s="237">
        <f>O183*H183</f>
        <v>0</v>
      </c>
      <c r="Q183" s="237">
        <v>0.0053299999999999997</v>
      </c>
      <c r="R183" s="237">
        <f>Q183*H183</f>
        <v>1.10331</v>
      </c>
      <c r="S183" s="237">
        <v>0</v>
      </c>
      <c r="T183" s="238">
        <f>S183*H183</f>
        <v>0</v>
      </c>
      <c r="U183" s="38"/>
      <c r="V183" s="38"/>
      <c r="W183" s="38"/>
      <c r="X183" s="38"/>
      <c r="Y183" s="38"/>
      <c r="Z183" s="38"/>
      <c r="AA183" s="38"/>
      <c r="AB183" s="38"/>
      <c r="AC183" s="38"/>
      <c r="AD183" s="38"/>
      <c r="AE183" s="38"/>
      <c r="AR183" s="239" t="s">
        <v>144</v>
      </c>
      <c r="AT183" s="239" t="s">
        <v>140</v>
      </c>
      <c r="AU183" s="239" t="s">
        <v>84</v>
      </c>
      <c r="AY183" s="17" t="s">
        <v>137</v>
      </c>
      <c r="BE183" s="240">
        <f>IF(N183="základní",J183,0)</f>
        <v>0</v>
      </c>
      <c r="BF183" s="240">
        <f>IF(N183="snížená",J183,0)</f>
        <v>0</v>
      </c>
      <c r="BG183" s="240">
        <f>IF(N183="zákl. přenesená",J183,0)</f>
        <v>0</v>
      </c>
      <c r="BH183" s="240">
        <f>IF(N183="sníž. přenesená",J183,0)</f>
        <v>0</v>
      </c>
      <c r="BI183" s="240">
        <f>IF(N183="nulová",J183,0)</f>
        <v>0</v>
      </c>
      <c r="BJ183" s="17" t="s">
        <v>82</v>
      </c>
      <c r="BK183" s="240">
        <f>ROUND(I183*H183,2)</f>
        <v>0</v>
      </c>
      <c r="BL183" s="17" t="s">
        <v>144</v>
      </c>
      <c r="BM183" s="239" t="s">
        <v>196</v>
      </c>
    </row>
    <row r="184" s="2" customFormat="1" ht="24.15" customHeight="1">
      <c r="A184" s="38"/>
      <c r="B184" s="39"/>
      <c r="C184" s="227" t="s">
        <v>197</v>
      </c>
      <c r="D184" s="227" t="s">
        <v>140</v>
      </c>
      <c r="E184" s="228" t="s">
        <v>198</v>
      </c>
      <c r="F184" s="229" t="s">
        <v>199</v>
      </c>
      <c r="G184" s="230" t="s">
        <v>154</v>
      </c>
      <c r="H184" s="231">
        <v>207</v>
      </c>
      <c r="I184" s="232"/>
      <c r="J184" s="233">
        <f>ROUND(I184*H184,2)</f>
        <v>0</v>
      </c>
      <c r="K184" s="234"/>
      <c r="L184" s="44"/>
      <c r="M184" s="235" t="s">
        <v>1</v>
      </c>
      <c r="N184" s="236" t="s">
        <v>39</v>
      </c>
      <c r="O184" s="91"/>
      <c r="P184" s="237">
        <f>O184*H184</f>
        <v>0</v>
      </c>
      <c r="Q184" s="237">
        <v>0</v>
      </c>
      <c r="R184" s="237">
        <f>Q184*H184</f>
        <v>0</v>
      </c>
      <c r="S184" s="237">
        <v>0</v>
      </c>
      <c r="T184" s="238">
        <f>S184*H184</f>
        <v>0</v>
      </c>
      <c r="U184" s="38"/>
      <c r="V184" s="38"/>
      <c r="W184" s="38"/>
      <c r="X184" s="38"/>
      <c r="Y184" s="38"/>
      <c r="Z184" s="38"/>
      <c r="AA184" s="38"/>
      <c r="AB184" s="38"/>
      <c r="AC184" s="38"/>
      <c r="AD184" s="38"/>
      <c r="AE184" s="38"/>
      <c r="AR184" s="239" t="s">
        <v>144</v>
      </c>
      <c r="AT184" s="239" t="s">
        <v>140</v>
      </c>
      <c r="AU184" s="239" t="s">
        <v>84</v>
      </c>
      <c r="AY184" s="17" t="s">
        <v>137</v>
      </c>
      <c r="BE184" s="240">
        <f>IF(N184="základní",J184,0)</f>
        <v>0</v>
      </c>
      <c r="BF184" s="240">
        <f>IF(N184="snížená",J184,0)</f>
        <v>0</v>
      </c>
      <c r="BG184" s="240">
        <f>IF(N184="zákl. přenesená",J184,0)</f>
        <v>0</v>
      </c>
      <c r="BH184" s="240">
        <f>IF(N184="sníž. přenesená",J184,0)</f>
        <v>0</v>
      </c>
      <c r="BI184" s="240">
        <f>IF(N184="nulová",J184,0)</f>
        <v>0</v>
      </c>
      <c r="BJ184" s="17" t="s">
        <v>82</v>
      </c>
      <c r="BK184" s="240">
        <f>ROUND(I184*H184,2)</f>
        <v>0</v>
      </c>
      <c r="BL184" s="17" t="s">
        <v>144</v>
      </c>
      <c r="BM184" s="239" t="s">
        <v>200</v>
      </c>
    </row>
    <row r="185" s="2" customFormat="1" ht="24.15" customHeight="1">
      <c r="A185" s="38"/>
      <c r="B185" s="39"/>
      <c r="C185" s="227" t="s">
        <v>201</v>
      </c>
      <c r="D185" s="227" t="s">
        <v>140</v>
      </c>
      <c r="E185" s="228" t="s">
        <v>202</v>
      </c>
      <c r="F185" s="229" t="s">
        <v>203</v>
      </c>
      <c r="G185" s="230" t="s">
        <v>154</v>
      </c>
      <c r="H185" s="231">
        <v>207</v>
      </c>
      <c r="I185" s="232"/>
      <c r="J185" s="233">
        <f>ROUND(I185*H185,2)</f>
        <v>0</v>
      </c>
      <c r="K185" s="234"/>
      <c r="L185" s="44"/>
      <c r="M185" s="235" t="s">
        <v>1</v>
      </c>
      <c r="N185" s="236" t="s">
        <v>39</v>
      </c>
      <c r="O185" s="91"/>
      <c r="P185" s="237">
        <f>O185*H185</f>
        <v>0</v>
      </c>
      <c r="Q185" s="237">
        <v>0.0070800000000000004</v>
      </c>
      <c r="R185" s="237">
        <f>Q185*H185</f>
        <v>1.46556</v>
      </c>
      <c r="S185" s="237">
        <v>0</v>
      </c>
      <c r="T185" s="238">
        <f>S185*H185</f>
        <v>0</v>
      </c>
      <c r="U185" s="38"/>
      <c r="V185" s="38"/>
      <c r="W185" s="38"/>
      <c r="X185" s="38"/>
      <c r="Y185" s="38"/>
      <c r="Z185" s="38"/>
      <c r="AA185" s="38"/>
      <c r="AB185" s="38"/>
      <c r="AC185" s="38"/>
      <c r="AD185" s="38"/>
      <c r="AE185" s="38"/>
      <c r="AR185" s="239" t="s">
        <v>144</v>
      </c>
      <c r="AT185" s="239" t="s">
        <v>140</v>
      </c>
      <c r="AU185" s="239" t="s">
        <v>84</v>
      </c>
      <c r="AY185" s="17" t="s">
        <v>137</v>
      </c>
      <c r="BE185" s="240">
        <f>IF(N185="základní",J185,0)</f>
        <v>0</v>
      </c>
      <c r="BF185" s="240">
        <f>IF(N185="snížená",J185,0)</f>
        <v>0</v>
      </c>
      <c r="BG185" s="240">
        <f>IF(N185="zákl. přenesená",J185,0)</f>
        <v>0</v>
      </c>
      <c r="BH185" s="240">
        <f>IF(N185="sníž. přenesená",J185,0)</f>
        <v>0</v>
      </c>
      <c r="BI185" s="240">
        <f>IF(N185="nulová",J185,0)</f>
        <v>0</v>
      </c>
      <c r="BJ185" s="17" t="s">
        <v>82</v>
      </c>
      <c r="BK185" s="240">
        <f>ROUND(I185*H185,2)</f>
        <v>0</v>
      </c>
      <c r="BL185" s="17" t="s">
        <v>144</v>
      </c>
      <c r="BM185" s="239" t="s">
        <v>204</v>
      </c>
    </row>
    <row r="186" s="13" customFormat="1">
      <c r="A186" s="13"/>
      <c r="B186" s="241"/>
      <c r="C186" s="242"/>
      <c r="D186" s="243" t="s">
        <v>146</v>
      </c>
      <c r="E186" s="244" t="s">
        <v>1</v>
      </c>
      <c r="F186" s="245" t="s">
        <v>147</v>
      </c>
      <c r="G186" s="242"/>
      <c r="H186" s="244" t="s">
        <v>1</v>
      </c>
      <c r="I186" s="246"/>
      <c r="J186" s="242"/>
      <c r="K186" s="242"/>
      <c r="L186" s="247"/>
      <c r="M186" s="248"/>
      <c r="N186" s="249"/>
      <c r="O186" s="249"/>
      <c r="P186" s="249"/>
      <c r="Q186" s="249"/>
      <c r="R186" s="249"/>
      <c r="S186" s="249"/>
      <c r="T186" s="250"/>
      <c r="U186" s="13"/>
      <c r="V186" s="13"/>
      <c r="W186" s="13"/>
      <c r="X186" s="13"/>
      <c r="Y186" s="13"/>
      <c r="Z186" s="13"/>
      <c r="AA186" s="13"/>
      <c r="AB186" s="13"/>
      <c r="AC186" s="13"/>
      <c r="AD186" s="13"/>
      <c r="AE186" s="13"/>
      <c r="AT186" s="251" t="s">
        <v>146</v>
      </c>
      <c r="AU186" s="251" t="s">
        <v>84</v>
      </c>
      <c r="AV186" s="13" t="s">
        <v>82</v>
      </c>
      <c r="AW186" s="13" t="s">
        <v>30</v>
      </c>
      <c r="AX186" s="13" t="s">
        <v>74</v>
      </c>
      <c r="AY186" s="251" t="s">
        <v>137</v>
      </c>
    </row>
    <row r="187" s="13" customFormat="1">
      <c r="A187" s="13"/>
      <c r="B187" s="241"/>
      <c r="C187" s="242"/>
      <c r="D187" s="243" t="s">
        <v>146</v>
      </c>
      <c r="E187" s="244" t="s">
        <v>1</v>
      </c>
      <c r="F187" s="245" t="s">
        <v>148</v>
      </c>
      <c r="G187" s="242"/>
      <c r="H187" s="244" t="s">
        <v>1</v>
      </c>
      <c r="I187" s="246"/>
      <c r="J187" s="242"/>
      <c r="K187" s="242"/>
      <c r="L187" s="247"/>
      <c r="M187" s="248"/>
      <c r="N187" s="249"/>
      <c r="O187" s="249"/>
      <c r="P187" s="249"/>
      <c r="Q187" s="249"/>
      <c r="R187" s="249"/>
      <c r="S187" s="249"/>
      <c r="T187" s="250"/>
      <c r="U187" s="13"/>
      <c r="V187" s="13"/>
      <c r="W187" s="13"/>
      <c r="X187" s="13"/>
      <c r="Y187" s="13"/>
      <c r="Z187" s="13"/>
      <c r="AA187" s="13"/>
      <c r="AB187" s="13"/>
      <c r="AC187" s="13"/>
      <c r="AD187" s="13"/>
      <c r="AE187" s="13"/>
      <c r="AT187" s="251" t="s">
        <v>146</v>
      </c>
      <c r="AU187" s="251" t="s">
        <v>84</v>
      </c>
      <c r="AV187" s="13" t="s">
        <v>82</v>
      </c>
      <c r="AW187" s="13" t="s">
        <v>30</v>
      </c>
      <c r="AX187" s="13" t="s">
        <v>74</v>
      </c>
      <c r="AY187" s="251" t="s">
        <v>137</v>
      </c>
    </row>
    <row r="188" s="13" customFormat="1">
      <c r="A188" s="13"/>
      <c r="B188" s="241"/>
      <c r="C188" s="242"/>
      <c r="D188" s="243" t="s">
        <v>146</v>
      </c>
      <c r="E188" s="244" t="s">
        <v>1</v>
      </c>
      <c r="F188" s="245" t="s">
        <v>191</v>
      </c>
      <c r="G188" s="242"/>
      <c r="H188" s="244" t="s">
        <v>1</v>
      </c>
      <c r="I188" s="246"/>
      <c r="J188" s="242"/>
      <c r="K188" s="242"/>
      <c r="L188" s="247"/>
      <c r="M188" s="248"/>
      <c r="N188" s="249"/>
      <c r="O188" s="249"/>
      <c r="P188" s="249"/>
      <c r="Q188" s="249"/>
      <c r="R188" s="249"/>
      <c r="S188" s="249"/>
      <c r="T188" s="250"/>
      <c r="U188" s="13"/>
      <c r="V188" s="13"/>
      <c r="W188" s="13"/>
      <c r="X188" s="13"/>
      <c r="Y188" s="13"/>
      <c r="Z188" s="13"/>
      <c r="AA188" s="13"/>
      <c r="AB188" s="13"/>
      <c r="AC188" s="13"/>
      <c r="AD188" s="13"/>
      <c r="AE188" s="13"/>
      <c r="AT188" s="251" t="s">
        <v>146</v>
      </c>
      <c r="AU188" s="251" t="s">
        <v>84</v>
      </c>
      <c r="AV188" s="13" t="s">
        <v>82</v>
      </c>
      <c r="AW188" s="13" t="s">
        <v>30</v>
      </c>
      <c r="AX188" s="13" t="s">
        <v>74</v>
      </c>
      <c r="AY188" s="251" t="s">
        <v>137</v>
      </c>
    </row>
    <row r="189" s="14" customFormat="1">
      <c r="A189" s="14"/>
      <c r="B189" s="252"/>
      <c r="C189" s="253"/>
      <c r="D189" s="243" t="s">
        <v>146</v>
      </c>
      <c r="E189" s="254" t="s">
        <v>1</v>
      </c>
      <c r="F189" s="255" t="s">
        <v>205</v>
      </c>
      <c r="G189" s="253"/>
      <c r="H189" s="256">
        <v>207</v>
      </c>
      <c r="I189" s="257"/>
      <c r="J189" s="253"/>
      <c r="K189" s="253"/>
      <c r="L189" s="258"/>
      <c r="M189" s="259"/>
      <c r="N189" s="260"/>
      <c r="O189" s="260"/>
      <c r="P189" s="260"/>
      <c r="Q189" s="260"/>
      <c r="R189" s="260"/>
      <c r="S189" s="260"/>
      <c r="T189" s="261"/>
      <c r="U189" s="14"/>
      <c r="V189" s="14"/>
      <c r="W189" s="14"/>
      <c r="X189" s="14"/>
      <c r="Y189" s="14"/>
      <c r="Z189" s="14"/>
      <c r="AA189" s="14"/>
      <c r="AB189" s="14"/>
      <c r="AC189" s="14"/>
      <c r="AD189" s="14"/>
      <c r="AE189" s="14"/>
      <c r="AT189" s="262" t="s">
        <v>146</v>
      </c>
      <c r="AU189" s="262" t="s">
        <v>84</v>
      </c>
      <c r="AV189" s="14" t="s">
        <v>84</v>
      </c>
      <c r="AW189" s="14" t="s">
        <v>30</v>
      </c>
      <c r="AX189" s="14" t="s">
        <v>74</v>
      </c>
      <c r="AY189" s="262" t="s">
        <v>137</v>
      </c>
    </row>
    <row r="190" s="15" customFormat="1">
      <c r="A190" s="15"/>
      <c r="B190" s="263"/>
      <c r="C190" s="264"/>
      <c r="D190" s="243" t="s">
        <v>146</v>
      </c>
      <c r="E190" s="265" t="s">
        <v>1</v>
      </c>
      <c r="F190" s="266" t="s">
        <v>151</v>
      </c>
      <c r="G190" s="264"/>
      <c r="H190" s="267">
        <v>207</v>
      </c>
      <c r="I190" s="268"/>
      <c r="J190" s="264"/>
      <c r="K190" s="264"/>
      <c r="L190" s="269"/>
      <c r="M190" s="270"/>
      <c r="N190" s="271"/>
      <c r="O190" s="271"/>
      <c r="P190" s="271"/>
      <c r="Q190" s="271"/>
      <c r="R190" s="271"/>
      <c r="S190" s="271"/>
      <c r="T190" s="272"/>
      <c r="U190" s="15"/>
      <c r="V190" s="15"/>
      <c r="W190" s="15"/>
      <c r="X190" s="15"/>
      <c r="Y190" s="15"/>
      <c r="Z190" s="15"/>
      <c r="AA190" s="15"/>
      <c r="AB190" s="15"/>
      <c r="AC190" s="15"/>
      <c r="AD190" s="15"/>
      <c r="AE190" s="15"/>
      <c r="AT190" s="273" t="s">
        <v>146</v>
      </c>
      <c r="AU190" s="273" t="s">
        <v>84</v>
      </c>
      <c r="AV190" s="15" t="s">
        <v>144</v>
      </c>
      <c r="AW190" s="15" t="s">
        <v>30</v>
      </c>
      <c r="AX190" s="15" t="s">
        <v>82</v>
      </c>
      <c r="AY190" s="273" t="s">
        <v>137</v>
      </c>
    </row>
    <row r="191" s="2" customFormat="1" ht="24.15" customHeight="1">
      <c r="A191" s="38"/>
      <c r="B191" s="39"/>
      <c r="C191" s="227" t="s">
        <v>206</v>
      </c>
      <c r="D191" s="227" t="s">
        <v>140</v>
      </c>
      <c r="E191" s="228" t="s">
        <v>207</v>
      </c>
      <c r="F191" s="229" t="s">
        <v>208</v>
      </c>
      <c r="G191" s="230" t="s">
        <v>154</v>
      </c>
      <c r="H191" s="231">
        <v>207</v>
      </c>
      <c r="I191" s="232"/>
      <c r="J191" s="233">
        <f>ROUND(I191*H191,2)</f>
        <v>0</v>
      </c>
      <c r="K191" s="234"/>
      <c r="L191" s="44"/>
      <c r="M191" s="235" t="s">
        <v>1</v>
      </c>
      <c r="N191" s="236" t="s">
        <v>39</v>
      </c>
      <c r="O191" s="91"/>
      <c r="P191" s="237">
        <f>O191*H191</f>
        <v>0</v>
      </c>
      <c r="Q191" s="237">
        <v>0.00080999999999999996</v>
      </c>
      <c r="R191" s="237">
        <f>Q191*H191</f>
        <v>0.16766999999999999</v>
      </c>
      <c r="S191" s="237">
        <v>0</v>
      </c>
      <c r="T191" s="238">
        <f>S191*H191</f>
        <v>0</v>
      </c>
      <c r="U191" s="38"/>
      <c r="V191" s="38"/>
      <c r="W191" s="38"/>
      <c r="X191" s="38"/>
      <c r="Y191" s="38"/>
      <c r="Z191" s="38"/>
      <c r="AA191" s="38"/>
      <c r="AB191" s="38"/>
      <c r="AC191" s="38"/>
      <c r="AD191" s="38"/>
      <c r="AE191" s="38"/>
      <c r="AR191" s="239" t="s">
        <v>144</v>
      </c>
      <c r="AT191" s="239" t="s">
        <v>140</v>
      </c>
      <c r="AU191" s="239" t="s">
        <v>84</v>
      </c>
      <c r="AY191" s="17" t="s">
        <v>137</v>
      </c>
      <c r="BE191" s="240">
        <f>IF(N191="základní",J191,0)</f>
        <v>0</v>
      </c>
      <c r="BF191" s="240">
        <f>IF(N191="snížená",J191,0)</f>
        <v>0</v>
      </c>
      <c r="BG191" s="240">
        <f>IF(N191="zákl. přenesená",J191,0)</f>
        <v>0</v>
      </c>
      <c r="BH191" s="240">
        <f>IF(N191="sníž. přenesená",J191,0)</f>
        <v>0</v>
      </c>
      <c r="BI191" s="240">
        <f>IF(N191="nulová",J191,0)</f>
        <v>0</v>
      </c>
      <c r="BJ191" s="17" t="s">
        <v>82</v>
      </c>
      <c r="BK191" s="240">
        <f>ROUND(I191*H191,2)</f>
        <v>0</v>
      </c>
      <c r="BL191" s="17" t="s">
        <v>144</v>
      </c>
      <c r="BM191" s="239" t="s">
        <v>209</v>
      </c>
    </row>
    <row r="192" s="2" customFormat="1" ht="24.15" customHeight="1">
      <c r="A192" s="38"/>
      <c r="B192" s="39"/>
      <c r="C192" s="227" t="s">
        <v>210</v>
      </c>
      <c r="D192" s="227" t="s">
        <v>140</v>
      </c>
      <c r="E192" s="228" t="s">
        <v>211</v>
      </c>
      <c r="F192" s="229" t="s">
        <v>212</v>
      </c>
      <c r="G192" s="230" t="s">
        <v>154</v>
      </c>
      <c r="H192" s="231">
        <v>207</v>
      </c>
      <c r="I192" s="232"/>
      <c r="J192" s="233">
        <f>ROUND(I192*H192,2)</f>
        <v>0</v>
      </c>
      <c r="K192" s="234"/>
      <c r="L192" s="44"/>
      <c r="M192" s="235" t="s">
        <v>1</v>
      </c>
      <c r="N192" s="236" t="s">
        <v>39</v>
      </c>
      <c r="O192" s="91"/>
      <c r="P192" s="237">
        <f>O192*H192</f>
        <v>0</v>
      </c>
      <c r="Q192" s="237">
        <v>0</v>
      </c>
      <c r="R192" s="237">
        <f>Q192*H192</f>
        <v>0</v>
      </c>
      <c r="S192" s="237">
        <v>0</v>
      </c>
      <c r="T192" s="238">
        <f>S192*H192</f>
        <v>0</v>
      </c>
      <c r="U192" s="38"/>
      <c r="V192" s="38"/>
      <c r="W192" s="38"/>
      <c r="X192" s="38"/>
      <c r="Y192" s="38"/>
      <c r="Z192" s="38"/>
      <c r="AA192" s="38"/>
      <c r="AB192" s="38"/>
      <c r="AC192" s="38"/>
      <c r="AD192" s="38"/>
      <c r="AE192" s="38"/>
      <c r="AR192" s="239" t="s">
        <v>144</v>
      </c>
      <c r="AT192" s="239" t="s">
        <v>140</v>
      </c>
      <c r="AU192" s="239" t="s">
        <v>84</v>
      </c>
      <c r="AY192" s="17" t="s">
        <v>137</v>
      </c>
      <c r="BE192" s="240">
        <f>IF(N192="základní",J192,0)</f>
        <v>0</v>
      </c>
      <c r="BF192" s="240">
        <f>IF(N192="snížená",J192,0)</f>
        <v>0</v>
      </c>
      <c r="BG192" s="240">
        <f>IF(N192="zákl. přenesená",J192,0)</f>
        <v>0</v>
      </c>
      <c r="BH192" s="240">
        <f>IF(N192="sníž. přenesená",J192,0)</f>
        <v>0</v>
      </c>
      <c r="BI192" s="240">
        <f>IF(N192="nulová",J192,0)</f>
        <v>0</v>
      </c>
      <c r="BJ192" s="17" t="s">
        <v>82</v>
      </c>
      <c r="BK192" s="240">
        <f>ROUND(I192*H192,2)</f>
        <v>0</v>
      </c>
      <c r="BL192" s="17" t="s">
        <v>144</v>
      </c>
      <c r="BM192" s="239" t="s">
        <v>213</v>
      </c>
    </row>
    <row r="193" s="2" customFormat="1" ht="16.5" customHeight="1">
      <c r="A193" s="38"/>
      <c r="B193" s="39"/>
      <c r="C193" s="227" t="s">
        <v>214</v>
      </c>
      <c r="D193" s="227" t="s">
        <v>140</v>
      </c>
      <c r="E193" s="228" t="s">
        <v>215</v>
      </c>
      <c r="F193" s="229" t="s">
        <v>216</v>
      </c>
      <c r="G193" s="230" t="s">
        <v>217</v>
      </c>
      <c r="H193" s="231">
        <v>0.29699999999999999</v>
      </c>
      <c r="I193" s="232"/>
      <c r="J193" s="233">
        <f>ROUND(I193*H193,2)</f>
        <v>0</v>
      </c>
      <c r="K193" s="234"/>
      <c r="L193" s="44"/>
      <c r="M193" s="235" t="s">
        <v>1</v>
      </c>
      <c r="N193" s="236" t="s">
        <v>39</v>
      </c>
      <c r="O193" s="91"/>
      <c r="P193" s="237">
        <f>O193*H193</f>
        <v>0</v>
      </c>
      <c r="Q193" s="237">
        <v>1.05555</v>
      </c>
      <c r="R193" s="237">
        <f>Q193*H193</f>
        <v>0.31349834999999998</v>
      </c>
      <c r="S193" s="237">
        <v>0</v>
      </c>
      <c r="T193" s="238">
        <f>S193*H193</f>
        <v>0</v>
      </c>
      <c r="U193" s="38"/>
      <c r="V193" s="38"/>
      <c r="W193" s="38"/>
      <c r="X193" s="38"/>
      <c r="Y193" s="38"/>
      <c r="Z193" s="38"/>
      <c r="AA193" s="38"/>
      <c r="AB193" s="38"/>
      <c r="AC193" s="38"/>
      <c r="AD193" s="38"/>
      <c r="AE193" s="38"/>
      <c r="AR193" s="239" t="s">
        <v>144</v>
      </c>
      <c r="AT193" s="239" t="s">
        <v>140</v>
      </c>
      <c r="AU193" s="239" t="s">
        <v>84</v>
      </c>
      <c r="AY193" s="17" t="s">
        <v>137</v>
      </c>
      <c r="BE193" s="240">
        <f>IF(N193="základní",J193,0)</f>
        <v>0</v>
      </c>
      <c r="BF193" s="240">
        <f>IF(N193="snížená",J193,0)</f>
        <v>0</v>
      </c>
      <c r="BG193" s="240">
        <f>IF(N193="zákl. přenesená",J193,0)</f>
        <v>0</v>
      </c>
      <c r="BH193" s="240">
        <f>IF(N193="sníž. přenesená",J193,0)</f>
        <v>0</v>
      </c>
      <c r="BI193" s="240">
        <f>IF(N193="nulová",J193,0)</f>
        <v>0</v>
      </c>
      <c r="BJ193" s="17" t="s">
        <v>82</v>
      </c>
      <c r="BK193" s="240">
        <f>ROUND(I193*H193,2)</f>
        <v>0</v>
      </c>
      <c r="BL193" s="17" t="s">
        <v>144</v>
      </c>
      <c r="BM193" s="239" t="s">
        <v>218</v>
      </c>
    </row>
    <row r="194" s="13" customFormat="1">
      <c r="A194" s="13"/>
      <c r="B194" s="241"/>
      <c r="C194" s="242"/>
      <c r="D194" s="243" t="s">
        <v>146</v>
      </c>
      <c r="E194" s="244" t="s">
        <v>1</v>
      </c>
      <c r="F194" s="245" t="s">
        <v>147</v>
      </c>
      <c r="G194" s="242"/>
      <c r="H194" s="244" t="s">
        <v>1</v>
      </c>
      <c r="I194" s="246"/>
      <c r="J194" s="242"/>
      <c r="K194" s="242"/>
      <c r="L194" s="247"/>
      <c r="M194" s="248"/>
      <c r="N194" s="249"/>
      <c r="O194" s="249"/>
      <c r="P194" s="249"/>
      <c r="Q194" s="249"/>
      <c r="R194" s="249"/>
      <c r="S194" s="249"/>
      <c r="T194" s="250"/>
      <c r="U194" s="13"/>
      <c r="V194" s="13"/>
      <c r="W194" s="13"/>
      <c r="X194" s="13"/>
      <c r="Y194" s="13"/>
      <c r="Z194" s="13"/>
      <c r="AA194" s="13"/>
      <c r="AB194" s="13"/>
      <c r="AC194" s="13"/>
      <c r="AD194" s="13"/>
      <c r="AE194" s="13"/>
      <c r="AT194" s="251" t="s">
        <v>146</v>
      </c>
      <c r="AU194" s="251" t="s">
        <v>84</v>
      </c>
      <c r="AV194" s="13" t="s">
        <v>82</v>
      </c>
      <c r="AW194" s="13" t="s">
        <v>30</v>
      </c>
      <c r="AX194" s="13" t="s">
        <v>74</v>
      </c>
      <c r="AY194" s="251" t="s">
        <v>137</v>
      </c>
    </row>
    <row r="195" s="13" customFormat="1">
      <c r="A195" s="13"/>
      <c r="B195" s="241"/>
      <c r="C195" s="242"/>
      <c r="D195" s="243" t="s">
        <v>146</v>
      </c>
      <c r="E195" s="244" t="s">
        <v>1</v>
      </c>
      <c r="F195" s="245" t="s">
        <v>148</v>
      </c>
      <c r="G195" s="242"/>
      <c r="H195" s="244" t="s">
        <v>1</v>
      </c>
      <c r="I195" s="246"/>
      <c r="J195" s="242"/>
      <c r="K195" s="242"/>
      <c r="L195" s="247"/>
      <c r="M195" s="248"/>
      <c r="N195" s="249"/>
      <c r="O195" s="249"/>
      <c r="P195" s="249"/>
      <c r="Q195" s="249"/>
      <c r="R195" s="249"/>
      <c r="S195" s="249"/>
      <c r="T195" s="250"/>
      <c r="U195" s="13"/>
      <c r="V195" s="13"/>
      <c r="W195" s="13"/>
      <c r="X195" s="13"/>
      <c r="Y195" s="13"/>
      <c r="Z195" s="13"/>
      <c r="AA195" s="13"/>
      <c r="AB195" s="13"/>
      <c r="AC195" s="13"/>
      <c r="AD195" s="13"/>
      <c r="AE195" s="13"/>
      <c r="AT195" s="251" t="s">
        <v>146</v>
      </c>
      <c r="AU195" s="251" t="s">
        <v>84</v>
      </c>
      <c r="AV195" s="13" t="s">
        <v>82</v>
      </c>
      <c r="AW195" s="13" t="s">
        <v>30</v>
      </c>
      <c r="AX195" s="13" t="s">
        <v>74</v>
      </c>
      <c r="AY195" s="251" t="s">
        <v>137</v>
      </c>
    </row>
    <row r="196" s="13" customFormat="1">
      <c r="A196" s="13"/>
      <c r="B196" s="241"/>
      <c r="C196" s="242"/>
      <c r="D196" s="243" t="s">
        <v>146</v>
      </c>
      <c r="E196" s="244" t="s">
        <v>1</v>
      </c>
      <c r="F196" s="245" t="s">
        <v>191</v>
      </c>
      <c r="G196" s="242"/>
      <c r="H196" s="244" t="s">
        <v>1</v>
      </c>
      <c r="I196" s="246"/>
      <c r="J196" s="242"/>
      <c r="K196" s="242"/>
      <c r="L196" s="247"/>
      <c r="M196" s="248"/>
      <c r="N196" s="249"/>
      <c r="O196" s="249"/>
      <c r="P196" s="249"/>
      <c r="Q196" s="249"/>
      <c r="R196" s="249"/>
      <c r="S196" s="249"/>
      <c r="T196" s="250"/>
      <c r="U196" s="13"/>
      <c r="V196" s="13"/>
      <c r="W196" s="13"/>
      <c r="X196" s="13"/>
      <c r="Y196" s="13"/>
      <c r="Z196" s="13"/>
      <c r="AA196" s="13"/>
      <c r="AB196" s="13"/>
      <c r="AC196" s="13"/>
      <c r="AD196" s="13"/>
      <c r="AE196" s="13"/>
      <c r="AT196" s="251" t="s">
        <v>146</v>
      </c>
      <c r="AU196" s="251" t="s">
        <v>84</v>
      </c>
      <c r="AV196" s="13" t="s">
        <v>82</v>
      </c>
      <c r="AW196" s="13" t="s">
        <v>30</v>
      </c>
      <c r="AX196" s="13" t="s">
        <v>74</v>
      </c>
      <c r="AY196" s="251" t="s">
        <v>137</v>
      </c>
    </row>
    <row r="197" s="14" customFormat="1">
      <c r="A197" s="14"/>
      <c r="B197" s="252"/>
      <c r="C197" s="253"/>
      <c r="D197" s="243" t="s">
        <v>146</v>
      </c>
      <c r="E197" s="254" t="s">
        <v>1</v>
      </c>
      <c r="F197" s="255" t="s">
        <v>219</v>
      </c>
      <c r="G197" s="253"/>
      <c r="H197" s="256">
        <v>0.29699999999999999</v>
      </c>
      <c r="I197" s="257"/>
      <c r="J197" s="253"/>
      <c r="K197" s="253"/>
      <c r="L197" s="258"/>
      <c r="M197" s="259"/>
      <c r="N197" s="260"/>
      <c r="O197" s="260"/>
      <c r="P197" s="260"/>
      <c r="Q197" s="260"/>
      <c r="R197" s="260"/>
      <c r="S197" s="260"/>
      <c r="T197" s="261"/>
      <c r="U197" s="14"/>
      <c r="V197" s="14"/>
      <c r="W197" s="14"/>
      <c r="X197" s="14"/>
      <c r="Y197" s="14"/>
      <c r="Z197" s="14"/>
      <c r="AA197" s="14"/>
      <c r="AB197" s="14"/>
      <c r="AC197" s="14"/>
      <c r="AD197" s="14"/>
      <c r="AE197" s="14"/>
      <c r="AT197" s="262" t="s">
        <v>146</v>
      </c>
      <c r="AU197" s="262" t="s">
        <v>84</v>
      </c>
      <c r="AV197" s="14" t="s">
        <v>84</v>
      </c>
      <c r="AW197" s="14" t="s">
        <v>30</v>
      </c>
      <c r="AX197" s="14" t="s">
        <v>74</v>
      </c>
      <c r="AY197" s="262" t="s">
        <v>137</v>
      </c>
    </row>
    <row r="198" s="15" customFormat="1">
      <c r="A198" s="15"/>
      <c r="B198" s="263"/>
      <c r="C198" s="264"/>
      <c r="D198" s="243" t="s">
        <v>146</v>
      </c>
      <c r="E198" s="265" t="s">
        <v>1</v>
      </c>
      <c r="F198" s="266" t="s">
        <v>151</v>
      </c>
      <c r="G198" s="264"/>
      <c r="H198" s="267">
        <v>0.29699999999999999</v>
      </c>
      <c r="I198" s="268"/>
      <c r="J198" s="264"/>
      <c r="K198" s="264"/>
      <c r="L198" s="269"/>
      <c r="M198" s="270"/>
      <c r="N198" s="271"/>
      <c r="O198" s="271"/>
      <c r="P198" s="271"/>
      <c r="Q198" s="271"/>
      <c r="R198" s="271"/>
      <c r="S198" s="271"/>
      <c r="T198" s="272"/>
      <c r="U198" s="15"/>
      <c r="V198" s="15"/>
      <c r="W198" s="15"/>
      <c r="X198" s="15"/>
      <c r="Y198" s="15"/>
      <c r="Z198" s="15"/>
      <c r="AA198" s="15"/>
      <c r="AB198" s="15"/>
      <c r="AC198" s="15"/>
      <c r="AD198" s="15"/>
      <c r="AE198" s="15"/>
      <c r="AT198" s="273" t="s">
        <v>146</v>
      </c>
      <c r="AU198" s="273" t="s">
        <v>84</v>
      </c>
      <c r="AV198" s="15" t="s">
        <v>144</v>
      </c>
      <c r="AW198" s="15" t="s">
        <v>30</v>
      </c>
      <c r="AX198" s="15" t="s">
        <v>82</v>
      </c>
      <c r="AY198" s="273" t="s">
        <v>137</v>
      </c>
    </row>
    <row r="199" s="2" customFormat="1" ht="16.5" customHeight="1">
      <c r="A199" s="38"/>
      <c r="B199" s="39"/>
      <c r="C199" s="227" t="s">
        <v>8</v>
      </c>
      <c r="D199" s="227" t="s">
        <v>140</v>
      </c>
      <c r="E199" s="228" t="s">
        <v>220</v>
      </c>
      <c r="F199" s="229" t="s">
        <v>221</v>
      </c>
      <c r="G199" s="230" t="s">
        <v>217</v>
      </c>
      <c r="H199" s="231">
        <v>0.76900000000000002</v>
      </c>
      <c r="I199" s="232"/>
      <c r="J199" s="233">
        <f>ROUND(I199*H199,2)</f>
        <v>0</v>
      </c>
      <c r="K199" s="234"/>
      <c r="L199" s="44"/>
      <c r="M199" s="235" t="s">
        <v>1</v>
      </c>
      <c r="N199" s="236" t="s">
        <v>39</v>
      </c>
      <c r="O199" s="91"/>
      <c r="P199" s="237">
        <f>O199*H199</f>
        <v>0</v>
      </c>
      <c r="Q199" s="237">
        <v>1.06277</v>
      </c>
      <c r="R199" s="237">
        <f>Q199*H199</f>
        <v>0.81727013000000004</v>
      </c>
      <c r="S199" s="237">
        <v>0</v>
      </c>
      <c r="T199" s="238">
        <f>S199*H199</f>
        <v>0</v>
      </c>
      <c r="U199" s="38"/>
      <c r="V199" s="38"/>
      <c r="W199" s="38"/>
      <c r="X199" s="38"/>
      <c r="Y199" s="38"/>
      <c r="Z199" s="38"/>
      <c r="AA199" s="38"/>
      <c r="AB199" s="38"/>
      <c r="AC199" s="38"/>
      <c r="AD199" s="38"/>
      <c r="AE199" s="38"/>
      <c r="AR199" s="239" t="s">
        <v>144</v>
      </c>
      <c r="AT199" s="239" t="s">
        <v>140</v>
      </c>
      <c r="AU199" s="239" t="s">
        <v>84</v>
      </c>
      <c r="AY199" s="17" t="s">
        <v>137</v>
      </c>
      <c r="BE199" s="240">
        <f>IF(N199="základní",J199,0)</f>
        <v>0</v>
      </c>
      <c r="BF199" s="240">
        <f>IF(N199="snížená",J199,0)</f>
        <v>0</v>
      </c>
      <c r="BG199" s="240">
        <f>IF(N199="zákl. přenesená",J199,0)</f>
        <v>0</v>
      </c>
      <c r="BH199" s="240">
        <f>IF(N199="sníž. přenesená",J199,0)</f>
        <v>0</v>
      </c>
      <c r="BI199" s="240">
        <f>IF(N199="nulová",J199,0)</f>
        <v>0</v>
      </c>
      <c r="BJ199" s="17" t="s">
        <v>82</v>
      </c>
      <c r="BK199" s="240">
        <f>ROUND(I199*H199,2)</f>
        <v>0</v>
      </c>
      <c r="BL199" s="17" t="s">
        <v>144</v>
      </c>
      <c r="BM199" s="239" t="s">
        <v>222</v>
      </c>
    </row>
    <row r="200" s="13" customFormat="1">
      <c r="A200" s="13"/>
      <c r="B200" s="241"/>
      <c r="C200" s="242"/>
      <c r="D200" s="243" t="s">
        <v>146</v>
      </c>
      <c r="E200" s="244" t="s">
        <v>1</v>
      </c>
      <c r="F200" s="245" t="s">
        <v>147</v>
      </c>
      <c r="G200" s="242"/>
      <c r="H200" s="244" t="s">
        <v>1</v>
      </c>
      <c r="I200" s="246"/>
      <c r="J200" s="242"/>
      <c r="K200" s="242"/>
      <c r="L200" s="247"/>
      <c r="M200" s="248"/>
      <c r="N200" s="249"/>
      <c r="O200" s="249"/>
      <c r="P200" s="249"/>
      <c r="Q200" s="249"/>
      <c r="R200" s="249"/>
      <c r="S200" s="249"/>
      <c r="T200" s="250"/>
      <c r="U200" s="13"/>
      <c r="V200" s="13"/>
      <c r="W200" s="13"/>
      <c r="X200" s="13"/>
      <c r="Y200" s="13"/>
      <c r="Z200" s="13"/>
      <c r="AA200" s="13"/>
      <c r="AB200" s="13"/>
      <c r="AC200" s="13"/>
      <c r="AD200" s="13"/>
      <c r="AE200" s="13"/>
      <c r="AT200" s="251" t="s">
        <v>146</v>
      </c>
      <c r="AU200" s="251" t="s">
        <v>84</v>
      </c>
      <c r="AV200" s="13" t="s">
        <v>82</v>
      </c>
      <c r="AW200" s="13" t="s">
        <v>30</v>
      </c>
      <c r="AX200" s="13" t="s">
        <v>74</v>
      </c>
      <c r="AY200" s="251" t="s">
        <v>137</v>
      </c>
    </row>
    <row r="201" s="13" customFormat="1">
      <c r="A201" s="13"/>
      <c r="B201" s="241"/>
      <c r="C201" s="242"/>
      <c r="D201" s="243" t="s">
        <v>146</v>
      </c>
      <c r="E201" s="244" t="s">
        <v>1</v>
      </c>
      <c r="F201" s="245" t="s">
        <v>148</v>
      </c>
      <c r="G201" s="242"/>
      <c r="H201" s="244" t="s">
        <v>1</v>
      </c>
      <c r="I201" s="246"/>
      <c r="J201" s="242"/>
      <c r="K201" s="242"/>
      <c r="L201" s="247"/>
      <c r="M201" s="248"/>
      <c r="N201" s="249"/>
      <c r="O201" s="249"/>
      <c r="P201" s="249"/>
      <c r="Q201" s="249"/>
      <c r="R201" s="249"/>
      <c r="S201" s="249"/>
      <c r="T201" s="250"/>
      <c r="U201" s="13"/>
      <c r="V201" s="13"/>
      <c r="W201" s="13"/>
      <c r="X201" s="13"/>
      <c r="Y201" s="13"/>
      <c r="Z201" s="13"/>
      <c r="AA201" s="13"/>
      <c r="AB201" s="13"/>
      <c r="AC201" s="13"/>
      <c r="AD201" s="13"/>
      <c r="AE201" s="13"/>
      <c r="AT201" s="251" t="s">
        <v>146</v>
      </c>
      <c r="AU201" s="251" t="s">
        <v>84</v>
      </c>
      <c r="AV201" s="13" t="s">
        <v>82</v>
      </c>
      <c r="AW201" s="13" t="s">
        <v>30</v>
      </c>
      <c r="AX201" s="13" t="s">
        <v>74</v>
      </c>
      <c r="AY201" s="251" t="s">
        <v>137</v>
      </c>
    </row>
    <row r="202" s="13" customFormat="1">
      <c r="A202" s="13"/>
      <c r="B202" s="241"/>
      <c r="C202" s="242"/>
      <c r="D202" s="243" t="s">
        <v>146</v>
      </c>
      <c r="E202" s="244" t="s">
        <v>1</v>
      </c>
      <c r="F202" s="245" t="s">
        <v>191</v>
      </c>
      <c r="G202" s="242"/>
      <c r="H202" s="244" t="s">
        <v>1</v>
      </c>
      <c r="I202" s="246"/>
      <c r="J202" s="242"/>
      <c r="K202" s="242"/>
      <c r="L202" s="247"/>
      <c r="M202" s="248"/>
      <c r="N202" s="249"/>
      <c r="O202" s="249"/>
      <c r="P202" s="249"/>
      <c r="Q202" s="249"/>
      <c r="R202" s="249"/>
      <c r="S202" s="249"/>
      <c r="T202" s="250"/>
      <c r="U202" s="13"/>
      <c r="V202" s="13"/>
      <c r="W202" s="13"/>
      <c r="X202" s="13"/>
      <c r="Y202" s="13"/>
      <c r="Z202" s="13"/>
      <c r="AA202" s="13"/>
      <c r="AB202" s="13"/>
      <c r="AC202" s="13"/>
      <c r="AD202" s="13"/>
      <c r="AE202" s="13"/>
      <c r="AT202" s="251" t="s">
        <v>146</v>
      </c>
      <c r="AU202" s="251" t="s">
        <v>84</v>
      </c>
      <c r="AV202" s="13" t="s">
        <v>82</v>
      </c>
      <c r="AW202" s="13" t="s">
        <v>30</v>
      </c>
      <c r="AX202" s="13" t="s">
        <v>74</v>
      </c>
      <c r="AY202" s="251" t="s">
        <v>137</v>
      </c>
    </row>
    <row r="203" s="13" customFormat="1">
      <c r="A203" s="13"/>
      <c r="B203" s="241"/>
      <c r="C203" s="242"/>
      <c r="D203" s="243" t="s">
        <v>146</v>
      </c>
      <c r="E203" s="244" t="s">
        <v>1</v>
      </c>
      <c r="F203" s="245" t="s">
        <v>223</v>
      </c>
      <c r="G203" s="242"/>
      <c r="H203" s="244" t="s">
        <v>1</v>
      </c>
      <c r="I203" s="246"/>
      <c r="J203" s="242"/>
      <c r="K203" s="242"/>
      <c r="L203" s="247"/>
      <c r="M203" s="248"/>
      <c r="N203" s="249"/>
      <c r="O203" s="249"/>
      <c r="P203" s="249"/>
      <c r="Q203" s="249"/>
      <c r="R203" s="249"/>
      <c r="S203" s="249"/>
      <c r="T203" s="250"/>
      <c r="U203" s="13"/>
      <c r="V203" s="13"/>
      <c r="W203" s="13"/>
      <c r="X203" s="13"/>
      <c r="Y203" s="13"/>
      <c r="Z203" s="13"/>
      <c r="AA203" s="13"/>
      <c r="AB203" s="13"/>
      <c r="AC203" s="13"/>
      <c r="AD203" s="13"/>
      <c r="AE203" s="13"/>
      <c r="AT203" s="251" t="s">
        <v>146</v>
      </c>
      <c r="AU203" s="251" t="s">
        <v>84</v>
      </c>
      <c r="AV203" s="13" t="s">
        <v>82</v>
      </c>
      <c r="AW203" s="13" t="s">
        <v>30</v>
      </c>
      <c r="AX203" s="13" t="s">
        <v>74</v>
      </c>
      <c r="AY203" s="251" t="s">
        <v>137</v>
      </c>
    </row>
    <row r="204" s="14" customFormat="1">
      <c r="A204" s="14"/>
      <c r="B204" s="252"/>
      <c r="C204" s="253"/>
      <c r="D204" s="243" t="s">
        <v>146</v>
      </c>
      <c r="E204" s="254" t="s">
        <v>1</v>
      </c>
      <c r="F204" s="255" t="s">
        <v>224</v>
      </c>
      <c r="G204" s="253"/>
      <c r="H204" s="256">
        <v>0.76900000000000002</v>
      </c>
      <c r="I204" s="257"/>
      <c r="J204" s="253"/>
      <c r="K204" s="253"/>
      <c r="L204" s="258"/>
      <c r="M204" s="259"/>
      <c r="N204" s="260"/>
      <c r="O204" s="260"/>
      <c r="P204" s="260"/>
      <c r="Q204" s="260"/>
      <c r="R204" s="260"/>
      <c r="S204" s="260"/>
      <c r="T204" s="261"/>
      <c r="U204" s="14"/>
      <c r="V204" s="14"/>
      <c r="W204" s="14"/>
      <c r="X204" s="14"/>
      <c r="Y204" s="14"/>
      <c r="Z204" s="14"/>
      <c r="AA204" s="14"/>
      <c r="AB204" s="14"/>
      <c r="AC204" s="14"/>
      <c r="AD204" s="14"/>
      <c r="AE204" s="14"/>
      <c r="AT204" s="262" t="s">
        <v>146</v>
      </c>
      <c r="AU204" s="262" t="s">
        <v>84</v>
      </c>
      <c r="AV204" s="14" t="s">
        <v>84</v>
      </c>
      <c r="AW204" s="14" t="s">
        <v>30</v>
      </c>
      <c r="AX204" s="14" t="s">
        <v>74</v>
      </c>
      <c r="AY204" s="262" t="s">
        <v>137</v>
      </c>
    </row>
    <row r="205" s="15" customFormat="1">
      <c r="A205" s="15"/>
      <c r="B205" s="263"/>
      <c r="C205" s="264"/>
      <c r="D205" s="243" t="s">
        <v>146</v>
      </c>
      <c r="E205" s="265" t="s">
        <v>1</v>
      </c>
      <c r="F205" s="266" t="s">
        <v>151</v>
      </c>
      <c r="G205" s="264"/>
      <c r="H205" s="267">
        <v>0.76900000000000002</v>
      </c>
      <c r="I205" s="268"/>
      <c r="J205" s="264"/>
      <c r="K205" s="264"/>
      <c r="L205" s="269"/>
      <c r="M205" s="270"/>
      <c r="N205" s="271"/>
      <c r="O205" s="271"/>
      <c r="P205" s="271"/>
      <c r="Q205" s="271"/>
      <c r="R205" s="271"/>
      <c r="S205" s="271"/>
      <c r="T205" s="272"/>
      <c r="U205" s="15"/>
      <c r="V205" s="15"/>
      <c r="W205" s="15"/>
      <c r="X205" s="15"/>
      <c r="Y205" s="15"/>
      <c r="Z205" s="15"/>
      <c r="AA205" s="15"/>
      <c r="AB205" s="15"/>
      <c r="AC205" s="15"/>
      <c r="AD205" s="15"/>
      <c r="AE205" s="15"/>
      <c r="AT205" s="273" t="s">
        <v>146</v>
      </c>
      <c r="AU205" s="273" t="s">
        <v>84</v>
      </c>
      <c r="AV205" s="15" t="s">
        <v>144</v>
      </c>
      <c r="AW205" s="15" t="s">
        <v>30</v>
      </c>
      <c r="AX205" s="15" t="s">
        <v>82</v>
      </c>
      <c r="AY205" s="273" t="s">
        <v>137</v>
      </c>
    </row>
    <row r="206" s="2" customFormat="1" ht="24.15" customHeight="1">
      <c r="A206" s="38"/>
      <c r="B206" s="39"/>
      <c r="C206" s="227" t="s">
        <v>225</v>
      </c>
      <c r="D206" s="227" t="s">
        <v>140</v>
      </c>
      <c r="E206" s="228" t="s">
        <v>226</v>
      </c>
      <c r="F206" s="229" t="s">
        <v>227</v>
      </c>
      <c r="G206" s="230" t="s">
        <v>228</v>
      </c>
      <c r="H206" s="231">
        <v>126</v>
      </c>
      <c r="I206" s="232"/>
      <c r="J206" s="233">
        <f>ROUND(I206*H206,2)</f>
        <v>0</v>
      </c>
      <c r="K206" s="234"/>
      <c r="L206" s="44"/>
      <c r="M206" s="235" t="s">
        <v>1</v>
      </c>
      <c r="N206" s="236" t="s">
        <v>39</v>
      </c>
      <c r="O206" s="91"/>
      <c r="P206" s="237">
        <f>O206*H206</f>
        <v>0</v>
      </c>
      <c r="Q206" s="237">
        <v>0.066600000000000006</v>
      </c>
      <c r="R206" s="237">
        <f>Q206*H206</f>
        <v>8.3916000000000004</v>
      </c>
      <c r="S206" s="237">
        <v>0</v>
      </c>
      <c r="T206" s="238">
        <f>S206*H206</f>
        <v>0</v>
      </c>
      <c r="U206" s="38"/>
      <c r="V206" s="38"/>
      <c r="W206" s="38"/>
      <c r="X206" s="38"/>
      <c r="Y206" s="38"/>
      <c r="Z206" s="38"/>
      <c r="AA206" s="38"/>
      <c r="AB206" s="38"/>
      <c r="AC206" s="38"/>
      <c r="AD206" s="38"/>
      <c r="AE206" s="38"/>
      <c r="AR206" s="239" t="s">
        <v>144</v>
      </c>
      <c r="AT206" s="239" t="s">
        <v>140</v>
      </c>
      <c r="AU206" s="239" t="s">
        <v>84</v>
      </c>
      <c r="AY206" s="17" t="s">
        <v>137</v>
      </c>
      <c r="BE206" s="240">
        <f>IF(N206="základní",J206,0)</f>
        <v>0</v>
      </c>
      <c r="BF206" s="240">
        <f>IF(N206="snížená",J206,0)</f>
        <v>0</v>
      </c>
      <c r="BG206" s="240">
        <f>IF(N206="zákl. přenesená",J206,0)</f>
        <v>0</v>
      </c>
      <c r="BH206" s="240">
        <f>IF(N206="sníž. přenesená",J206,0)</f>
        <v>0</v>
      </c>
      <c r="BI206" s="240">
        <f>IF(N206="nulová",J206,0)</f>
        <v>0</v>
      </c>
      <c r="BJ206" s="17" t="s">
        <v>82</v>
      </c>
      <c r="BK206" s="240">
        <f>ROUND(I206*H206,2)</f>
        <v>0</v>
      </c>
      <c r="BL206" s="17" t="s">
        <v>144</v>
      </c>
      <c r="BM206" s="239" t="s">
        <v>229</v>
      </c>
    </row>
    <row r="207" s="2" customFormat="1" ht="33" customHeight="1">
      <c r="A207" s="38"/>
      <c r="B207" s="39"/>
      <c r="C207" s="227" t="s">
        <v>230</v>
      </c>
      <c r="D207" s="227" t="s">
        <v>140</v>
      </c>
      <c r="E207" s="228" t="s">
        <v>231</v>
      </c>
      <c r="F207" s="229" t="s">
        <v>232</v>
      </c>
      <c r="G207" s="230" t="s">
        <v>217</v>
      </c>
      <c r="H207" s="231">
        <v>0.58099999999999996</v>
      </c>
      <c r="I207" s="232"/>
      <c r="J207" s="233">
        <f>ROUND(I207*H207,2)</f>
        <v>0</v>
      </c>
      <c r="K207" s="234"/>
      <c r="L207" s="44"/>
      <c r="M207" s="235" t="s">
        <v>1</v>
      </c>
      <c r="N207" s="236" t="s">
        <v>39</v>
      </c>
      <c r="O207" s="91"/>
      <c r="P207" s="237">
        <f>O207*H207</f>
        <v>0</v>
      </c>
      <c r="Q207" s="237">
        <v>0.019539999999999998</v>
      </c>
      <c r="R207" s="237">
        <f>Q207*H207</f>
        <v>0.011352739999999998</v>
      </c>
      <c r="S207" s="237">
        <v>0</v>
      </c>
      <c r="T207" s="238">
        <f>S207*H207</f>
        <v>0</v>
      </c>
      <c r="U207" s="38"/>
      <c r="V207" s="38"/>
      <c r="W207" s="38"/>
      <c r="X207" s="38"/>
      <c r="Y207" s="38"/>
      <c r="Z207" s="38"/>
      <c r="AA207" s="38"/>
      <c r="AB207" s="38"/>
      <c r="AC207" s="38"/>
      <c r="AD207" s="38"/>
      <c r="AE207" s="38"/>
      <c r="AR207" s="239" t="s">
        <v>144</v>
      </c>
      <c r="AT207" s="239" t="s">
        <v>140</v>
      </c>
      <c r="AU207" s="239" t="s">
        <v>84</v>
      </c>
      <c r="AY207" s="17" t="s">
        <v>137</v>
      </c>
      <c r="BE207" s="240">
        <f>IF(N207="základní",J207,0)</f>
        <v>0</v>
      </c>
      <c r="BF207" s="240">
        <f>IF(N207="snížená",J207,0)</f>
        <v>0</v>
      </c>
      <c r="BG207" s="240">
        <f>IF(N207="zákl. přenesená",J207,0)</f>
        <v>0</v>
      </c>
      <c r="BH207" s="240">
        <f>IF(N207="sníž. přenesená",J207,0)</f>
        <v>0</v>
      </c>
      <c r="BI207" s="240">
        <f>IF(N207="nulová",J207,0)</f>
        <v>0</v>
      </c>
      <c r="BJ207" s="17" t="s">
        <v>82</v>
      </c>
      <c r="BK207" s="240">
        <f>ROUND(I207*H207,2)</f>
        <v>0</v>
      </c>
      <c r="BL207" s="17" t="s">
        <v>144</v>
      </c>
      <c r="BM207" s="239" t="s">
        <v>233</v>
      </c>
    </row>
    <row r="208" s="13" customFormat="1">
      <c r="A208" s="13"/>
      <c r="B208" s="241"/>
      <c r="C208" s="242"/>
      <c r="D208" s="243" t="s">
        <v>146</v>
      </c>
      <c r="E208" s="244" t="s">
        <v>1</v>
      </c>
      <c r="F208" s="245" t="s">
        <v>147</v>
      </c>
      <c r="G208" s="242"/>
      <c r="H208" s="244" t="s">
        <v>1</v>
      </c>
      <c r="I208" s="246"/>
      <c r="J208" s="242"/>
      <c r="K208" s="242"/>
      <c r="L208" s="247"/>
      <c r="M208" s="248"/>
      <c r="N208" s="249"/>
      <c r="O208" s="249"/>
      <c r="P208" s="249"/>
      <c r="Q208" s="249"/>
      <c r="R208" s="249"/>
      <c r="S208" s="249"/>
      <c r="T208" s="250"/>
      <c r="U208" s="13"/>
      <c r="V208" s="13"/>
      <c r="W208" s="13"/>
      <c r="X208" s="13"/>
      <c r="Y208" s="13"/>
      <c r="Z208" s="13"/>
      <c r="AA208" s="13"/>
      <c r="AB208" s="13"/>
      <c r="AC208" s="13"/>
      <c r="AD208" s="13"/>
      <c r="AE208" s="13"/>
      <c r="AT208" s="251" t="s">
        <v>146</v>
      </c>
      <c r="AU208" s="251" t="s">
        <v>84</v>
      </c>
      <c r="AV208" s="13" t="s">
        <v>82</v>
      </c>
      <c r="AW208" s="13" t="s">
        <v>30</v>
      </c>
      <c r="AX208" s="13" t="s">
        <v>74</v>
      </c>
      <c r="AY208" s="251" t="s">
        <v>137</v>
      </c>
    </row>
    <row r="209" s="13" customFormat="1">
      <c r="A209" s="13"/>
      <c r="B209" s="241"/>
      <c r="C209" s="242"/>
      <c r="D209" s="243" t="s">
        <v>146</v>
      </c>
      <c r="E209" s="244" t="s">
        <v>1</v>
      </c>
      <c r="F209" s="245" t="s">
        <v>234</v>
      </c>
      <c r="G209" s="242"/>
      <c r="H209" s="244" t="s">
        <v>1</v>
      </c>
      <c r="I209" s="246"/>
      <c r="J209" s="242"/>
      <c r="K209" s="242"/>
      <c r="L209" s="247"/>
      <c r="M209" s="248"/>
      <c r="N209" s="249"/>
      <c r="O209" s="249"/>
      <c r="P209" s="249"/>
      <c r="Q209" s="249"/>
      <c r="R209" s="249"/>
      <c r="S209" s="249"/>
      <c r="T209" s="250"/>
      <c r="U209" s="13"/>
      <c r="V209" s="13"/>
      <c r="W209" s="13"/>
      <c r="X209" s="13"/>
      <c r="Y209" s="13"/>
      <c r="Z209" s="13"/>
      <c r="AA209" s="13"/>
      <c r="AB209" s="13"/>
      <c r="AC209" s="13"/>
      <c r="AD209" s="13"/>
      <c r="AE209" s="13"/>
      <c r="AT209" s="251" t="s">
        <v>146</v>
      </c>
      <c r="AU209" s="251" t="s">
        <v>84</v>
      </c>
      <c r="AV209" s="13" t="s">
        <v>82</v>
      </c>
      <c r="AW209" s="13" t="s">
        <v>30</v>
      </c>
      <c r="AX209" s="13" t="s">
        <v>74</v>
      </c>
      <c r="AY209" s="251" t="s">
        <v>137</v>
      </c>
    </row>
    <row r="210" s="14" customFormat="1">
      <c r="A210" s="14"/>
      <c r="B210" s="252"/>
      <c r="C210" s="253"/>
      <c r="D210" s="243" t="s">
        <v>146</v>
      </c>
      <c r="E210" s="254" t="s">
        <v>1</v>
      </c>
      <c r="F210" s="255" t="s">
        <v>235</v>
      </c>
      <c r="G210" s="253"/>
      <c r="H210" s="256">
        <v>0.024</v>
      </c>
      <c r="I210" s="257"/>
      <c r="J210" s="253"/>
      <c r="K210" s="253"/>
      <c r="L210" s="258"/>
      <c r="M210" s="259"/>
      <c r="N210" s="260"/>
      <c r="O210" s="260"/>
      <c r="P210" s="260"/>
      <c r="Q210" s="260"/>
      <c r="R210" s="260"/>
      <c r="S210" s="260"/>
      <c r="T210" s="261"/>
      <c r="U210" s="14"/>
      <c r="V210" s="14"/>
      <c r="W210" s="14"/>
      <c r="X210" s="14"/>
      <c r="Y210" s="14"/>
      <c r="Z210" s="14"/>
      <c r="AA210" s="14"/>
      <c r="AB210" s="14"/>
      <c r="AC210" s="14"/>
      <c r="AD210" s="14"/>
      <c r="AE210" s="14"/>
      <c r="AT210" s="262" t="s">
        <v>146</v>
      </c>
      <c r="AU210" s="262" t="s">
        <v>84</v>
      </c>
      <c r="AV210" s="14" t="s">
        <v>84</v>
      </c>
      <c r="AW210" s="14" t="s">
        <v>30</v>
      </c>
      <c r="AX210" s="14" t="s">
        <v>74</v>
      </c>
      <c r="AY210" s="262" t="s">
        <v>137</v>
      </c>
    </row>
    <row r="211" s="13" customFormat="1">
      <c r="A211" s="13"/>
      <c r="B211" s="241"/>
      <c r="C211" s="242"/>
      <c r="D211" s="243" t="s">
        <v>146</v>
      </c>
      <c r="E211" s="244" t="s">
        <v>1</v>
      </c>
      <c r="F211" s="245" t="s">
        <v>236</v>
      </c>
      <c r="G211" s="242"/>
      <c r="H211" s="244" t="s">
        <v>1</v>
      </c>
      <c r="I211" s="246"/>
      <c r="J211" s="242"/>
      <c r="K211" s="242"/>
      <c r="L211" s="247"/>
      <c r="M211" s="248"/>
      <c r="N211" s="249"/>
      <c r="O211" s="249"/>
      <c r="P211" s="249"/>
      <c r="Q211" s="249"/>
      <c r="R211" s="249"/>
      <c r="S211" s="249"/>
      <c r="T211" s="250"/>
      <c r="U211" s="13"/>
      <c r="V211" s="13"/>
      <c r="W211" s="13"/>
      <c r="X211" s="13"/>
      <c r="Y211" s="13"/>
      <c r="Z211" s="13"/>
      <c r="AA211" s="13"/>
      <c r="AB211" s="13"/>
      <c r="AC211" s="13"/>
      <c r="AD211" s="13"/>
      <c r="AE211" s="13"/>
      <c r="AT211" s="251" t="s">
        <v>146</v>
      </c>
      <c r="AU211" s="251" t="s">
        <v>84</v>
      </c>
      <c r="AV211" s="13" t="s">
        <v>82</v>
      </c>
      <c r="AW211" s="13" t="s">
        <v>30</v>
      </c>
      <c r="AX211" s="13" t="s">
        <v>74</v>
      </c>
      <c r="AY211" s="251" t="s">
        <v>137</v>
      </c>
    </row>
    <row r="212" s="14" customFormat="1">
      <c r="A212" s="14"/>
      <c r="B212" s="252"/>
      <c r="C212" s="253"/>
      <c r="D212" s="243" t="s">
        <v>146</v>
      </c>
      <c r="E212" s="254" t="s">
        <v>1</v>
      </c>
      <c r="F212" s="255" t="s">
        <v>237</v>
      </c>
      <c r="G212" s="253"/>
      <c r="H212" s="256">
        <v>0.123</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146</v>
      </c>
      <c r="AU212" s="262" t="s">
        <v>84</v>
      </c>
      <c r="AV212" s="14" t="s">
        <v>84</v>
      </c>
      <c r="AW212" s="14" t="s">
        <v>30</v>
      </c>
      <c r="AX212" s="14" t="s">
        <v>74</v>
      </c>
      <c r="AY212" s="262" t="s">
        <v>137</v>
      </c>
    </row>
    <row r="213" s="13" customFormat="1">
      <c r="A213" s="13"/>
      <c r="B213" s="241"/>
      <c r="C213" s="242"/>
      <c r="D213" s="243" t="s">
        <v>146</v>
      </c>
      <c r="E213" s="244" t="s">
        <v>1</v>
      </c>
      <c r="F213" s="245" t="s">
        <v>238</v>
      </c>
      <c r="G213" s="242"/>
      <c r="H213" s="244" t="s">
        <v>1</v>
      </c>
      <c r="I213" s="246"/>
      <c r="J213" s="242"/>
      <c r="K213" s="242"/>
      <c r="L213" s="247"/>
      <c r="M213" s="248"/>
      <c r="N213" s="249"/>
      <c r="O213" s="249"/>
      <c r="P213" s="249"/>
      <c r="Q213" s="249"/>
      <c r="R213" s="249"/>
      <c r="S213" s="249"/>
      <c r="T213" s="250"/>
      <c r="U213" s="13"/>
      <c r="V213" s="13"/>
      <c r="W213" s="13"/>
      <c r="X213" s="13"/>
      <c r="Y213" s="13"/>
      <c r="Z213" s="13"/>
      <c r="AA213" s="13"/>
      <c r="AB213" s="13"/>
      <c r="AC213" s="13"/>
      <c r="AD213" s="13"/>
      <c r="AE213" s="13"/>
      <c r="AT213" s="251" t="s">
        <v>146</v>
      </c>
      <c r="AU213" s="251" t="s">
        <v>84</v>
      </c>
      <c r="AV213" s="13" t="s">
        <v>82</v>
      </c>
      <c r="AW213" s="13" t="s">
        <v>30</v>
      </c>
      <c r="AX213" s="13" t="s">
        <v>74</v>
      </c>
      <c r="AY213" s="251" t="s">
        <v>137</v>
      </c>
    </row>
    <row r="214" s="14" customFormat="1">
      <c r="A214" s="14"/>
      <c r="B214" s="252"/>
      <c r="C214" s="253"/>
      <c r="D214" s="243" t="s">
        <v>146</v>
      </c>
      <c r="E214" s="254" t="s">
        <v>1</v>
      </c>
      <c r="F214" s="255" t="s">
        <v>239</v>
      </c>
      <c r="G214" s="253"/>
      <c r="H214" s="256">
        <v>0.14999999999999999</v>
      </c>
      <c r="I214" s="257"/>
      <c r="J214" s="253"/>
      <c r="K214" s="253"/>
      <c r="L214" s="258"/>
      <c r="M214" s="259"/>
      <c r="N214" s="260"/>
      <c r="O214" s="260"/>
      <c r="P214" s="260"/>
      <c r="Q214" s="260"/>
      <c r="R214" s="260"/>
      <c r="S214" s="260"/>
      <c r="T214" s="261"/>
      <c r="U214" s="14"/>
      <c r="V214" s="14"/>
      <c r="W214" s="14"/>
      <c r="X214" s="14"/>
      <c r="Y214" s="14"/>
      <c r="Z214" s="14"/>
      <c r="AA214" s="14"/>
      <c r="AB214" s="14"/>
      <c r="AC214" s="14"/>
      <c r="AD214" s="14"/>
      <c r="AE214" s="14"/>
      <c r="AT214" s="262" t="s">
        <v>146</v>
      </c>
      <c r="AU214" s="262" t="s">
        <v>84</v>
      </c>
      <c r="AV214" s="14" t="s">
        <v>84</v>
      </c>
      <c r="AW214" s="14" t="s">
        <v>30</v>
      </c>
      <c r="AX214" s="14" t="s">
        <v>74</v>
      </c>
      <c r="AY214" s="262" t="s">
        <v>137</v>
      </c>
    </row>
    <row r="215" s="13" customFormat="1">
      <c r="A215" s="13"/>
      <c r="B215" s="241"/>
      <c r="C215" s="242"/>
      <c r="D215" s="243" t="s">
        <v>146</v>
      </c>
      <c r="E215" s="244" t="s">
        <v>1</v>
      </c>
      <c r="F215" s="245" t="s">
        <v>240</v>
      </c>
      <c r="G215" s="242"/>
      <c r="H215" s="244" t="s">
        <v>1</v>
      </c>
      <c r="I215" s="246"/>
      <c r="J215" s="242"/>
      <c r="K215" s="242"/>
      <c r="L215" s="247"/>
      <c r="M215" s="248"/>
      <c r="N215" s="249"/>
      <c r="O215" s="249"/>
      <c r="P215" s="249"/>
      <c r="Q215" s="249"/>
      <c r="R215" s="249"/>
      <c r="S215" s="249"/>
      <c r="T215" s="250"/>
      <c r="U215" s="13"/>
      <c r="V215" s="13"/>
      <c r="W215" s="13"/>
      <c r="X215" s="13"/>
      <c r="Y215" s="13"/>
      <c r="Z215" s="13"/>
      <c r="AA215" s="13"/>
      <c r="AB215" s="13"/>
      <c r="AC215" s="13"/>
      <c r="AD215" s="13"/>
      <c r="AE215" s="13"/>
      <c r="AT215" s="251" t="s">
        <v>146</v>
      </c>
      <c r="AU215" s="251" t="s">
        <v>84</v>
      </c>
      <c r="AV215" s="13" t="s">
        <v>82</v>
      </c>
      <c r="AW215" s="13" t="s">
        <v>30</v>
      </c>
      <c r="AX215" s="13" t="s">
        <v>74</v>
      </c>
      <c r="AY215" s="251" t="s">
        <v>137</v>
      </c>
    </row>
    <row r="216" s="14" customFormat="1">
      <c r="A216" s="14"/>
      <c r="B216" s="252"/>
      <c r="C216" s="253"/>
      <c r="D216" s="243" t="s">
        <v>146</v>
      </c>
      <c r="E216" s="254" t="s">
        <v>1</v>
      </c>
      <c r="F216" s="255" t="s">
        <v>241</v>
      </c>
      <c r="G216" s="253"/>
      <c r="H216" s="256">
        <v>0.02</v>
      </c>
      <c r="I216" s="257"/>
      <c r="J216" s="253"/>
      <c r="K216" s="253"/>
      <c r="L216" s="258"/>
      <c r="M216" s="259"/>
      <c r="N216" s="260"/>
      <c r="O216" s="260"/>
      <c r="P216" s="260"/>
      <c r="Q216" s="260"/>
      <c r="R216" s="260"/>
      <c r="S216" s="260"/>
      <c r="T216" s="261"/>
      <c r="U216" s="14"/>
      <c r="V216" s="14"/>
      <c r="W216" s="14"/>
      <c r="X216" s="14"/>
      <c r="Y216" s="14"/>
      <c r="Z216" s="14"/>
      <c r="AA216" s="14"/>
      <c r="AB216" s="14"/>
      <c r="AC216" s="14"/>
      <c r="AD216" s="14"/>
      <c r="AE216" s="14"/>
      <c r="AT216" s="262" t="s">
        <v>146</v>
      </c>
      <c r="AU216" s="262" t="s">
        <v>84</v>
      </c>
      <c r="AV216" s="14" t="s">
        <v>84</v>
      </c>
      <c r="AW216" s="14" t="s">
        <v>30</v>
      </c>
      <c r="AX216" s="14" t="s">
        <v>74</v>
      </c>
      <c r="AY216" s="262" t="s">
        <v>137</v>
      </c>
    </row>
    <row r="217" s="13" customFormat="1">
      <c r="A217" s="13"/>
      <c r="B217" s="241"/>
      <c r="C217" s="242"/>
      <c r="D217" s="243" t="s">
        <v>146</v>
      </c>
      <c r="E217" s="244" t="s">
        <v>1</v>
      </c>
      <c r="F217" s="245" t="s">
        <v>242</v>
      </c>
      <c r="G217" s="242"/>
      <c r="H217" s="244" t="s">
        <v>1</v>
      </c>
      <c r="I217" s="246"/>
      <c r="J217" s="242"/>
      <c r="K217" s="242"/>
      <c r="L217" s="247"/>
      <c r="M217" s="248"/>
      <c r="N217" s="249"/>
      <c r="O217" s="249"/>
      <c r="P217" s="249"/>
      <c r="Q217" s="249"/>
      <c r="R217" s="249"/>
      <c r="S217" s="249"/>
      <c r="T217" s="250"/>
      <c r="U217" s="13"/>
      <c r="V217" s="13"/>
      <c r="W217" s="13"/>
      <c r="X217" s="13"/>
      <c r="Y217" s="13"/>
      <c r="Z217" s="13"/>
      <c r="AA217" s="13"/>
      <c r="AB217" s="13"/>
      <c r="AC217" s="13"/>
      <c r="AD217" s="13"/>
      <c r="AE217" s="13"/>
      <c r="AT217" s="251" t="s">
        <v>146</v>
      </c>
      <c r="AU217" s="251" t="s">
        <v>84</v>
      </c>
      <c r="AV217" s="13" t="s">
        <v>82</v>
      </c>
      <c r="AW217" s="13" t="s">
        <v>30</v>
      </c>
      <c r="AX217" s="13" t="s">
        <v>74</v>
      </c>
      <c r="AY217" s="251" t="s">
        <v>137</v>
      </c>
    </row>
    <row r="218" s="14" customFormat="1">
      <c r="A218" s="14"/>
      <c r="B218" s="252"/>
      <c r="C218" s="253"/>
      <c r="D218" s="243" t="s">
        <v>146</v>
      </c>
      <c r="E218" s="254" t="s">
        <v>1</v>
      </c>
      <c r="F218" s="255" t="s">
        <v>243</v>
      </c>
      <c r="G218" s="253"/>
      <c r="H218" s="256">
        <v>0.010999999999999999</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146</v>
      </c>
      <c r="AU218" s="262" t="s">
        <v>84</v>
      </c>
      <c r="AV218" s="14" t="s">
        <v>84</v>
      </c>
      <c r="AW218" s="14" t="s">
        <v>30</v>
      </c>
      <c r="AX218" s="14" t="s">
        <v>74</v>
      </c>
      <c r="AY218" s="262" t="s">
        <v>137</v>
      </c>
    </row>
    <row r="219" s="13" customFormat="1">
      <c r="A219" s="13"/>
      <c r="B219" s="241"/>
      <c r="C219" s="242"/>
      <c r="D219" s="243" t="s">
        <v>146</v>
      </c>
      <c r="E219" s="244" t="s">
        <v>1</v>
      </c>
      <c r="F219" s="245" t="s">
        <v>244</v>
      </c>
      <c r="G219" s="242"/>
      <c r="H219" s="244" t="s">
        <v>1</v>
      </c>
      <c r="I219" s="246"/>
      <c r="J219" s="242"/>
      <c r="K219" s="242"/>
      <c r="L219" s="247"/>
      <c r="M219" s="248"/>
      <c r="N219" s="249"/>
      <c r="O219" s="249"/>
      <c r="P219" s="249"/>
      <c r="Q219" s="249"/>
      <c r="R219" s="249"/>
      <c r="S219" s="249"/>
      <c r="T219" s="250"/>
      <c r="U219" s="13"/>
      <c r="V219" s="13"/>
      <c r="W219" s="13"/>
      <c r="X219" s="13"/>
      <c r="Y219" s="13"/>
      <c r="Z219" s="13"/>
      <c r="AA219" s="13"/>
      <c r="AB219" s="13"/>
      <c r="AC219" s="13"/>
      <c r="AD219" s="13"/>
      <c r="AE219" s="13"/>
      <c r="AT219" s="251" t="s">
        <v>146</v>
      </c>
      <c r="AU219" s="251" t="s">
        <v>84</v>
      </c>
      <c r="AV219" s="13" t="s">
        <v>82</v>
      </c>
      <c r="AW219" s="13" t="s">
        <v>30</v>
      </c>
      <c r="AX219" s="13" t="s">
        <v>74</v>
      </c>
      <c r="AY219" s="251" t="s">
        <v>137</v>
      </c>
    </row>
    <row r="220" s="14" customFormat="1">
      <c r="A220" s="14"/>
      <c r="B220" s="252"/>
      <c r="C220" s="253"/>
      <c r="D220" s="243" t="s">
        <v>146</v>
      </c>
      <c r="E220" s="254" t="s">
        <v>1</v>
      </c>
      <c r="F220" s="255" t="s">
        <v>245</v>
      </c>
      <c r="G220" s="253"/>
      <c r="H220" s="256">
        <v>0.047</v>
      </c>
      <c r="I220" s="257"/>
      <c r="J220" s="253"/>
      <c r="K220" s="253"/>
      <c r="L220" s="258"/>
      <c r="M220" s="259"/>
      <c r="N220" s="260"/>
      <c r="O220" s="260"/>
      <c r="P220" s="260"/>
      <c r="Q220" s="260"/>
      <c r="R220" s="260"/>
      <c r="S220" s="260"/>
      <c r="T220" s="261"/>
      <c r="U220" s="14"/>
      <c r="V220" s="14"/>
      <c r="W220" s="14"/>
      <c r="X220" s="14"/>
      <c r="Y220" s="14"/>
      <c r="Z220" s="14"/>
      <c r="AA220" s="14"/>
      <c r="AB220" s="14"/>
      <c r="AC220" s="14"/>
      <c r="AD220" s="14"/>
      <c r="AE220" s="14"/>
      <c r="AT220" s="262" t="s">
        <v>146</v>
      </c>
      <c r="AU220" s="262" t="s">
        <v>84</v>
      </c>
      <c r="AV220" s="14" t="s">
        <v>84</v>
      </c>
      <c r="AW220" s="14" t="s">
        <v>30</v>
      </c>
      <c r="AX220" s="14" t="s">
        <v>74</v>
      </c>
      <c r="AY220" s="262" t="s">
        <v>137</v>
      </c>
    </row>
    <row r="221" s="13" customFormat="1">
      <c r="A221" s="13"/>
      <c r="B221" s="241"/>
      <c r="C221" s="242"/>
      <c r="D221" s="243" t="s">
        <v>146</v>
      </c>
      <c r="E221" s="244" t="s">
        <v>1</v>
      </c>
      <c r="F221" s="245" t="s">
        <v>246</v>
      </c>
      <c r="G221" s="242"/>
      <c r="H221" s="244" t="s">
        <v>1</v>
      </c>
      <c r="I221" s="246"/>
      <c r="J221" s="242"/>
      <c r="K221" s="242"/>
      <c r="L221" s="247"/>
      <c r="M221" s="248"/>
      <c r="N221" s="249"/>
      <c r="O221" s="249"/>
      <c r="P221" s="249"/>
      <c r="Q221" s="249"/>
      <c r="R221" s="249"/>
      <c r="S221" s="249"/>
      <c r="T221" s="250"/>
      <c r="U221" s="13"/>
      <c r="V221" s="13"/>
      <c r="W221" s="13"/>
      <c r="X221" s="13"/>
      <c r="Y221" s="13"/>
      <c r="Z221" s="13"/>
      <c r="AA221" s="13"/>
      <c r="AB221" s="13"/>
      <c r="AC221" s="13"/>
      <c r="AD221" s="13"/>
      <c r="AE221" s="13"/>
      <c r="AT221" s="251" t="s">
        <v>146</v>
      </c>
      <c r="AU221" s="251" t="s">
        <v>84</v>
      </c>
      <c r="AV221" s="13" t="s">
        <v>82</v>
      </c>
      <c r="AW221" s="13" t="s">
        <v>30</v>
      </c>
      <c r="AX221" s="13" t="s">
        <v>74</v>
      </c>
      <c r="AY221" s="251" t="s">
        <v>137</v>
      </c>
    </row>
    <row r="222" s="14" customFormat="1">
      <c r="A222" s="14"/>
      <c r="B222" s="252"/>
      <c r="C222" s="253"/>
      <c r="D222" s="243" t="s">
        <v>146</v>
      </c>
      <c r="E222" s="254" t="s">
        <v>1</v>
      </c>
      <c r="F222" s="255" t="s">
        <v>247</v>
      </c>
      <c r="G222" s="253"/>
      <c r="H222" s="256">
        <v>0.088999999999999996</v>
      </c>
      <c r="I222" s="257"/>
      <c r="J222" s="253"/>
      <c r="K222" s="253"/>
      <c r="L222" s="258"/>
      <c r="M222" s="259"/>
      <c r="N222" s="260"/>
      <c r="O222" s="260"/>
      <c r="P222" s="260"/>
      <c r="Q222" s="260"/>
      <c r="R222" s="260"/>
      <c r="S222" s="260"/>
      <c r="T222" s="261"/>
      <c r="U222" s="14"/>
      <c r="V222" s="14"/>
      <c r="W222" s="14"/>
      <c r="X222" s="14"/>
      <c r="Y222" s="14"/>
      <c r="Z222" s="14"/>
      <c r="AA222" s="14"/>
      <c r="AB222" s="14"/>
      <c r="AC222" s="14"/>
      <c r="AD222" s="14"/>
      <c r="AE222" s="14"/>
      <c r="AT222" s="262" t="s">
        <v>146</v>
      </c>
      <c r="AU222" s="262" t="s">
        <v>84</v>
      </c>
      <c r="AV222" s="14" t="s">
        <v>84</v>
      </c>
      <c r="AW222" s="14" t="s">
        <v>30</v>
      </c>
      <c r="AX222" s="14" t="s">
        <v>74</v>
      </c>
      <c r="AY222" s="262" t="s">
        <v>137</v>
      </c>
    </row>
    <row r="223" s="13" customFormat="1">
      <c r="A223" s="13"/>
      <c r="B223" s="241"/>
      <c r="C223" s="242"/>
      <c r="D223" s="243" t="s">
        <v>146</v>
      </c>
      <c r="E223" s="244" t="s">
        <v>1</v>
      </c>
      <c r="F223" s="245" t="s">
        <v>248</v>
      </c>
      <c r="G223" s="242"/>
      <c r="H223" s="244" t="s">
        <v>1</v>
      </c>
      <c r="I223" s="246"/>
      <c r="J223" s="242"/>
      <c r="K223" s="242"/>
      <c r="L223" s="247"/>
      <c r="M223" s="248"/>
      <c r="N223" s="249"/>
      <c r="O223" s="249"/>
      <c r="P223" s="249"/>
      <c r="Q223" s="249"/>
      <c r="R223" s="249"/>
      <c r="S223" s="249"/>
      <c r="T223" s="250"/>
      <c r="U223" s="13"/>
      <c r="V223" s="13"/>
      <c r="W223" s="13"/>
      <c r="X223" s="13"/>
      <c r="Y223" s="13"/>
      <c r="Z223" s="13"/>
      <c r="AA223" s="13"/>
      <c r="AB223" s="13"/>
      <c r="AC223" s="13"/>
      <c r="AD223" s="13"/>
      <c r="AE223" s="13"/>
      <c r="AT223" s="251" t="s">
        <v>146</v>
      </c>
      <c r="AU223" s="251" t="s">
        <v>84</v>
      </c>
      <c r="AV223" s="13" t="s">
        <v>82</v>
      </c>
      <c r="AW223" s="13" t="s">
        <v>30</v>
      </c>
      <c r="AX223" s="13" t="s">
        <v>74</v>
      </c>
      <c r="AY223" s="251" t="s">
        <v>137</v>
      </c>
    </row>
    <row r="224" s="14" customFormat="1">
      <c r="A224" s="14"/>
      <c r="B224" s="252"/>
      <c r="C224" s="253"/>
      <c r="D224" s="243" t="s">
        <v>146</v>
      </c>
      <c r="E224" s="254" t="s">
        <v>1</v>
      </c>
      <c r="F224" s="255" t="s">
        <v>249</v>
      </c>
      <c r="G224" s="253"/>
      <c r="H224" s="256">
        <v>0.028000000000000001</v>
      </c>
      <c r="I224" s="257"/>
      <c r="J224" s="253"/>
      <c r="K224" s="253"/>
      <c r="L224" s="258"/>
      <c r="M224" s="259"/>
      <c r="N224" s="260"/>
      <c r="O224" s="260"/>
      <c r="P224" s="260"/>
      <c r="Q224" s="260"/>
      <c r="R224" s="260"/>
      <c r="S224" s="260"/>
      <c r="T224" s="261"/>
      <c r="U224" s="14"/>
      <c r="V224" s="14"/>
      <c r="W224" s="14"/>
      <c r="X224" s="14"/>
      <c r="Y224" s="14"/>
      <c r="Z224" s="14"/>
      <c r="AA224" s="14"/>
      <c r="AB224" s="14"/>
      <c r="AC224" s="14"/>
      <c r="AD224" s="14"/>
      <c r="AE224" s="14"/>
      <c r="AT224" s="262" t="s">
        <v>146</v>
      </c>
      <c r="AU224" s="262" t="s">
        <v>84</v>
      </c>
      <c r="AV224" s="14" t="s">
        <v>84</v>
      </c>
      <c r="AW224" s="14" t="s">
        <v>30</v>
      </c>
      <c r="AX224" s="14" t="s">
        <v>74</v>
      </c>
      <c r="AY224" s="262" t="s">
        <v>137</v>
      </c>
    </row>
    <row r="225" s="13" customFormat="1">
      <c r="A225" s="13"/>
      <c r="B225" s="241"/>
      <c r="C225" s="242"/>
      <c r="D225" s="243" t="s">
        <v>146</v>
      </c>
      <c r="E225" s="244" t="s">
        <v>1</v>
      </c>
      <c r="F225" s="245" t="s">
        <v>250</v>
      </c>
      <c r="G225" s="242"/>
      <c r="H225" s="244" t="s">
        <v>1</v>
      </c>
      <c r="I225" s="246"/>
      <c r="J225" s="242"/>
      <c r="K225" s="242"/>
      <c r="L225" s="247"/>
      <c r="M225" s="248"/>
      <c r="N225" s="249"/>
      <c r="O225" s="249"/>
      <c r="P225" s="249"/>
      <c r="Q225" s="249"/>
      <c r="R225" s="249"/>
      <c r="S225" s="249"/>
      <c r="T225" s="250"/>
      <c r="U225" s="13"/>
      <c r="V225" s="13"/>
      <c r="W225" s="13"/>
      <c r="X225" s="13"/>
      <c r="Y225" s="13"/>
      <c r="Z225" s="13"/>
      <c r="AA225" s="13"/>
      <c r="AB225" s="13"/>
      <c r="AC225" s="13"/>
      <c r="AD225" s="13"/>
      <c r="AE225" s="13"/>
      <c r="AT225" s="251" t="s">
        <v>146</v>
      </c>
      <c r="AU225" s="251" t="s">
        <v>84</v>
      </c>
      <c r="AV225" s="13" t="s">
        <v>82</v>
      </c>
      <c r="AW225" s="13" t="s">
        <v>30</v>
      </c>
      <c r="AX225" s="13" t="s">
        <v>74</v>
      </c>
      <c r="AY225" s="251" t="s">
        <v>137</v>
      </c>
    </row>
    <row r="226" s="14" customFormat="1">
      <c r="A226" s="14"/>
      <c r="B226" s="252"/>
      <c r="C226" s="253"/>
      <c r="D226" s="243" t="s">
        <v>146</v>
      </c>
      <c r="E226" s="254" t="s">
        <v>1</v>
      </c>
      <c r="F226" s="255" t="s">
        <v>251</v>
      </c>
      <c r="G226" s="253"/>
      <c r="H226" s="256">
        <v>0.012999999999999999</v>
      </c>
      <c r="I226" s="257"/>
      <c r="J226" s="253"/>
      <c r="K226" s="253"/>
      <c r="L226" s="258"/>
      <c r="M226" s="259"/>
      <c r="N226" s="260"/>
      <c r="O226" s="260"/>
      <c r="P226" s="260"/>
      <c r="Q226" s="260"/>
      <c r="R226" s="260"/>
      <c r="S226" s="260"/>
      <c r="T226" s="261"/>
      <c r="U226" s="14"/>
      <c r="V226" s="14"/>
      <c r="W226" s="14"/>
      <c r="X226" s="14"/>
      <c r="Y226" s="14"/>
      <c r="Z226" s="14"/>
      <c r="AA226" s="14"/>
      <c r="AB226" s="14"/>
      <c r="AC226" s="14"/>
      <c r="AD226" s="14"/>
      <c r="AE226" s="14"/>
      <c r="AT226" s="262" t="s">
        <v>146</v>
      </c>
      <c r="AU226" s="262" t="s">
        <v>84</v>
      </c>
      <c r="AV226" s="14" t="s">
        <v>84</v>
      </c>
      <c r="AW226" s="14" t="s">
        <v>30</v>
      </c>
      <c r="AX226" s="14" t="s">
        <v>74</v>
      </c>
      <c r="AY226" s="262" t="s">
        <v>137</v>
      </c>
    </row>
    <row r="227" s="15" customFormat="1">
      <c r="A227" s="15"/>
      <c r="B227" s="263"/>
      <c r="C227" s="264"/>
      <c r="D227" s="243" t="s">
        <v>146</v>
      </c>
      <c r="E227" s="265" t="s">
        <v>1</v>
      </c>
      <c r="F227" s="266" t="s">
        <v>151</v>
      </c>
      <c r="G227" s="264"/>
      <c r="H227" s="267">
        <v>0.505</v>
      </c>
      <c r="I227" s="268"/>
      <c r="J227" s="264"/>
      <c r="K227" s="264"/>
      <c r="L227" s="269"/>
      <c r="M227" s="270"/>
      <c r="N227" s="271"/>
      <c r="O227" s="271"/>
      <c r="P227" s="271"/>
      <c r="Q227" s="271"/>
      <c r="R227" s="271"/>
      <c r="S227" s="271"/>
      <c r="T227" s="272"/>
      <c r="U227" s="15"/>
      <c r="V227" s="15"/>
      <c r="W227" s="15"/>
      <c r="X227" s="15"/>
      <c r="Y227" s="15"/>
      <c r="Z227" s="15"/>
      <c r="AA227" s="15"/>
      <c r="AB227" s="15"/>
      <c r="AC227" s="15"/>
      <c r="AD227" s="15"/>
      <c r="AE227" s="15"/>
      <c r="AT227" s="273" t="s">
        <v>146</v>
      </c>
      <c r="AU227" s="273" t="s">
        <v>84</v>
      </c>
      <c r="AV227" s="15" t="s">
        <v>144</v>
      </c>
      <c r="AW227" s="15" t="s">
        <v>30</v>
      </c>
      <c r="AX227" s="15" t="s">
        <v>82</v>
      </c>
      <c r="AY227" s="273" t="s">
        <v>137</v>
      </c>
    </row>
    <row r="228" s="14" customFormat="1">
      <c r="A228" s="14"/>
      <c r="B228" s="252"/>
      <c r="C228" s="253"/>
      <c r="D228" s="243" t="s">
        <v>146</v>
      </c>
      <c r="E228" s="253"/>
      <c r="F228" s="255" t="s">
        <v>252</v>
      </c>
      <c r="G228" s="253"/>
      <c r="H228" s="256">
        <v>0.58099999999999996</v>
      </c>
      <c r="I228" s="257"/>
      <c r="J228" s="253"/>
      <c r="K228" s="253"/>
      <c r="L228" s="258"/>
      <c r="M228" s="259"/>
      <c r="N228" s="260"/>
      <c r="O228" s="260"/>
      <c r="P228" s="260"/>
      <c r="Q228" s="260"/>
      <c r="R228" s="260"/>
      <c r="S228" s="260"/>
      <c r="T228" s="261"/>
      <c r="U228" s="14"/>
      <c r="V228" s="14"/>
      <c r="W228" s="14"/>
      <c r="X228" s="14"/>
      <c r="Y228" s="14"/>
      <c r="Z228" s="14"/>
      <c r="AA228" s="14"/>
      <c r="AB228" s="14"/>
      <c r="AC228" s="14"/>
      <c r="AD228" s="14"/>
      <c r="AE228" s="14"/>
      <c r="AT228" s="262" t="s">
        <v>146</v>
      </c>
      <c r="AU228" s="262" t="s">
        <v>84</v>
      </c>
      <c r="AV228" s="14" t="s">
        <v>84</v>
      </c>
      <c r="AW228" s="14" t="s">
        <v>4</v>
      </c>
      <c r="AX228" s="14" t="s">
        <v>82</v>
      </c>
      <c r="AY228" s="262" t="s">
        <v>137</v>
      </c>
    </row>
    <row r="229" s="2" customFormat="1" ht="24.15" customHeight="1">
      <c r="A229" s="38"/>
      <c r="B229" s="39"/>
      <c r="C229" s="274" t="s">
        <v>253</v>
      </c>
      <c r="D229" s="274" t="s">
        <v>254</v>
      </c>
      <c r="E229" s="275" t="s">
        <v>255</v>
      </c>
      <c r="F229" s="276" t="s">
        <v>256</v>
      </c>
      <c r="G229" s="277" t="s">
        <v>217</v>
      </c>
      <c r="H229" s="278">
        <v>0.43099999999999999</v>
      </c>
      <c r="I229" s="279"/>
      <c r="J229" s="280">
        <f>ROUND(I229*H229,2)</f>
        <v>0</v>
      </c>
      <c r="K229" s="281"/>
      <c r="L229" s="282"/>
      <c r="M229" s="283" t="s">
        <v>1</v>
      </c>
      <c r="N229" s="284" t="s">
        <v>39</v>
      </c>
      <c r="O229" s="91"/>
      <c r="P229" s="237">
        <f>O229*H229</f>
        <v>0</v>
      </c>
      <c r="Q229" s="237">
        <v>1</v>
      </c>
      <c r="R229" s="237">
        <f>Q229*H229</f>
        <v>0.43099999999999999</v>
      </c>
      <c r="S229" s="237">
        <v>0</v>
      </c>
      <c r="T229" s="238">
        <f>S229*H229</f>
        <v>0</v>
      </c>
      <c r="U229" s="38"/>
      <c r="V229" s="38"/>
      <c r="W229" s="38"/>
      <c r="X229" s="38"/>
      <c r="Y229" s="38"/>
      <c r="Z229" s="38"/>
      <c r="AA229" s="38"/>
      <c r="AB229" s="38"/>
      <c r="AC229" s="38"/>
      <c r="AD229" s="38"/>
      <c r="AE229" s="38"/>
      <c r="AR229" s="239" t="s">
        <v>201</v>
      </c>
      <c r="AT229" s="239" t="s">
        <v>254</v>
      </c>
      <c r="AU229" s="239" t="s">
        <v>84</v>
      </c>
      <c r="AY229" s="17" t="s">
        <v>137</v>
      </c>
      <c r="BE229" s="240">
        <f>IF(N229="základní",J229,0)</f>
        <v>0</v>
      </c>
      <c r="BF229" s="240">
        <f>IF(N229="snížená",J229,0)</f>
        <v>0</v>
      </c>
      <c r="BG229" s="240">
        <f>IF(N229="zákl. přenesená",J229,0)</f>
        <v>0</v>
      </c>
      <c r="BH229" s="240">
        <f>IF(N229="sníž. přenesená",J229,0)</f>
        <v>0</v>
      </c>
      <c r="BI229" s="240">
        <f>IF(N229="nulová",J229,0)</f>
        <v>0</v>
      </c>
      <c r="BJ229" s="17" t="s">
        <v>82</v>
      </c>
      <c r="BK229" s="240">
        <f>ROUND(I229*H229,2)</f>
        <v>0</v>
      </c>
      <c r="BL229" s="17" t="s">
        <v>144</v>
      </c>
      <c r="BM229" s="239" t="s">
        <v>257</v>
      </c>
    </row>
    <row r="230" s="2" customFormat="1">
      <c r="A230" s="38"/>
      <c r="B230" s="39"/>
      <c r="C230" s="40"/>
      <c r="D230" s="243" t="s">
        <v>258</v>
      </c>
      <c r="E230" s="40"/>
      <c r="F230" s="285" t="s">
        <v>259</v>
      </c>
      <c r="G230" s="40"/>
      <c r="H230" s="40"/>
      <c r="I230" s="286"/>
      <c r="J230" s="40"/>
      <c r="K230" s="40"/>
      <c r="L230" s="44"/>
      <c r="M230" s="287"/>
      <c r="N230" s="288"/>
      <c r="O230" s="91"/>
      <c r="P230" s="91"/>
      <c r="Q230" s="91"/>
      <c r="R230" s="91"/>
      <c r="S230" s="91"/>
      <c r="T230" s="92"/>
      <c r="U230" s="38"/>
      <c r="V230" s="38"/>
      <c r="W230" s="38"/>
      <c r="X230" s="38"/>
      <c r="Y230" s="38"/>
      <c r="Z230" s="38"/>
      <c r="AA230" s="38"/>
      <c r="AB230" s="38"/>
      <c r="AC230" s="38"/>
      <c r="AD230" s="38"/>
      <c r="AE230" s="38"/>
      <c r="AT230" s="17" t="s">
        <v>258</v>
      </c>
      <c r="AU230" s="17" t="s">
        <v>84</v>
      </c>
    </row>
    <row r="231" s="13" customFormat="1">
      <c r="A231" s="13"/>
      <c r="B231" s="241"/>
      <c r="C231" s="242"/>
      <c r="D231" s="243" t="s">
        <v>146</v>
      </c>
      <c r="E231" s="244" t="s">
        <v>1</v>
      </c>
      <c r="F231" s="245" t="s">
        <v>147</v>
      </c>
      <c r="G231" s="242"/>
      <c r="H231" s="244" t="s">
        <v>1</v>
      </c>
      <c r="I231" s="246"/>
      <c r="J231" s="242"/>
      <c r="K231" s="242"/>
      <c r="L231" s="247"/>
      <c r="M231" s="248"/>
      <c r="N231" s="249"/>
      <c r="O231" s="249"/>
      <c r="P231" s="249"/>
      <c r="Q231" s="249"/>
      <c r="R231" s="249"/>
      <c r="S231" s="249"/>
      <c r="T231" s="250"/>
      <c r="U231" s="13"/>
      <c r="V231" s="13"/>
      <c r="W231" s="13"/>
      <c r="X231" s="13"/>
      <c r="Y231" s="13"/>
      <c r="Z231" s="13"/>
      <c r="AA231" s="13"/>
      <c r="AB231" s="13"/>
      <c r="AC231" s="13"/>
      <c r="AD231" s="13"/>
      <c r="AE231" s="13"/>
      <c r="AT231" s="251" t="s">
        <v>146</v>
      </c>
      <c r="AU231" s="251" t="s">
        <v>84</v>
      </c>
      <c r="AV231" s="13" t="s">
        <v>82</v>
      </c>
      <c r="AW231" s="13" t="s">
        <v>30</v>
      </c>
      <c r="AX231" s="13" t="s">
        <v>74</v>
      </c>
      <c r="AY231" s="251" t="s">
        <v>137</v>
      </c>
    </row>
    <row r="232" s="13" customFormat="1">
      <c r="A232" s="13"/>
      <c r="B232" s="241"/>
      <c r="C232" s="242"/>
      <c r="D232" s="243" t="s">
        <v>146</v>
      </c>
      <c r="E232" s="244" t="s">
        <v>1</v>
      </c>
      <c r="F232" s="245" t="s">
        <v>234</v>
      </c>
      <c r="G232" s="242"/>
      <c r="H232" s="244" t="s">
        <v>1</v>
      </c>
      <c r="I232" s="246"/>
      <c r="J232" s="242"/>
      <c r="K232" s="242"/>
      <c r="L232" s="247"/>
      <c r="M232" s="248"/>
      <c r="N232" s="249"/>
      <c r="O232" s="249"/>
      <c r="P232" s="249"/>
      <c r="Q232" s="249"/>
      <c r="R232" s="249"/>
      <c r="S232" s="249"/>
      <c r="T232" s="250"/>
      <c r="U232" s="13"/>
      <c r="V232" s="13"/>
      <c r="W232" s="13"/>
      <c r="X232" s="13"/>
      <c r="Y232" s="13"/>
      <c r="Z232" s="13"/>
      <c r="AA232" s="13"/>
      <c r="AB232" s="13"/>
      <c r="AC232" s="13"/>
      <c r="AD232" s="13"/>
      <c r="AE232" s="13"/>
      <c r="AT232" s="251" t="s">
        <v>146</v>
      </c>
      <c r="AU232" s="251" t="s">
        <v>84</v>
      </c>
      <c r="AV232" s="13" t="s">
        <v>82</v>
      </c>
      <c r="AW232" s="13" t="s">
        <v>30</v>
      </c>
      <c r="AX232" s="13" t="s">
        <v>74</v>
      </c>
      <c r="AY232" s="251" t="s">
        <v>137</v>
      </c>
    </row>
    <row r="233" s="14" customFormat="1">
      <c r="A233" s="14"/>
      <c r="B233" s="252"/>
      <c r="C233" s="253"/>
      <c r="D233" s="243" t="s">
        <v>146</v>
      </c>
      <c r="E233" s="254" t="s">
        <v>1</v>
      </c>
      <c r="F233" s="255" t="s">
        <v>235</v>
      </c>
      <c r="G233" s="253"/>
      <c r="H233" s="256">
        <v>0.024</v>
      </c>
      <c r="I233" s="257"/>
      <c r="J233" s="253"/>
      <c r="K233" s="253"/>
      <c r="L233" s="258"/>
      <c r="M233" s="259"/>
      <c r="N233" s="260"/>
      <c r="O233" s="260"/>
      <c r="P233" s="260"/>
      <c r="Q233" s="260"/>
      <c r="R233" s="260"/>
      <c r="S233" s="260"/>
      <c r="T233" s="261"/>
      <c r="U233" s="14"/>
      <c r="V233" s="14"/>
      <c r="W233" s="14"/>
      <c r="X233" s="14"/>
      <c r="Y233" s="14"/>
      <c r="Z233" s="14"/>
      <c r="AA233" s="14"/>
      <c r="AB233" s="14"/>
      <c r="AC233" s="14"/>
      <c r="AD233" s="14"/>
      <c r="AE233" s="14"/>
      <c r="AT233" s="262" t="s">
        <v>146</v>
      </c>
      <c r="AU233" s="262" t="s">
        <v>84</v>
      </c>
      <c r="AV233" s="14" t="s">
        <v>84</v>
      </c>
      <c r="AW233" s="14" t="s">
        <v>30</v>
      </c>
      <c r="AX233" s="14" t="s">
        <v>74</v>
      </c>
      <c r="AY233" s="262" t="s">
        <v>137</v>
      </c>
    </row>
    <row r="234" s="13" customFormat="1">
      <c r="A234" s="13"/>
      <c r="B234" s="241"/>
      <c r="C234" s="242"/>
      <c r="D234" s="243" t="s">
        <v>146</v>
      </c>
      <c r="E234" s="244" t="s">
        <v>1</v>
      </c>
      <c r="F234" s="245" t="s">
        <v>236</v>
      </c>
      <c r="G234" s="242"/>
      <c r="H234" s="244" t="s">
        <v>1</v>
      </c>
      <c r="I234" s="246"/>
      <c r="J234" s="242"/>
      <c r="K234" s="242"/>
      <c r="L234" s="247"/>
      <c r="M234" s="248"/>
      <c r="N234" s="249"/>
      <c r="O234" s="249"/>
      <c r="P234" s="249"/>
      <c r="Q234" s="249"/>
      <c r="R234" s="249"/>
      <c r="S234" s="249"/>
      <c r="T234" s="250"/>
      <c r="U234" s="13"/>
      <c r="V234" s="13"/>
      <c r="W234" s="13"/>
      <c r="X234" s="13"/>
      <c r="Y234" s="13"/>
      <c r="Z234" s="13"/>
      <c r="AA234" s="13"/>
      <c r="AB234" s="13"/>
      <c r="AC234" s="13"/>
      <c r="AD234" s="13"/>
      <c r="AE234" s="13"/>
      <c r="AT234" s="251" t="s">
        <v>146</v>
      </c>
      <c r="AU234" s="251" t="s">
        <v>84</v>
      </c>
      <c r="AV234" s="13" t="s">
        <v>82</v>
      </c>
      <c r="AW234" s="13" t="s">
        <v>30</v>
      </c>
      <c r="AX234" s="13" t="s">
        <v>74</v>
      </c>
      <c r="AY234" s="251" t="s">
        <v>137</v>
      </c>
    </row>
    <row r="235" s="14" customFormat="1">
      <c r="A235" s="14"/>
      <c r="B235" s="252"/>
      <c r="C235" s="253"/>
      <c r="D235" s="243" t="s">
        <v>146</v>
      </c>
      <c r="E235" s="254" t="s">
        <v>1</v>
      </c>
      <c r="F235" s="255" t="s">
        <v>237</v>
      </c>
      <c r="G235" s="253"/>
      <c r="H235" s="256">
        <v>0.123</v>
      </c>
      <c r="I235" s="257"/>
      <c r="J235" s="253"/>
      <c r="K235" s="253"/>
      <c r="L235" s="258"/>
      <c r="M235" s="259"/>
      <c r="N235" s="260"/>
      <c r="O235" s="260"/>
      <c r="P235" s="260"/>
      <c r="Q235" s="260"/>
      <c r="R235" s="260"/>
      <c r="S235" s="260"/>
      <c r="T235" s="261"/>
      <c r="U235" s="14"/>
      <c r="V235" s="14"/>
      <c r="W235" s="14"/>
      <c r="X235" s="14"/>
      <c r="Y235" s="14"/>
      <c r="Z235" s="14"/>
      <c r="AA235" s="14"/>
      <c r="AB235" s="14"/>
      <c r="AC235" s="14"/>
      <c r="AD235" s="14"/>
      <c r="AE235" s="14"/>
      <c r="AT235" s="262" t="s">
        <v>146</v>
      </c>
      <c r="AU235" s="262" t="s">
        <v>84</v>
      </c>
      <c r="AV235" s="14" t="s">
        <v>84</v>
      </c>
      <c r="AW235" s="14" t="s">
        <v>30</v>
      </c>
      <c r="AX235" s="14" t="s">
        <v>74</v>
      </c>
      <c r="AY235" s="262" t="s">
        <v>137</v>
      </c>
    </row>
    <row r="236" s="13" customFormat="1">
      <c r="A236" s="13"/>
      <c r="B236" s="241"/>
      <c r="C236" s="242"/>
      <c r="D236" s="243" t="s">
        <v>146</v>
      </c>
      <c r="E236" s="244" t="s">
        <v>1</v>
      </c>
      <c r="F236" s="245" t="s">
        <v>238</v>
      </c>
      <c r="G236" s="242"/>
      <c r="H236" s="244" t="s">
        <v>1</v>
      </c>
      <c r="I236" s="246"/>
      <c r="J236" s="242"/>
      <c r="K236" s="242"/>
      <c r="L236" s="247"/>
      <c r="M236" s="248"/>
      <c r="N236" s="249"/>
      <c r="O236" s="249"/>
      <c r="P236" s="249"/>
      <c r="Q236" s="249"/>
      <c r="R236" s="249"/>
      <c r="S236" s="249"/>
      <c r="T236" s="250"/>
      <c r="U236" s="13"/>
      <c r="V236" s="13"/>
      <c r="W236" s="13"/>
      <c r="X236" s="13"/>
      <c r="Y236" s="13"/>
      <c r="Z236" s="13"/>
      <c r="AA236" s="13"/>
      <c r="AB236" s="13"/>
      <c r="AC236" s="13"/>
      <c r="AD236" s="13"/>
      <c r="AE236" s="13"/>
      <c r="AT236" s="251" t="s">
        <v>146</v>
      </c>
      <c r="AU236" s="251" t="s">
        <v>84</v>
      </c>
      <c r="AV236" s="13" t="s">
        <v>82</v>
      </c>
      <c r="AW236" s="13" t="s">
        <v>30</v>
      </c>
      <c r="AX236" s="13" t="s">
        <v>74</v>
      </c>
      <c r="AY236" s="251" t="s">
        <v>137</v>
      </c>
    </row>
    <row r="237" s="14" customFormat="1">
      <c r="A237" s="14"/>
      <c r="B237" s="252"/>
      <c r="C237" s="253"/>
      <c r="D237" s="243" t="s">
        <v>146</v>
      </c>
      <c r="E237" s="254" t="s">
        <v>1</v>
      </c>
      <c r="F237" s="255" t="s">
        <v>239</v>
      </c>
      <c r="G237" s="253"/>
      <c r="H237" s="256">
        <v>0.14999999999999999</v>
      </c>
      <c r="I237" s="257"/>
      <c r="J237" s="253"/>
      <c r="K237" s="253"/>
      <c r="L237" s="258"/>
      <c r="M237" s="259"/>
      <c r="N237" s="260"/>
      <c r="O237" s="260"/>
      <c r="P237" s="260"/>
      <c r="Q237" s="260"/>
      <c r="R237" s="260"/>
      <c r="S237" s="260"/>
      <c r="T237" s="261"/>
      <c r="U237" s="14"/>
      <c r="V237" s="14"/>
      <c r="W237" s="14"/>
      <c r="X237" s="14"/>
      <c r="Y237" s="14"/>
      <c r="Z237" s="14"/>
      <c r="AA237" s="14"/>
      <c r="AB237" s="14"/>
      <c r="AC237" s="14"/>
      <c r="AD237" s="14"/>
      <c r="AE237" s="14"/>
      <c r="AT237" s="262" t="s">
        <v>146</v>
      </c>
      <c r="AU237" s="262" t="s">
        <v>84</v>
      </c>
      <c r="AV237" s="14" t="s">
        <v>84</v>
      </c>
      <c r="AW237" s="14" t="s">
        <v>30</v>
      </c>
      <c r="AX237" s="14" t="s">
        <v>74</v>
      </c>
      <c r="AY237" s="262" t="s">
        <v>137</v>
      </c>
    </row>
    <row r="238" s="13" customFormat="1">
      <c r="A238" s="13"/>
      <c r="B238" s="241"/>
      <c r="C238" s="242"/>
      <c r="D238" s="243" t="s">
        <v>146</v>
      </c>
      <c r="E238" s="244" t="s">
        <v>1</v>
      </c>
      <c r="F238" s="245" t="s">
        <v>240</v>
      </c>
      <c r="G238" s="242"/>
      <c r="H238" s="244" t="s">
        <v>1</v>
      </c>
      <c r="I238" s="246"/>
      <c r="J238" s="242"/>
      <c r="K238" s="242"/>
      <c r="L238" s="247"/>
      <c r="M238" s="248"/>
      <c r="N238" s="249"/>
      <c r="O238" s="249"/>
      <c r="P238" s="249"/>
      <c r="Q238" s="249"/>
      <c r="R238" s="249"/>
      <c r="S238" s="249"/>
      <c r="T238" s="250"/>
      <c r="U238" s="13"/>
      <c r="V238" s="13"/>
      <c r="W238" s="13"/>
      <c r="X238" s="13"/>
      <c r="Y238" s="13"/>
      <c r="Z238" s="13"/>
      <c r="AA238" s="13"/>
      <c r="AB238" s="13"/>
      <c r="AC238" s="13"/>
      <c r="AD238" s="13"/>
      <c r="AE238" s="13"/>
      <c r="AT238" s="251" t="s">
        <v>146</v>
      </c>
      <c r="AU238" s="251" t="s">
        <v>84</v>
      </c>
      <c r="AV238" s="13" t="s">
        <v>82</v>
      </c>
      <c r="AW238" s="13" t="s">
        <v>30</v>
      </c>
      <c r="AX238" s="13" t="s">
        <v>74</v>
      </c>
      <c r="AY238" s="251" t="s">
        <v>137</v>
      </c>
    </row>
    <row r="239" s="14" customFormat="1">
      <c r="A239" s="14"/>
      <c r="B239" s="252"/>
      <c r="C239" s="253"/>
      <c r="D239" s="243" t="s">
        <v>146</v>
      </c>
      <c r="E239" s="254" t="s">
        <v>1</v>
      </c>
      <c r="F239" s="255" t="s">
        <v>241</v>
      </c>
      <c r="G239" s="253"/>
      <c r="H239" s="256">
        <v>0.02</v>
      </c>
      <c r="I239" s="257"/>
      <c r="J239" s="253"/>
      <c r="K239" s="253"/>
      <c r="L239" s="258"/>
      <c r="M239" s="259"/>
      <c r="N239" s="260"/>
      <c r="O239" s="260"/>
      <c r="P239" s="260"/>
      <c r="Q239" s="260"/>
      <c r="R239" s="260"/>
      <c r="S239" s="260"/>
      <c r="T239" s="261"/>
      <c r="U239" s="14"/>
      <c r="V239" s="14"/>
      <c r="W239" s="14"/>
      <c r="X239" s="14"/>
      <c r="Y239" s="14"/>
      <c r="Z239" s="14"/>
      <c r="AA239" s="14"/>
      <c r="AB239" s="14"/>
      <c r="AC239" s="14"/>
      <c r="AD239" s="14"/>
      <c r="AE239" s="14"/>
      <c r="AT239" s="262" t="s">
        <v>146</v>
      </c>
      <c r="AU239" s="262" t="s">
        <v>84</v>
      </c>
      <c r="AV239" s="14" t="s">
        <v>84</v>
      </c>
      <c r="AW239" s="14" t="s">
        <v>30</v>
      </c>
      <c r="AX239" s="14" t="s">
        <v>74</v>
      </c>
      <c r="AY239" s="262" t="s">
        <v>137</v>
      </c>
    </row>
    <row r="240" s="13" customFormat="1">
      <c r="A240" s="13"/>
      <c r="B240" s="241"/>
      <c r="C240" s="242"/>
      <c r="D240" s="243" t="s">
        <v>146</v>
      </c>
      <c r="E240" s="244" t="s">
        <v>1</v>
      </c>
      <c r="F240" s="245" t="s">
        <v>242</v>
      </c>
      <c r="G240" s="242"/>
      <c r="H240" s="244" t="s">
        <v>1</v>
      </c>
      <c r="I240" s="246"/>
      <c r="J240" s="242"/>
      <c r="K240" s="242"/>
      <c r="L240" s="247"/>
      <c r="M240" s="248"/>
      <c r="N240" s="249"/>
      <c r="O240" s="249"/>
      <c r="P240" s="249"/>
      <c r="Q240" s="249"/>
      <c r="R240" s="249"/>
      <c r="S240" s="249"/>
      <c r="T240" s="250"/>
      <c r="U240" s="13"/>
      <c r="V240" s="13"/>
      <c r="W240" s="13"/>
      <c r="X240" s="13"/>
      <c r="Y240" s="13"/>
      <c r="Z240" s="13"/>
      <c r="AA240" s="13"/>
      <c r="AB240" s="13"/>
      <c r="AC240" s="13"/>
      <c r="AD240" s="13"/>
      <c r="AE240" s="13"/>
      <c r="AT240" s="251" t="s">
        <v>146</v>
      </c>
      <c r="AU240" s="251" t="s">
        <v>84</v>
      </c>
      <c r="AV240" s="13" t="s">
        <v>82</v>
      </c>
      <c r="AW240" s="13" t="s">
        <v>30</v>
      </c>
      <c r="AX240" s="13" t="s">
        <v>74</v>
      </c>
      <c r="AY240" s="251" t="s">
        <v>137</v>
      </c>
    </row>
    <row r="241" s="14" customFormat="1">
      <c r="A241" s="14"/>
      <c r="B241" s="252"/>
      <c r="C241" s="253"/>
      <c r="D241" s="243" t="s">
        <v>146</v>
      </c>
      <c r="E241" s="254" t="s">
        <v>1</v>
      </c>
      <c r="F241" s="255" t="s">
        <v>243</v>
      </c>
      <c r="G241" s="253"/>
      <c r="H241" s="256">
        <v>0.010999999999999999</v>
      </c>
      <c r="I241" s="257"/>
      <c r="J241" s="253"/>
      <c r="K241" s="253"/>
      <c r="L241" s="258"/>
      <c r="M241" s="259"/>
      <c r="N241" s="260"/>
      <c r="O241" s="260"/>
      <c r="P241" s="260"/>
      <c r="Q241" s="260"/>
      <c r="R241" s="260"/>
      <c r="S241" s="260"/>
      <c r="T241" s="261"/>
      <c r="U241" s="14"/>
      <c r="V241" s="14"/>
      <c r="W241" s="14"/>
      <c r="X241" s="14"/>
      <c r="Y241" s="14"/>
      <c r="Z241" s="14"/>
      <c r="AA241" s="14"/>
      <c r="AB241" s="14"/>
      <c r="AC241" s="14"/>
      <c r="AD241" s="14"/>
      <c r="AE241" s="14"/>
      <c r="AT241" s="262" t="s">
        <v>146</v>
      </c>
      <c r="AU241" s="262" t="s">
        <v>84</v>
      </c>
      <c r="AV241" s="14" t="s">
        <v>84</v>
      </c>
      <c r="AW241" s="14" t="s">
        <v>30</v>
      </c>
      <c r="AX241" s="14" t="s">
        <v>74</v>
      </c>
      <c r="AY241" s="262" t="s">
        <v>137</v>
      </c>
    </row>
    <row r="242" s="13" customFormat="1">
      <c r="A242" s="13"/>
      <c r="B242" s="241"/>
      <c r="C242" s="242"/>
      <c r="D242" s="243" t="s">
        <v>146</v>
      </c>
      <c r="E242" s="244" t="s">
        <v>1</v>
      </c>
      <c r="F242" s="245" t="s">
        <v>244</v>
      </c>
      <c r="G242" s="242"/>
      <c r="H242" s="244" t="s">
        <v>1</v>
      </c>
      <c r="I242" s="246"/>
      <c r="J242" s="242"/>
      <c r="K242" s="242"/>
      <c r="L242" s="247"/>
      <c r="M242" s="248"/>
      <c r="N242" s="249"/>
      <c r="O242" s="249"/>
      <c r="P242" s="249"/>
      <c r="Q242" s="249"/>
      <c r="R242" s="249"/>
      <c r="S242" s="249"/>
      <c r="T242" s="250"/>
      <c r="U242" s="13"/>
      <c r="V242" s="13"/>
      <c r="W242" s="13"/>
      <c r="X242" s="13"/>
      <c r="Y242" s="13"/>
      <c r="Z242" s="13"/>
      <c r="AA242" s="13"/>
      <c r="AB242" s="13"/>
      <c r="AC242" s="13"/>
      <c r="AD242" s="13"/>
      <c r="AE242" s="13"/>
      <c r="AT242" s="251" t="s">
        <v>146</v>
      </c>
      <c r="AU242" s="251" t="s">
        <v>84</v>
      </c>
      <c r="AV242" s="13" t="s">
        <v>82</v>
      </c>
      <c r="AW242" s="13" t="s">
        <v>30</v>
      </c>
      <c r="AX242" s="13" t="s">
        <v>74</v>
      </c>
      <c r="AY242" s="251" t="s">
        <v>137</v>
      </c>
    </row>
    <row r="243" s="14" customFormat="1">
      <c r="A243" s="14"/>
      <c r="B243" s="252"/>
      <c r="C243" s="253"/>
      <c r="D243" s="243" t="s">
        <v>146</v>
      </c>
      <c r="E243" s="254" t="s">
        <v>1</v>
      </c>
      <c r="F243" s="255" t="s">
        <v>245</v>
      </c>
      <c r="G243" s="253"/>
      <c r="H243" s="256">
        <v>0.047</v>
      </c>
      <c r="I243" s="257"/>
      <c r="J243" s="253"/>
      <c r="K243" s="253"/>
      <c r="L243" s="258"/>
      <c r="M243" s="259"/>
      <c r="N243" s="260"/>
      <c r="O243" s="260"/>
      <c r="P243" s="260"/>
      <c r="Q243" s="260"/>
      <c r="R243" s="260"/>
      <c r="S243" s="260"/>
      <c r="T243" s="261"/>
      <c r="U243" s="14"/>
      <c r="V243" s="14"/>
      <c r="W243" s="14"/>
      <c r="X243" s="14"/>
      <c r="Y243" s="14"/>
      <c r="Z243" s="14"/>
      <c r="AA243" s="14"/>
      <c r="AB243" s="14"/>
      <c r="AC243" s="14"/>
      <c r="AD243" s="14"/>
      <c r="AE243" s="14"/>
      <c r="AT243" s="262" t="s">
        <v>146</v>
      </c>
      <c r="AU243" s="262" t="s">
        <v>84</v>
      </c>
      <c r="AV243" s="14" t="s">
        <v>84</v>
      </c>
      <c r="AW243" s="14" t="s">
        <v>30</v>
      </c>
      <c r="AX243" s="14" t="s">
        <v>74</v>
      </c>
      <c r="AY243" s="262" t="s">
        <v>137</v>
      </c>
    </row>
    <row r="244" s="15" customFormat="1">
      <c r="A244" s="15"/>
      <c r="B244" s="263"/>
      <c r="C244" s="264"/>
      <c r="D244" s="243" t="s">
        <v>146</v>
      </c>
      <c r="E244" s="265" t="s">
        <v>1</v>
      </c>
      <c r="F244" s="266" t="s">
        <v>151</v>
      </c>
      <c r="G244" s="264"/>
      <c r="H244" s="267">
        <v>0.375</v>
      </c>
      <c r="I244" s="268"/>
      <c r="J244" s="264"/>
      <c r="K244" s="264"/>
      <c r="L244" s="269"/>
      <c r="M244" s="270"/>
      <c r="N244" s="271"/>
      <c r="O244" s="271"/>
      <c r="P244" s="271"/>
      <c r="Q244" s="271"/>
      <c r="R244" s="271"/>
      <c r="S244" s="271"/>
      <c r="T244" s="272"/>
      <c r="U244" s="15"/>
      <c r="V244" s="15"/>
      <c r="W244" s="15"/>
      <c r="X244" s="15"/>
      <c r="Y244" s="15"/>
      <c r="Z244" s="15"/>
      <c r="AA244" s="15"/>
      <c r="AB244" s="15"/>
      <c r="AC244" s="15"/>
      <c r="AD244" s="15"/>
      <c r="AE244" s="15"/>
      <c r="AT244" s="273" t="s">
        <v>146</v>
      </c>
      <c r="AU244" s="273" t="s">
        <v>84</v>
      </c>
      <c r="AV244" s="15" t="s">
        <v>144</v>
      </c>
      <c r="AW244" s="15" t="s">
        <v>30</v>
      </c>
      <c r="AX244" s="15" t="s">
        <v>82</v>
      </c>
      <c r="AY244" s="273" t="s">
        <v>137</v>
      </c>
    </row>
    <row r="245" s="14" customFormat="1">
      <c r="A245" s="14"/>
      <c r="B245" s="252"/>
      <c r="C245" s="253"/>
      <c r="D245" s="243" t="s">
        <v>146</v>
      </c>
      <c r="E245" s="253"/>
      <c r="F245" s="255" t="s">
        <v>260</v>
      </c>
      <c r="G245" s="253"/>
      <c r="H245" s="256">
        <v>0.43099999999999999</v>
      </c>
      <c r="I245" s="257"/>
      <c r="J245" s="253"/>
      <c r="K245" s="253"/>
      <c r="L245" s="258"/>
      <c r="M245" s="259"/>
      <c r="N245" s="260"/>
      <c r="O245" s="260"/>
      <c r="P245" s="260"/>
      <c r="Q245" s="260"/>
      <c r="R245" s="260"/>
      <c r="S245" s="260"/>
      <c r="T245" s="261"/>
      <c r="U245" s="14"/>
      <c r="V245" s="14"/>
      <c r="W245" s="14"/>
      <c r="X245" s="14"/>
      <c r="Y245" s="14"/>
      <c r="Z245" s="14"/>
      <c r="AA245" s="14"/>
      <c r="AB245" s="14"/>
      <c r="AC245" s="14"/>
      <c r="AD245" s="14"/>
      <c r="AE245" s="14"/>
      <c r="AT245" s="262" t="s">
        <v>146</v>
      </c>
      <c r="AU245" s="262" t="s">
        <v>84</v>
      </c>
      <c r="AV245" s="14" t="s">
        <v>84</v>
      </c>
      <c r="AW245" s="14" t="s">
        <v>4</v>
      </c>
      <c r="AX245" s="14" t="s">
        <v>82</v>
      </c>
      <c r="AY245" s="262" t="s">
        <v>137</v>
      </c>
    </row>
    <row r="246" s="2" customFormat="1" ht="21.75" customHeight="1">
      <c r="A246" s="38"/>
      <c r="B246" s="39"/>
      <c r="C246" s="274" t="s">
        <v>261</v>
      </c>
      <c r="D246" s="274" t="s">
        <v>254</v>
      </c>
      <c r="E246" s="275" t="s">
        <v>262</v>
      </c>
      <c r="F246" s="276" t="s">
        <v>263</v>
      </c>
      <c r="G246" s="277" t="s">
        <v>217</v>
      </c>
      <c r="H246" s="278">
        <v>0.032000000000000001</v>
      </c>
      <c r="I246" s="279"/>
      <c r="J246" s="280">
        <f>ROUND(I246*H246,2)</f>
        <v>0</v>
      </c>
      <c r="K246" s="281"/>
      <c r="L246" s="282"/>
      <c r="M246" s="283" t="s">
        <v>1</v>
      </c>
      <c r="N246" s="284" t="s">
        <v>39</v>
      </c>
      <c r="O246" s="91"/>
      <c r="P246" s="237">
        <f>O246*H246</f>
        <v>0</v>
      </c>
      <c r="Q246" s="237">
        <v>1</v>
      </c>
      <c r="R246" s="237">
        <f>Q246*H246</f>
        <v>0.032000000000000001</v>
      </c>
      <c r="S246" s="237">
        <v>0</v>
      </c>
      <c r="T246" s="238">
        <f>S246*H246</f>
        <v>0</v>
      </c>
      <c r="U246" s="38"/>
      <c r="V246" s="38"/>
      <c r="W246" s="38"/>
      <c r="X246" s="38"/>
      <c r="Y246" s="38"/>
      <c r="Z246" s="38"/>
      <c r="AA246" s="38"/>
      <c r="AB246" s="38"/>
      <c r="AC246" s="38"/>
      <c r="AD246" s="38"/>
      <c r="AE246" s="38"/>
      <c r="AR246" s="239" t="s">
        <v>201</v>
      </c>
      <c r="AT246" s="239" t="s">
        <v>254</v>
      </c>
      <c r="AU246" s="239" t="s">
        <v>84</v>
      </c>
      <c r="AY246" s="17" t="s">
        <v>137</v>
      </c>
      <c r="BE246" s="240">
        <f>IF(N246="základní",J246,0)</f>
        <v>0</v>
      </c>
      <c r="BF246" s="240">
        <f>IF(N246="snížená",J246,0)</f>
        <v>0</v>
      </c>
      <c r="BG246" s="240">
        <f>IF(N246="zákl. přenesená",J246,0)</f>
        <v>0</v>
      </c>
      <c r="BH246" s="240">
        <f>IF(N246="sníž. přenesená",J246,0)</f>
        <v>0</v>
      </c>
      <c r="BI246" s="240">
        <f>IF(N246="nulová",J246,0)</f>
        <v>0</v>
      </c>
      <c r="BJ246" s="17" t="s">
        <v>82</v>
      </c>
      <c r="BK246" s="240">
        <f>ROUND(I246*H246,2)</f>
        <v>0</v>
      </c>
      <c r="BL246" s="17" t="s">
        <v>144</v>
      </c>
      <c r="BM246" s="239" t="s">
        <v>264</v>
      </c>
    </row>
    <row r="247" s="2" customFormat="1">
      <c r="A247" s="38"/>
      <c r="B247" s="39"/>
      <c r="C247" s="40"/>
      <c r="D247" s="243" t="s">
        <v>258</v>
      </c>
      <c r="E247" s="40"/>
      <c r="F247" s="285" t="s">
        <v>265</v>
      </c>
      <c r="G247" s="40"/>
      <c r="H247" s="40"/>
      <c r="I247" s="286"/>
      <c r="J247" s="40"/>
      <c r="K247" s="40"/>
      <c r="L247" s="44"/>
      <c r="M247" s="287"/>
      <c r="N247" s="288"/>
      <c r="O247" s="91"/>
      <c r="P247" s="91"/>
      <c r="Q247" s="91"/>
      <c r="R247" s="91"/>
      <c r="S247" s="91"/>
      <c r="T247" s="92"/>
      <c r="U247" s="38"/>
      <c r="V247" s="38"/>
      <c r="W247" s="38"/>
      <c r="X247" s="38"/>
      <c r="Y247" s="38"/>
      <c r="Z247" s="38"/>
      <c r="AA247" s="38"/>
      <c r="AB247" s="38"/>
      <c r="AC247" s="38"/>
      <c r="AD247" s="38"/>
      <c r="AE247" s="38"/>
      <c r="AT247" s="17" t="s">
        <v>258</v>
      </c>
      <c r="AU247" s="17" t="s">
        <v>84</v>
      </c>
    </row>
    <row r="248" s="13" customFormat="1">
      <c r="A248" s="13"/>
      <c r="B248" s="241"/>
      <c r="C248" s="242"/>
      <c r="D248" s="243" t="s">
        <v>146</v>
      </c>
      <c r="E248" s="244" t="s">
        <v>1</v>
      </c>
      <c r="F248" s="245" t="s">
        <v>147</v>
      </c>
      <c r="G248" s="242"/>
      <c r="H248" s="244" t="s">
        <v>1</v>
      </c>
      <c r="I248" s="246"/>
      <c r="J248" s="242"/>
      <c r="K248" s="242"/>
      <c r="L248" s="247"/>
      <c r="M248" s="248"/>
      <c r="N248" s="249"/>
      <c r="O248" s="249"/>
      <c r="P248" s="249"/>
      <c r="Q248" s="249"/>
      <c r="R248" s="249"/>
      <c r="S248" s="249"/>
      <c r="T248" s="250"/>
      <c r="U248" s="13"/>
      <c r="V248" s="13"/>
      <c r="W248" s="13"/>
      <c r="X248" s="13"/>
      <c r="Y248" s="13"/>
      <c r="Z248" s="13"/>
      <c r="AA248" s="13"/>
      <c r="AB248" s="13"/>
      <c r="AC248" s="13"/>
      <c r="AD248" s="13"/>
      <c r="AE248" s="13"/>
      <c r="AT248" s="251" t="s">
        <v>146</v>
      </c>
      <c r="AU248" s="251" t="s">
        <v>84</v>
      </c>
      <c r="AV248" s="13" t="s">
        <v>82</v>
      </c>
      <c r="AW248" s="13" t="s">
        <v>30</v>
      </c>
      <c r="AX248" s="13" t="s">
        <v>74</v>
      </c>
      <c r="AY248" s="251" t="s">
        <v>137</v>
      </c>
    </row>
    <row r="249" s="13" customFormat="1">
      <c r="A249" s="13"/>
      <c r="B249" s="241"/>
      <c r="C249" s="242"/>
      <c r="D249" s="243" t="s">
        <v>146</v>
      </c>
      <c r="E249" s="244" t="s">
        <v>1</v>
      </c>
      <c r="F249" s="245" t="s">
        <v>246</v>
      </c>
      <c r="G249" s="242"/>
      <c r="H249" s="244" t="s">
        <v>1</v>
      </c>
      <c r="I249" s="246"/>
      <c r="J249" s="242"/>
      <c r="K249" s="242"/>
      <c r="L249" s="247"/>
      <c r="M249" s="248"/>
      <c r="N249" s="249"/>
      <c r="O249" s="249"/>
      <c r="P249" s="249"/>
      <c r="Q249" s="249"/>
      <c r="R249" s="249"/>
      <c r="S249" s="249"/>
      <c r="T249" s="250"/>
      <c r="U249" s="13"/>
      <c r="V249" s="13"/>
      <c r="W249" s="13"/>
      <c r="X249" s="13"/>
      <c r="Y249" s="13"/>
      <c r="Z249" s="13"/>
      <c r="AA249" s="13"/>
      <c r="AB249" s="13"/>
      <c r="AC249" s="13"/>
      <c r="AD249" s="13"/>
      <c r="AE249" s="13"/>
      <c r="AT249" s="251" t="s">
        <v>146</v>
      </c>
      <c r="AU249" s="251" t="s">
        <v>84</v>
      </c>
      <c r="AV249" s="13" t="s">
        <v>82</v>
      </c>
      <c r="AW249" s="13" t="s">
        <v>30</v>
      </c>
      <c r="AX249" s="13" t="s">
        <v>74</v>
      </c>
      <c r="AY249" s="251" t="s">
        <v>137</v>
      </c>
    </row>
    <row r="250" s="14" customFormat="1">
      <c r="A250" s="14"/>
      <c r="B250" s="252"/>
      <c r="C250" s="253"/>
      <c r="D250" s="243" t="s">
        <v>146</v>
      </c>
      <c r="E250" s="254" t="s">
        <v>1</v>
      </c>
      <c r="F250" s="255" t="s">
        <v>247</v>
      </c>
      <c r="G250" s="253"/>
      <c r="H250" s="256">
        <v>0.088999999999999996</v>
      </c>
      <c r="I250" s="257"/>
      <c r="J250" s="253"/>
      <c r="K250" s="253"/>
      <c r="L250" s="258"/>
      <c r="M250" s="259"/>
      <c r="N250" s="260"/>
      <c r="O250" s="260"/>
      <c r="P250" s="260"/>
      <c r="Q250" s="260"/>
      <c r="R250" s="260"/>
      <c r="S250" s="260"/>
      <c r="T250" s="261"/>
      <c r="U250" s="14"/>
      <c r="V250" s="14"/>
      <c r="W250" s="14"/>
      <c r="X250" s="14"/>
      <c r="Y250" s="14"/>
      <c r="Z250" s="14"/>
      <c r="AA250" s="14"/>
      <c r="AB250" s="14"/>
      <c r="AC250" s="14"/>
      <c r="AD250" s="14"/>
      <c r="AE250" s="14"/>
      <c r="AT250" s="262" t="s">
        <v>146</v>
      </c>
      <c r="AU250" s="262" t="s">
        <v>84</v>
      </c>
      <c r="AV250" s="14" t="s">
        <v>84</v>
      </c>
      <c r="AW250" s="14" t="s">
        <v>30</v>
      </c>
      <c r="AX250" s="14" t="s">
        <v>74</v>
      </c>
      <c r="AY250" s="262" t="s">
        <v>137</v>
      </c>
    </row>
    <row r="251" s="13" customFormat="1">
      <c r="A251" s="13"/>
      <c r="B251" s="241"/>
      <c r="C251" s="242"/>
      <c r="D251" s="243" t="s">
        <v>146</v>
      </c>
      <c r="E251" s="244" t="s">
        <v>1</v>
      </c>
      <c r="F251" s="245" t="s">
        <v>248</v>
      </c>
      <c r="G251" s="242"/>
      <c r="H251" s="244" t="s">
        <v>1</v>
      </c>
      <c r="I251" s="246"/>
      <c r="J251" s="242"/>
      <c r="K251" s="242"/>
      <c r="L251" s="247"/>
      <c r="M251" s="248"/>
      <c r="N251" s="249"/>
      <c r="O251" s="249"/>
      <c r="P251" s="249"/>
      <c r="Q251" s="249"/>
      <c r="R251" s="249"/>
      <c r="S251" s="249"/>
      <c r="T251" s="250"/>
      <c r="U251" s="13"/>
      <c r="V251" s="13"/>
      <c r="W251" s="13"/>
      <c r="X251" s="13"/>
      <c r="Y251" s="13"/>
      <c r="Z251" s="13"/>
      <c r="AA251" s="13"/>
      <c r="AB251" s="13"/>
      <c r="AC251" s="13"/>
      <c r="AD251" s="13"/>
      <c r="AE251" s="13"/>
      <c r="AT251" s="251" t="s">
        <v>146</v>
      </c>
      <c r="AU251" s="251" t="s">
        <v>84</v>
      </c>
      <c r="AV251" s="13" t="s">
        <v>82</v>
      </c>
      <c r="AW251" s="13" t="s">
        <v>30</v>
      </c>
      <c r="AX251" s="13" t="s">
        <v>74</v>
      </c>
      <c r="AY251" s="251" t="s">
        <v>137</v>
      </c>
    </row>
    <row r="252" s="14" customFormat="1">
      <c r="A252" s="14"/>
      <c r="B252" s="252"/>
      <c r="C252" s="253"/>
      <c r="D252" s="243" t="s">
        <v>146</v>
      </c>
      <c r="E252" s="254" t="s">
        <v>1</v>
      </c>
      <c r="F252" s="255" t="s">
        <v>249</v>
      </c>
      <c r="G252" s="253"/>
      <c r="H252" s="256">
        <v>0.028000000000000001</v>
      </c>
      <c r="I252" s="257"/>
      <c r="J252" s="253"/>
      <c r="K252" s="253"/>
      <c r="L252" s="258"/>
      <c r="M252" s="259"/>
      <c r="N252" s="260"/>
      <c r="O252" s="260"/>
      <c r="P252" s="260"/>
      <c r="Q252" s="260"/>
      <c r="R252" s="260"/>
      <c r="S252" s="260"/>
      <c r="T252" s="261"/>
      <c r="U252" s="14"/>
      <c r="V252" s="14"/>
      <c r="W252" s="14"/>
      <c r="X252" s="14"/>
      <c r="Y252" s="14"/>
      <c r="Z252" s="14"/>
      <c r="AA252" s="14"/>
      <c r="AB252" s="14"/>
      <c r="AC252" s="14"/>
      <c r="AD252" s="14"/>
      <c r="AE252" s="14"/>
      <c r="AT252" s="262" t="s">
        <v>146</v>
      </c>
      <c r="AU252" s="262" t="s">
        <v>84</v>
      </c>
      <c r="AV252" s="14" t="s">
        <v>84</v>
      </c>
      <c r="AW252" s="14" t="s">
        <v>30</v>
      </c>
      <c r="AX252" s="14" t="s">
        <v>82</v>
      </c>
      <c r="AY252" s="262" t="s">
        <v>137</v>
      </c>
    </row>
    <row r="253" s="14" customFormat="1">
      <c r="A253" s="14"/>
      <c r="B253" s="252"/>
      <c r="C253" s="253"/>
      <c r="D253" s="243" t="s">
        <v>146</v>
      </c>
      <c r="E253" s="253"/>
      <c r="F253" s="255" t="s">
        <v>266</v>
      </c>
      <c r="G253" s="253"/>
      <c r="H253" s="256">
        <v>0.032000000000000001</v>
      </c>
      <c r="I253" s="257"/>
      <c r="J253" s="253"/>
      <c r="K253" s="253"/>
      <c r="L253" s="258"/>
      <c r="M253" s="259"/>
      <c r="N253" s="260"/>
      <c r="O253" s="260"/>
      <c r="P253" s="260"/>
      <c r="Q253" s="260"/>
      <c r="R253" s="260"/>
      <c r="S253" s="260"/>
      <c r="T253" s="261"/>
      <c r="U253" s="14"/>
      <c r="V253" s="14"/>
      <c r="W253" s="14"/>
      <c r="X253" s="14"/>
      <c r="Y253" s="14"/>
      <c r="Z253" s="14"/>
      <c r="AA253" s="14"/>
      <c r="AB253" s="14"/>
      <c r="AC253" s="14"/>
      <c r="AD253" s="14"/>
      <c r="AE253" s="14"/>
      <c r="AT253" s="262" t="s">
        <v>146</v>
      </c>
      <c r="AU253" s="262" t="s">
        <v>84</v>
      </c>
      <c r="AV253" s="14" t="s">
        <v>84</v>
      </c>
      <c r="AW253" s="14" t="s">
        <v>4</v>
      </c>
      <c r="AX253" s="14" t="s">
        <v>82</v>
      </c>
      <c r="AY253" s="262" t="s">
        <v>137</v>
      </c>
    </row>
    <row r="254" s="2" customFormat="1" ht="21.75" customHeight="1">
      <c r="A254" s="38"/>
      <c r="B254" s="39"/>
      <c r="C254" s="274" t="s">
        <v>267</v>
      </c>
      <c r="D254" s="274" t="s">
        <v>254</v>
      </c>
      <c r="E254" s="275" t="s">
        <v>268</v>
      </c>
      <c r="F254" s="276" t="s">
        <v>269</v>
      </c>
      <c r="G254" s="277" t="s">
        <v>217</v>
      </c>
      <c r="H254" s="278">
        <v>0.014999999999999999</v>
      </c>
      <c r="I254" s="279"/>
      <c r="J254" s="280">
        <f>ROUND(I254*H254,2)</f>
        <v>0</v>
      </c>
      <c r="K254" s="281"/>
      <c r="L254" s="282"/>
      <c r="M254" s="283" t="s">
        <v>1</v>
      </c>
      <c r="N254" s="284" t="s">
        <v>39</v>
      </c>
      <c r="O254" s="91"/>
      <c r="P254" s="237">
        <f>O254*H254</f>
        <v>0</v>
      </c>
      <c r="Q254" s="237">
        <v>1</v>
      </c>
      <c r="R254" s="237">
        <f>Q254*H254</f>
        <v>0.014999999999999999</v>
      </c>
      <c r="S254" s="237">
        <v>0</v>
      </c>
      <c r="T254" s="238">
        <f>S254*H254</f>
        <v>0</v>
      </c>
      <c r="U254" s="38"/>
      <c r="V254" s="38"/>
      <c r="W254" s="38"/>
      <c r="X254" s="38"/>
      <c r="Y254" s="38"/>
      <c r="Z254" s="38"/>
      <c r="AA254" s="38"/>
      <c r="AB254" s="38"/>
      <c r="AC254" s="38"/>
      <c r="AD254" s="38"/>
      <c r="AE254" s="38"/>
      <c r="AR254" s="239" t="s">
        <v>201</v>
      </c>
      <c r="AT254" s="239" t="s">
        <v>254</v>
      </c>
      <c r="AU254" s="239" t="s">
        <v>84</v>
      </c>
      <c r="AY254" s="17" t="s">
        <v>137</v>
      </c>
      <c r="BE254" s="240">
        <f>IF(N254="základní",J254,0)</f>
        <v>0</v>
      </c>
      <c r="BF254" s="240">
        <f>IF(N254="snížená",J254,0)</f>
        <v>0</v>
      </c>
      <c r="BG254" s="240">
        <f>IF(N254="zákl. přenesená",J254,0)</f>
        <v>0</v>
      </c>
      <c r="BH254" s="240">
        <f>IF(N254="sníž. přenesená",J254,0)</f>
        <v>0</v>
      </c>
      <c r="BI254" s="240">
        <f>IF(N254="nulová",J254,0)</f>
        <v>0</v>
      </c>
      <c r="BJ254" s="17" t="s">
        <v>82</v>
      </c>
      <c r="BK254" s="240">
        <f>ROUND(I254*H254,2)</f>
        <v>0</v>
      </c>
      <c r="BL254" s="17" t="s">
        <v>144</v>
      </c>
      <c r="BM254" s="239" t="s">
        <v>270</v>
      </c>
    </row>
    <row r="255" s="2" customFormat="1">
      <c r="A255" s="38"/>
      <c r="B255" s="39"/>
      <c r="C255" s="40"/>
      <c r="D255" s="243" t="s">
        <v>258</v>
      </c>
      <c r="E255" s="40"/>
      <c r="F255" s="285" t="s">
        <v>271</v>
      </c>
      <c r="G255" s="40"/>
      <c r="H255" s="40"/>
      <c r="I255" s="286"/>
      <c r="J255" s="40"/>
      <c r="K255" s="40"/>
      <c r="L255" s="44"/>
      <c r="M255" s="287"/>
      <c r="N255" s="288"/>
      <c r="O255" s="91"/>
      <c r="P255" s="91"/>
      <c r="Q255" s="91"/>
      <c r="R255" s="91"/>
      <c r="S255" s="91"/>
      <c r="T255" s="92"/>
      <c r="U255" s="38"/>
      <c r="V255" s="38"/>
      <c r="W255" s="38"/>
      <c r="X255" s="38"/>
      <c r="Y255" s="38"/>
      <c r="Z255" s="38"/>
      <c r="AA255" s="38"/>
      <c r="AB255" s="38"/>
      <c r="AC255" s="38"/>
      <c r="AD255" s="38"/>
      <c r="AE255" s="38"/>
      <c r="AT255" s="17" t="s">
        <v>258</v>
      </c>
      <c r="AU255" s="17" t="s">
        <v>84</v>
      </c>
    </row>
    <row r="256" s="13" customFormat="1">
      <c r="A256" s="13"/>
      <c r="B256" s="241"/>
      <c r="C256" s="242"/>
      <c r="D256" s="243" t="s">
        <v>146</v>
      </c>
      <c r="E256" s="244" t="s">
        <v>1</v>
      </c>
      <c r="F256" s="245" t="s">
        <v>147</v>
      </c>
      <c r="G256" s="242"/>
      <c r="H256" s="244" t="s">
        <v>1</v>
      </c>
      <c r="I256" s="246"/>
      <c r="J256" s="242"/>
      <c r="K256" s="242"/>
      <c r="L256" s="247"/>
      <c r="M256" s="248"/>
      <c r="N256" s="249"/>
      <c r="O256" s="249"/>
      <c r="P256" s="249"/>
      <c r="Q256" s="249"/>
      <c r="R256" s="249"/>
      <c r="S256" s="249"/>
      <c r="T256" s="250"/>
      <c r="U256" s="13"/>
      <c r="V256" s="13"/>
      <c r="W256" s="13"/>
      <c r="X256" s="13"/>
      <c r="Y256" s="13"/>
      <c r="Z256" s="13"/>
      <c r="AA256" s="13"/>
      <c r="AB256" s="13"/>
      <c r="AC256" s="13"/>
      <c r="AD256" s="13"/>
      <c r="AE256" s="13"/>
      <c r="AT256" s="251" t="s">
        <v>146</v>
      </c>
      <c r="AU256" s="251" t="s">
        <v>84</v>
      </c>
      <c r="AV256" s="13" t="s">
        <v>82</v>
      </c>
      <c r="AW256" s="13" t="s">
        <v>30</v>
      </c>
      <c r="AX256" s="13" t="s">
        <v>74</v>
      </c>
      <c r="AY256" s="251" t="s">
        <v>137</v>
      </c>
    </row>
    <row r="257" s="13" customFormat="1">
      <c r="A257" s="13"/>
      <c r="B257" s="241"/>
      <c r="C257" s="242"/>
      <c r="D257" s="243" t="s">
        <v>146</v>
      </c>
      <c r="E257" s="244" t="s">
        <v>1</v>
      </c>
      <c r="F257" s="245" t="s">
        <v>250</v>
      </c>
      <c r="G257" s="242"/>
      <c r="H257" s="244" t="s">
        <v>1</v>
      </c>
      <c r="I257" s="246"/>
      <c r="J257" s="242"/>
      <c r="K257" s="242"/>
      <c r="L257" s="247"/>
      <c r="M257" s="248"/>
      <c r="N257" s="249"/>
      <c r="O257" s="249"/>
      <c r="P257" s="249"/>
      <c r="Q257" s="249"/>
      <c r="R257" s="249"/>
      <c r="S257" s="249"/>
      <c r="T257" s="250"/>
      <c r="U257" s="13"/>
      <c r="V257" s="13"/>
      <c r="W257" s="13"/>
      <c r="X257" s="13"/>
      <c r="Y257" s="13"/>
      <c r="Z257" s="13"/>
      <c r="AA257" s="13"/>
      <c r="AB257" s="13"/>
      <c r="AC257" s="13"/>
      <c r="AD257" s="13"/>
      <c r="AE257" s="13"/>
      <c r="AT257" s="251" t="s">
        <v>146</v>
      </c>
      <c r="AU257" s="251" t="s">
        <v>84</v>
      </c>
      <c r="AV257" s="13" t="s">
        <v>82</v>
      </c>
      <c r="AW257" s="13" t="s">
        <v>30</v>
      </c>
      <c r="AX257" s="13" t="s">
        <v>74</v>
      </c>
      <c r="AY257" s="251" t="s">
        <v>137</v>
      </c>
    </row>
    <row r="258" s="14" customFormat="1">
      <c r="A258" s="14"/>
      <c r="B258" s="252"/>
      <c r="C258" s="253"/>
      <c r="D258" s="243" t="s">
        <v>146</v>
      </c>
      <c r="E258" s="254" t="s">
        <v>1</v>
      </c>
      <c r="F258" s="255" t="s">
        <v>251</v>
      </c>
      <c r="G258" s="253"/>
      <c r="H258" s="256">
        <v>0.012999999999999999</v>
      </c>
      <c r="I258" s="257"/>
      <c r="J258" s="253"/>
      <c r="K258" s="253"/>
      <c r="L258" s="258"/>
      <c r="M258" s="259"/>
      <c r="N258" s="260"/>
      <c r="O258" s="260"/>
      <c r="P258" s="260"/>
      <c r="Q258" s="260"/>
      <c r="R258" s="260"/>
      <c r="S258" s="260"/>
      <c r="T258" s="261"/>
      <c r="U258" s="14"/>
      <c r="V258" s="14"/>
      <c r="W258" s="14"/>
      <c r="X258" s="14"/>
      <c r="Y258" s="14"/>
      <c r="Z258" s="14"/>
      <c r="AA258" s="14"/>
      <c r="AB258" s="14"/>
      <c r="AC258" s="14"/>
      <c r="AD258" s="14"/>
      <c r="AE258" s="14"/>
      <c r="AT258" s="262" t="s">
        <v>146</v>
      </c>
      <c r="AU258" s="262" t="s">
        <v>84</v>
      </c>
      <c r="AV258" s="14" t="s">
        <v>84</v>
      </c>
      <c r="AW258" s="14" t="s">
        <v>30</v>
      </c>
      <c r="AX258" s="14" t="s">
        <v>74</v>
      </c>
      <c r="AY258" s="262" t="s">
        <v>137</v>
      </c>
    </row>
    <row r="259" s="15" customFormat="1">
      <c r="A259" s="15"/>
      <c r="B259" s="263"/>
      <c r="C259" s="264"/>
      <c r="D259" s="243" t="s">
        <v>146</v>
      </c>
      <c r="E259" s="265" t="s">
        <v>1</v>
      </c>
      <c r="F259" s="266" t="s">
        <v>151</v>
      </c>
      <c r="G259" s="264"/>
      <c r="H259" s="267">
        <v>0.012999999999999999</v>
      </c>
      <c r="I259" s="268"/>
      <c r="J259" s="264"/>
      <c r="K259" s="264"/>
      <c r="L259" s="269"/>
      <c r="M259" s="270"/>
      <c r="N259" s="271"/>
      <c r="O259" s="271"/>
      <c r="P259" s="271"/>
      <c r="Q259" s="271"/>
      <c r="R259" s="271"/>
      <c r="S259" s="271"/>
      <c r="T259" s="272"/>
      <c r="U259" s="15"/>
      <c r="V259" s="15"/>
      <c r="W259" s="15"/>
      <c r="X259" s="15"/>
      <c r="Y259" s="15"/>
      <c r="Z259" s="15"/>
      <c r="AA259" s="15"/>
      <c r="AB259" s="15"/>
      <c r="AC259" s="15"/>
      <c r="AD259" s="15"/>
      <c r="AE259" s="15"/>
      <c r="AT259" s="273" t="s">
        <v>146</v>
      </c>
      <c r="AU259" s="273" t="s">
        <v>84</v>
      </c>
      <c r="AV259" s="15" t="s">
        <v>144</v>
      </c>
      <c r="AW259" s="15" t="s">
        <v>30</v>
      </c>
      <c r="AX259" s="15" t="s">
        <v>82</v>
      </c>
      <c r="AY259" s="273" t="s">
        <v>137</v>
      </c>
    </row>
    <row r="260" s="14" customFormat="1">
      <c r="A260" s="14"/>
      <c r="B260" s="252"/>
      <c r="C260" s="253"/>
      <c r="D260" s="243" t="s">
        <v>146</v>
      </c>
      <c r="E260" s="253"/>
      <c r="F260" s="255" t="s">
        <v>272</v>
      </c>
      <c r="G260" s="253"/>
      <c r="H260" s="256">
        <v>0.014999999999999999</v>
      </c>
      <c r="I260" s="257"/>
      <c r="J260" s="253"/>
      <c r="K260" s="253"/>
      <c r="L260" s="258"/>
      <c r="M260" s="259"/>
      <c r="N260" s="260"/>
      <c r="O260" s="260"/>
      <c r="P260" s="260"/>
      <c r="Q260" s="260"/>
      <c r="R260" s="260"/>
      <c r="S260" s="260"/>
      <c r="T260" s="261"/>
      <c r="U260" s="14"/>
      <c r="V260" s="14"/>
      <c r="W260" s="14"/>
      <c r="X260" s="14"/>
      <c r="Y260" s="14"/>
      <c r="Z260" s="14"/>
      <c r="AA260" s="14"/>
      <c r="AB260" s="14"/>
      <c r="AC260" s="14"/>
      <c r="AD260" s="14"/>
      <c r="AE260" s="14"/>
      <c r="AT260" s="262" t="s">
        <v>146</v>
      </c>
      <c r="AU260" s="262" t="s">
        <v>84</v>
      </c>
      <c r="AV260" s="14" t="s">
        <v>84</v>
      </c>
      <c r="AW260" s="14" t="s">
        <v>4</v>
      </c>
      <c r="AX260" s="14" t="s">
        <v>82</v>
      </c>
      <c r="AY260" s="262" t="s">
        <v>137</v>
      </c>
    </row>
    <row r="261" s="2" customFormat="1" ht="37.8" customHeight="1">
      <c r="A261" s="38"/>
      <c r="B261" s="39"/>
      <c r="C261" s="227" t="s">
        <v>273</v>
      </c>
      <c r="D261" s="227" t="s">
        <v>140</v>
      </c>
      <c r="E261" s="228" t="s">
        <v>274</v>
      </c>
      <c r="F261" s="229" t="s">
        <v>275</v>
      </c>
      <c r="G261" s="230" t="s">
        <v>217</v>
      </c>
      <c r="H261" s="231">
        <v>2.544</v>
      </c>
      <c r="I261" s="232"/>
      <c r="J261" s="233">
        <f>ROUND(I261*H261,2)</f>
        <v>0</v>
      </c>
      <c r="K261" s="234"/>
      <c r="L261" s="44"/>
      <c r="M261" s="235" t="s">
        <v>1</v>
      </c>
      <c r="N261" s="236" t="s">
        <v>39</v>
      </c>
      <c r="O261" s="91"/>
      <c r="P261" s="237">
        <f>O261*H261</f>
        <v>0</v>
      </c>
      <c r="Q261" s="237">
        <v>0.017090000000000001</v>
      </c>
      <c r="R261" s="237">
        <f>Q261*H261</f>
        <v>0.043476960000000002</v>
      </c>
      <c r="S261" s="237">
        <v>0</v>
      </c>
      <c r="T261" s="238">
        <f>S261*H261</f>
        <v>0</v>
      </c>
      <c r="U261" s="38"/>
      <c r="V261" s="38"/>
      <c r="W261" s="38"/>
      <c r="X261" s="38"/>
      <c r="Y261" s="38"/>
      <c r="Z261" s="38"/>
      <c r="AA261" s="38"/>
      <c r="AB261" s="38"/>
      <c r="AC261" s="38"/>
      <c r="AD261" s="38"/>
      <c r="AE261" s="38"/>
      <c r="AR261" s="239" t="s">
        <v>144</v>
      </c>
      <c r="AT261" s="239" t="s">
        <v>140</v>
      </c>
      <c r="AU261" s="239" t="s">
        <v>84</v>
      </c>
      <c r="AY261" s="17" t="s">
        <v>137</v>
      </c>
      <c r="BE261" s="240">
        <f>IF(N261="základní",J261,0)</f>
        <v>0</v>
      </c>
      <c r="BF261" s="240">
        <f>IF(N261="snížená",J261,0)</f>
        <v>0</v>
      </c>
      <c r="BG261" s="240">
        <f>IF(N261="zákl. přenesená",J261,0)</f>
        <v>0</v>
      </c>
      <c r="BH261" s="240">
        <f>IF(N261="sníž. přenesená",J261,0)</f>
        <v>0</v>
      </c>
      <c r="BI261" s="240">
        <f>IF(N261="nulová",J261,0)</f>
        <v>0</v>
      </c>
      <c r="BJ261" s="17" t="s">
        <v>82</v>
      </c>
      <c r="BK261" s="240">
        <f>ROUND(I261*H261,2)</f>
        <v>0</v>
      </c>
      <c r="BL261" s="17" t="s">
        <v>144</v>
      </c>
      <c r="BM261" s="239" t="s">
        <v>276</v>
      </c>
    </row>
    <row r="262" s="13" customFormat="1">
      <c r="A262" s="13"/>
      <c r="B262" s="241"/>
      <c r="C262" s="242"/>
      <c r="D262" s="243" t="s">
        <v>146</v>
      </c>
      <c r="E262" s="244" t="s">
        <v>1</v>
      </c>
      <c r="F262" s="245" t="s">
        <v>147</v>
      </c>
      <c r="G262" s="242"/>
      <c r="H262" s="244" t="s">
        <v>1</v>
      </c>
      <c r="I262" s="246"/>
      <c r="J262" s="242"/>
      <c r="K262" s="242"/>
      <c r="L262" s="247"/>
      <c r="M262" s="248"/>
      <c r="N262" s="249"/>
      <c r="O262" s="249"/>
      <c r="P262" s="249"/>
      <c r="Q262" s="249"/>
      <c r="R262" s="249"/>
      <c r="S262" s="249"/>
      <c r="T262" s="250"/>
      <c r="U262" s="13"/>
      <c r="V262" s="13"/>
      <c r="W262" s="13"/>
      <c r="X262" s="13"/>
      <c r="Y262" s="13"/>
      <c r="Z262" s="13"/>
      <c r="AA262" s="13"/>
      <c r="AB262" s="13"/>
      <c r="AC262" s="13"/>
      <c r="AD262" s="13"/>
      <c r="AE262" s="13"/>
      <c r="AT262" s="251" t="s">
        <v>146</v>
      </c>
      <c r="AU262" s="251" t="s">
        <v>84</v>
      </c>
      <c r="AV262" s="13" t="s">
        <v>82</v>
      </c>
      <c r="AW262" s="13" t="s">
        <v>30</v>
      </c>
      <c r="AX262" s="13" t="s">
        <v>74</v>
      </c>
      <c r="AY262" s="251" t="s">
        <v>137</v>
      </c>
    </row>
    <row r="263" s="13" customFormat="1">
      <c r="A263" s="13"/>
      <c r="B263" s="241"/>
      <c r="C263" s="242"/>
      <c r="D263" s="243" t="s">
        <v>146</v>
      </c>
      <c r="E263" s="244" t="s">
        <v>1</v>
      </c>
      <c r="F263" s="245" t="s">
        <v>277</v>
      </c>
      <c r="G263" s="242"/>
      <c r="H263" s="244" t="s">
        <v>1</v>
      </c>
      <c r="I263" s="246"/>
      <c r="J263" s="242"/>
      <c r="K263" s="242"/>
      <c r="L263" s="247"/>
      <c r="M263" s="248"/>
      <c r="N263" s="249"/>
      <c r="O263" s="249"/>
      <c r="P263" s="249"/>
      <c r="Q263" s="249"/>
      <c r="R263" s="249"/>
      <c r="S263" s="249"/>
      <c r="T263" s="250"/>
      <c r="U263" s="13"/>
      <c r="V263" s="13"/>
      <c r="W263" s="13"/>
      <c r="X263" s="13"/>
      <c r="Y263" s="13"/>
      <c r="Z263" s="13"/>
      <c r="AA263" s="13"/>
      <c r="AB263" s="13"/>
      <c r="AC263" s="13"/>
      <c r="AD263" s="13"/>
      <c r="AE263" s="13"/>
      <c r="AT263" s="251" t="s">
        <v>146</v>
      </c>
      <c r="AU263" s="251" t="s">
        <v>84</v>
      </c>
      <c r="AV263" s="13" t="s">
        <v>82</v>
      </c>
      <c r="AW263" s="13" t="s">
        <v>30</v>
      </c>
      <c r="AX263" s="13" t="s">
        <v>74</v>
      </c>
      <c r="AY263" s="251" t="s">
        <v>137</v>
      </c>
    </row>
    <row r="264" s="14" customFormat="1">
      <c r="A264" s="14"/>
      <c r="B264" s="252"/>
      <c r="C264" s="253"/>
      <c r="D264" s="243" t="s">
        <v>146</v>
      </c>
      <c r="E264" s="254" t="s">
        <v>1</v>
      </c>
      <c r="F264" s="255" t="s">
        <v>278</v>
      </c>
      <c r="G264" s="253"/>
      <c r="H264" s="256">
        <v>0.188</v>
      </c>
      <c r="I264" s="257"/>
      <c r="J264" s="253"/>
      <c r="K264" s="253"/>
      <c r="L264" s="258"/>
      <c r="M264" s="259"/>
      <c r="N264" s="260"/>
      <c r="O264" s="260"/>
      <c r="P264" s="260"/>
      <c r="Q264" s="260"/>
      <c r="R264" s="260"/>
      <c r="S264" s="260"/>
      <c r="T264" s="261"/>
      <c r="U264" s="14"/>
      <c r="V264" s="14"/>
      <c r="W264" s="14"/>
      <c r="X264" s="14"/>
      <c r="Y264" s="14"/>
      <c r="Z264" s="14"/>
      <c r="AA264" s="14"/>
      <c r="AB264" s="14"/>
      <c r="AC264" s="14"/>
      <c r="AD264" s="14"/>
      <c r="AE264" s="14"/>
      <c r="AT264" s="262" t="s">
        <v>146</v>
      </c>
      <c r="AU264" s="262" t="s">
        <v>84</v>
      </c>
      <c r="AV264" s="14" t="s">
        <v>84</v>
      </c>
      <c r="AW264" s="14" t="s">
        <v>30</v>
      </c>
      <c r="AX264" s="14" t="s">
        <v>74</v>
      </c>
      <c r="AY264" s="262" t="s">
        <v>137</v>
      </c>
    </row>
    <row r="265" s="13" customFormat="1">
      <c r="A265" s="13"/>
      <c r="B265" s="241"/>
      <c r="C265" s="242"/>
      <c r="D265" s="243" t="s">
        <v>146</v>
      </c>
      <c r="E265" s="244" t="s">
        <v>1</v>
      </c>
      <c r="F265" s="245" t="s">
        <v>279</v>
      </c>
      <c r="G265" s="242"/>
      <c r="H265" s="244" t="s">
        <v>1</v>
      </c>
      <c r="I265" s="246"/>
      <c r="J265" s="242"/>
      <c r="K265" s="242"/>
      <c r="L265" s="247"/>
      <c r="M265" s="248"/>
      <c r="N265" s="249"/>
      <c r="O265" s="249"/>
      <c r="P265" s="249"/>
      <c r="Q265" s="249"/>
      <c r="R265" s="249"/>
      <c r="S265" s="249"/>
      <c r="T265" s="250"/>
      <c r="U265" s="13"/>
      <c r="V265" s="13"/>
      <c r="W265" s="13"/>
      <c r="X265" s="13"/>
      <c r="Y265" s="13"/>
      <c r="Z265" s="13"/>
      <c r="AA265" s="13"/>
      <c r="AB265" s="13"/>
      <c r="AC265" s="13"/>
      <c r="AD265" s="13"/>
      <c r="AE265" s="13"/>
      <c r="AT265" s="251" t="s">
        <v>146</v>
      </c>
      <c r="AU265" s="251" t="s">
        <v>84</v>
      </c>
      <c r="AV265" s="13" t="s">
        <v>82</v>
      </c>
      <c r="AW265" s="13" t="s">
        <v>30</v>
      </c>
      <c r="AX265" s="13" t="s">
        <v>74</v>
      </c>
      <c r="AY265" s="251" t="s">
        <v>137</v>
      </c>
    </row>
    <row r="266" s="14" customFormat="1">
      <c r="A266" s="14"/>
      <c r="B266" s="252"/>
      <c r="C266" s="253"/>
      <c r="D266" s="243" t="s">
        <v>146</v>
      </c>
      <c r="E266" s="254" t="s">
        <v>1</v>
      </c>
      <c r="F266" s="255" t="s">
        <v>280</v>
      </c>
      <c r="G266" s="253"/>
      <c r="H266" s="256">
        <v>0.14099999999999999</v>
      </c>
      <c r="I266" s="257"/>
      <c r="J266" s="253"/>
      <c r="K266" s="253"/>
      <c r="L266" s="258"/>
      <c r="M266" s="259"/>
      <c r="N266" s="260"/>
      <c r="O266" s="260"/>
      <c r="P266" s="260"/>
      <c r="Q266" s="260"/>
      <c r="R266" s="260"/>
      <c r="S266" s="260"/>
      <c r="T266" s="261"/>
      <c r="U266" s="14"/>
      <c r="V266" s="14"/>
      <c r="W266" s="14"/>
      <c r="X266" s="14"/>
      <c r="Y266" s="14"/>
      <c r="Z266" s="14"/>
      <c r="AA266" s="14"/>
      <c r="AB266" s="14"/>
      <c r="AC266" s="14"/>
      <c r="AD266" s="14"/>
      <c r="AE266" s="14"/>
      <c r="AT266" s="262" t="s">
        <v>146</v>
      </c>
      <c r="AU266" s="262" t="s">
        <v>84</v>
      </c>
      <c r="AV266" s="14" t="s">
        <v>84</v>
      </c>
      <c r="AW266" s="14" t="s">
        <v>30</v>
      </c>
      <c r="AX266" s="14" t="s">
        <v>74</v>
      </c>
      <c r="AY266" s="262" t="s">
        <v>137</v>
      </c>
    </row>
    <row r="267" s="13" customFormat="1">
      <c r="A267" s="13"/>
      <c r="B267" s="241"/>
      <c r="C267" s="242"/>
      <c r="D267" s="243" t="s">
        <v>146</v>
      </c>
      <c r="E267" s="244" t="s">
        <v>1</v>
      </c>
      <c r="F267" s="245" t="s">
        <v>281</v>
      </c>
      <c r="G267" s="242"/>
      <c r="H267" s="244" t="s">
        <v>1</v>
      </c>
      <c r="I267" s="246"/>
      <c r="J267" s="242"/>
      <c r="K267" s="242"/>
      <c r="L267" s="247"/>
      <c r="M267" s="248"/>
      <c r="N267" s="249"/>
      <c r="O267" s="249"/>
      <c r="P267" s="249"/>
      <c r="Q267" s="249"/>
      <c r="R267" s="249"/>
      <c r="S267" s="249"/>
      <c r="T267" s="250"/>
      <c r="U267" s="13"/>
      <c r="V267" s="13"/>
      <c r="W267" s="13"/>
      <c r="X267" s="13"/>
      <c r="Y267" s="13"/>
      <c r="Z267" s="13"/>
      <c r="AA267" s="13"/>
      <c r="AB267" s="13"/>
      <c r="AC267" s="13"/>
      <c r="AD267" s="13"/>
      <c r="AE267" s="13"/>
      <c r="AT267" s="251" t="s">
        <v>146</v>
      </c>
      <c r="AU267" s="251" t="s">
        <v>84</v>
      </c>
      <c r="AV267" s="13" t="s">
        <v>82</v>
      </c>
      <c r="AW267" s="13" t="s">
        <v>30</v>
      </c>
      <c r="AX267" s="13" t="s">
        <v>74</v>
      </c>
      <c r="AY267" s="251" t="s">
        <v>137</v>
      </c>
    </row>
    <row r="268" s="14" customFormat="1">
      <c r="A268" s="14"/>
      <c r="B268" s="252"/>
      <c r="C268" s="253"/>
      <c r="D268" s="243" t="s">
        <v>146</v>
      </c>
      <c r="E268" s="254" t="s">
        <v>1</v>
      </c>
      <c r="F268" s="255" t="s">
        <v>282</v>
      </c>
      <c r="G268" s="253"/>
      <c r="H268" s="256">
        <v>0.34000000000000002</v>
      </c>
      <c r="I268" s="257"/>
      <c r="J268" s="253"/>
      <c r="K268" s="253"/>
      <c r="L268" s="258"/>
      <c r="M268" s="259"/>
      <c r="N268" s="260"/>
      <c r="O268" s="260"/>
      <c r="P268" s="260"/>
      <c r="Q268" s="260"/>
      <c r="R268" s="260"/>
      <c r="S268" s="260"/>
      <c r="T268" s="261"/>
      <c r="U268" s="14"/>
      <c r="V268" s="14"/>
      <c r="W268" s="14"/>
      <c r="X268" s="14"/>
      <c r="Y268" s="14"/>
      <c r="Z268" s="14"/>
      <c r="AA268" s="14"/>
      <c r="AB268" s="14"/>
      <c r="AC268" s="14"/>
      <c r="AD268" s="14"/>
      <c r="AE268" s="14"/>
      <c r="AT268" s="262" t="s">
        <v>146</v>
      </c>
      <c r="AU268" s="262" t="s">
        <v>84</v>
      </c>
      <c r="AV268" s="14" t="s">
        <v>84</v>
      </c>
      <c r="AW268" s="14" t="s">
        <v>30</v>
      </c>
      <c r="AX268" s="14" t="s">
        <v>74</v>
      </c>
      <c r="AY268" s="262" t="s">
        <v>137</v>
      </c>
    </row>
    <row r="269" s="13" customFormat="1">
      <c r="A269" s="13"/>
      <c r="B269" s="241"/>
      <c r="C269" s="242"/>
      <c r="D269" s="243" t="s">
        <v>146</v>
      </c>
      <c r="E269" s="244" t="s">
        <v>1</v>
      </c>
      <c r="F269" s="245" t="s">
        <v>283</v>
      </c>
      <c r="G269" s="242"/>
      <c r="H269" s="244" t="s">
        <v>1</v>
      </c>
      <c r="I269" s="246"/>
      <c r="J269" s="242"/>
      <c r="K269" s="242"/>
      <c r="L269" s="247"/>
      <c r="M269" s="248"/>
      <c r="N269" s="249"/>
      <c r="O269" s="249"/>
      <c r="P269" s="249"/>
      <c r="Q269" s="249"/>
      <c r="R269" s="249"/>
      <c r="S269" s="249"/>
      <c r="T269" s="250"/>
      <c r="U269" s="13"/>
      <c r="V269" s="13"/>
      <c r="W269" s="13"/>
      <c r="X269" s="13"/>
      <c r="Y269" s="13"/>
      <c r="Z269" s="13"/>
      <c r="AA269" s="13"/>
      <c r="AB269" s="13"/>
      <c r="AC269" s="13"/>
      <c r="AD269" s="13"/>
      <c r="AE269" s="13"/>
      <c r="AT269" s="251" t="s">
        <v>146</v>
      </c>
      <c r="AU269" s="251" t="s">
        <v>84</v>
      </c>
      <c r="AV269" s="13" t="s">
        <v>82</v>
      </c>
      <c r="AW269" s="13" t="s">
        <v>30</v>
      </c>
      <c r="AX269" s="13" t="s">
        <v>74</v>
      </c>
      <c r="AY269" s="251" t="s">
        <v>137</v>
      </c>
    </row>
    <row r="270" s="14" customFormat="1">
      <c r="A270" s="14"/>
      <c r="B270" s="252"/>
      <c r="C270" s="253"/>
      <c r="D270" s="243" t="s">
        <v>146</v>
      </c>
      <c r="E270" s="254" t="s">
        <v>1</v>
      </c>
      <c r="F270" s="255" t="s">
        <v>284</v>
      </c>
      <c r="G270" s="253"/>
      <c r="H270" s="256">
        <v>1.5429999999999999</v>
      </c>
      <c r="I270" s="257"/>
      <c r="J270" s="253"/>
      <c r="K270" s="253"/>
      <c r="L270" s="258"/>
      <c r="M270" s="259"/>
      <c r="N270" s="260"/>
      <c r="O270" s="260"/>
      <c r="P270" s="260"/>
      <c r="Q270" s="260"/>
      <c r="R270" s="260"/>
      <c r="S270" s="260"/>
      <c r="T270" s="261"/>
      <c r="U270" s="14"/>
      <c r="V270" s="14"/>
      <c r="W270" s="14"/>
      <c r="X270" s="14"/>
      <c r="Y270" s="14"/>
      <c r="Z270" s="14"/>
      <c r="AA270" s="14"/>
      <c r="AB270" s="14"/>
      <c r="AC270" s="14"/>
      <c r="AD270" s="14"/>
      <c r="AE270" s="14"/>
      <c r="AT270" s="262" t="s">
        <v>146</v>
      </c>
      <c r="AU270" s="262" t="s">
        <v>84</v>
      </c>
      <c r="AV270" s="14" t="s">
        <v>84</v>
      </c>
      <c r="AW270" s="14" t="s">
        <v>30</v>
      </c>
      <c r="AX270" s="14" t="s">
        <v>74</v>
      </c>
      <c r="AY270" s="262" t="s">
        <v>137</v>
      </c>
    </row>
    <row r="271" s="15" customFormat="1">
      <c r="A271" s="15"/>
      <c r="B271" s="263"/>
      <c r="C271" s="264"/>
      <c r="D271" s="243" t="s">
        <v>146</v>
      </c>
      <c r="E271" s="265" t="s">
        <v>1</v>
      </c>
      <c r="F271" s="266" t="s">
        <v>151</v>
      </c>
      <c r="G271" s="264"/>
      <c r="H271" s="267">
        <v>2.2120000000000002</v>
      </c>
      <c r="I271" s="268"/>
      <c r="J271" s="264"/>
      <c r="K271" s="264"/>
      <c r="L271" s="269"/>
      <c r="M271" s="270"/>
      <c r="N271" s="271"/>
      <c r="O271" s="271"/>
      <c r="P271" s="271"/>
      <c r="Q271" s="271"/>
      <c r="R271" s="271"/>
      <c r="S271" s="271"/>
      <c r="T271" s="272"/>
      <c r="U271" s="15"/>
      <c r="V271" s="15"/>
      <c r="W271" s="15"/>
      <c r="X271" s="15"/>
      <c r="Y271" s="15"/>
      <c r="Z271" s="15"/>
      <c r="AA271" s="15"/>
      <c r="AB271" s="15"/>
      <c r="AC271" s="15"/>
      <c r="AD271" s="15"/>
      <c r="AE271" s="15"/>
      <c r="AT271" s="273" t="s">
        <v>146</v>
      </c>
      <c r="AU271" s="273" t="s">
        <v>84</v>
      </c>
      <c r="AV271" s="15" t="s">
        <v>144</v>
      </c>
      <c r="AW271" s="15" t="s">
        <v>30</v>
      </c>
      <c r="AX271" s="15" t="s">
        <v>82</v>
      </c>
      <c r="AY271" s="273" t="s">
        <v>137</v>
      </c>
    </row>
    <row r="272" s="14" customFormat="1">
      <c r="A272" s="14"/>
      <c r="B272" s="252"/>
      <c r="C272" s="253"/>
      <c r="D272" s="243" t="s">
        <v>146</v>
      </c>
      <c r="E272" s="253"/>
      <c r="F272" s="255" t="s">
        <v>285</v>
      </c>
      <c r="G272" s="253"/>
      <c r="H272" s="256">
        <v>2.544</v>
      </c>
      <c r="I272" s="257"/>
      <c r="J272" s="253"/>
      <c r="K272" s="253"/>
      <c r="L272" s="258"/>
      <c r="M272" s="259"/>
      <c r="N272" s="260"/>
      <c r="O272" s="260"/>
      <c r="P272" s="260"/>
      <c r="Q272" s="260"/>
      <c r="R272" s="260"/>
      <c r="S272" s="260"/>
      <c r="T272" s="261"/>
      <c r="U272" s="14"/>
      <c r="V272" s="14"/>
      <c r="W272" s="14"/>
      <c r="X272" s="14"/>
      <c r="Y272" s="14"/>
      <c r="Z272" s="14"/>
      <c r="AA272" s="14"/>
      <c r="AB272" s="14"/>
      <c r="AC272" s="14"/>
      <c r="AD272" s="14"/>
      <c r="AE272" s="14"/>
      <c r="AT272" s="262" t="s">
        <v>146</v>
      </c>
      <c r="AU272" s="262" t="s">
        <v>84</v>
      </c>
      <c r="AV272" s="14" t="s">
        <v>84</v>
      </c>
      <c r="AW272" s="14" t="s">
        <v>4</v>
      </c>
      <c r="AX272" s="14" t="s">
        <v>82</v>
      </c>
      <c r="AY272" s="262" t="s">
        <v>137</v>
      </c>
    </row>
    <row r="273" s="2" customFormat="1" ht="24.15" customHeight="1">
      <c r="A273" s="38"/>
      <c r="B273" s="39"/>
      <c r="C273" s="274" t="s">
        <v>286</v>
      </c>
      <c r="D273" s="274" t="s">
        <v>254</v>
      </c>
      <c r="E273" s="275" t="s">
        <v>287</v>
      </c>
      <c r="F273" s="276" t="s">
        <v>288</v>
      </c>
      <c r="G273" s="277" t="s">
        <v>217</v>
      </c>
      <c r="H273" s="278">
        <v>0.378</v>
      </c>
      <c r="I273" s="279"/>
      <c r="J273" s="280">
        <f>ROUND(I273*H273,2)</f>
        <v>0</v>
      </c>
      <c r="K273" s="281"/>
      <c r="L273" s="282"/>
      <c r="M273" s="283" t="s">
        <v>1</v>
      </c>
      <c r="N273" s="284" t="s">
        <v>39</v>
      </c>
      <c r="O273" s="91"/>
      <c r="P273" s="237">
        <f>O273*H273</f>
        <v>0</v>
      </c>
      <c r="Q273" s="237">
        <v>1</v>
      </c>
      <c r="R273" s="237">
        <f>Q273*H273</f>
        <v>0.378</v>
      </c>
      <c r="S273" s="237">
        <v>0</v>
      </c>
      <c r="T273" s="238">
        <f>S273*H273</f>
        <v>0</v>
      </c>
      <c r="U273" s="38"/>
      <c r="V273" s="38"/>
      <c r="W273" s="38"/>
      <c r="X273" s="38"/>
      <c r="Y273" s="38"/>
      <c r="Z273" s="38"/>
      <c r="AA273" s="38"/>
      <c r="AB273" s="38"/>
      <c r="AC273" s="38"/>
      <c r="AD273" s="38"/>
      <c r="AE273" s="38"/>
      <c r="AR273" s="239" t="s">
        <v>201</v>
      </c>
      <c r="AT273" s="239" t="s">
        <v>254</v>
      </c>
      <c r="AU273" s="239" t="s">
        <v>84</v>
      </c>
      <c r="AY273" s="17" t="s">
        <v>137</v>
      </c>
      <c r="BE273" s="240">
        <f>IF(N273="základní",J273,0)</f>
        <v>0</v>
      </c>
      <c r="BF273" s="240">
        <f>IF(N273="snížená",J273,0)</f>
        <v>0</v>
      </c>
      <c r="BG273" s="240">
        <f>IF(N273="zákl. přenesená",J273,0)</f>
        <v>0</v>
      </c>
      <c r="BH273" s="240">
        <f>IF(N273="sníž. přenesená",J273,0)</f>
        <v>0</v>
      </c>
      <c r="BI273" s="240">
        <f>IF(N273="nulová",J273,0)</f>
        <v>0</v>
      </c>
      <c r="BJ273" s="17" t="s">
        <v>82</v>
      </c>
      <c r="BK273" s="240">
        <f>ROUND(I273*H273,2)</f>
        <v>0</v>
      </c>
      <c r="BL273" s="17" t="s">
        <v>144</v>
      </c>
      <c r="BM273" s="239" t="s">
        <v>289</v>
      </c>
    </row>
    <row r="274" s="2" customFormat="1">
      <c r="A274" s="38"/>
      <c r="B274" s="39"/>
      <c r="C274" s="40"/>
      <c r="D274" s="243" t="s">
        <v>258</v>
      </c>
      <c r="E274" s="40"/>
      <c r="F274" s="285" t="s">
        <v>290</v>
      </c>
      <c r="G274" s="40"/>
      <c r="H274" s="40"/>
      <c r="I274" s="286"/>
      <c r="J274" s="40"/>
      <c r="K274" s="40"/>
      <c r="L274" s="44"/>
      <c r="M274" s="287"/>
      <c r="N274" s="288"/>
      <c r="O274" s="91"/>
      <c r="P274" s="91"/>
      <c r="Q274" s="91"/>
      <c r="R274" s="91"/>
      <c r="S274" s="91"/>
      <c r="T274" s="92"/>
      <c r="U274" s="38"/>
      <c r="V274" s="38"/>
      <c r="W274" s="38"/>
      <c r="X274" s="38"/>
      <c r="Y274" s="38"/>
      <c r="Z274" s="38"/>
      <c r="AA274" s="38"/>
      <c r="AB274" s="38"/>
      <c r="AC274" s="38"/>
      <c r="AD274" s="38"/>
      <c r="AE274" s="38"/>
      <c r="AT274" s="17" t="s">
        <v>258</v>
      </c>
      <c r="AU274" s="17" t="s">
        <v>84</v>
      </c>
    </row>
    <row r="275" s="13" customFormat="1">
      <c r="A275" s="13"/>
      <c r="B275" s="241"/>
      <c r="C275" s="242"/>
      <c r="D275" s="243" t="s">
        <v>146</v>
      </c>
      <c r="E275" s="244" t="s">
        <v>1</v>
      </c>
      <c r="F275" s="245" t="s">
        <v>147</v>
      </c>
      <c r="G275" s="242"/>
      <c r="H275" s="244" t="s">
        <v>1</v>
      </c>
      <c r="I275" s="246"/>
      <c r="J275" s="242"/>
      <c r="K275" s="242"/>
      <c r="L275" s="247"/>
      <c r="M275" s="248"/>
      <c r="N275" s="249"/>
      <c r="O275" s="249"/>
      <c r="P275" s="249"/>
      <c r="Q275" s="249"/>
      <c r="R275" s="249"/>
      <c r="S275" s="249"/>
      <c r="T275" s="250"/>
      <c r="U275" s="13"/>
      <c r="V275" s="13"/>
      <c r="W275" s="13"/>
      <c r="X275" s="13"/>
      <c r="Y275" s="13"/>
      <c r="Z275" s="13"/>
      <c r="AA275" s="13"/>
      <c r="AB275" s="13"/>
      <c r="AC275" s="13"/>
      <c r="AD275" s="13"/>
      <c r="AE275" s="13"/>
      <c r="AT275" s="251" t="s">
        <v>146</v>
      </c>
      <c r="AU275" s="251" t="s">
        <v>84</v>
      </c>
      <c r="AV275" s="13" t="s">
        <v>82</v>
      </c>
      <c r="AW275" s="13" t="s">
        <v>30</v>
      </c>
      <c r="AX275" s="13" t="s">
        <v>74</v>
      </c>
      <c r="AY275" s="251" t="s">
        <v>137</v>
      </c>
    </row>
    <row r="276" s="13" customFormat="1">
      <c r="A276" s="13"/>
      <c r="B276" s="241"/>
      <c r="C276" s="242"/>
      <c r="D276" s="243" t="s">
        <v>146</v>
      </c>
      <c r="E276" s="244" t="s">
        <v>1</v>
      </c>
      <c r="F276" s="245" t="s">
        <v>277</v>
      </c>
      <c r="G276" s="242"/>
      <c r="H276" s="244" t="s">
        <v>1</v>
      </c>
      <c r="I276" s="246"/>
      <c r="J276" s="242"/>
      <c r="K276" s="242"/>
      <c r="L276" s="247"/>
      <c r="M276" s="248"/>
      <c r="N276" s="249"/>
      <c r="O276" s="249"/>
      <c r="P276" s="249"/>
      <c r="Q276" s="249"/>
      <c r="R276" s="249"/>
      <c r="S276" s="249"/>
      <c r="T276" s="250"/>
      <c r="U276" s="13"/>
      <c r="V276" s="13"/>
      <c r="W276" s="13"/>
      <c r="X276" s="13"/>
      <c r="Y276" s="13"/>
      <c r="Z276" s="13"/>
      <c r="AA276" s="13"/>
      <c r="AB276" s="13"/>
      <c r="AC276" s="13"/>
      <c r="AD276" s="13"/>
      <c r="AE276" s="13"/>
      <c r="AT276" s="251" t="s">
        <v>146</v>
      </c>
      <c r="AU276" s="251" t="s">
        <v>84</v>
      </c>
      <c r="AV276" s="13" t="s">
        <v>82</v>
      </c>
      <c r="AW276" s="13" t="s">
        <v>30</v>
      </c>
      <c r="AX276" s="13" t="s">
        <v>74</v>
      </c>
      <c r="AY276" s="251" t="s">
        <v>137</v>
      </c>
    </row>
    <row r="277" s="14" customFormat="1">
      <c r="A277" s="14"/>
      <c r="B277" s="252"/>
      <c r="C277" s="253"/>
      <c r="D277" s="243" t="s">
        <v>146</v>
      </c>
      <c r="E277" s="254" t="s">
        <v>1</v>
      </c>
      <c r="F277" s="255" t="s">
        <v>278</v>
      </c>
      <c r="G277" s="253"/>
      <c r="H277" s="256">
        <v>0.188</v>
      </c>
      <c r="I277" s="257"/>
      <c r="J277" s="253"/>
      <c r="K277" s="253"/>
      <c r="L277" s="258"/>
      <c r="M277" s="259"/>
      <c r="N277" s="260"/>
      <c r="O277" s="260"/>
      <c r="P277" s="260"/>
      <c r="Q277" s="260"/>
      <c r="R277" s="260"/>
      <c r="S277" s="260"/>
      <c r="T277" s="261"/>
      <c r="U277" s="14"/>
      <c r="V277" s="14"/>
      <c r="W277" s="14"/>
      <c r="X277" s="14"/>
      <c r="Y277" s="14"/>
      <c r="Z277" s="14"/>
      <c r="AA277" s="14"/>
      <c r="AB277" s="14"/>
      <c r="AC277" s="14"/>
      <c r="AD277" s="14"/>
      <c r="AE277" s="14"/>
      <c r="AT277" s="262" t="s">
        <v>146</v>
      </c>
      <c r="AU277" s="262" t="s">
        <v>84</v>
      </c>
      <c r="AV277" s="14" t="s">
        <v>84</v>
      </c>
      <c r="AW277" s="14" t="s">
        <v>30</v>
      </c>
      <c r="AX277" s="14" t="s">
        <v>74</v>
      </c>
      <c r="AY277" s="262" t="s">
        <v>137</v>
      </c>
    </row>
    <row r="278" s="13" customFormat="1">
      <c r="A278" s="13"/>
      <c r="B278" s="241"/>
      <c r="C278" s="242"/>
      <c r="D278" s="243" t="s">
        <v>146</v>
      </c>
      <c r="E278" s="244" t="s">
        <v>1</v>
      </c>
      <c r="F278" s="245" t="s">
        <v>279</v>
      </c>
      <c r="G278" s="242"/>
      <c r="H278" s="244" t="s">
        <v>1</v>
      </c>
      <c r="I278" s="246"/>
      <c r="J278" s="242"/>
      <c r="K278" s="242"/>
      <c r="L278" s="247"/>
      <c r="M278" s="248"/>
      <c r="N278" s="249"/>
      <c r="O278" s="249"/>
      <c r="P278" s="249"/>
      <c r="Q278" s="249"/>
      <c r="R278" s="249"/>
      <c r="S278" s="249"/>
      <c r="T278" s="250"/>
      <c r="U278" s="13"/>
      <c r="V278" s="13"/>
      <c r="W278" s="13"/>
      <c r="X278" s="13"/>
      <c r="Y278" s="13"/>
      <c r="Z278" s="13"/>
      <c r="AA278" s="13"/>
      <c r="AB278" s="13"/>
      <c r="AC278" s="13"/>
      <c r="AD278" s="13"/>
      <c r="AE278" s="13"/>
      <c r="AT278" s="251" t="s">
        <v>146</v>
      </c>
      <c r="AU278" s="251" t="s">
        <v>84</v>
      </c>
      <c r="AV278" s="13" t="s">
        <v>82</v>
      </c>
      <c r="AW278" s="13" t="s">
        <v>30</v>
      </c>
      <c r="AX278" s="13" t="s">
        <v>74</v>
      </c>
      <c r="AY278" s="251" t="s">
        <v>137</v>
      </c>
    </row>
    <row r="279" s="14" customFormat="1">
      <c r="A279" s="14"/>
      <c r="B279" s="252"/>
      <c r="C279" s="253"/>
      <c r="D279" s="243" t="s">
        <v>146</v>
      </c>
      <c r="E279" s="254" t="s">
        <v>1</v>
      </c>
      <c r="F279" s="255" t="s">
        <v>280</v>
      </c>
      <c r="G279" s="253"/>
      <c r="H279" s="256">
        <v>0.14099999999999999</v>
      </c>
      <c r="I279" s="257"/>
      <c r="J279" s="253"/>
      <c r="K279" s="253"/>
      <c r="L279" s="258"/>
      <c r="M279" s="259"/>
      <c r="N279" s="260"/>
      <c r="O279" s="260"/>
      <c r="P279" s="260"/>
      <c r="Q279" s="260"/>
      <c r="R279" s="260"/>
      <c r="S279" s="260"/>
      <c r="T279" s="261"/>
      <c r="U279" s="14"/>
      <c r="V279" s="14"/>
      <c r="W279" s="14"/>
      <c r="X279" s="14"/>
      <c r="Y279" s="14"/>
      <c r="Z279" s="14"/>
      <c r="AA279" s="14"/>
      <c r="AB279" s="14"/>
      <c r="AC279" s="14"/>
      <c r="AD279" s="14"/>
      <c r="AE279" s="14"/>
      <c r="AT279" s="262" t="s">
        <v>146</v>
      </c>
      <c r="AU279" s="262" t="s">
        <v>84</v>
      </c>
      <c r="AV279" s="14" t="s">
        <v>84</v>
      </c>
      <c r="AW279" s="14" t="s">
        <v>30</v>
      </c>
      <c r="AX279" s="14" t="s">
        <v>74</v>
      </c>
      <c r="AY279" s="262" t="s">
        <v>137</v>
      </c>
    </row>
    <row r="280" s="15" customFormat="1">
      <c r="A280" s="15"/>
      <c r="B280" s="263"/>
      <c r="C280" s="264"/>
      <c r="D280" s="243" t="s">
        <v>146</v>
      </c>
      <c r="E280" s="265" t="s">
        <v>1</v>
      </c>
      <c r="F280" s="266" t="s">
        <v>151</v>
      </c>
      <c r="G280" s="264"/>
      <c r="H280" s="267">
        <v>0.32900000000000001</v>
      </c>
      <c r="I280" s="268"/>
      <c r="J280" s="264"/>
      <c r="K280" s="264"/>
      <c r="L280" s="269"/>
      <c r="M280" s="270"/>
      <c r="N280" s="271"/>
      <c r="O280" s="271"/>
      <c r="P280" s="271"/>
      <c r="Q280" s="271"/>
      <c r="R280" s="271"/>
      <c r="S280" s="271"/>
      <c r="T280" s="272"/>
      <c r="U280" s="15"/>
      <c r="V280" s="15"/>
      <c r="W280" s="15"/>
      <c r="X280" s="15"/>
      <c r="Y280" s="15"/>
      <c r="Z280" s="15"/>
      <c r="AA280" s="15"/>
      <c r="AB280" s="15"/>
      <c r="AC280" s="15"/>
      <c r="AD280" s="15"/>
      <c r="AE280" s="15"/>
      <c r="AT280" s="273" t="s">
        <v>146</v>
      </c>
      <c r="AU280" s="273" t="s">
        <v>84</v>
      </c>
      <c r="AV280" s="15" t="s">
        <v>144</v>
      </c>
      <c r="AW280" s="15" t="s">
        <v>30</v>
      </c>
      <c r="AX280" s="15" t="s">
        <v>82</v>
      </c>
      <c r="AY280" s="273" t="s">
        <v>137</v>
      </c>
    </row>
    <row r="281" s="14" customFormat="1">
      <c r="A281" s="14"/>
      <c r="B281" s="252"/>
      <c r="C281" s="253"/>
      <c r="D281" s="243" t="s">
        <v>146</v>
      </c>
      <c r="E281" s="253"/>
      <c r="F281" s="255" t="s">
        <v>291</v>
      </c>
      <c r="G281" s="253"/>
      <c r="H281" s="256">
        <v>0.378</v>
      </c>
      <c r="I281" s="257"/>
      <c r="J281" s="253"/>
      <c r="K281" s="253"/>
      <c r="L281" s="258"/>
      <c r="M281" s="259"/>
      <c r="N281" s="260"/>
      <c r="O281" s="260"/>
      <c r="P281" s="260"/>
      <c r="Q281" s="260"/>
      <c r="R281" s="260"/>
      <c r="S281" s="260"/>
      <c r="T281" s="261"/>
      <c r="U281" s="14"/>
      <c r="V281" s="14"/>
      <c r="W281" s="14"/>
      <c r="X281" s="14"/>
      <c r="Y281" s="14"/>
      <c r="Z281" s="14"/>
      <c r="AA281" s="14"/>
      <c r="AB281" s="14"/>
      <c r="AC281" s="14"/>
      <c r="AD281" s="14"/>
      <c r="AE281" s="14"/>
      <c r="AT281" s="262" t="s">
        <v>146</v>
      </c>
      <c r="AU281" s="262" t="s">
        <v>84</v>
      </c>
      <c r="AV281" s="14" t="s">
        <v>84</v>
      </c>
      <c r="AW281" s="14" t="s">
        <v>4</v>
      </c>
      <c r="AX281" s="14" t="s">
        <v>82</v>
      </c>
      <c r="AY281" s="262" t="s">
        <v>137</v>
      </c>
    </row>
    <row r="282" s="2" customFormat="1" ht="24.15" customHeight="1">
      <c r="A282" s="38"/>
      <c r="B282" s="39"/>
      <c r="C282" s="274" t="s">
        <v>292</v>
      </c>
      <c r="D282" s="274" t="s">
        <v>254</v>
      </c>
      <c r="E282" s="275" t="s">
        <v>293</v>
      </c>
      <c r="F282" s="276" t="s">
        <v>294</v>
      </c>
      <c r="G282" s="277" t="s">
        <v>217</v>
      </c>
      <c r="H282" s="278">
        <v>0.39100000000000001</v>
      </c>
      <c r="I282" s="279"/>
      <c r="J282" s="280">
        <f>ROUND(I282*H282,2)</f>
        <v>0</v>
      </c>
      <c r="K282" s="281"/>
      <c r="L282" s="282"/>
      <c r="M282" s="283" t="s">
        <v>1</v>
      </c>
      <c r="N282" s="284" t="s">
        <v>39</v>
      </c>
      <c r="O282" s="91"/>
      <c r="P282" s="237">
        <f>O282*H282</f>
        <v>0</v>
      </c>
      <c r="Q282" s="237">
        <v>1</v>
      </c>
      <c r="R282" s="237">
        <f>Q282*H282</f>
        <v>0.39100000000000001</v>
      </c>
      <c r="S282" s="237">
        <v>0</v>
      </c>
      <c r="T282" s="238">
        <f>S282*H282</f>
        <v>0</v>
      </c>
      <c r="U282" s="38"/>
      <c r="V282" s="38"/>
      <c r="W282" s="38"/>
      <c r="X282" s="38"/>
      <c r="Y282" s="38"/>
      <c r="Z282" s="38"/>
      <c r="AA282" s="38"/>
      <c r="AB282" s="38"/>
      <c r="AC282" s="38"/>
      <c r="AD282" s="38"/>
      <c r="AE282" s="38"/>
      <c r="AR282" s="239" t="s">
        <v>201</v>
      </c>
      <c r="AT282" s="239" t="s">
        <v>254</v>
      </c>
      <c r="AU282" s="239" t="s">
        <v>84</v>
      </c>
      <c r="AY282" s="17" t="s">
        <v>137</v>
      </c>
      <c r="BE282" s="240">
        <f>IF(N282="základní",J282,0)</f>
        <v>0</v>
      </c>
      <c r="BF282" s="240">
        <f>IF(N282="snížená",J282,0)</f>
        <v>0</v>
      </c>
      <c r="BG282" s="240">
        <f>IF(N282="zákl. přenesená",J282,0)</f>
        <v>0</v>
      </c>
      <c r="BH282" s="240">
        <f>IF(N282="sníž. přenesená",J282,0)</f>
        <v>0</v>
      </c>
      <c r="BI282" s="240">
        <f>IF(N282="nulová",J282,0)</f>
        <v>0</v>
      </c>
      <c r="BJ282" s="17" t="s">
        <v>82</v>
      </c>
      <c r="BK282" s="240">
        <f>ROUND(I282*H282,2)</f>
        <v>0</v>
      </c>
      <c r="BL282" s="17" t="s">
        <v>144</v>
      </c>
      <c r="BM282" s="239" t="s">
        <v>295</v>
      </c>
    </row>
    <row r="283" s="2" customFormat="1">
      <c r="A283" s="38"/>
      <c r="B283" s="39"/>
      <c r="C283" s="40"/>
      <c r="D283" s="243" t="s">
        <v>258</v>
      </c>
      <c r="E283" s="40"/>
      <c r="F283" s="285" t="s">
        <v>296</v>
      </c>
      <c r="G283" s="40"/>
      <c r="H283" s="40"/>
      <c r="I283" s="286"/>
      <c r="J283" s="40"/>
      <c r="K283" s="40"/>
      <c r="L283" s="44"/>
      <c r="M283" s="287"/>
      <c r="N283" s="288"/>
      <c r="O283" s="91"/>
      <c r="P283" s="91"/>
      <c r="Q283" s="91"/>
      <c r="R283" s="91"/>
      <c r="S283" s="91"/>
      <c r="T283" s="92"/>
      <c r="U283" s="38"/>
      <c r="V283" s="38"/>
      <c r="W283" s="38"/>
      <c r="X283" s="38"/>
      <c r="Y283" s="38"/>
      <c r="Z283" s="38"/>
      <c r="AA283" s="38"/>
      <c r="AB283" s="38"/>
      <c r="AC283" s="38"/>
      <c r="AD283" s="38"/>
      <c r="AE283" s="38"/>
      <c r="AT283" s="17" t="s">
        <v>258</v>
      </c>
      <c r="AU283" s="17" t="s">
        <v>84</v>
      </c>
    </row>
    <row r="284" s="13" customFormat="1">
      <c r="A284" s="13"/>
      <c r="B284" s="241"/>
      <c r="C284" s="242"/>
      <c r="D284" s="243" t="s">
        <v>146</v>
      </c>
      <c r="E284" s="244" t="s">
        <v>1</v>
      </c>
      <c r="F284" s="245" t="s">
        <v>147</v>
      </c>
      <c r="G284" s="242"/>
      <c r="H284" s="244" t="s">
        <v>1</v>
      </c>
      <c r="I284" s="246"/>
      <c r="J284" s="242"/>
      <c r="K284" s="242"/>
      <c r="L284" s="247"/>
      <c r="M284" s="248"/>
      <c r="N284" s="249"/>
      <c r="O284" s="249"/>
      <c r="P284" s="249"/>
      <c r="Q284" s="249"/>
      <c r="R284" s="249"/>
      <c r="S284" s="249"/>
      <c r="T284" s="250"/>
      <c r="U284" s="13"/>
      <c r="V284" s="13"/>
      <c r="W284" s="13"/>
      <c r="X284" s="13"/>
      <c r="Y284" s="13"/>
      <c r="Z284" s="13"/>
      <c r="AA284" s="13"/>
      <c r="AB284" s="13"/>
      <c r="AC284" s="13"/>
      <c r="AD284" s="13"/>
      <c r="AE284" s="13"/>
      <c r="AT284" s="251" t="s">
        <v>146</v>
      </c>
      <c r="AU284" s="251" t="s">
        <v>84</v>
      </c>
      <c r="AV284" s="13" t="s">
        <v>82</v>
      </c>
      <c r="AW284" s="13" t="s">
        <v>30</v>
      </c>
      <c r="AX284" s="13" t="s">
        <v>74</v>
      </c>
      <c r="AY284" s="251" t="s">
        <v>137</v>
      </c>
    </row>
    <row r="285" s="13" customFormat="1">
      <c r="A285" s="13"/>
      <c r="B285" s="241"/>
      <c r="C285" s="242"/>
      <c r="D285" s="243" t="s">
        <v>146</v>
      </c>
      <c r="E285" s="244" t="s">
        <v>1</v>
      </c>
      <c r="F285" s="245" t="s">
        <v>281</v>
      </c>
      <c r="G285" s="242"/>
      <c r="H285" s="244" t="s">
        <v>1</v>
      </c>
      <c r="I285" s="246"/>
      <c r="J285" s="242"/>
      <c r="K285" s="242"/>
      <c r="L285" s="247"/>
      <c r="M285" s="248"/>
      <c r="N285" s="249"/>
      <c r="O285" s="249"/>
      <c r="P285" s="249"/>
      <c r="Q285" s="249"/>
      <c r="R285" s="249"/>
      <c r="S285" s="249"/>
      <c r="T285" s="250"/>
      <c r="U285" s="13"/>
      <c r="V285" s="13"/>
      <c r="W285" s="13"/>
      <c r="X285" s="13"/>
      <c r="Y285" s="13"/>
      <c r="Z285" s="13"/>
      <c r="AA285" s="13"/>
      <c r="AB285" s="13"/>
      <c r="AC285" s="13"/>
      <c r="AD285" s="13"/>
      <c r="AE285" s="13"/>
      <c r="AT285" s="251" t="s">
        <v>146</v>
      </c>
      <c r="AU285" s="251" t="s">
        <v>84</v>
      </c>
      <c r="AV285" s="13" t="s">
        <v>82</v>
      </c>
      <c r="AW285" s="13" t="s">
        <v>30</v>
      </c>
      <c r="AX285" s="13" t="s">
        <v>74</v>
      </c>
      <c r="AY285" s="251" t="s">
        <v>137</v>
      </c>
    </row>
    <row r="286" s="14" customFormat="1">
      <c r="A286" s="14"/>
      <c r="B286" s="252"/>
      <c r="C286" s="253"/>
      <c r="D286" s="243" t="s">
        <v>146</v>
      </c>
      <c r="E286" s="254" t="s">
        <v>1</v>
      </c>
      <c r="F286" s="255" t="s">
        <v>282</v>
      </c>
      <c r="G286" s="253"/>
      <c r="H286" s="256">
        <v>0.34000000000000002</v>
      </c>
      <c r="I286" s="257"/>
      <c r="J286" s="253"/>
      <c r="K286" s="253"/>
      <c r="L286" s="258"/>
      <c r="M286" s="259"/>
      <c r="N286" s="260"/>
      <c r="O286" s="260"/>
      <c r="P286" s="260"/>
      <c r="Q286" s="260"/>
      <c r="R286" s="260"/>
      <c r="S286" s="260"/>
      <c r="T286" s="261"/>
      <c r="U286" s="14"/>
      <c r="V286" s="14"/>
      <c r="W286" s="14"/>
      <c r="X286" s="14"/>
      <c r="Y286" s="14"/>
      <c r="Z286" s="14"/>
      <c r="AA286" s="14"/>
      <c r="AB286" s="14"/>
      <c r="AC286" s="14"/>
      <c r="AD286" s="14"/>
      <c r="AE286" s="14"/>
      <c r="AT286" s="262" t="s">
        <v>146</v>
      </c>
      <c r="AU286" s="262" t="s">
        <v>84</v>
      </c>
      <c r="AV286" s="14" t="s">
        <v>84</v>
      </c>
      <c r="AW286" s="14" t="s">
        <v>30</v>
      </c>
      <c r="AX286" s="14" t="s">
        <v>74</v>
      </c>
      <c r="AY286" s="262" t="s">
        <v>137</v>
      </c>
    </row>
    <row r="287" s="15" customFormat="1">
      <c r="A287" s="15"/>
      <c r="B287" s="263"/>
      <c r="C287" s="264"/>
      <c r="D287" s="243" t="s">
        <v>146</v>
      </c>
      <c r="E287" s="265" t="s">
        <v>1</v>
      </c>
      <c r="F287" s="266" t="s">
        <v>151</v>
      </c>
      <c r="G287" s="264"/>
      <c r="H287" s="267">
        <v>0.34000000000000002</v>
      </c>
      <c r="I287" s="268"/>
      <c r="J287" s="264"/>
      <c r="K287" s="264"/>
      <c r="L287" s="269"/>
      <c r="M287" s="270"/>
      <c r="N287" s="271"/>
      <c r="O287" s="271"/>
      <c r="P287" s="271"/>
      <c r="Q287" s="271"/>
      <c r="R287" s="271"/>
      <c r="S287" s="271"/>
      <c r="T287" s="272"/>
      <c r="U287" s="15"/>
      <c r="V287" s="15"/>
      <c r="W287" s="15"/>
      <c r="X287" s="15"/>
      <c r="Y287" s="15"/>
      <c r="Z287" s="15"/>
      <c r="AA287" s="15"/>
      <c r="AB287" s="15"/>
      <c r="AC287" s="15"/>
      <c r="AD287" s="15"/>
      <c r="AE287" s="15"/>
      <c r="AT287" s="273" t="s">
        <v>146</v>
      </c>
      <c r="AU287" s="273" t="s">
        <v>84</v>
      </c>
      <c r="AV287" s="15" t="s">
        <v>144</v>
      </c>
      <c r="AW287" s="15" t="s">
        <v>30</v>
      </c>
      <c r="AX287" s="15" t="s">
        <v>82</v>
      </c>
      <c r="AY287" s="273" t="s">
        <v>137</v>
      </c>
    </row>
    <row r="288" s="14" customFormat="1">
      <c r="A288" s="14"/>
      <c r="B288" s="252"/>
      <c r="C288" s="253"/>
      <c r="D288" s="243" t="s">
        <v>146</v>
      </c>
      <c r="E288" s="253"/>
      <c r="F288" s="255" t="s">
        <v>297</v>
      </c>
      <c r="G288" s="253"/>
      <c r="H288" s="256">
        <v>0.39100000000000001</v>
      </c>
      <c r="I288" s="257"/>
      <c r="J288" s="253"/>
      <c r="K288" s="253"/>
      <c r="L288" s="258"/>
      <c r="M288" s="259"/>
      <c r="N288" s="260"/>
      <c r="O288" s="260"/>
      <c r="P288" s="260"/>
      <c r="Q288" s="260"/>
      <c r="R288" s="260"/>
      <c r="S288" s="260"/>
      <c r="T288" s="261"/>
      <c r="U288" s="14"/>
      <c r="V288" s="14"/>
      <c r="W288" s="14"/>
      <c r="X288" s="14"/>
      <c r="Y288" s="14"/>
      <c r="Z288" s="14"/>
      <c r="AA288" s="14"/>
      <c r="AB288" s="14"/>
      <c r="AC288" s="14"/>
      <c r="AD288" s="14"/>
      <c r="AE288" s="14"/>
      <c r="AT288" s="262" t="s">
        <v>146</v>
      </c>
      <c r="AU288" s="262" t="s">
        <v>84</v>
      </c>
      <c r="AV288" s="14" t="s">
        <v>84</v>
      </c>
      <c r="AW288" s="14" t="s">
        <v>4</v>
      </c>
      <c r="AX288" s="14" t="s">
        <v>82</v>
      </c>
      <c r="AY288" s="262" t="s">
        <v>137</v>
      </c>
    </row>
    <row r="289" s="2" customFormat="1" ht="24.15" customHeight="1">
      <c r="A289" s="38"/>
      <c r="B289" s="39"/>
      <c r="C289" s="274" t="s">
        <v>7</v>
      </c>
      <c r="D289" s="274" t="s">
        <v>254</v>
      </c>
      <c r="E289" s="275" t="s">
        <v>298</v>
      </c>
      <c r="F289" s="276" t="s">
        <v>299</v>
      </c>
      <c r="G289" s="277" t="s">
        <v>217</v>
      </c>
      <c r="H289" s="278">
        <v>1.774</v>
      </c>
      <c r="I289" s="279"/>
      <c r="J289" s="280">
        <f>ROUND(I289*H289,2)</f>
        <v>0</v>
      </c>
      <c r="K289" s="281"/>
      <c r="L289" s="282"/>
      <c r="M289" s="283" t="s">
        <v>1</v>
      </c>
      <c r="N289" s="284" t="s">
        <v>39</v>
      </c>
      <c r="O289" s="91"/>
      <c r="P289" s="237">
        <f>O289*H289</f>
        <v>0</v>
      </c>
      <c r="Q289" s="237">
        <v>1</v>
      </c>
      <c r="R289" s="237">
        <f>Q289*H289</f>
        <v>1.774</v>
      </c>
      <c r="S289" s="237">
        <v>0</v>
      </c>
      <c r="T289" s="238">
        <f>S289*H289</f>
        <v>0</v>
      </c>
      <c r="U289" s="38"/>
      <c r="V289" s="38"/>
      <c r="W289" s="38"/>
      <c r="X289" s="38"/>
      <c r="Y289" s="38"/>
      <c r="Z289" s="38"/>
      <c r="AA289" s="38"/>
      <c r="AB289" s="38"/>
      <c r="AC289" s="38"/>
      <c r="AD289" s="38"/>
      <c r="AE289" s="38"/>
      <c r="AR289" s="239" t="s">
        <v>201</v>
      </c>
      <c r="AT289" s="239" t="s">
        <v>254</v>
      </c>
      <c r="AU289" s="239" t="s">
        <v>84</v>
      </c>
      <c r="AY289" s="17" t="s">
        <v>137</v>
      </c>
      <c r="BE289" s="240">
        <f>IF(N289="základní",J289,0)</f>
        <v>0</v>
      </c>
      <c r="BF289" s="240">
        <f>IF(N289="snížená",J289,0)</f>
        <v>0</v>
      </c>
      <c r="BG289" s="240">
        <f>IF(N289="zákl. přenesená",J289,0)</f>
        <v>0</v>
      </c>
      <c r="BH289" s="240">
        <f>IF(N289="sníž. přenesená",J289,0)</f>
        <v>0</v>
      </c>
      <c r="BI289" s="240">
        <f>IF(N289="nulová",J289,0)</f>
        <v>0</v>
      </c>
      <c r="BJ289" s="17" t="s">
        <v>82</v>
      </c>
      <c r="BK289" s="240">
        <f>ROUND(I289*H289,2)</f>
        <v>0</v>
      </c>
      <c r="BL289" s="17" t="s">
        <v>144</v>
      </c>
      <c r="BM289" s="239" t="s">
        <v>300</v>
      </c>
    </row>
    <row r="290" s="2" customFormat="1">
      <c r="A290" s="38"/>
      <c r="B290" s="39"/>
      <c r="C290" s="40"/>
      <c r="D290" s="243" t="s">
        <v>258</v>
      </c>
      <c r="E290" s="40"/>
      <c r="F290" s="285" t="s">
        <v>301</v>
      </c>
      <c r="G290" s="40"/>
      <c r="H290" s="40"/>
      <c r="I290" s="286"/>
      <c r="J290" s="40"/>
      <c r="K290" s="40"/>
      <c r="L290" s="44"/>
      <c r="M290" s="287"/>
      <c r="N290" s="288"/>
      <c r="O290" s="91"/>
      <c r="P290" s="91"/>
      <c r="Q290" s="91"/>
      <c r="R290" s="91"/>
      <c r="S290" s="91"/>
      <c r="T290" s="92"/>
      <c r="U290" s="38"/>
      <c r="V290" s="38"/>
      <c r="W290" s="38"/>
      <c r="X290" s="38"/>
      <c r="Y290" s="38"/>
      <c r="Z290" s="38"/>
      <c r="AA290" s="38"/>
      <c r="AB290" s="38"/>
      <c r="AC290" s="38"/>
      <c r="AD290" s="38"/>
      <c r="AE290" s="38"/>
      <c r="AT290" s="17" t="s">
        <v>258</v>
      </c>
      <c r="AU290" s="17" t="s">
        <v>84</v>
      </c>
    </row>
    <row r="291" s="13" customFormat="1">
      <c r="A291" s="13"/>
      <c r="B291" s="241"/>
      <c r="C291" s="242"/>
      <c r="D291" s="243" t="s">
        <v>146</v>
      </c>
      <c r="E291" s="244" t="s">
        <v>1</v>
      </c>
      <c r="F291" s="245" t="s">
        <v>147</v>
      </c>
      <c r="G291" s="242"/>
      <c r="H291" s="244" t="s">
        <v>1</v>
      </c>
      <c r="I291" s="246"/>
      <c r="J291" s="242"/>
      <c r="K291" s="242"/>
      <c r="L291" s="247"/>
      <c r="M291" s="248"/>
      <c r="N291" s="249"/>
      <c r="O291" s="249"/>
      <c r="P291" s="249"/>
      <c r="Q291" s="249"/>
      <c r="R291" s="249"/>
      <c r="S291" s="249"/>
      <c r="T291" s="250"/>
      <c r="U291" s="13"/>
      <c r="V291" s="13"/>
      <c r="W291" s="13"/>
      <c r="X291" s="13"/>
      <c r="Y291" s="13"/>
      <c r="Z291" s="13"/>
      <c r="AA291" s="13"/>
      <c r="AB291" s="13"/>
      <c r="AC291" s="13"/>
      <c r="AD291" s="13"/>
      <c r="AE291" s="13"/>
      <c r="AT291" s="251" t="s">
        <v>146</v>
      </c>
      <c r="AU291" s="251" t="s">
        <v>84</v>
      </c>
      <c r="AV291" s="13" t="s">
        <v>82</v>
      </c>
      <c r="AW291" s="13" t="s">
        <v>30</v>
      </c>
      <c r="AX291" s="13" t="s">
        <v>74</v>
      </c>
      <c r="AY291" s="251" t="s">
        <v>137</v>
      </c>
    </row>
    <row r="292" s="13" customFormat="1">
      <c r="A292" s="13"/>
      <c r="B292" s="241"/>
      <c r="C292" s="242"/>
      <c r="D292" s="243" t="s">
        <v>146</v>
      </c>
      <c r="E292" s="244" t="s">
        <v>1</v>
      </c>
      <c r="F292" s="245" t="s">
        <v>283</v>
      </c>
      <c r="G292" s="242"/>
      <c r="H292" s="244" t="s">
        <v>1</v>
      </c>
      <c r="I292" s="246"/>
      <c r="J292" s="242"/>
      <c r="K292" s="242"/>
      <c r="L292" s="247"/>
      <c r="M292" s="248"/>
      <c r="N292" s="249"/>
      <c r="O292" s="249"/>
      <c r="P292" s="249"/>
      <c r="Q292" s="249"/>
      <c r="R292" s="249"/>
      <c r="S292" s="249"/>
      <c r="T292" s="250"/>
      <c r="U292" s="13"/>
      <c r="V292" s="13"/>
      <c r="W292" s="13"/>
      <c r="X292" s="13"/>
      <c r="Y292" s="13"/>
      <c r="Z292" s="13"/>
      <c r="AA292" s="13"/>
      <c r="AB292" s="13"/>
      <c r="AC292" s="13"/>
      <c r="AD292" s="13"/>
      <c r="AE292" s="13"/>
      <c r="AT292" s="251" t="s">
        <v>146</v>
      </c>
      <c r="AU292" s="251" t="s">
        <v>84</v>
      </c>
      <c r="AV292" s="13" t="s">
        <v>82</v>
      </c>
      <c r="AW292" s="13" t="s">
        <v>30</v>
      </c>
      <c r="AX292" s="13" t="s">
        <v>74</v>
      </c>
      <c r="AY292" s="251" t="s">
        <v>137</v>
      </c>
    </row>
    <row r="293" s="14" customFormat="1">
      <c r="A293" s="14"/>
      <c r="B293" s="252"/>
      <c r="C293" s="253"/>
      <c r="D293" s="243" t="s">
        <v>146</v>
      </c>
      <c r="E293" s="254" t="s">
        <v>1</v>
      </c>
      <c r="F293" s="255" t="s">
        <v>284</v>
      </c>
      <c r="G293" s="253"/>
      <c r="H293" s="256">
        <v>1.5429999999999999</v>
      </c>
      <c r="I293" s="257"/>
      <c r="J293" s="253"/>
      <c r="K293" s="253"/>
      <c r="L293" s="258"/>
      <c r="M293" s="259"/>
      <c r="N293" s="260"/>
      <c r="O293" s="260"/>
      <c r="P293" s="260"/>
      <c r="Q293" s="260"/>
      <c r="R293" s="260"/>
      <c r="S293" s="260"/>
      <c r="T293" s="261"/>
      <c r="U293" s="14"/>
      <c r="V293" s="14"/>
      <c r="W293" s="14"/>
      <c r="X293" s="14"/>
      <c r="Y293" s="14"/>
      <c r="Z293" s="14"/>
      <c r="AA293" s="14"/>
      <c r="AB293" s="14"/>
      <c r="AC293" s="14"/>
      <c r="AD293" s="14"/>
      <c r="AE293" s="14"/>
      <c r="AT293" s="262" t="s">
        <v>146</v>
      </c>
      <c r="AU293" s="262" t="s">
        <v>84</v>
      </c>
      <c r="AV293" s="14" t="s">
        <v>84</v>
      </c>
      <c r="AW293" s="14" t="s">
        <v>30</v>
      </c>
      <c r="AX293" s="14" t="s">
        <v>74</v>
      </c>
      <c r="AY293" s="262" t="s">
        <v>137</v>
      </c>
    </row>
    <row r="294" s="15" customFormat="1">
      <c r="A294" s="15"/>
      <c r="B294" s="263"/>
      <c r="C294" s="264"/>
      <c r="D294" s="243" t="s">
        <v>146</v>
      </c>
      <c r="E294" s="265" t="s">
        <v>1</v>
      </c>
      <c r="F294" s="266" t="s">
        <v>151</v>
      </c>
      <c r="G294" s="264"/>
      <c r="H294" s="267">
        <v>1.5429999999999999</v>
      </c>
      <c r="I294" s="268"/>
      <c r="J294" s="264"/>
      <c r="K294" s="264"/>
      <c r="L294" s="269"/>
      <c r="M294" s="270"/>
      <c r="N294" s="271"/>
      <c r="O294" s="271"/>
      <c r="P294" s="271"/>
      <c r="Q294" s="271"/>
      <c r="R294" s="271"/>
      <c r="S294" s="271"/>
      <c r="T294" s="272"/>
      <c r="U294" s="15"/>
      <c r="V294" s="15"/>
      <c r="W294" s="15"/>
      <c r="X294" s="15"/>
      <c r="Y294" s="15"/>
      <c r="Z294" s="15"/>
      <c r="AA294" s="15"/>
      <c r="AB294" s="15"/>
      <c r="AC294" s="15"/>
      <c r="AD294" s="15"/>
      <c r="AE294" s="15"/>
      <c r="AT294" s="273" t="s">
        <v>146</v>
      </c>
      <c r="AU294" s="273" t="s">
        <v>84</v>
      </c>
      <c r="AV294" s="15" t="s">
        <v>144</v>
      </c>
      <c r="AW294" s="15" t="s">
        <v>30</v>
      </c>
      <c r="AX294" s="15" t="s">
        <v>82</v>
      </c>
      <c r="AY294" s="273" t="s">
        <v>137</v>
      </c>
    </row>
    <row r="295" s="14" customFormat="1">
      <c r="A295" s="14"/>
      <c r="B295" s="252"/>
      <c r="C295" s="253"/>
      <c r="D295" s="243" t="s">
        <v>146</v>
      </c>
      <c r="E295" s="253"/>
      <c r="F295" s="255" t="s">
        <v>302</v>
      </c>
      <c r="G295" s="253"/>
      <c r="H295" s="256">
        <v>1.774</v>
      </c>
      <c r="I295" s="257"/>
      <c r="J295" s="253"/>
      <c r="K295" s="253"/>
      <c r="L295" s="258"/>
      <c r="M295" s="259"/>
      <c r="N295" s="260"/>
      <c r="O295" s="260"/>
      <c r="P295" s="260"/>
      <c r="Q295" s="260"/>
      <c r="R295" s="260"/>
      <c r="S295" s="260"/>
      <c r="T295" s="261"/>
      <c r="U295" s="14"/>
      <c r="V295" s="14"/>
      <c r="W295" s="14"/>
      <c r="X295" s="14"/>
      <c r="Y295" s="14"/>
      <c r="Z295" s="14"/>
      <c r="AA295" s="14"/>
      <c r="AB295" s="14"/>
      <c r="AC295" s="14"/>
      <c r="AD295" s="14"/>
      <c r="AE295" s="14"/>
      <c r="AT295" s="262" t="s">
        <v>146</v>
      </c>
      <c r="AU295" s="262" t="s">
        <v>84</v>
      </c>
      <c r="AV295" s="14" t="s">
        <v>84</v>
      </c>
      <c r="AW295" s="14" t="s">
        <v>4</v>
      </c>
      <c r="AX295" s="14" t="s">
        <v>82</v>
      </c>
      <c r="AY295" s="262" t="s">
        <v>137</v>
      </c>
    </row>
    <row r="296" s="2" customFormat="1" ht="33" customHeight="1">
      <c r="A296" s="38"/>
      <c r="B296" s="39"/>
      <c r="C296" s="227" t="s">
        <v>303</v>
      </c>
      <c r="D296" s="227" t="s">
        <v>140</v>
      </c>
      <c r="E296" s="228" t="s">
        <v>304</v>
      </c>
      <c r="F296" s="229" t="s">
        <v>305</v>
      </c>
      <c r="G296" s="230" t="s">
        <v>217</v>
      </c>
      <c r="H296" s="231">
        <v>3.2549999999999999</v>
      </c>
      <c r="I296" s="232"/>
      <c r="J296" s="233">
        <f>ROUND(I296*H296,2)</f>
        <v>0</v>
      </c>
      <c r="K296" s="234"/>
      <c r="L296" s="44"/>
      <c r="M296" s="235" t="s">
        <v>1</v>
      </c>
      <c r="N296" s="236" t="s">
        <v>39</v>
      </c>
      <c r="O296" s="91"/>
      <c r="P296" s="237">
        <f>O296*H296</f>
        <v>0</v>
      </c>
      <c r="Q296" s="237">
        <v>0.01221</v>
      </c>
      <c r="R296" s="237">
        <f>Q296*H296</f>
        <v>0.039743550000000002</v>
      </c>
      <c r="S296" s="237">
        <v>0</v>
      </c>
      <c r="T296" s="238">
        <f>S296*H296</f>
        <v>0</v>
      </c>
      <c r="U296" s="38"/>
      <c r="V296" s="38"/>
      <c r="W296" s="38"/>
      <c r="X296" s="38"/>
      <c r="Y296" s="38"/>
      <c r="Z296" s="38"/>
      <c r="AA296" s="38"/>
      <c r="AB296" s="38"/>
      <c r="AC296" s="38"/>
      <c r="AD296" s="38"/>
      <c r="AE296" s="38"/>
      <c r="AR296" s="239" t="s">
        <v>144</v>
      </c>
      <c r="AT296" s="239" t="s">
        <v>140</v>
      </c>
      <c r="AU296" s="239" t="s">
        <v>84</v>
      </c>
      <c r="AY296" s="17" t="s">
        <v>137</v>
      </c>
      <c r="BE296" s="240">
        <f>IF(N296="základní",J296,0)</f>
        <v>0</v>
      </c>
      <c r="BF296" s="240">
        <f>IF(N296="snížená",J296,0)</f>
        <v>0</v>
      </c>
      <c r="BG296" s="240">
        <f>IF(N296="zákl. přenesená",J296,0)</f>
        <v>0</v>
      </c>
      <c r="BH296" s="240">
        <f>IF(N296="sníž. přenesená",J296,0)</f>
        <v>0</v>
      </c>
      <c r="BI296" s="240">
        <f>IF(N296="nulová",J296,0)</f>
        <v>0</v>
      </c>
      <c r="BJ296" s="17" t="s">
        <v>82</v>
      </c>
      <c r="BK296" s="240">
        <f>ROUND(I296*H296,2)</f>
        <v>0</v>
      </c>
      <c r="BL296" s="17" t="s">
        <v>144</v>
      </c>
      <c r="BM296" s="239" t="s">
        <v>306</v>
      </c>
    </row>
    <row r="297" s="13" customFormat="1">
      <c r="A297" s="13"/>
      <c r="B297" s="241"/>
      <c r="C297" s="242"/>
      <c r="D297" s="243" t="s">
        <v>146</v>
      </c>
      <c r="E297" s="244" t="s">
        <v>1</v>
      </c>
      <c r="F297" s="245" t="s">
        <v>147</v>
      </c>
      <c r="G297" s="242"/>
      <c r="H297" s="244" t="s">
        <v>1</v>
      </c>
      <c r="I297" s="246"/>
      <c r="J297" s="242"/>
      <c r="K297" s="242"/>
      <c r="L297" s="247"/>
      <c r="M297" s="248"/>
      <c r="N297" s="249"/>
      <c r="O297" s="249"/>
      <c r="P297" s="249"/>
      <c r="Q297" s="249"/>
      <c r="R297" s="249"/>
      <c r="S297" s="249"/>
      <c r="T297" s="250"/>
      <c r="U297" s="13"/>
      <c r="V297" s="13"/>
      <c r="W297" s="13"/>
      <c r="X297" s="13"/>
      <c r="Y297" s="13"/>
      <c r="Z297" s="13"/>
      <c r="AA297" s="13"/>
      <c r="AB297" s="13"/>
      <c r="AC297" s="13"/>
      <c r="AD297" s="13"/>
      <c r="AE297" s="13"/>
      <c r="AT297" s="251" t="s">
        <v>146</v>
      </c>
      <c r="AU297" s="251" t="s">
        <v>84</v>
      </c>
      <c r="AV297" s="13" t="s">
        <v>82</v>
      </c>
      <c r="AW297" s="13" t="s">
        <v>30</v>
      </c>
      <c r="AX297" s="13" t="s">
        <v>74</v>
      </c>
      <c r="AY297" s="251" t="s">
        <v>137</v>
      </c>
    </row>
    <row r="298" s="13" customFormat="1">
      <c r="A298" s="13"/>
      <c r="B298" s="241"/>
      <c r="C298" s="242"/>
      <c r="D298" s="243" t="s">
        <v>146</v>
      </c>
      <c r="E298" s="244" t="s">
        <v>1</v>
      </c>
      <c r="F298" s="245" t="s">
        <v>307</v>
      </c>
      <c r="G298" s="242"/>
      <c r="H298" s="244" t="s">
        <v>1</v>
      </c>
      <c r="I298" s="246"/>
      <c r="J298" s="242"/>
      <c r="K298" s="242"/>
      <c r="L298" s="247"/>
      <c r="M298" s="248"/>
      <c r="N298" s="249"/>
      <c r="O298" s="249"/>
      <c r="P298" s="249"/>
      <c r="Q298" s="249"/>
      <c r="R298" s="249"/>
      <c r="S298" s="249"/>
      <c r="T298" s="250"/>
      <c r="U298" s="13"/>
      <c r="V298" s="13"/>
      <c r="W298" s="13"/>
      <c r="X298" s="13"/>
      <c r="Y298" s="13"/>
      <c r="Z298" s="13"/>
      <c r="AA298" s="13"/>
      <c r="AB298" s="13"/>
      <c r="AC298" s="13"/>
      <c r="AD298" s="13"/>
      <c r="AE298" s="13"/>
      <c r="AT298" s="251" t="s">
        <v>146</v>
      </c>
      <c r="AU298" s="251" t="s">
        <v>84</v>
      </c>
      <c r="AV298" s="13" t="s">
        <v>82</v>
      </c>
      <c r="AW298" s="13" t="s">
        <v>30</v>
      </c>
      <c r="AX298" s="13" t="s">
        <v>74</v>
      </c>
      <c r="AY298" s="251" t="s">
        <v>137</v>
      </c>
    </row>
    <row r="299" s="14" customFormat="1">
      <c r="A299" s="14"/>
      <c r="B299" s="252"/>
      <c r="C299" s="253"/>
      <c r="D299" s="243" t="s">
        <v>146</v>
      </c>
      <c r="E299" s="254" t="s">
        <v>1</v>
      </c>
      <c r="F299" s="255" t="s">
        <v>308</v>
      </c>
      <c r="G299" s="253"/>
      <c r="H299" s="256">
        <v>3.2549999999999999</v>
      </c>
      <c r="I299" s="257"/>
      <c r="J299" s="253"/>
      <c r="K299" s="253"/>
      <c r="L299" s="258"/>
      <c r="M299" s="259"/>
      <c r="N299" s="260"/>
      <c r="O299" s="260"/>
      <c r="P299" s="260"/>
      <c r="Q299" s="260"/>
      <c r="R299" s="260"/>
      <c r="S299" s="260"/>
      <c r="T299" s="261"/>
      <c r="U299" s="14"/>
      <c r="V299" s="14"/>
      <c r="W299" s="14"/>
      <c r="X299" s="14"/>
      <c r="Y299" s="14"/>
      <c r="Z299" s="14"/>
      <c r="AA299" s="14"/>
      <c r="AB299" s="14"/>
      <c r="AC299" s="14"/>
      <c r="AD299" s="14"/>
      <c r="AE299" s="14"/>
      <c r="AT299" s="262" t="s">
        <v>146</v>
      </c>
      <c r="AU299" s="262" t="s">
        <v>84</v>
      </c>
      <c r="AV299" s="14" t="s">
        <v>84</v>
      </c>
      <c r="AW299" s="14" t="s">
        <v>30</v>
      </c>
      <c r="AX299" s="14" t="s">
        <v>74</v>
      </c>
      <c r="AY299" s="262" t="s">
        <v>137</v>
      </c>
    </row>
    <row r="300" s="15" customFormat="1">
      <c r="A300" s="15"/>
      <c r="B300" s="263"/>
      <c r="C300" s="264"/>
      <c r="D300" s="243" t="s">
        <v>146</v>
      </c>
      <c r="E300" s="265" t="s">
        <v>1</v>
      </c>
      <c r="F300" s="266" t="s">
        <v>151</v>
      </c>
      <c r="G300" s="264"/>
      <c r="H300" s="267">
        <v>3.2549999999999999</v>
      </c>
      <c r="I300" s="268"/>
      <c r="J300" s="264"/>
      <c r="K300" s="264"/>
      <c r="L300" s="269"/>
      <c r="M300" s="270"/>
      <c r="N300" s="271"/>
      <c r="O300" s="271"/>
      <c r="P300" s="271"/>
      <c r="Q300" s="271"/>
      <c r="R300" s="271"/>
      <c r="S300" s="271"/>
      <c r="T300" s="272"/>
      <c r="U300" s="15"/>
      <c r="V300" s="15"/>
      <c r="W300" s="15"/>
      <c r="X300" s="15"/>
      <c r="Y300" s="15"/>
      <c r="Z300" s="15"/>
      <c r="AA300" s="15"/>
      <c r="AB300" s="15"/>
      <c r="AC300" s="15"/>
      <c r="AD300" s="15"/>
      <c r="AE300" s="15"/>
      <c r="AT300" s="273" t="s">
        <v>146</v>
      </c>
      <c r="AU300" s="273" t="s">
        <v>84</v>
      </c>
      <c r="AV300" s="15" t="s">
        <v>144</v>
      </c>
      <c r="AW300" s="15" t="s">
        <v>30</v>
      </c>
      <c r="AX300" s="15" t="s">
        <v>82</v>
      </c>
      <c r="AY300" s="273" t="s">
        <v>137</v>
      </c>
    </row>
    <row r="301" s="2" customFormat="1" ht="24.15" customHeight="1">
      <c r="A301" s="38"/>
      <c r="B301" s="39"/>
      <c r="C301" s="274" t="s">
        <v>309</v>
      </c>
      <c r="D301" s="274" t="s">
        <v>254</v>
      </c>
      <c r="E301" s="275" t="s">
        <v>310</v>
      </c>
      <c r="F301" s="276" t="s">
        <v>311</v>
      </c>
      <c r="G301" s="277" t="s">
        <v>217</v>
      </c>
      <c r="H301" s="278">
        <v>3.7429999999999999</v>
      </c>
      <c r="I301" s="279"/>
      <c r="J301" s="280">
        <f>ROUND(I301*H301,2)</f>
        <v>0</v>
      </c>
      <c r="K301" s="281"/>
      <c r="L301" s="282"/>
      <c r="M301" s="283" t="s">
        <v>1</v>
      </c>
      <c r="N301" s="284" t="s">
        <v>39</v>
      </c>
      <c r="O301" s="91"/>
      <c r="P301" s="237">
        <f>O301*H301</f>
        <v>0</v>
      </c>
      <c r="Q301" s="237">
        <v>1</v>
      </c>
      <c r="R301" s="237">
        <f>Q301*H301</f>
        <v>3.7429999999999999</v>
      </c>
      <c r="S301" s="237">
        <v>0</v>
      </c>
      <c r="T301" s="238">
        <f>S301*H301</f>
        <v>0</v>
      </c>
      <c r="U301" s="38"/>
      <c r="V301" s="38"/>
      <c r="W301" s="38"/>
      <c r="X301" s="38"/>
      <c r="Y301" s="38"/>
      <c r="Z301" s="38"/>
      <c r="AA301" s="38"/>
      <c r="AB301" s="38"/>
      <c r="AC301" s="38"/>
      <c r="AD301" s="38"/>
      <c r="AE301" s="38"/>
      <c r="AR301" s="239" t="s">
        <v>201</v>
      </c>
      <c r="AT301" s="239" t="s">
        <v>254</v>
      </c>
      <c r="AU301" s="239" t="s">
        <v>84</v>
      </c>
      <c r="AY301" s="17" t="s">
        <v>137</v>
      </c>
      <c r="BE301" s="240">
        <f>IF(N301="základní",J301,0)</f>
        <v>0</v>
      </c>
      <c r="BF301" s="240">
        <f>IF(N301="snížená",J301,0)</f>
        <v>0</v>
      </c>
      <c r="BG301" s="240">
        <f>IF(N301="zákl. přenesená",J301,0)</f>
        <v>0</v>
      </c>
      <c r="BH301" s="240">
        <f>IF(N301="sníž. přenesená",J301,0)</f>
        <v>0</v>
      </c>
      <c r="BI301" s="240">
        <f>IF(N301="nulová",J301,0)</f>
        <v>0</v>
      </c>
      <c r="BJ301" s="17" t="s">
        <v>82</v>
      </c>
      <c r="BK301" s="240">
        <f>ROUND(I301*H301,2)</f>
        <v>0</v>
      </c>
      <c r="BL301" s="17" t="s">
        <v>144</v>
      </c>
      <c r="BM301" s="239" t="s">
        <v>312</v>
      </c>
    </row>
    <row r="302" s="2" customFormat="1">
      <c r="A302" s="38"/>
      <c r="B302" s="39"/>
      <c r="C302" s="40"/>
      <c r="D302" s="243" t="s">
        <v>258</v>
      </c>
      <c r="E302" s="40"/>
      <c r="F302" s="285" t="s">
        <v>313</v>
      </c>
      <c r="G302" s="40"/>
      <c r="H302" s="40"/>
      <c r="I302" s="286"/>
      <c r="J302" s="40"/>
      <c r="K302" s="40"/>
      <c r="L302" s="44"/>
      <c r="M302" s="287"/>
      <c r="N302" s="288"/>
      <c r="O302" s="91"/>
      <c r="P302" s="91"/>
      <c r="Q302" s="91"/>
      <c r="R302" s="91"/>
      <c r="S302" s="91"/>
      <c r="T302" s="92"/>
      <c r="U302" s="38"/>
      <c r="V302" s="38"/>
      <c r="W302" s="38"/>
      <c r="X302" s="38"/>
      <c r="Y302" s="38"/>
      <c r="Z302" s="38"/>
      <c r="AA302" s="38"/>
      <c r="AB302" s="38"/>
      <c r="AC302" s="38"/>
      <c r="AD302" s="38"/>
      <c r="AE302" s="38"/>
      <c r="AT302" s="17" t="s">
        <v>258</v>
      </c>
      <c r="AU302" s="17" t="s">
        <v>84</v>
      </c>
    </row>
    <row r="303" s="13" customFormat="1">
      <c r="A303" s="13"/>
      <c r="B303" s="241"/>
      <c r="C303" s="242"/>
      <c r="D303" s="243" t="s">
        <v>146</v>
      </c>
      <c r="E303" s="244" t="s">
        <v>1</v>
      </c>
      <c r="F303" s="245" t="s">
        <v>147</v>
      </c>
      <c r="G303" s="242"/>
      <c r="H303" s="244" t="s">
        <v>1</v>
      </c>
      <c r="I303" s="246"/>
      <c r="J303" s="242"/>
      <c r="K303" s="242"/>
      <c r="L303" s="247"/>
      <c r="M303" s="248"/>
      <c r="N303" s="249"/>
      <c r="O303" s="249"/>
      <c r="P303" s="249"/>
      <c r="Q303" s="249"/>
      <c r="R303" s="249"/>
      <c r="S303" s="249"/>
      <c r="T303" s="250"/>
      <c r="U303" s="13"/>
      <c r="V303" s="13"/>
      <c r="W303" s="13"/>
      <c r="X303" s="13"/>
      <c r="Y303" s="13"/>
      <c r="Z303" s="13"/>
      <c r="AA303" s="13"/>
      <c r="AB303" s="13"/>
      <c r="AC303" s="13"/>
      <c r="AD303" s="13"/>
      <c r="AE303" s="13"/>
      <c r="AT303" s="251" t="s">
        <v>146</v>
      </c>
      <c r="AU303" s="251" t="s">
        <v>84</v>
      </c>
      <c r="AV303" s="13" t="s">
        <v>82</v>
      </c>
      <c r="AW303" s="13" t="s">
        <v>30</v>
      </c>
      <c r="AX303" s="13" t="s">
        <v>74</v>
      </c>
      <c r="AY303" s="251" t="s">
        <v>137</v>
      </c>
    </row>
    <row r="304" s="13" customFormat="1">
      <c r="A304" s="13"/>
      <c r="B304" s="241"/>
      <c r="C304" s="242"/>
      <c r="D304" s="243" t="s">
        <v>146</v>
      </c>
      <c r="E304" s="244" t="s">
        <v>1</v>
      </c>
      <c r="F304" s="245" t="s">
        <v>307</v>
      </c>
      <c r="G304" s="242"/>
      <c r="H304" s="244" t="s">
        <v>1</v>
      </c>
      <c r="I304" s="246"/>
      <c r="J304" s="242"/>
      <c r="K304" s="242"/>
      <c r="L304" s="247"/>
      <c r="M304" s="248"/>
      <c r="N304" s="249"/>
      <c r="O304" s="249"/>
      <c r="P304" s="249"/>
      <c r="Q304" s="249"/>
      <c r="R304" s="249"/>
      <c r="S304" s="249"/>
      <c r="T304" s="250"/>
      <c r="U304" s="13"/>
      <c r="V304" s="13"/>
      <c r="W304" s="13"/>
      <c r="X304" s="13"/>
      <c r="Y304" s="13"/>
      <c r="Z304" s="13"/>
      <c r="AA304" s="13"/>
      <c r="AB304" s="13"/>
      <c r="AC304" s="13"/>
      <c r="AD304" s="13"/>
      <c r="AE304" s="13"/>
      <c r="AT304" s="251" t="s">
        <v>146</v>
      </c>
      <c r="AU304" s="251" t="s">
        <v>84</v>
      </c>
      <c r="AV304" s="13" t="s">
        <v>82</v>
      </c>
      <c r="AW304" s="13" t="s">
        <v>30</v>
      </c>
      <c r="AX304" s="13" t="s">
        <v>74</v>
      </c>
      <c r="AY304" s="251" t="s">
        <v>137</v>
      </c>
    </row>
    <row r="305" s="14" customFormat="1">
      <c r="A305" s="14"/>
      <c r="B305" s="252"/>
      <c r="C305" s="253"/>
      <c r="D305" s="243" t="s">
        <v>146</v>
      </c>
      <c r="E305" s="254" t="s">
        <v>1</v>
      </c>
      <c r="F305" s="255" t="s">
        <v>308</v>
      </c>
      <c r="G305" s="253"/>
      <c r="H305" s="256">
        <v>3.2549999999999999</v>
      </c>
      <c r="I305" s="257"/>
      <c r="J305" s="253"/>
      <c r="K305" s="253"/>
      <c r="L305" s="258"/>
      <c r="M305" s="259"/>
      <c r="N305" s="260"/>
      <c r="O305" s="260"/>
      <c r="P305" s="260"/>
      <c r="Q305" s="260"/>
      <c r="R305" s="260"/>
      <c r="S305" s="260"/>
      <c r="T305" s="261"/>
      <c r="U305" s="14"/>
      <c r="V305" s="14"/>
      <c r="W305" s="14"/>
      <c r="X305" s="14"/>
      <c r="Y305" s="14"/>
      <c r="Z305" s="14"/>
      <c r="AA305" s="14"/>
      <c r="AB305" s="14"/>
      <c r="AC305" s="14"/>
      <c r="AD305" s="14"/>
      <c r="AE305" s="14"/>
      <c r="AT305" s="262" t="s">
        <v>146</v>
      </c>
      <c r="AU305" s="262" t="s">
        <v>84</v>
      </c>
      <c r="AV305" s="14" t="s">
        <v>84</v>
      </c>
      <c r="AW305" s="14" t="s">
        <v>30</v>
      </c>
      <c r="AX305" s="14" t="s">
        <v>74</v>
      </c>
      <c r="AY305" s="262" t="s">
        <v>137</v>
      </c>
    </row>
    <row r="306" s="15" customFormat="1">
      <c r="A306" s="15"/>
      <c r="B306" s="263"/>
      <c r="C306" s="264"/>
      <c r="D306" s="243" t="s">
        <v>146</v>
      </c>
      <c r="E306" s="265" t="s">
        <v>1</v>
      </c>
      <c r="F306" s="266" t="s">
        <v>151</v>
      </c>
      <c r="G306" s="264"/>
      <c r="H306" s="267">
        <v>3.2549999999999999</v>
      </c>
      <c r="I306" s="268"/>
      <c r="J306" s="264"/>
      <c r="K306" s="264"/>
      <c r="L306" s="269"/>
      <c r="M306" s="270"/>
      <c r="N306" s="271"/>
      <c r="O306" s="271"/>
      <c r="P306" s="271"/>
      <c r="Q306" s="271"/>
      <c r="R306" s="271"/>
      <c r="S306" s="271"/>
      <c r="T306" s="272"/>
      <c r="U306" s="15"/>
      <c r="V306" s="15"/>
      <c r="W306" s="15"/>
      <c r="X306" s="15"/>
      <c r="Y306" s="15"/>
      <c r="Z306" s="15"/>
      <c r="AA306" s="15"/>
      <c r="AB306" s="15"/>
      <c r="AC306" s="15"/>
      <c r="AD306" s="15"/>
      <c r="AE306" s="15"/>
      <c r="AT306" s="273" t="s">
        <v>146</v>
      </c>
      <c r="AU306" s="273" t="s">
        <v>84</v>
      </c>
      <c r="AV306" s="15" t="s">
        <v>144</v>
      </c>
      <c r="AW306" s="15" t="s">
        <v>30</v>
      </c>
      <c r="AX306" s="15" t="s">
        <v>82</v>
      </c>
      <c r="AY306" s="273" t="s">
        <v>137</v>
      </c>
    </row>
    <row r="307" s="14" customFormat="1">
      <c r="A307" s="14"/>
      <c r="B307" s="252"/>
      <c r="C307" s="253"/>
      <c r="D307" s="243" t="s">
        <v>146</v>
      </c>
      <c r="E307" s="253"/>
      <c r="F307" s="255" t="s">
        <v>314</v>
      </c>
      <c r="G307" s="253"/>
      <c r="H307" s="256">
        <v>3.7429999999999999</v>
      </c>
      <c r="I307" s="257"/>
      <c r="J307" s="253"/>
      <c r="K307" s="253"/>
      <c r="L307" s="258"/>
      <c r="M307" s="259"/>
      <c r="N307" s="260"/>
      <c r="O307" s="260"/>
      <c r="P307" s="260"/>
      <c r="Q307" s="260"/>
      <c r="R307" s="260"/>
      <c r="S307" s="260"/>
      <c r="T307" s="261"/>
      <c r="U307" s="14"/>
      <c r="V307" s="14"/>
      <c r="W307" s="14"/>
      <c r="X307" s="14"/>
      <c r="Y307" s="14"/>
      <c r="Z307" s="14"/>
      <c r="AA307" s="14"/>
      <c r="AB307" s="14"/>
      <c r="AC307" s="14"/>
      <c r="AD307" s="14"/>
      <c r="AE307" s="14"/>
      <c r="AT307" s="262" t="s">
        <v>146</v>
      </c>
      <c r="AU307" s="262" t="s">
        <v>84</v>
      </c>
      <c r="AV307" s="14" t="s">
        <v>84</v>
      </c>
      <c r="AW307" s="14" t="s">
        <v>4</v>
      </c>
      <c r="AX307" s="14" t="s">
        <v>82</v>
      </c>
      <c r="AY307" s="262" t="s">
        <v>137</v>
      </c>
    </row>
    <row r="308" s="2" customFormat="1" ht="33" customHeight="1">
      <c r="A308" s="38"/>
      <c r="B308" s="39"/>
      <c r="C308" s="227" t="s">
        <v>315</v>
      </c>
      <c r="D308" s="227" t="s">
        <v>140</v>
      </c>
      <c r="E308" s="228" t="s">
        <v>316</v>
      </c>
      <c r="F308" s="229" t="s">
        <v>317</v>
      </c>
      <c r="G308" s="230" t="s">
        <v>217</v>
      </c>
      <c r="H308" s="231">
        <v>0.22</v>
      </c>
      <c r="I308" s="232"/>
      <c r="J308" s="233">
        <f>ROUND(I308*H308,2)</f>
        <v>0</v>
      </c>
      <c r="K308" s="234"/>
      <c r="L308" s="44"/>
      <c r="M308" s="235" t="s">
        <v>1</v>
      </c>
      <c r="N308" s="236" t="s">
        <v>39</v>
      </c>
      <c r="O308" s="91"/>
      <c r="P308" s="237">
        <f>O308*H308</f>
        <v>0</v>
      </c>
      <c r="Q308" s="237">
        <v>0.01221</v>
      </c>
      <c r="R308" s="237">
        <f>Q308*H308</f>
        <v>0.0026862000000000001</v>
      </c>
      <c r="S308" s="237">
        <v>0</v>
      </c>
      <c r="T308" s="238">
        <f>S308*H308</f>
        <v>0</v>
      </c>
      <c r="U308" s="38"/>
      <c r="V308" s="38"/>
      <c r="W308" s="38"/>
      <c r="X308" s="38"/>
      <c r="Y308" s="38"/>
      <c r="Z308" s="38"/>
      <c r="AA308" s="38"/>
      <c r="AB308" s="38"/>
      <c r="AC308" s="38"/>
      <c r="AD308" s="38"/>
      <c r="AE308" s="38"/>
      <c r="AR308" s="239" t="s">
        <v>144</v>
      </c>
      <c r="AT308" s="239" t="s">
        <v>140</v>
      </c>
      <c r="AU308" s="239" t="s">
        <v>84</v>
      </c>
      <c r="AY308" s="17" t="s">
        <v>137</v>
      </c>
      <c r="BE308" s="240">
        <f>IF(N308="základní",J308,0)</f>
        <v>0</v>
      </c>
      <c r="BF308" s="240">
        <f>IF(N308="snížená",J308,0)</f>
        <v>0</v>
      </c>
      <c r="BG308" s="240">
        <f>IF(N308="zákl. přenesená",J308,0)</f>
        <v>0</v>
      </c>
      <c r="BH308" s="240">
        <f>IF(N308="sníž. přenesená",J308,0)</f>
        <v>0</v>
      </c>
      <c r="BI308" s="240">
        <f>IF(N308="nulová",J308,0)</f>
        <v>0</v>
      </c>
      <c r="BJ308" s="17" t="s">
        <v>82</v>
      </c>
      <c r="BK308" s="240">
        <f>ROUND(I308*H308,2)</f>
        <v>0</v>
      </c>
      <c r="BL308" s="17" t="s">
        <v>144</v>
      </c>
      <c r="BM308" s="239" t="s">
        <v>318</v>
      </c>
    </row>
    <row r="309" s="13" customFormat="1">
      <c r="A309" s="13"/>
      <c r="B309" s="241"/>
      <c r="C309" s="242"/>
      <c r="D309" s="243" t="s">
        <v>146</v>
      </c>
      <c r="E309" s="244" t="s">
        <v>1</v>
      </c>
      <c r="F309" s="245" t="s">
        <v>147</v>
      </c>
      <c r="G309" s="242"/>
      <c r="H309" s="244" t="s">
        <v>1</v>
      </c>
      <c r="I309" s="246"/>
      <c r="J309" s="242"/>
      <c r="K309" s="242"/>
      <c r="L309" s="247"/>
      <c r="M309" s="248"/>
      <c r="N309" s="249"/>
      <c r="O309" s="249"/>
      <c r="P309" s="249"/>
      <c r="Q309" s="249"/>
      <c r="R309" s="249"/>
      <c r="S309" s="249"/>
      <c r="T309" s="250"/>
      <c r="U309" s="13"/>
      <c r="V309" s="13"/>
      <c r="W309" s="13"/>
      <c r="X309" s="13"/>
      <c r="Y309" s="13"/>
      <c r="Z309" s="13"/>
      <c r="AA309" s="13"/>
      <c r="AB309" s="13"/>
      <c r="AC309" s="13"/>
      <c r="AD309" s="13"/>
      <c r="AE309" s="13"/>
      <c r="AT309" s="251" t="s">
        <v>146</v>
      </c>
      <c r="AU309" s="251" t="s">
        <v>84</v>
      </c>
      <c r="AV309" s="13" t="s">
        <v>82</v>
      </c>
      <c r="AW309" s="13" t="s">
        <v>30</v>
      </c>
      <c r="AX309" s="13" t="s">
        <v>74</v>
      </c>
      <c r="AY309" s="251" t="s">
        <v>137</v>
      </c>
    </row>
    <row r="310" s="13" customFormat="1">
      <c r="A310" s="13"/>
      <c r="B310" s="241"/>
      <c r="C310" s="242"/>
      <c r="D310" s="243" t="s">
        <v>146</v>
      </c>
      <c r="E310" s="244" t="s">
        <v>1</v>
      </c>
      <c r="F310" s="245" t="s">
        <v>319</v>
      </c>
      <c r="G310" s="242"/>
      <c r="H310" s="244" t="s">
        <v>1</v>
      </c>
      <c r="I310" s="246"/>
      <c r="J310" s="242"/>
      <c r="K310" s="242"/>
      <c r="L310" s="247"/>
      <c r="M310" s="248"/>
      <c r="N310" s="249"/>
      <c r="O310" s="249"/>
      <c r="P310" s="249"/>
      <c r="Q310" s="249"/>
      <c r="R310" s="249"/>
      <c r="S310" s="249"/>
      <c r="T310" s="250"/>
      <c r="U310" s="13"/>
      <c r="V310" s="13"/>
      <c r="W310" s="13"/>
      <c r="X310" s="13"/>
      <c r="Y310" s="13"/>
      <c r="Z310" s="13"/>
      <c r="AA310" s="13"/>
      <c r="AB310" s="13"/>
      <c r="AC310" s="13"/>
      <c r="AD310" s="13"/>
      <c r="AE310" s="13"/>
      <c r="AT310" s="251" t="s">
        <v>146</v>
      </c>
      <c r="AU310" s="251" t="s">
        <v>84</v>
      </c>
      <c r="AV310" s="13" t="s">
        <v>82</v>
      </c>
      <c r="AW310" s="13" t="s">
        <v>30</v>
      </c>
      <c r="AX310" s="13" t="s">
        <v>74</v>
      </c>
      <c r="AY310" s="251" t="s">
        <v>137</v>
      </c>
    </row>
    <row r="311" s="14" customFormat="1">
      <c r="A311" s="14"/>
      <c r="B311" s="252"/>
      <c r="C311" s="253"/>
      <c r="D311" s="243" t="s">
        <v>146</v>
      </c>
      <c r="E311" s="254" t="s">
        <v>1</v>
      </c>
      <c r="F311" s="255" t="s">
        <v>320</v>
      </c>
      <c r="G311" s="253"/>
      <c r="H311" s="256">
        <v>0.22</v>
      </c>
      <c r="I311" s="257"/>
      <c r="J311" s="253"/>
      <c r="K311" s="253"/>
      <c r="L311" s="258"/>
      <c r="M311" s="259"/>
      <c r="N311" s="260"/>
      <c r="O311" s="260"/>
      <c r="P311" s="260"/>
      <c r="Q311" s="260"/>
      <c r="R311" s="260"/>
      <c r="S311" s="260"/>
      <c r="T311" s="261"/>
      <c r="U311" s="14"/>
      <c r="V311" s="14"/>
      <c r="W311" s="14"/>
      <c r="X311" s="14"/>
      <c r="Y311" s="14"/>
      <c r="Z311" s="14"/>
      <c r="AA311" s="14"/>
      <c r="AB311" s="14"/>
      <c r="AC311" s="14"/>
      <c r="AD311" s="14"/>
      <c r="AE311" s="14"/>
      <c r="AT311" s="262" t="s">
        <v>146</v>
      </c>
      <c r="AU311" s="262" t="s">
        <v>84</v>
      </c>
      <c r="AV311" s="14" t="s">
        <v>84</v>
      </c>
      <c r="AW311" s="14" t="s">
        <v>30</v>
      </c>
      <c r="AX311" s="14" t="s">
        <v>74</v>
      </c>
      <c r="AY311" s="262" t="s">
        <v>137</v>
      </c>
    </row>
    <row r="312" s="15" customFormat="1">
      <c r="A312" s="15"/>
      <c r="B312" s="263"/>
      <c r="C312" s="264"/>
      <c r="D312" s="243" t="s">
        <v>146</v>
      </c>
      <c r="E312" s="265" t="s">
        <v>1</v>
      </c>
      <c r="F312" s="266" t="s">
        <v>151</v>
      </c>
      <c r="G312" s="264"/>
      <c r="H312" s="267">
        <v>0.22</v>
      </c>
      <c r="I312" s="268"/>
      <c r="J312" s="264"/>
      <c r="K312" s="264"/>
      <c r="L312" s="269"/>
      <c r="M312" s="270"/>
      <c r="N312" s="271"/>
      <c r="O312" s="271"/>
      <c r="P312" s="271"/>
      <c r="Q312" s="271"/>
      <c r="R312" s="271"/>
      <c r="S312" s="271"/>
      <c r="T312" s="272"/>
      <c r="U312" s="15"/>
      <c r="V312" s="15"/>
      <c r="W312" s="15"/>
      <c r="X312" s="15"/>
      <c r="Y312" s="15"/>
      <c r="Z312" s="15"/>
      <c r="AA312" s="15"/>
      <c r="AB312" s="15"/>
      <c r="AC312" s="15"/>
      <c r="AD312" s="15"/>
      <c r="AE312" s="15"/>
      <c r="AT312" s="273" t="s">
        <v>146</v>
      </c>
      <c r="AU312" s="273" t="s">
        <v>84</v>
      </c>
      <c r="AV312" s="15" t="s">
        <v>144</v>
      </c>
      <c r="AW312" s="15" t="s">
        <v>30</v>
      </c>
      <c r="AX312" s="15" t="s">
        <v>82</v>
      </c>
      <c r="AY312" s="273" t="s">
        <v>137</v>
      </c>
    </row>
    <row r="313" s="2" customFormat="1" ht="21.75" customHeight="1">
      <c r="A313" s="38"/>
      <c r="B313" s="39"/>
      <c r="C313" s="274" t="s">
        <v>321</v>
      </c>
      <c r="D313" s="274" t="s">
        <v>254</v>
      </c>
      <c r="E313" s="275" t="s">
        <v>322</v>
      </c>
      <c r="F313" s="276" t="s">
        <v>323</v>
      </c>
      <c r="G313" s="277" t="s">
        <v>217</v>
      </c>
      <c r="H313" s="278">
        <v>0.253</v>
      </c>
      <c r="I313" s="279"/>
      <c r="J313" s="280">
        <f>ROUND(I313*H313,2)</f>
        <v>0</v>
      </c>
      <c r="K313" s="281"/>
      <c r="L313" s="282"/>
      <c r="M313" s="283" t="s">
        <v>1</v>
      </c>
      <c r="N313" s="284" t="s">
        <v>39</v>
      </c>
      <c r="O313" s="91"/>
      <c r="P313" s="237">
        <f>O313*H313</f>
        <v>0</v>
      </c>
      <c r="Q313" s="237">
        <v>1</v>
      </c>
      <c r="R313" s="237">
        <f>Q313*H313</f>
        <v>0.253</v>
      </c>
      <c r="S313" s="237">
        <v>0</v>
      </c>
      <c r="T313" s="238">
        <f>S313*H313</f>
        <v>0</v>
      </c>
      <c r="U313" s="38"/>
      <c r="V313" s="38"/>
      <c r="W313" s="38"/>
      <c r="X313" s="38"/>
      <c r="Y313" s="38"/>
      <c r="Z313" s="38"/>
      <c r="AA313" s="38"/>
      <c r="AB313" s="38"/>
      <c r="AC313" s="38"/>
      <c r="AD313" s="38"/>
      <c r="AE313" s="38"/>
      <c r="AR313" s="239" t="s">
        <v>201</v>
      </c>
      <c r="AT313" s="239" t="s">
        <v>254</v>
      </c>
      <c r="AU313" s="239" t="s">
        <v>84</v>
      </c>
      <c r="AY313" s="17" t="s">
        <v>137</v>
      </c>
      <c r="BE313" s="240">
        <f>IF(N313="základní",J313,0)</f>
        <v>0</v>
      </c>
      <c r="BF313" s="240">
        <f>IF(N313="snížená",J313,0)</f>
        <v>0</v>
      </c>
      <c r="BG313" s="240">
        <f>IF(N313="zákl. přenesená",J313,0)</f>
        <v>0</v>
      </c>
      <c r="BH313" s="240">
        <f>IF(N313="sníž. přenesená",J313,0)</f>
        <v>0</v>
      </c>
      <c r="BI313" s="240">
        <f>IF(N313="nulová",J313,0)</f>
        <v>0</v>
      </c>
      <c r="BJ313" s="17" t="s">
        <v>82</v>
      </c>
      <c r="BK313" s="240">
        <f>ROUND(I313*H313,2)</f>
        <v>0</v>
      </c>
      <c r="BL313" s="17" t="s">
        <v>144</v>
      </c>
      <c r="BM313" s="239" t="s">
        <v>324</v>
      </c>
    </row>
    <row r="314" s="2" customFormat="1">
      <c r="A314" s="38"/>
      <c r="B314" s="39"/>
      <c r="C314" s="40"/>
      <c r="D314" s="243" t="s">
        <v>258</v>
      </c>
      <c r="E314" s="40"/>
      <c r="F314" s="285" t="s">
        <v>325</v>
      </c>
      <c r="G314" s="40"/>
      <c r="H314" s="40"/>
      <c r="I314" s="286"/>
      <c r="J314" s="40"/>
      <c r="K314" s="40"/>
      <c r="L314" s="44"/>
      <c r="M314" s="287"/>
      <c r="N314" s="288"/>
      <c r="O314" s="91"/>
      <c r="P314" s="91"/>
      <c r="Q314" s="91"/>
      <c r="R314" s="91"/>
      <c r="S314" s="91"/>
      <c r="T314" s="92"/>
      <c r="U314" s="38"/>
      <c r="V314" s="38"/>
      <c r="W314" s="38"/>
      <c r="X314" s="38"/>
      <c r="Y314" s="38"/>
      <c r="Z314" s="38"/>
      <c r="AA314" s="38"/>
      <c r="AB314" s="38"/>
      <c r="AC314" s="38"/>
      <c r="AD314" s="38"/>
      <c r="AE314" s="38"/>
      <c r="AT314" s="17" t="s">
        <v>258</v>
      </c>
      <c r="AU314" s="17" t="s">
        <v>84</v>
      </c>
    </row>
    <row r="315" s="14" customFormat="1">
      <c r="A315" s="14"/>
      <c r="B315" s="252"/>
      <c r="C315" s="253"/>
      <c r="D315" s="243" t="s">
        <v>146</v>
      </c>
      <c r="E315" s="253"/>
      <c r="F315" s="255" t="s">
        <v>326</v>
      </c>
      <c r="G315" s="253"/>
      <c r="H315" s="256">
        <v>0.253</v>
      </c>
      <c r="I315" s="257"/>
      <c r="J315" s="253"/>
      <c r="K315" s="253"/>
      <c r="L315" s="258"/>
      <c r="M315" s="259"/>
      <c r="N315" s="260"/>
      <c r="O315" s="260"/>
      <c r="P315" s="260"/>
      <c r="Q315" s="260"/>
      <c r="R315" s="260"/>
      <c r="S315" s="260"/>
      <c r="T315" s="261"/>
      <c r="U315" s="14"/>
      <c r="V315" s="14"/>
      <c r="W315" s="14"/>
      <c r="X315" s="14"/>
      <c r="Y315" s="14"/>
      <c r="Z315" s="14"/>
      <c r="AA315" s="14"/>
      <c r="AB315" s="14"/>
      <c r="AC315" s="14"/>
      <c r="AD315" s="14"/>
      <c r="AE315" s="14"/>
      <c r="AT315" s="262" t="s">
        <v>146</v>
      </c>
      <c r="AU315" s="262" t="s">
        <v>84</v>
      </c>
      <c r="AV315" s="14" t="s">
        <v>84</v>
      </c>
      <c r="AW315" s="14" t="s">
        <v>4</v>
      </c>
      <c r="AX315" s="14" t="s">
        <v>82</v>
      </c>
      <c r="AY315" s="262" t="s">
        <v>137</v>
      </c>
    </row>
    <row r="316" s="2" customFormat="1" ht="24.15" customHeight="1">
      <c r="A316" s="38"/>
      <c r="B316" s="39"/>
      <c r="C316" s="227" t="s">
        <v>327</v>
      </c>
      <c r="D316" s="227" t="s">
        <v>140</v>
      </c>
      <c r="E316" s="228" t="s">
        <v>328</v>
      </c>
      <c r="F316" s="229" t="s">
        <v>329</v>
      </c>
      <c r="G316" s="230" t="s">
        <v>217</v>
      </c>
      <c r="H316" s="231">
        <v>2.5870000000000002</v>
      </c>
      <c r="I316" s="232"/>
      <c r="J316" s="233">
        <f>ROUND(I316*H316,2)</f>
        <v>0</v>
      </c>
      <c r="K316" s="234"/>
      <c r="L316" s="44"/>
      <c r="M316" s="235" t="s">
        <v>1</v>
      </c>
      <c r="N316" s="236" t="s">
        <v>39</v>
      </c>
      <c r="O316" s="91"/>
      <c r="P316" s="237">
        <f>O316*H316</f>
        <v>0</v>
      </c>
      <c r="Q316" s="237">
        <v>0.0085500000000000003</v>
      </c>
      <c r="R316" s="237">
        <f>Q316*H316</f>
        <v>0.022118850000000002</v>
      </c>
      <c r="S316" s="237">
        <v>0</v>
      </c>
      <c r="T316" s="238">
        <f>S316*H316</f>
        <v>0</v>
      </c>
      <c r="U316" s="38"/>
      <c r="V316" s="38"/>
      <c r="W316" s="38"/>
      <c r="X316" s="38"/>
      <c r="Y316" s="38"/>
      <c r="Z316" s="38"/>
      <c r="AA316" s="38"/>
      <c r="AB316" s="38"/>
      <c r="AC316" s="38"/>
      <c r="AD316" s="38"/>
      <c r="AE316" s="38"/>
      <c r="AR316" s="239" t="s">
        <v>144</v>
      </c>
      <c r="AT316" s="239" t="s">
        <v>140</v>
      </c>
      <c r="AU316" s="239" t="s">
        <v>84</v>
      </c>
      <c r="AY316" s="17" t="s">
        <v>137</v>
      </c>
      <c r="BE316" s="240">
        <f>IF(N316="základní",J316,0)</f>
        <v>0</v>
      </c>
      <c r="BF316" s="240">
        <f>IF(N316="snížená",J316,0)</f>
        <v>0</v>
      </c>
      <c r="BG316" s="240">
        <f>IF(N316="zákl. přenesená",J316,0)</f>
        <v>0</v>
      </c>
      <c r="BH316" s="240">
        <f>IF(N316="sníž. přenesená",J316,0)</f>
        <v>0</v>
      </c>
      <c r="BI316" s="240">
        <f>IF(N316="nulová",J316,0)</f>
        <v>0</v>
      </c>
      <c r="BJ316" s="17" t="s">
        <v>82</v>
      </c>
      <c r="BK316" s="240">
        <f>ROUND(I316*H316,2)</f>
        <v>0</v>
      </c>
      <c r="BL316" s="17" t="s">
        <v>144</v>
      </c>
      <c r="BM316" s="239" t="s">
        <v>330</v>
      </c>
    </row>
    <row r="317" s="13" customFormat="1">
      <c r="A317" s="13"/>
      <c r="B317" s="241"/>
      <c r="C317" s="242"/>
      <c r="D317" s="243" t="s">
        <v>146</v>
      </c>
      <c r="E317" s="244" t="s">
        <v>1</v>
      </c>
      <c r="F317" s="245" t="s">
        <v>147</v>
      </c>
      <c r="G317" s="242"/>
      <c r="H317" s="244" t="s">
        <v>1</v>
      </c>
      <c r="I317" s="246"/>
      <c r="J317" s="242"/>
      <c r="K317" s="242"/>
      <c r="L317" s="247"/>
      <c r="M317" s="248"/>
      <c r="N317" s="249"/>
      <c r="O317" s="249"/>
      <c r="P317" s="249"/>
      <c r="Q317" s="249"/>
      <c r="R317" s="249"/>
      <c r="S317" s="249"/>
      <c r="T317" s="250"/>
      <c r="U317" s="13"/>
      <c r="V317" s="13"/>
      <c r="W317" s="13"/>
      <c r="X317" s="13"/>
      <c r="Y317" s="13"/>
      <c r="Z317" s="13"/>
      <c r="AA317" s="13"/>
      <c r="AB317" s="13"/>
      <c r="AC317" s="13"/>
      <c r="AD317" s="13"/>
      <c r="AE317" s="13"/>
      <c r="AT317" s="251" t="s">
        <v>146</v>
      </c>
      <c r="AU317" s="251" t="s">
        <v>84</v>
      </c>
      <c r="AV317" s="13" t="s">
        <v>82</v>
      </c>
      <c r="AW317" s="13" t="s">
        <v>30</v>
      </c>
      <c r="AX317" s="13" t="s">
        <v>74</v>
      </c>
      <c r="AY317" s="251" t="s">
        <v>137</v>
      </c>
    </row>
    <row r="318" s="13" customFormat="1">
      <c r="A318" s="13"/>
      <c r="B318" s="241"/>
      <c r="C318" s="242"/>
      <c r="D318" s="243" t="s">
        <v>146</v>
      </c>
      <c r="E318" s="244" t="s">
        <v>1</v>
      </c>
      <c r="F318" s="245" t="s">
        <v>331</v>
      </c>
      <c r="G318" s="242"/>
      <c r="H318" s="244" t="s">
        <v>1</v>
      </c>
      <c r="I318" s="246"/>
      <c r="J318" s="242"/>
      <c r="K318" s="242"/>
      <c r="L318" s="247"/>
      <c r="M318" s="248"/>
      <c r="N318" s="249"/>
      <c r="O318" s="249"/>
      <c r="P318" s="249"/>
      <c r="Q318" s="249"/>
      <c r="R318" s="249"/>
      <c r="S318" s="249"/>
      <c r="T318" s="250"/>
      <c r="U318" s="13"/>
      <c r="V318" s="13"/>
      <c r="W318" s="13"/>
      <c r="X318" s="13"/>
      <c r="Y318" s="13"/>
      <c r="Z318" s="13"/>
      <c r="AA318" s="13"/>
      <c r="AB318" s="13"/>
      <c r="AC318" s="13"/>
      <c r="AD318" s="13"/>
      <c r="AE318" s="13"/>
      <c r="AT318" s="251" t="s">
        <v>146</v>
      </c>
      <c r="AU318" s="251" t="s">
        <v>84</v>
      </c>
      <c r="AV318" s="13" t="s">
        <v>82</v>
      </c>
      <c r="AW318" s="13" t="s">
        <v>30</v>
      </c>
      <c r="AX318" s="13" t="s">
        <v>74</v>
      </c>
      <c r="AY318" s="251" t="s">
        <v>137</v>
      </c>
    </row>
    <row r="319" s="14" customFormat="1">
      <c r="A319" s="14"/>
      <c r="B319" s="252"/>
      <c r="C319" s="253"/>
      <c r="D319" s="243" t="s">
        <v>146</v>
      </c>
      <c r="E319" s="254" t="s">
        <v>1</v>
      </c>
      <c r="F319" s="255" t="s">
        <v>332</v>
      </c>
      <c r="G319" s="253"/>
      <c r="H319" s="256">
        <v>1.5549999999999999</v>
      </c>
      <c r="I319" s="257"/>
      <c r="J319" s="253"/>
      <c r="K319" s="253"/>
      <c r="L319" s="258"/>
      <c r="M319" s="259"/>
      <c r="N319" s="260"/>
      <c r="O319" s="260"/>
      <c r="P319" s="260"/>
      <c r="Q319" s="260"/>
      <c r="R319" s="260"/>
      <c r="S319" s="260"/>
      <c r="T319" s="261"/>
      <c r="U319" s="14"/>
      <c r="V319" s="14"/>
      <c r="W319" s="14"/>
      <c r="X319" s="14"/>
      <c r="Y319" s="14"/>
      <c r="Z319" s="14"/>
      <c r="AA319" s="14"/>
      <c r="AB319" s="14"/>
      <c r="AC319" s="14"/>
      <c r="AD319" s="14"/>
      <c r="AE319" s="14"/>
      <c r="AT319" s="262" t="s">
        <v>146</v>
      </c>
      <c r="AU319" s="262" t="s">
        <v>84</v>
      </c>
      <c r="AV319" s="14" t="s">
        <v>84</v>
      </c>
      <c r="AW319" s="14" t="s">
        <v>30</v>
      </c>
      <c r="AX319" s="14" t="s">
        <v>74</v>
      </c>
      <c r="AY319" s="262" t="s">
        <v>137</v>
      </c>
    </row>
    <row r="320" s="13" customFormat="1">
      <c r="A320" s="13"/>
      <c r="B320" s="241"/>
      <c r="C320" s="242"/>
      <c r="D320" s="243" t="s">
        <v>146</v>
      </c>
      <c r="E320" s="244" t="s">
        <v>1</v>
      </c>
      <c r="F320" s="245" t="s">
        <v>333</v>
      </c>
      <c r="G320" s="242"/>
      <c r="H320" s="244" t="s">
        <v>1</v>
      </c>
      <c r="I320" s="246"/>
      <c r="J320" s="242"/>
      <c r="K320" s="242"/>
      <c r="L320" s="247"/>
      <c r="M320" s="248"/>
      <c r="N320" s="249"/>
      <c r="O320" s="249"/>
      <c r="P320" s="249"/>
      <c r="Q320" s="249"/>
      <c r="R320" s="249"/>
      <c r="S320" s="249"/>
      <c r="T320" s="250"/>
      <c r="U320" s="13"/>
      <c r="V320" s="13"/>
      <c r="W320" s="13"/>
      <c r="X320" s="13"/>
      <c r="Y320" s="13"/>
      <c r="Z320" s="13"/>
      <c r="AA320" s="13"/>
      <c r="AB320" s="13"/>
      <c r="AC320" s="13"/>
      <c r="AD320" s="13"/>
      <c r="AE320" s="13"/>
      <c r="AT320" s="251" t="s">
        <v>146</v>
      </c>
      <c r="AU320" s="251" t="s">
        <v>84</v>
      </c>
      <c r="AV320" s="13" t="s">
        <v>82</v>
      </c>
      <c r="AW320" s="13" t="s">
        <v>30</v>
      </c>
      <c r="AX320" s="13" t="s">
        <v>74</v>
      </c>
      <c r="AY320" s="251" t="s">
        <v>137</v>
      </c>
    </row>
    <row r="321" s="14" customFormat="1">
      <c r="A321" s="14"/>
      <c r="B321" s="252"/>
      <c r="C321" s="253"/>
      <c r="D321" s="243" t="s">
        <v>146</v>
      </c>
      <c r="E321" s="254" t="s">
        <v>1</v>
      </c>
      <c r="F321" s="255" t="s">
        <v>334</v>
      </c>
      <c r="G321" s="253"/>
      <c r="H321" s="256">
        <v>1.032</v>
      </c>
      <c r="I321" s="257"/>
      <c r="J321" s="253"/>
      <c r="K321" s="253"/>
      <c r="L321" s="258"/>
      <c r="M321" s="259"/>
      <c r="N321" s="260"/>
      <c r="O321" s="260"/>
      <c r="P321" s="260"/>
      <c r="Q321" s="260"/>
      <c r="R321" s="260"/>
      <c r="S321" s="260"/>
      <c r="T321" s="261"/>
      <c r="U321" s="14"/>
      <c r="V321" s="14"/>
      <c r="W321" s="14"/>
      <c r="X321" s="14"/>
      <c r="Y321" s="14"/>
      <c r="Z321" s="14"/>
      <c r="AA321" s="14"/>
      <c r="AB321" s="14"/>
      <c r="AC321" s="14"/>
      <c r="AD321" s="14"/>
      <c r="AE321" s="14"/>
      <c r="AT321" s="262" t="s">
        <v>146</v>
      </c>
      <c r="AU321" s="262" t="s">
        <v>84</v>
      </c>
      <c r="AV321" s="14" t="s">
        <v>84</v>
      </c>
      <c r="AW321" s="14" t="s">
        <v>30</v>
      </c>
      <c r="AX321" s="14" t="s">
        <v>74</v>
      </c>
      <c r="AY321" s="262" t="s">
        <v>137</v>
      </c>
    </row>
    <row r="322" s="15" customFormat="1">
      <c r="A322" s="15"/>
      <c r="B322" s="263"/>
      <c r="C322" s="264"/>
      <c r="D322" s="243" t="s">
        <v>146</v>
      </c>
      <c r="E322" s="265" t="s">
        <v>1</v>
      </c>
      <c r="F322" s="266" t="s">
        <v>151</v>
      </c>
      <c r="G322" s="264"/>
      <c r="H322" s="267">
        <v>2.5870000000000002</v>
      </c>
      <c r="I322" s="268"/>
      <c r="J322" s="264"/>
      <c r="K322" s="264"/>
      <c r="L322" s="269"/>
      <c r="M322" s="270"/>
      <c r="N322" s="271"/>
      <c r="O322" s="271"/>
      <c r="P322" s="271"/>
      <c r="Q322" s="271"/>
      <c r="R322" s="271"/>
      <c r="S322" s="271"/>
      <c r="T322" s="272"/>
      <c r="U322" s="15"/>
      <c r="V322" s="15"/>
      <c r="W322" s="15"/>
      <c r="X322" s="15"/>
      <c r="Y322" s="15"/>
      <c r="Z322" s="15"/>
      <c r="AA322" s="15"/>
      <c r="AB322" s="15"/>
      <c r="AC322" s="15"/>
      <c r="AD322" s="15"/>
      <c r="AE322" s="15"/>
      <c r="AT322" s="273" t="s">
        <v>146</v>
      </c>
      <c r="AU322" s="273" t="s">
        <v>84</v>
      </c>
      <c r="AV322" s="15" t="s">
        <v>144</v>
      </c>
      <c r="AW322" s="15" t="s">
        <v>30</v>
      </c>
      <c r="AX322" s="15" t="s">
        <v>82</v>
      </c>
      <c r="AY322" s="273" t="s">
        <v>137</v>
      </c>
    </row>
    <row r="323" s="2" customFormat="1" ht="21.75" customHeight="1">
      <c r="A323" s="38"/>
      <c r="B323" s="39"/>
      <c r="C323" s="274" t="s">
        <v>335</v>
      </c>
      <c r="D323" s="274" t="s">
        <v>254</v>
      </c>
      <c r="E323" s="275" t="s">
        <v>336</v>
      </c>
      <c r="F323" s="276" t="s">
        <v>337</v>
      </c>
      <c r="G323" s="277" t="s">
        <v>217</v>
      </c>
      <c r="H323" s="278">
        <v>1.788</v>
      </c>
      <c r="I323" s="279"/>
      <c r="J323" s="280">
        <f>ROUND(I323*H323,2)</f>
        <v>0</v>
      </c>
      <c r="K323" s="281"/>
      <c r="L323" s="282"/>
      <c r="M323" s="283" t="s">
        <v>1</v>
      </c>
      <c r="N323" s="284" t="s">
        <v>39</v>
      </c>
      <c r="O323" s="91"/>
      <c r="P323" s="237">
        <f>O323*H323</f>
        <v>0</v>
      </c>
      <c r="Q323" s="237">
        <v>1</v>
      </c>
      <c r="R323" s="237">
        <f>Q323*H323</f>
        <v>1.788</v>
      </c>
      <c r="S323" s="237">
        <v>0</v>
      </c>
      <c r="T323" s="238">
        <f>S323*H323</f>
        <v>0</v>
      </c>
      <c r="U323" s="38"/>
      <c r="V323" s="38"/>
      <c r="W323" s="38"/>
      <c r="X323" s="38"/>
      <c r="Y323" s="38"/>
      <c r="Z323" s="38"/>
      <c r="AA323" s="38"/>
      <c r="AB323" s="38"/>
      <c r="AC323" s="38"/>
      <c r="AD323" s="38"/>
      <c r="AE323" s="38"/>
      <c r="AR323" s="239" t="s">
        <v>201</v>
      </c>
      <c r="AT323" s="239" t="s">
        <v>254</v>
      </c>
      <c r="AU323" s="239" t="s">
        <v>84</v>
      </c>
      <c r="AY323" s="17" t="s">
        <v>137</v>
      </c>
      <c r="BE323" s="240">
        <f>IF(N323="základní",J323,0)</f>
        <v>0</v>
      </c>
      <c r="BF323" s="240">
        <f>IF(N323="snížená",J323,0)</f>
        <v>0</v>
      </c>
      <c r="BG323" s="240">
        <f>IF(N323="zákl. přenesená",J323,0)</f>
        <v>0</v>
      </c>
      <c r="BH323" s="240">
        <f>IF(N323="sníž. přenesená",J323,0)</f>
        <v>0</v>
      </c>
      <c r="BI323" s="240">
        <f>IF(N323="nulová",J323,0)</f>
        <v>0</v>
      </c>
      <c r="BJ323" s="17" t="s">
        <v>82</v>
      </c>
      <c r="BK323" s="240">
        <f>ROUND(I323*H323,2)</f>
        <v>0</v>
      </c>
      <c r="BL323" s="17" t="s">
        <v>144</v>
      </c>
      <c r="BM323" s="239" t="s">
        <v>338</v>
      </c>
    </row>
    <row r="324" s="2" customFormat="1">
      <c r="A324" s="38"/>
      <c r="B324" s="39"/>
      <c r="C324" s="40"/>
      <c r="D324" s="243" t="s">
        <v>258</v>
      </c>
      <c r="E324" s="40"/>
      <c r="F324" s="285" t="s">
        <v>339</v>
      </c>
      <c r="G324" s="40"/>
      <c r="H324" s="40"/>
      <c r="I324" s="286"/>
      <c r="J324" s="40"/>
      <c r="K324" s="40"/>
      <c r="L324" s="44"/>
      <c r="M324" s="287"/>
      <c r="N324" s="288"/>
      <c r="O324" s="91"/>
      <c r="P324" s="91"/>
      <c r="Q324" s="91"/>
      <c r="R324" s="91"/>
      <c r="S324" s="91"/>
      <c r="T324" s="92"/>
      <c r="U324" s="38"/>
      <c r="V324" s="38"/>
      <c r="W324" s="38"/>
      <c r="X324" s="38"/>
      <c r="Y324" s="38"/>
      <c r="Z324" s="38"/>
      <c r="AA324" s="38"/>
      <c r="AB324" s="38"/>
      <c r="AC324" s="38"/>
      <c r="AD324" s="38"/>
      <c r="AE324" s="38"/>
      <c r="AT324" s="17" t="s">
        <v>258</v>
      </c>
      <c r="AU324" s="17" t="s">
        <v>84</v>
      </c>
    </row>
    <row r="325" s="13" customFormat="1">
      <c r="A325" s="13"/>
      <c r="B325" s="241"/>
      <c r="C325" s="242"/>
      <c r="D325" s="243" t="s">
        <v>146</v>
      </c>
      <c r="E325" s="244" t="s">
        <v>1</v>
      </c>
      <c r="F325" s="245" t="s">
        <v>147</v>
      </c>
      <c r="G325" s="242"/>
      <c r="H325" s="244" t="s">
        <v>1</v>
      </c>
      <c r="I325" s="246"/>
      <c r="J325" s="242"/>
      <c r="K325" s="242"/>
      <c r="L325" s="247"/>
      <c r="M325" s="248"/>
      <c r="N325" s="249"/>
      <c r="O325" s="249"/>
      <c r="P325" s="249"/>
      <c r="Q325" s="249"/>
      <c r="R325" s="249"/>
      <c r="S325" s="249"/>
      <c r="T325" s="250"/>
      <c r="U325" s="13"/>
      <c r="V325" s="13"/>
      <c r="W325" s="13"/>
      <c r="X325" s="13"/>
      <c r="Y325" s="13"/>
      <c r="Z325" s="13"/>
      <c r="AA325" s="13"/>
      <c r="AB325" s="13"/>
      <c r="AC325" s="13"/>
      <c r="AD325" s="13"/>
      <c r="AE325" s="13"/>
      <c r="AT325" s="251" t="s">
        <v>146</v>
      </c>
      <c r="AU325" s="251" t="s">
        <v>84</v>
      </c>
      <c r="AV325" s="13" t="s">
        <v>82</v>
      </c>
      <c r="AW325" s="13" t="s">
        <v>30</v>
      </c>
      <c r="AX325" s="13" t="s">
        <v>74</v>
      </c>
      <c r="AY325" s="251" t="s">
        <v>137</v>
      </c>
    </row>
    <row r="326" s="13" customFormat="1">
      <c r="A326" s="13"/>
      <c r="B326" s="241"/>
      <c r="C326" s="242"/>
      <c r="D326" s="243" t="s">
        <v>146</v>
      </c>
      <c r="E326" s="244" t="s">
        <v>1</v>
      </c>
      <c r="F326" s="245" t="s">
        <v>331</v>
      </c>
      <c r="G326" s="242"/>
      <c r="H326" s="244" t="s">
        <v>1</v>
      </c>
      <c r="I326" s="246"/>
      <c r="J326" s="242"/>
      <c r="K326" s="242"/>
      <c r="L326" s="247"/>
      <c r="M326" s="248"/>
      <c r="N326" s="249"/>
      <c r="O326" s="249"/>
      <c r="P326" s="249"/>
      <c r="Q326" s="249"/>
      <c r="R326" s="249"/>
      <c r="S326" s="249"/>
      <c r="T326" s="250"/>
      <c r="U326" s="13"/>
      <c r="V326" s="13"/>
      <c r="W326" s="13"/>
      <c r="X326" s="13"/>
      <c r="Y326" s="13"/>
      <c r="Z326" s="13"/>
      <c r="AA326" s="13"/>
      <c r="AB326" s="13"/>
      <c r="AC326" s="13"/>
      <c r="AD326" s="13"/>
      <c r="AE326" s="13"/>
      <c r="AT326" s="251" t="s">
        <v>146</v>
      </c>
      <c r="AU326" s="251" t="s">
        <v>84</v>
      </c>
      <c r="AV326" s="13" t="s">
        <v>82</v>
      </c>
      <c r="AW326" s="13" t="s">
        <v>30</v>
      </c>
      <c r="AX326" s="13" t="s">
        <v>74</v>
      </c>
      <c r="AY326" s="251" t="s">
        <v>137</v>
      </c>
    </row>
    <row r="327" s="14" customFormat="1">
      <c r="A327" s="14"/>
      <c r="B327" s="252"/>
      <c r="C327" s="253"/>
      <c r="D327" s="243" t="s">
        <v>146</v>
      </c>
      <c r="E327" s="254" t="s">
        <v>1</v>
      </c>
      <c r="F327" s="255" t="s">
        <v>332</v>
      </c>
      <c r="G327" s="253"/>
      <c r="H327" s="256">
        <v>1.5549999999999999</v>
      </c>
      <c r="I327" s="257"/>
      <c r="J327" s="253"/>
      <c r="K327" s="253"/>
      <c r="L327" s="258"/>
      <c r="M327" s="259"/>
      <c r="N327" s="260"/>
      <c r="O327" s="260"/>
      <c r="P327" s="260"/>
      <c r="Q327" s="260"/>
      <c r="R327" s="260"/>
      <c r="S327" s="260"/>
      <c r="T327" s="261"/>
      <c r="U327" s="14"/>
      <c r="V327" s="14"/>
      <c r="W327" s="14"/>
      <c r="X327" s="14"/>
      <c r="Y327" s="14"/>
      <c r="Z327" s="14"/>
      <c r="AA327" s="14"/>
      <c r="AB327" s="14"/>
      <c r="AC327" s="14"/>
      <c r="AD327" s="14"/>
      <c r="AE327" s="14"/>
      <c r="AT327" s="262" t="s">
        <v>146</v>
      </c>
      <c r="AU327" s="262" t="s">
        <v>84</v>
      </c>
      <c r="AV327" s="14" t="s">
        <v>84</v>
      </c>
      <c r="AW327" s="14" t="s">
        <v>30</v>
      </c>
      <c r="AX327" s="14" t="s">
        <v>74</v>
      </c>
      <c r="AY327" s="262" t="s">
        <v>137</v>
      </c>
    </row>
    <row r="328" s="15" customFormat="1">
      <c r="A328" s="15"/>
      <c r="B328" s="263"/>
      <c r="C328" s="264"/>
      <c r="D328" s="243" t="s">
        <v>146</v>
      </c>
      <c r="E328" s="265" t="s">
        <v>1</v>
      </c>
      <c r="F328" s="266" t="s">
        <v>151</v>
      </c>
      <c r="G328" s="264"/>
      <c r="H328" s="267">
        <v>1.5549999999999999</v>
      </c>
      <c r="I328" s="268"/>
      <c r="J328" s="264"/>
      <c r="K328" s="264"/>
      <c r="L328" s="269"/>
      <c r="M328" s="270"/>
      <c r="N328" s="271"/>
      <c r="O328" s="271"/>
      <c r="P328" s="271"/>
      <c r="Q328" s="271"/>
      <c r="R328" s="271"/>
      <c r="S328" s="271"/>
      <c r="T328" s="272"/>
      <c r="U328" s="15"/>
      <c r="V328" s="15"/>
      <c r="W328" s="15"/>
      <c r="X328" s="15"/>
      <c r="Y328" s="15"/>
      <c r="Z328" s="15"/>
      <c r="AA328" s="15"/>
      <c r="AB328" s="15"/>
      <c r="AC328" s="15"/>
      <c r="AD328" s="15"/>
      <c r="AE328" s="15"/>
      <c r="AT328" s="273" t="s">
        <v>146</v>
      </c>
      <c r="AU328" s="273" t="s">
        <v>84</v>
      </c>
      <c r="AV328" s="15" t="s">
        <v>144</v>
      </c>
      <c r="AW328" s="15" t="s">
        <v>30</v>
      </c>
      <c r="AX328" s="15" t="s">
        <v>82</v>
      </c>
      <c r="AY328" s="273" t="s">
        <v>137</v>
      </c>
    </row>
    <row r="329" s="14" customFormat="1">
      <c r="A329" s="14"/>
      <c r="B329" s="252"/>
      <c r="C329" s="253"/>
      <c r="D329" s="243" t="s">
        <v>146</v>
      </c>
      <c r="E329" s="253"/>
      <c r="F329" s="255" t="s">
        <v>340</v>
      </c>
      <c r="G329" s="253"/>
      <c r="H329" s="256">
        <v>1.788</v>
      </c>
      <c r="I329" s="257"/>
      <c r="J329" s="253"/>
      <c r="K329" s="253"/>
      <c r="L329" s="258"/>
      <c r="M329" s="259"/>
      <c r="N329" s="260"/>
      <c r="O329" s="260"/>
      <c r="P329" s="260"/>
      <c r="Q329" s="260"/>
      <c r="R329" s="260"/>
      <c r="S329" s="260"/>
      <c r="T329" s="261"/>
      <c r="U329" s="14"/>
      <c r="V329" s="14"/>
      <c r="W329" s="14"/>
      <c r="X329" s="14"/>
      <c r="Y329" s="14"/>
      <c r="Z329" s="14"/>
      <c r="AA329" s="14"/>
      <c r="AB329" s="14"/>
      <c r="AC329" s="14"/>
      <c r="AD329" s="14"/>
      <c r="AE329" s="14"/>
      <c r="AT329" s="262" t="s">
        <v>146</v>
      </c>
      <c r="AU329" s="262" t="s">
        <v>84</v>
      </c>
      <c r="AV329" s="14" t="s">
        <v>84</v>
      </c>
      <c r="AW329" s="14" t="s">
        <v>4</v>
      </c>
      <c r="AX329" s="14" t="s">
        <v>82</v>
      </c>
      <c r="AY329" s="262" t="s">
        <v>137</v>
      </c>
    </row>
    <row r="330" s="2" customFormat="1" ht="21.75" customHeight="1">
      <c r="A330" s="38"/>
      <c r="B330" s="39"/>
      <c r="C330" s="274" t="s">
        <v>341</v>
      </c>
      <c r="D330" s="274" t="s">
        <v>254</v>
      </c>
      <c r="E330" s="275" t="s">
        <v>342</v>
      </c>
      <c r="F330" s="276" t="s">
        <v>343</v>
      </c>
      <c r="G330" s="277" t="s">
        <v>217</v>
      </c>
      <c r="H330" s="278">
        <v>1.1870000000000001</v>
      </c>
      <c r="I330" s="279"/>
      <c r="J330" s="280">
        <f>ROUND(I330*H330,2)</f>
        <v>0</v>
      </c>
      <c r="K330" s="281"/>
      <c r="L330" s="282"/>
      <c r="M330" s="283" t="s">
        <v>1</v>
      </c>
      <c r="N330" s="284" t="s">
        <v>39</v>
      </c>
      <c r="O330" s="91"/>
      <c r="P330" s="237">
        <f>O330*H330</f>
        <v>0</v>
      </c>
      <c r="Q330" s="237">
        <v>1</v>
      </c>
      <c r="R330" s="237">
        <f>Q330*H330</f>
        <v>1.1870000000000001</v>
      </c>
      <c r="S330" s="237">
        <v>0</v>
      </c>
      <c r="T330" s="238">
        <f>S330*H330</f>
        <v>0</v>
      </c>
      <c r="U330" s="38"/>
      <c r="V330" s="38"/>
      <c r="W330" s="38"/>
      <c r="X330" s="38"/>
      <c r="Y330" s="38"/>
      <c r="Z330" s="38"/>
      <c r="AA330" s="38"/>
      <c r="AB330" s="38"/>
      <c r="AC330" s="38"/>
      <c r="AD330" s="38"/>
      <c r="AE330" s="38"/>
      <c r="AR330" s="239" t="s">
        <v>201</v>
      </c>
      <c r="AT330" s="239" t="s">
        <v>254</v>
      </c>
      <c r="AU330" s="239" t="s">
        <v>84</v>
      </c>
      <c r="AY330" s="17" t="s">
        <v>137</v>
      </c>
      <c r="BE330" s="240">
        <f>IF(N330="základní",J330,0)</f>
        <v>0</v>
      </c>
      <c r="BF330" s="240">
        <f>IF(N330="snížená",J330,0)</f>
        <v>0</v>
      </c>
      <c r="BG330" s="240">
        <f>IF(N330="zákl. přenesená",J330,0)</f>
        <v>0</v>
      </c>
      <c r="BH330" s="240">
        <f>IF(N330="sníž. přenesená",J330,0)</f>
        <v>0</v>
      </c>
      <c r="BI330" s="240">
        <f>IF(N330="nulová",J330,0)</f>
        <v>0</v>
      </c>
      <c r="BJ330" s="17" t="s">
        <v>82</v>
      </c>
      <c r="BK330" s="240">
        <f>ROUND(I330*H330,2)</f>
        <v>0</v>
      </c>
      <c r="BL330" s="17" t="s">
        <v>144</v>
      </c>
      <c r="BM330" s="239" t="s">
        <v>344</v>
      </c>
    </row>
    <row r="331" s="2" customFormat="1">
      <c r="A331" s="38"/>
      <c r="B331" s="39"/>
      <c r="C331" s="40"/>
      <c r="D331" s="243" t="s">
        <v>258</v>
      </c>
      <c r="E331" s="40"/>
      <c r="F331" s="285" t="s">
        <v>345</v>
      </c>
      <c r="G331" s="40"/>
      <c r="H331" s="40"/>
      <c r="I331" s="286"/>
      <c r="J331" s="40"/>
      <c r="K331" s="40"/>
      <c r="L331" s="44"/>
      <c r="M331" s="287"/>
      <c r="N331" s="288"/>
      <c r="O331" s="91"/>
      <c r="P331" s="91"/>
      <c r="Q331" s="91"/>
      <c r="R331" s="91"/>
      <c r="S331" s="91"/>
      <c r="T331" s="92"/>
      <c r="U331" s="38"/>
      <c r="V331" s="38"/>
      <c r="W331" s="38"/>
      <c r="X331" s="38"/>
      <c r="Y331" s="38"/>
      <c r="Z331" s="38"/>
      <c r="AA331" s="38"/>
      <c r="AB331" s="38"/>
      <c r="AC331" s="38"/>
      <c r="AD331" s="38"/>
      <c r="AE331" s="38"/>
      <c r="AT331" s="17" t="s">
        <v>258</v>
      </c>
      <c r="AU331" s="17" t="s">
        <v>84</v>
      </c>
    </row>
    <row r="332" s="13" customFormat="1">
      <c r="A332" s="13"/>
      <c r="B332" s="241"/>
      <c r="C332" s="242"/>
      <c r="D332" s="243" t="s">
        <v>146</v>
      </c>
      <c r="E332" s="244" t="s">
        <v>1</v>
      </c>
      <c r="F332" s="245" t="s">
        <v>147</v>
      </c>
      <c r="G332" s="242"/>
      <c r="H332" s="244" t="s">
        <v>1</v>
      </c>
      <c r="I332" s="246"/>
      <c r="J332" s="242"/>
      <c r="K332" s="242"/>
      <c r="L332" s="247"/>
      <c r="M332" s="248"/>
      <c r="N332" s="249"/>
      <c r="O332" s="249"/>
      <c r="P332" s="249"/>
      <c r="Q332" s="249"/>
      <c r="R332" s="249"/>
      <c r="S332" s="249"/>
      <c r="T332" s="250"/>
      <c r="U332" s="13"/>
      <c r="V332" s="13"/>
      <c r="W332" s="13"/>
      <c r="X332" s="13"/>
      <c r="Y332" s="13"/>
      <c r="Z332" s="13"/>
      <c r="AA332" s="13"/>
      <c r="AB332" s="13"/>
      <c r="AC332" s="13"/>
      <c r="AD332" s="13"/>
      <c r="AE332" s="13"/>
      <c r="AT332" s="251" t="s">
        <v>146</v>
      </c>
      <c r="AU332" s="251" t="s">
        <v>84</v>
      </c>
      <c r="AV332" s="13" t="s">
        <v>82</v>
      </c>
      <c r="AW332" s="13" t="s">
        <v>30</v>
      </c>
      <c r="AX332" s="13" t="s">
        <v>74</v>
      </c>
      <c r="AY332" s="251" t="s">
        <v>137</v>
      </c>
    </row>
    <row r="333" s="13" customFormat="1">
      <c r="A333" s="13"/>
      <c r="B333" s="241"/>
      <c r="C333" s="242"/>
      <c r="D333" s="243" t="s">
        <v>146</v>
      </c>
      <c r="E333" s="244" t="s">
        <v>1</v>
      </c>
      <c r="F333" s="245" t="s">
        <v>333</v>
      </c>
      <c r="G333" s="242"/>
      <c r="H333" s="244" t="s">
        <v>1</v>
      </c>
      <c r="I333" s="246"/>
      <c r="J333" s="242"/>
      <c r="K333" s="242"/>
      <c r="L333" s="247"/>
      <c r="M333" s="248"/>
      <c r="N333" s="249"/>
      <c r="O333" s="249"/>
      <c r="P333" s="249"/>
      <c r="Q333" s="249"/>
      <c r="R333" s="249"/>
      <c r="S333" s="249"/>
      <c r="T333" s="250"/>
      <c r="U333" s="13"/>
      <c r="V333" s="13"/>
      <c r="W333" s="13"/>
      <c r="X333" s="13"/>
      <c r="Y333" s="13"/>
      <c r="Z333" s="13"/>
      <c r="AA333" s="13"/>
      <c r="AB333" s="13"/>
      <c r="AC333" s="13"/>
      <c r="AD333" s="13"/>
      <c r="AE333" s="13"/>
      <c r="AT333" s="251" t="s">
        <v>146</v>
      </c>
      <c r="AU333" s="251" t="s">
        <v>84</v>
      </c>
      <c r="AV333" s="13" t="s">
        <v>82</v>
      </c>
      <c r="AW333" s="13" t="s">
        <v>30</v>
      </c>
      <c r="AX333" s="13" t="s">
        <v>74</v>
      </c>
      <c r="AY333" s="251" t="s">
        <v>137</v>
      </c>
    </row>
    <row r="334" s="14" customFormat="1">
      <c r="A334" s="14"/>
      <c r="B334" s="252"/>
      <c r="C334" s="253"/>
      <c r="D334" s="243" t="s">
        <v>146</v>
      </c>
      <c r="E334" s="254" t="s">
        <v>1</v>
      </c>
      <c r="F334" s="255" t="s">
        <v>334</v>
      </c>
      <c r="G334" s="253"/>
      <c r="H334" s="256">
        <v>1.032</v>
      </c>
      <c r="I334" s="257"/>
      <c r="J334" s="253"/>
      <c r="K334" s="253"/>
      <c r="L334" s="258"/>
      <c r="M334" s="259"/>
      <c r="N334" s="260"/>
      <c r="O334" s="260"/>
      <c r="P334" s="260"/>
      <c r="Q334" s="260"/>
      <c r="R334" s="260"/>
      <c r="S334" s="260"/>
      <c r="T334" s="261"/>
      <c r="U334" s="14"/>
      <c r="V334" s="14"/>
      <c r="W334" s="14"/>
      <c r="X334" s="14"/>
      <c r="Y334" s="14"/>
      <c r="Z334" s="14"/>
      <c r="AA334" s="14"/>
      <c r="AB334" s="14"/>
      <c r="AC334" s="14"/>
      <c r="AD334" s="14"/>
      <c r="AE334" s="14"/>
      <c r="AT334" s="262" t="s">
        <v>146</v>
      </c>
      <c r="AU334" s="262" t="s">
        <v>84</v>
      </c>
      <c r="AV334" s="14" t="s">
        <v>84</v>
      </c>
      <c r="AW334" s="14" t="s">
        <v>30</v>
      </c>
      <c r="AX334" s="14" t="s">
        <v>74</v>
      </c>
      <c r="AY334" s="262" t="s">
        <v>137</v>
      </c>
    </row>
    <row r="335" s="15" customFormat="1">
      <c r="A335" s="15"/>
      <c r="B335" s="263"/>
      <c r="C335" s="264"/>
      <c r="D335" s="243" t="s">
        <v>146</v>
      </c>
      <c r="E335" s="265" t="s">
        <v>1</v>
      </c>
      <c r="F335" s="266" t="s">
        <v>151</v>
      </c>
      <c r="G335" s="264"/>
      <c r="H335" s="267">
        <v>1.032</v>
      </c>
      <c r="I335" s="268"/>
      <c r="J335" s="264"/>
      <c r="K335" s="264"/>
      <c r="L335" s="269"/>
      <c r="M335" s="270"/>
      <c r="N335" s="271"/>
      <c r="O335" s="271"/>
      <c r="P335" s="271"/>
      <c r="Q335" s="271"/>
      <c r="R335" s="271"/>
      <c r="S335" s="271"/>
      <c r="T335" s="272"/>
      <c r="U335" s="15"/>
      <c r="V335" s="15"/>
      <c r="W335" s="15"/>
      <c r="X335" s="15"/>
      <c r="Y335" s="15"/>
      <c r="Z335" s="15"/>
      <c r="AA335" s="15"/>
      <c r="AB335" s="15"/>
      <c r="AC335" s="15"/>
      <c r="AD335" s="15"/>
      <c r="AE335" s="15"/>
      <c r="AT335" s="273" t="s">
        <v>146</v>
      </c>
      <c r="AU335" s="273" t="s">
        <v>84</v>
      </c>
      <c r="AV335" s="15" t="s">
        <v>144</v>
      </c>
      <c r="AW335" s="15" t="s">
        <v>30</v>
      </c>
      <c r="AX335" s="15" t="s">
        <v>82</v>
      </c>
      <c r="AY335" s="273" t="s">
        <v>137</v>
      </c>
    </row>
    <row r="336" s="14" customFormat="1">
      <c r="A336" s="14"/>
      <c r="B336" s="252"/>
      <c r="C336" s="253"/>
      <c r="D336" s="243" t="s">
        <v>146</v>
      </c>
      <c r="E336" s="253"/>
      <c r="F336" s="255" t="s">
        <v>346</v>
      </c>
      <c r="G336" s="253"/>
      <c r="H336" s="256">
        <v>1.1870000000000001</v>
      </c>
      <c r="I336" s="257"/>
      <c r="J336" s="253"/>
      <c r="K336" s="253"/>
      <c r="L336" s="258"/>
      <c r="M336" s="259"/>
      <c r="N336" s="260"/>
      <c r="O336" s="260"/>
      <c r="P336" s="260"/>
      <c r="Q336" s="260"/>
      <c r="R336" s="260"/>
      <c r="S336" s="260"/>
      <c r="T336" s="261"/>
      <c r="U336" s="14"/>
      <c r="V336" s="14"/>
      <c r="W336" s="14"/>
      <c r="X336" s="14"/>
      <c r="Y336" s="14"/>
      <c r="Z336" s="14"/>
      <c r="AA336" s="14"/>
      <c r="AB336" s="14"/>
      <c r="AC336" s="14"/>
      <c r="AD336" s="14"/>
      <c r="AE336" s="14"/>
      <c r="AT336" s="262" t="s">
        <v>146</v>
      </c>
      <c r="AU336" s="262" t="s">
        <v>84</v>
      </c>
      <c r="AV336" s="14" t="s">
        <v>84</v>
      </c>
      <c r="AW336" s="14" t="s">
        <v>4</v>
      </c>
      <c r="AX336" s="14" t="s">
        <v>82</v>
      </c>
      <c r="AY336" s="262" t="s">
        <v>137</v>
      </c>
    </row>
    <row r="337" s="2" customFormat="1" ht="16.5" customHeight="1">
      <c r="A337" s="38"/>
      <c r="B337" s="39"/>
      <c r="C337" s="227" t="s">
        <v>347</v>
      </c>
      <c r="D337" s="227" t="s">
        <v>140</v>
      </c>
      <c r="E337" s="228" t="s">
        <v>348</v>
      </c>
      <c r="F337" s="229" t="s">
        <v>349</v>
      </c>
      <c r="G337" s="230" t="s">
        <v>143</v>
      </c>
      <c r="H337" s="231">
        <v>5.3250000000000002</v>
      </c>
      <c r="I337" s="232"/>
      <c r="J337" s="233">
        <f>ROUND(I337*H337,2)</f>
        <v>0</v>
      </c>
      <c r="K337" s="234"/>
      <c r="L337" s="44"/>
      <c r="M337" s="235" t="s">
        <v>1</v>
      </c>
      <c r="N337" s="236" t="s">
        <v>39</v>
      </c>
      <c r="O337" s="91"/>
      <c r="P337" s="237">
        <f>O337*H337</f>
        <v>0</v>
      </c>
      <c r="Q337" s="237">
        <v>2.5019800000000001</v>
      </c>
      <c r="R337" s="237">
        <f>Q337*H337</f>
        <v>13.323043500000001</v>
      </c>
      <c r="S337" s="237">
        <v>0</v>
      </c>
      <c r="T337" s="238">
        <f>S337*H337</f>
        <v>0</v>
      </c>
      <c r="U337" s="38"/>
      <c r="V337" s="38"/>
      <c r="W337" s="38"/>
      <c r="X337" s="38"/>
      <c r="Y337" s="38"/>
      <c r="Z337" s="38"/>
      <c r="AA337" s="38"/>
      <c r="AB337" s="38"/>
      <c r="AC337" s="38"/>
      <c r="AD337" s="38"/>
      <c r="AE337" s="38"/>
      <c r="AR337" s="239" t="s">
        <v>144</v>
      </c>
      <c r="AT337" s="239" t="s">
        <v>140</v>
      </c>
      <c r="AU337" s="239" t="s">
        <v>84</v>
      </c>
      <c r="AY337" s="17" t="s">
        <v>137</v>
      </c>
      <c r="BE337" s="240">
        <f>IF(N337="základní",J337,0)</f>
        <v>0</v>
      </c>
      <c r="BF337" s="240">
        <f>IF(N337="snížená",J337,0)</f>
        <v>0</v>
      </c>
      <c r="BG337" s="240">
        <f>IF(N337="zákl. přenesená",J337,0)</f>
        <v>0</v>
      </c>
      <c r="BH337" s="240">
        <f>IF(N337="sníž. přenesená",J337,0)</f>
        <v>0</v>
      </c>
      <c r="BI337" s="240">
        <f>IF(N337="nulová",J337,0)</f>
        <v>0</v>
      </c>
      <c r="BJ337" s="17" t="s">
        <v>82</v>
      </c>
      <c r="BK337" s="240">
        <f>ROUND(I337*H337,2)</f>
        <v>0</v>
      </c>
      <c r="BL337" s="17" t="s">
        <v>144</v>
      </c>
      <c r="BM337" s="239" t="s">
        <v>350</v>
      </c>
    </row>
    <row r="338" s="13" customFormat="1">
      <c r="A338" s="13"/>
      <c r="B338" s="241"/>
      <c r="C338" s="242"/>
      <c r="D338" s="243" t="s">
        <v>146</v>
      </c>
      <c r="E338" s="244" t="s">
        <v>1</v>
      </c>
      <c r="F338" s="245" t="s">
        <v>147</v>
      </c>
      <c r="G338" s="242"/>
      <c r="H338" s="244" t="s">
        <v>1</v>
      </c>
      <c r="I338" s="246"/>
      <c r="J338" s="242"/>
      <c r="K338" s="242"/>
      <c r="L338" s="247"/>
      <c r="M338" s="248"/>
      <c r="N338" s="249"/>
      <c r="O338" s="249"/>
      <c r="P338" s="249"/>
      <c r="Q338" s="249"/>
      <c r="R338" s="249"/>
      <c r="S338" s="249"/>
      <c r="T338" s="250"/>
      <c r="U338" s="13"/>
      <c r="V338" s="13"/>
      <c r="W338" s="13"/>
      <c r="X338" s="13"/>
      <c r="Y338" s="13"/>
      <c r="Z338" s="13"/>
      <c r="AA338" s="13"/>
      <c r="AB338" s="13"/>
      <c r="AC338" s="13"/>
      <c r="AD338" s="13"/>
      <c r="AE338" s="13"/>
      <c r="AT338" s="251" t="s">
        <v>146</v>
      </c>
      <c r="AU338" s="251" t="s">
        <v>84</v>
      </c>
      <c r="AV338" s="13" t="s">
        <v>82</v>
      </c>
      <c r="AW338" s="13" t="s">
        <v>30</v>
      </c>
      <c r="AX338" s="13" t="s">
        <v>74</v>
      </c>
      <c r="AY338" s="251" t="s">
        <v>137</v>
      </c>
    </row>
    <row r="339" s="13" customFormat="1">
      <c r="A339" s="13"/>
      <c r="B339" s="241"/>
      <c r="C339" s="242"/>
      <c r="D339" s="243" t="s">
        <v>146</v>
      </c>
      <c r="E339" s="244" t="s">
        <v>1</v>
      </c>
      <c r="F339" s="245" t="s">
        <v>351</v>
      </c>
      <c r="G339" s="242"/>
      <c r="H339" s="244" t="s">
        <v>1</v>
      </c>
      <c r="I339" s="246"/>
      <c r="J339" s="242"/>
      <c r="K339" s="242"/>
      <c r="L339" s="247"/>
      <c r="M339" s="248"/>
      <c r="N339" s="249"/>
      <c r="O339" s="249"/>
      <c r="P339" s="249"/>
      <c r="Q339" s="249"/>
      <c r="R339" s="249"/>
      <c r="S339" s="249"/>
      <c r="T339" s="250"/>
      <c r="U339" s="13"/>
      <c r="V339" s="13"/>
      <c r="W339" s="13"/>
      <c r="X339" s="13"/>
      <c r="Y339" s="13"/>
      <c r="Z339" s="13"/>
      <c r="AA339" s="13"/>
      <c r="AB339" s="13"/>
      <c r="AC339" s="13"/>
      <c r="AD339" s="13"/>
      <c r="AE339" s="13"/>
      <c r="AT339" s="251" t="s">
        <v>146</v>
      </c>
      <c r="AU339" s="251" t="s">
        <v>84</v>
      </c>
      <c r="AV339" s="13" t="s">
        <v>82</v>
      </c>
      <c r="AW339" s="13" t="s">
        <v>30</v>
      </c>
      <c r="AX339" s="13" t="s">
        <v>74</v>
      </c>
      <c r="AY339" s="251" t="s">
        <v>137</v>
      </c>
    </row>
    <row r="340" s="14" customFormat="1">
      <c r="A340" s="14"/>
      <c r="B340" s="252"/>
      <c r="C340" s="253"/>
      <c r="D340" s="243" t="s">
        <v>146</v>
      </c>
      <c r="E340" s="254" t="s">
        <v>1</v>
      </c>
      <c r="F340" s="255" t="s">
        <v>352</v>
      </c>
      <c r="G340" s="253"/>
      <c r="H340" s="256">
        <v>5.3250000000000002</v>
      </c>
      <c r="I340" s="257"/>
      <c r="J340" s="253"/>
      <c r="K340" s="253"/>
      <c r="L340" s="258"/>
      <c r="M340" s="259"/>
      <c r="N340" s="260"/>
      <c r="O340" s="260"/>
      <c r="P340" s="260"/>
      <c r="Q340" s="260"/>
      <c r="R340" s="260"/>
      <c r="S340" s="260"/>
      <c r="T340" s="261"/>
      <c r="U340" s="14"/>
      <c r="V340" s="14"/>
      <c r="W340" s="14"/>
      <c r="X340" s="14"/>
      <c r="Y340" s="14"/>
      <c r="Z340" s="14"/>
      <c r="AA340" s="14"/>
      <c r="AB340" s="14"/>
      <c r="AC340" s="14"/>
      <c r="AD340" s="14"/>
      <c r="AE340" s="14"/>
      <c r="AT340" s="262" t="s">
        <v>146</v>
      </c>
      <c r="AU340" s="262" t="s">
        <v>84</v>
      </c>
      <c r="AV340" s="14" t="s">
        <v>84</v>
      </c>
      <c r="AW340" s="14" t="s">
        <v>30</v>
      </c>
      <c r="AX340" s="14" t="s">
        <v>74</v>
      </c>
      <c r="AY340" s="262" t="s">
        <v>137</v>
      </c>
    </row>
    <row r="341" s="15" customFormat="1">
      <c r="A341" s="15"/>
      <c r="B341" s="263"/>
      <c r="C341" s="264"/>
      <c r="D341" s="243" t="s">
        <v>146</v>
      </c>
      <c r="E341" s="265" t="s">
        <v>1</v>
      </c>
      <c r="F341" s="266" t="s">
        <v>151</v>
      </c>
      <c r="G341" s="264"/>
      <c r="H341" s="267">
        <v>5.3250000000000002</v>
      </c>
      <c r="I341" s="268"/>
      <c r="J341" s="264"/>
      <c r="K341" s="264"/>
      <c r="L341" s="269"/>
      <c r="M341" s="270"/>
      <c r="N341" s="271"/>
      <c r="O341" s="271"/>
      <c r="P341" s="271"/>
      <c r="Q341" s="271"/>
      <c r="R341" s="271"/>
      <c r="S341" s="271"/>
      <c r="T341" s="272"/>
      <c r="U341" s="15"/>
      <c r="V341" s="15"/>
      <c r="W341" s="15"/>
      <c r="X341" s="15"/>
      <c r="Y341" s="15"/>
      <c r="Z341" s="15"/>
      <c r="AA341" s="15"/>
      <c r="AB341" s="15"/>
      <c r="AC341" s="15"/>
      <c r="AD341" s="15"/>
      <c r="AE341" s="15"/>
      <c r="AT341" s="273" t="s">
        <v>146</v>
      </c>
      <c r="AU341" s="273" t="s">
        <v>84</v>
      </c>
      <c r="AV341" s="15" t="s">
        <v>144</v>
      </c>
      <c r="AW341" s="15" t="s">
        <v>30</v>
      </c>
      <c r="AX341" s="15" t="s">
        <v>82</v>
      </c>
      <c r="AY341" s="273" t="s">
        <v>137</v>
      </c>
    </row>
    <row r="342" s="2" customFormat="1" ht="16.5" customHeight="1">
      <c r="A342" s="38"/>
      <c r="B342" s="39"/>
      <c r="C342" s="227" t="s">
        <v>353</v>
      </c>
      <c r="D342" s="227" t="s">
        <v>140</v>
      </c>
      <c r="E342" s="228" t="s">
        <v>354</v>
      </c>
      <c r="F342" s="229" t="s">
        <v>355</v>
      </c>
      <c r="G342" s="230" t="s">
        <v>154</v>
      </c>
      <c r="H342" s="231">
        <v>42.600000000000001</v>
      </c>
      <c r="I342" s="232"/>
      <c r="J342" s="233">
        <f>ROUND(I342*H342,2)</f>
        <v>0</v>
      </c>
      <c r="K342" s="234"/>
      <c r="L342" s="44"/>
      <c r="M342" s="235" t="s">
        <v>1</v>
      </c>
      <c r="N342" s="236" t="s">
        <v>39</v>
      </c>
      <c r="O342" s="91"/>
      <c r="P342" s="237">
        <f>O342*H342</f>
        <v>0</v>
      </c>
      <c r="Q342" s="237">
        <v>0.011169999999999999</v>
      </c>
      <c r="R342" s="237">
        <f>Q342*H342</f>
        <v>0.47584199999999999</v>
      </c>
      <c r="S342" s="237">
        <v>0</v>
      </c>
      <c r="T342" s="238">
        <f>S342*H342</f>
        <v>0</v>
      </c>
      <c r="U342" s="38"/>
      <c r="V342" s="38"/>
      <c r="W342" s="38"/>
      <c r="X342" s="38"/>
      <c r="Y342" s="38"/>
      <c r="Z342" s="38"/>
      <c r="AA342" s="38"/>
      <c r="AB342" s="38"/>
      <c r="AC342" s="38"/>
      <c r="AD342" s="38"/>
      <c r="AE342" s="38"/>
      <c r="AR342" s="239" t="s">
        <v>144</v>
      </c>
      <c r="AT342" s="239" t="s">
        <v>140</v>
      </c>
      <c r="AU342" s="239" t="s">
        <v>84</v>
      </c>
      <c r="AY342" s="17" t="s">
        <v>137</v>
      </c>
      <c r="BE342" s="240">
        <f>IF(N342="základní",J342,0)</f>
        <v>0</v>
      </c>
      <c r="BF342" s="240">
        <f>IF(N342="snížená",J342,0)</f>
        <v>0</v>
      </c>
      <c r="BG342" s="240">
        <f>IF(N342="zákl. přenesená",J342,0)</f>
        <v>0</v>
      </c>
      <c r="BH342" s="240">
        <f>IF(N342="sníž. přenesená",J342,0)</f>
        <v>0</v>
      </c>
      <c r="BI342" s="240">
        <f>IF(N342="nulová",J342,0)</f>
        <v>0</v>
      </c>
      <c r="BJ342" s="17" t="s">
        <v>82</v>
      </c>
      <c r="BK342" s="240">
        <f>ROUND(I342*H342,2)</f>
        <v>0</v>
      </c>
      <c r="BL342" s="17" t="s">
        <v>144</v>
      </c>
      <c r="BM342" s="239" t="s">
        <v>356</v>
      </c>
    </row>
    <row r="343" s="13" customFormat="1">
      <c r="A343" s="13"/>
      <c r="B343" s="241"/>
      <c r="C343" s="242"/>
      <c r="D343" s="243" t="s">
        <v>146</v>
      </c>
      <c r="E343" s="244" t="s">
        <v>1</v>
      </c>
      <c r="F343" s="245" t="s">
        <v>147</v>
      </c>
      <c r="G343" s="242"/>
      <c r="H343" s="244" t="s">
        <v>1</v>
      </c>
      <c r="I343" s="246"/>
      <c r="J343" s="242"/>
      <c r="K343" s="242"/>
      <c r="L343" s="247"/>
      <c r="M343" s="248"/>
      <c r="N343" s="249"/>
      <c r="O343" s="249"/>
      <c r="P343" s="249"/>
      <c r="Q343" s="249"/>
      <c r="R343" s="249"/>
      <c r="S343" s="249"/>
      <c r="T343" s="250"/>
      <c r="U343" s="13"/>
      <c r="V343" s="13"/>
      <c r="W343" s="13"/>
      <c r="X343" s="13"/>
      <c r="Y343" s="13"/>
      <c r="Z343" s="13"/>
      <c r="AA343" s="13"/>
      <c r="AB343" s="13"/>
      <c r="AC343" s="13"/>
      <c r="AD343" s="13"/>
      <c r="AE343" s="13"/>
      <c r="AT343" s="251" t="s">
        <v>146</v>
      </c>
      <c r="AU343" s="251" t="s">
        <v>84</v>
      </c>
      <c r="AV343" s="13" t="s">
        <v>82</v>
      </c>
      <c r="AW343" s="13" t="s">
        <v>30</v>
      </c>
      <c r="AX343" s="13" t="s">
        <v>74</v>
      </c>
      <c r="AY343" s="251" t="s">
        <v>137</v>
      </c>
    </row>
    <row r="344" s="13" customFormat="1">
      <c r="A344" s="13"/>
      <c r="B344" s="241"/>
      <c r="C344" s="242"/>
      <c r="D344" s="243" t="s">
        <v>146</v>
      </c>
      <c r="E344" s="244" t="s">
        <v>1</v>
      </c>
      <c r="F344" s="245" t="s">
        <v>351</v>
      </c>
      <c r="G344" s="242"/>
      <c r="H344" s="244" t="s">
        <v>1</v>
      </c>
      <c r="I344" s="246"/>
      <c r="J344" s="242"/>
      <c r="K344" s="242"/>
      <c r="L344" s="247"/>
      <c r="M344" s="248"/>
      <c r="N344" s="249"/>
      <c r="O344" s="249"/>
      <c r="P344" s="249"/>
      <c r="Q344" s="249"/>
      <c r="R344" s="249"/>
      <c r="S344" s="249"/>
      <c r="T344" s="250"/>
      <c r="U344" s="13"/>
      <c r="V344" s="13"/>
      <c r="W344" s="13"/>
      <c r="X344" s="13"/>
      <c r="Y344" s="13"/>
      <c r="Z344" s="13"/>
      <c r="AA344" s="13"/>
      <c r="AB344" s="13"/>
      <c r="AC344" s="13"/>
      <c r="AD344" s="13"/>
      <c r="AE344" s="13"/>
      <c r="AT344" s="251" t="s">
        <v>146</v>
      </c>
      <c r="AU344" s="251" t="s">
        <v>84</v>
      </c>
      <c r="AV344" s="13" t="s">
        <v>82</v>
      </c>
      <c r="AW344" s="13" t="s">
        <v>30</v>
      </c>
      <c r="AX344" s="13" t="s">
        <v>74</v>
      </c>
      <c r="AY344" s="251" t="s">
        <v>137</v>
      </c>
    </row>
    <row r="345" s="14" customFormat="1">
      <c r="A345" s="14"/>
      <c r="B345" s="252"/>
      <c r="C345" s="253"/>
      <c r="D345" s="243" t="s">
        <v>146</v>
      </c>
      <c r="E345" s="254" t="s">
        <v>1</v>
      </c>
      <c r="F345" s="255" t="s">
        <v>357</v>
      </c>
      <c r="G345" s="253"/>
      <c r="H345" s="256">
        <v>42.600000000000001</v>
      </c>
      <c r="I345" s="257"/>
      <c r="J345" s="253"/>
      <c r="K345" s="253"/>
      <c r="L345" s="258"/>
      <c r="M345" s="259"/>
      <c r="N345" s="260"/>
      <c r="O345" s="260"/>
      <c r="P345" s="260"/>
      <c r="Q345" s="260"/>
      <c r="R345" s="260"/>
      <c r="S345" s="260"/>
      <c r="T345" s="261"/>
      <c r="U345" s="14"/>
      <c r="V345" s="14"/>
      <c r="W345" s="14"/>
      <c r="X345" s="14"/>
      <c r="Y345" s="14"/>
      <c r="Z345" s="14"/>
      <c r="AA345" s="14"/>
      <c r="AB345" s="14"/>
      <c r="AC345" s="14"/>
      <c r="AD345" s="14"/>
      <c r="AE345" s="14"/>
      <c r="AT345" s="262" t="s">
        <v>146</v>
      </c>
      <c r="AU345" s="262" t="s">
        <v>84</v>
      </c>
      <c r="AV345" s="14" t="s">
        <v>84</v>
      </c>
      <c r="AW345" s="14" t="s">
        <v>30</v>
      </c>
      <c r="AX345" s="14" t="s">
        <v>74</v>
      </c>
      <c r="AY345" s="262" t="s">
        <v>137</v>
      </c>
    </row>
    <row r="346" s="15" customFormat="1">
      <c r="A346" s="15"/>
      <c r="B346" s="263"/>
      <c r="C346" s="264"/>
      <c r="D346" s="243" t="s">
        <v>146</v>
      </c>
      <c r="E346" s="265" t="s">
        <v>1</v>
      </c>
      <c r="F346" s="266" t="s">
        <v>151</v>
      </c>
      <c r="G346" s="264"/>
      <c r="H346" s="267">
        <v>42.600000000000001</v>
      </c>
      <c r="I346" s="268"/>
      <c r="J346" s="264"/>
      <c r="K346" s="264"/>
      <c r="L346" s="269"/>
      <c r="M346" s="270"/>
      <c r="N346" s="271"/>
      <c r="O346" s="271"/>
      <c r="P346" s="271"/>
      <c r="Q346" s="271"/>
      <c r="R346" s="271"/>
      <c r="S346" s="271"/>
      <c r="T346" s="272"/>
      <c r="U346" s="15"/>
      <c r="V346" s="15"/>
      <c r="W346" s="15"/>
      <c r="X346" s="15"/>
      <c r="Y346" s="15"/>
      <c r="Z346" s="15"/>
      <c r="AA346" s="15"/>
      <c r="AB346" s="15"/>
      <c r="AC346" s="15"/>
      <c r="AD346" s="15"/>
      <c r="AE346" s="15"/>
      <c r="AT346" s="273" t="s">
        <v>146</v>
      </c>
      <c r="AU346" s="273" t="s">
        <v>84</v>
      </c>
      <c r="AV346" s="15" t="s">
        <v>144</v>
      </c>
      <c r="AW346" s="15" t="s">
        <v>30</v>
      </c>
      <c r="AX346" s="15" t="s">
        <v>82</v>
      </c>
      <c r="AY346" s="273" t="s">
        <v>137</v>
      </c>
    </row>
    <row r="347" s="2" customFormat="1" ht="16.5" customHeight="1">
      <c r="A347" s="38"/>
      <c r="B347" s="39"/>
      <c r="C347" s="227" t="s">
        <v>358</v>
      </c>
      <c r="D347" s="227" t="s">
        <v>140</v>
      </c>
      <c r="E347" s="228" t="s">
        <v>359</v>
      </c>
      <c r="F347" s="229" t="s">
        <v>360</v>
      </c>
      <c r="G347" s="230" t="s">
        <v>154</v>
      </c>
      <c r="H347" s="231">
        <v>42.600000000000001</v>
      </c>
      <c r="I347" s="232"/>
      <c r="J347" s="233">
        <f>ROUND(I347*H347,2)</f>
        <v>0</v>
      </c>
      <c r="K347" s="234"/>
      <c r="L347" s="44"/>
      <c r="M347" s="235" t="s">
        <v>1</v>
      </c>
      <c r="N347" s="236" t="s">
        <v>39</v>
      </c>
      <c r="O347" s="91"/>
      <c r="P347" s="237">
        <f>O347*H347</f>
        <v>0</v>
      </c>
      <c r="Q347" s="237">
        <v>0</v>
      </c>
      <c r="R347" s="237">
        <f>Q347*H347</f>
        <v>0</v>
      </c>
      <c r="S347" s="237">
        <v>0</v>
      </c>
      <c r="T347" s="238">
        <f>S347*H347</f>
        <v>0</v>
      </c>
      <c r="U347" s="38"/>
      <c r="V347" s="38"/>
      <c r="W347" s="38"/>
      <c r="X347" s="38"/>
      <c r="Y347" s="38"/>
      <c r="Z347" s="38"/>
      <c r="AA347" s="38"/>
      <c r="AB347" s="38"/>
      <c r="AC347" s="38"/>
      <c r="AD347" s="38"/>
      <c r="AE347" s="38"/>
      <c r="AR347" s="239" t="s">
        <v>144</v>
      </c>
      <c r="AT347" s="239" t="s">
        <v>140</v>
      </c>
      <c r="AU347" s="239" t="s">
        <v>84</v>
      </c>
      <c r="AY347" s="17" t="s">
        <v>137</v>
      </c>
      <c r="BE347" s="240">
        <f>IF(N347="základní",J347,0)</f>
        <v>0</v>
      </c>
      <c r="BF347" s="240">
        <f>IF(N347="snížená",J347,0)</f>
        <v>0</v>
      </c>
      <c r="BG347" s="240">
        <f>IF(N347="zákl. přenesená",J347,0)</f>
        <v>0</v>
      </c>
      <c r="BH347" s="240">
        <f>IF(N347="sníž. přenesená",J347,0)</f>
        <v>0</v>
      </c>
      <c r="BI347" s="240">
        <f>IF(N347="nulová",J347,0)</f>
        <v>0</v>
      </c>
      <c r="BJ347" s="17" t="s">
        <v>82</v>
      </c>
      <c r="BK347" s="240">
        <f>ROUND(I347*H347,2)</f>
        <v>0</v>
      </c>
      <c r="BL347" s="17" t="s">
        <v>144</v>
      </c>
      <c r="BM347" s="239" t="s">
        <v>361</v>
      </c>
    </row>
    <row r="348" s="2" customFormat="1" ht="24.15" customHeight="1">
      <c r="A348" s="38"/>
      <c r="B348" s="39"/>
      <c r="C348" s="227" t="s">
        <v>362</v>
      </c>
      <c r="D348" s="227" t="s">
        <v>140</v>
      </c>
      <c r="E348" s="228" t="s">
        <v>363</v>
      </c>
      <c r="F348" s="229" t="s">
        <v>364</v>
      </c>
      <c r="G348" s="230" t="s">
        <v>217</v>
      </c>
      <c r="H348" s="231">
        <v>0.38500000000000001</v>
      </c>
      <c r="I348" s="232"/>
      <c r="J348" s="233">
        <f>ROUND(I348*H348,2)</f>
        <v>0</v>
      </c>
      <c r="K348" s="234"/>
      <c r="L348" s="44"/>
      <c r="M348" s="235" t="s">
        <v>1</v>
      </c>
      <c r="N348" s="236" t="s">
        <v>39</v>
      </c>
      <c r="O348" s="91"/>
      <c r="P348" s="237">
        <f>O348*H348</f>
        <v>0</v>
      </c>
      <c r="Q348" s="237">
        <v>1.05291</v>
      </c>
      <c r="R348" s="237">
        <f>Q348*H348</f>
        <v>0.40537034999999999</v>
      </c>
      <c r="S348" s="237">
        <v>0</v>
      </c>
      <c r="T348" s="238">
        <f>S348*H348</f>
        <v>0</v>
      </c>
      <c r="U348" s="38"/>
      <c r="V348" s="38"/>
      <c r="W348" s="38"/>
      <c r="X348" s="38"/>
      <c r="Y348" s="38"/>
      <c r="Z348" s="38"/>
      <c r="AA348" s="38"/>
      <c r="AB348" s="38"/>
      <c r="AC348" s="38"/>
      <c r="AD348" s="38"/>
      <c r="AE348" s="38"/>
      <c r="AR348" s="239" t="s">
        <v>144</v>
      </c>
      <c r="AT348" s="239" t="s">
        <v>140</v>
      </c>
      <c r="AU348" s="239" t="s">
        <v>84</v>
      </c>
      <c r="AY348" s="17" t="s">
        <v>137</v>
      </c>
      <c r="BE348" s="240">
        <f>IF(N348="základní",J348,0)</f>
        <v>0</v>
      </c>
      <c r="BF348" s="240">
        <f>IF(N348="snížená",J348,0)</f>
        <v>0</v>
      </c>
      <c r="BG348" s="240">
        <f>IF(N348="zákl. přenesená",J348,0)</f>
        <v>0</v>
      </c>
      <c r="BH348" s="240">
        <f>IF(N348="sníž. přenesená",J348,0)</f>
        <v>0</v>
      </c>
      <c r="BI348" s="240">
        <f>IF(N348="nulová",J348,0)</f>
        <v>0</v>
      </c>
      <c r="BJ348" s="17" t="s">
        <v>82</v>
      </c>
      <c r="BK348" s="240">
        <f>ROUND(I348*H348,2)</f>
        <v>0</v>
      </c>
      <c r="BL348" s="17" t="s">
        <v>144</v>
      </c>
      <c r="BM348" s="239" t="s">
        <v>365</v>
      </c>
    </row>
    <row r="349" s="13" customFormat="1">
      <c r="A349" s="13"/>
      <c r="B349" s="241"/>
      <c r="C349" s="242"/>
      <c r="D349" s="243" t="s">
        <v>146</v>
      </c>
      <c r="E349" s="244" t="s">
        <v>1</v>
      </c>
      <c r="F349" s="245" t="s">
        <v>147</v>
      </c>
      <c r="G349" s="242"/>
      <c r="H349" s="244" t="s">
        <v>1</v>
      </c>
      <c r="I349" s="246"/>
      <c r="J349" s="242"/>
      <c r="K349" s="242"/>
      <c r="L349" s="247"/>
      <c r="M349" s="248"/>
      <c r="N349" s="249"/>
      <c r="O349" s="249"/>
      <c r="P349" s="249"/>
      <c r="Q349" s="249"/>
      <c r="R349" s="249"/>
      <c r="S349" s="249"/>
      <c r="T349" s="250"/>
      <c r="U349" s="13"/>
      <c r="V349" s="13"/>
      <c r="W349" s="13"/>
      <c r="X349" s="13"/>
      <c r="Y349" s="13"/>
      <c r="Z349" s="13"/>
      <c r="AA349" s="13"/>
      <c r="AB349" s="13"/>
      <c r="AC349" s="13"/>
      <c r="AD349" s="13"/>
      <c r="AE349" s="13"/>
      <c r="AT349" s="251" t="s">
        <v>146</v>
      </c>
      <c r="AU349" s="251" t="s">
        <v>84</v>
      </c>
      <c r="AV349" s="13" t="s">
        <v>82</v>
      </c>
      <c r="AW349" s="13" t="s">
        <v>30</v>
      </c>
      <c r="AX349" s="13" t="s">
        <v>74</v>
      </c>
      <c r="AY349" s="251" t="s">
        <v>137</v>
      </c>
    </row>
    <row r="350" s="13" customFormat="1">
      <c r="A350" s="13"/>
      <c r="B350" s="241"/>
      <c r="C350" s="242"/>
      <c r="D350" s="243" t="s">
        <v>146</v>
      </c>
      <c r="E350" s="244" t="s">
        <v>1</v>
      </c>
      <c r="F350" s="245" t="s">
        <v>351</v>
      </c>
      <c r="G350" s="242"/>
      <c r="H350" s="244" t="s">
        <v>1</v>
      </c>
      <c r="I350" s="246"/>
      <c r="J350" s="242"/>
      <c r="K350" s="242"/>
      <c r="L350" s="247"/>
      <c r="M350" s="248"/>
      <c r="N350" s="249"/>
      <c r="O350" s="249"/>
      <c r="P350" s="249"/>
      <c r="Q350" s="249"/>
      <c r="R350" s="249"/>
      <c r="S350" s="249"/>
      <c r="T350" s="250"/>
      <c r="U350" s="13"/>
      <c r="V350" s="13"/>
      <c r="W350" s="13"/>
      <c r="X350" s="13"/>
      <c r="Y350" s="13"/>
      <c r="Z350" s="13"/>
      <c r="AA350" s="13"/>
      <c r="AB350" s="13"/>
      <c r="AC350" s="13"/>
      <c r="AD350" s="13"/>
      <c r="AE350" s="13"/>
      <c r="AT350" s="251" t="s">
        <v>146</v>
      </c>
      <c r="AU350" s="251" t="s">
        <v>84</v>
      </c>
      <c r="AV350" s="13" t="s">
        <v>82</v>
      </c>
      <c r="AW350" s="13" t="s">
        <v>30</v>
      </c>
      <c r="AX350" s="13" t="s">
        <v>74</v>
      </c>
      <c r="AY350" s="251" t="s">
        <v>137</v>
      </c>
    </row>
    <row r="351" s="14" customFormat="1">
      <c r="A351" s="14"/>
      <c r="B351" s="252"/>
      <c r="C351" s="253"/>
      <c r="D351" s="243" t="s">
        <v>146</v>
      </c>
      <c r="E351" s="254" t="s">
        <v>1</v>
      </c>
      <c r="F351" s="255" t="s">
        <v>366</v>
      </c>
      <c r="G351" s="253"/>
      <c r="H351" s="256">
        <v>0.095000000000000001</v>
      </c>
      <c r="I351" s="257"/>
      <c r="J351" s="253"/>
      <c r="K351" s="253"/>
      <c r="L351" s="258"/>
      <c r="M351" s="259"/>
      <c r="N351" s="260"/>
      <c r="O351" s="260"/>
      <c r="P351" s="260"/>
      <c r="Q351" s="260"/>
      <c r="R351" s="260"/>
      <c r="S351" s="260"/>
      <c r="T351" s="261"/>
      <c r="U351" s="14"/>
      <c r="V351" s="14"/>
      <c r="W351" s="14"/>
      <c r="X351" s="14"/>
      <c r="Y351" s="14"/>
      <c r="Z351" s="14"/>
      <c r="AA351" s="14"/>
      <c r="AB351" s="14"/>
      <c r="AC351" s="14"/>
      <c r="AD351" s="14"/>
      <c r="AE351" s="14"/>
      <c r="AT351" s="262" t="s">
        <v>146</v>
      </c>
      <c r="AU351" s="262" t="s">
        <v>84</v>
      </c>
      <c r="AV351" s="14" t="s">
        <v>84</v>
      </c>
      <c r="AW351" s="14" t="s">
        <v>30</v>
      </c>
      <c r="AX351" s="14" t="s">
        <v>74</v>
      </c>
      <c r="AY351" s="262" t="s">
        <v>137</v>
      </c>
    </row>
    <row r="352" s="14" customFormat="1">
      <c r="A352" s="14"/>
      <c r="B352" s="252"/>
      <c r="C352" s="253"/>
      <c r="D352" s="243" t="s">
        <v>146</v>
      </c>
      <c r="E352" s="254" t="s">
        <v>1</v>
      </c>
      <c r="F352" s="255" t="s">
        <v>367</v>
      </c>
      <c r="G352" s="253"/>
      <c r="H352" s="256">
        <v>0.28999999999999998</v>
      </c>
      <c r="I352" s="257"/>
      <c r="J352" s="253"/>
      <c r="K352" s="253"/>
      <c r="L352" s="258"/>
      <c r="M352" s="259"/>
      <c r="N352" s="260"/>
      <c r="O352" s="260"/>
      <c r="P352" s="260"/>
      <c r="Q352" s="260"/>
      <c r="R352" s="260"/>
      <c r="S352" s="260"/>
      <c r="T352" s="261"/>
      <c r="U352" s="14"/>
      <c r="V352" s="14"/>
      <c r="W352" s="14"/>
      <c r="X352" s="14"/>
      <c r="Y352" s="14"/>
      <c r="Z352" s="14"/>
      <c r="AA352" s="14"/>
      <c r="AB352" s="14"/>
      <c r="AC352" s="14"/>
      <c r="AD352" s="14"/>
      <c r="AE352" s="14"/>
      <c r="AT352" s="262" t="s">
        <v>146</v>
      </c>
      <c r="AU352" s="262" t="s">
        <v>84</v>
      </c>
      <c r="AV352" s="14" t="s">
        <v>84</v>
      </c>
      <c r="AW352" s="14" t="s">
        <v>30</v>
      </c>
      <c r="AX352" s="14" t="s">
        <v>74</v>
      </c>
      <c r="AY352" s="262" t="s">
        <v>137</v>
      </c>
    </row>
    <row r="353" s="15" customFormat="1">
      <c r="A353" s="15"/>
      <c r="B353" s="263"/>
      <c r="C353" s="264"/>
      <c r="D353" s="243" t="s">
        <v>146</v>
      </c>
      <c r="E353" s="265" t="s">
        <v>1</v>
      </c>
      <c r="F353" s="266" t="s">
        <v>151</v>
      </c>
      <c r="G353" s="264"/>
      <c r="H353" s="267">
        <v>0.38500000000000001</v>
      </c>
      <c r="I353" s="268"/>
      <c r="J353" s="264"/>
      <c r="K353" s="264"/>
      <c r="L353" s="269"/>
      <c r="M353" s="270"/>
      <c r="N353" s="271"/>
      <c r="O353" s="271"/>
      <c r="P353" s="271"/>
      <c r="Q353" s="271"/>
      <c r="R353" s="271"/>
      <c r="S353" s="271"/>
      <c r="T353" s="272"/>
      <c r="U353" s="15"/>
      <c r="V353" s="15"/>
      <c r="W353" s="15"/>
      <c r="X353" s="15"/>
      <c r="Y353" s="15"/>
      <c r="Z353" s="15"/>
      <c r="AA353" s="15"/>
      <c r="AB353" s="15"/>
      <c r="AC353" s="15"/>
      <c r="AD353" s="15"/>
      <c r="AE353" s="15"/>
      <c r="AT353" s="273" t="s">
        <v>146</v>
      </c>
      <c r="AU353" s="273" t="s">
        <v>84</v>
      </c>
      <c r="AV353" s="15" t="s">
        <v>144</v>
      </c>
      <c r="AW353" s="15" t="s">
        <v>30</v>
      </c>
      <c r="AX353" s="15" t="s">
        <v>82</v>
      </c>
      <c r="AY353" s="273" t="s">
        <v>137</v>
      </c>
    </row>
    <row r="354" s="12" customFormat="1" ht="22.8" customHeight="1">
      <c r="A354" s="12"/>
      <c r="B354" s="211"/>
      <c r="C354" s="212"/>
      <c r="D354" s="213" t="s">
        <v>73</v>
      </c>
      <c r="E354" s="225" t="s">
        <v>193</v>
      </c>
      <c r="F354" s="225" t="s">
        <v>368</v>
      </c>
      <c r="G354" s="212"/>
      <c r="H354" s="212"/>
      <c r="I354" s="215"/>
      <c r="J354" s="226">
        <f>BK354</f>
        <v>0</v>
      </c>
      <c r="K354" s="212"/>
      <c r="L354" s="217"/>
      <c r="M354" s="218"/>
      <c r="N354" s="219"/>
      <c r="O354" s="219"/>
      <c r="P354" s="220">
        <f>SUM(P355:P387)</f>
        <v>0</v>
      </c>
      <c r="Q354" s="219"/>
      <c r="R354" s="220">
        <f>SUM(R355:R387)</f>
        <v>31.133522000000003</v>
      </c>
      <c r="S354" s="219"/>
      <c r="T354" s="221">
        <f>SUM(T355:T387)</f>
        <v>4.9209999999999994</v>
      </c>
      <c r="U354" s="12"/>
      <c r="V354" s="12"/>
      <c r="W354" s="12"/>
      <c r="X354" s="12"/>
      <c r="Y354" s="12"/>
      <c r="Z354" s="12"/>
      <c r="AA354" s="12"/>
      <c r="AB354" s="12"/>
      <c r="AC354" s="12"/>
      <c r="AD354" s="12"/>
      <c r="AE354" s="12"/>
      <c r="AR354" s="222" t="s">
        <v>82</v>
      </c>
      <c r="AT354" s="223" t="s">
        <v>73</v>
      </c>
      <c r="AU354" s="223" t="s">
        <v>82</v>
      </c>
      <c r="AY354" s="222" t="s">
        <v>137</v>
      </c>
      <c r="BK354" s="224">
        <f>SUM(BK355:BK387)</f>
        <v>0</v>
      </c>
    </row>
    <row r="355" s="2" customFormat="1" ht="21.75" customHeight="1">
      <c r="A355" s="38"/>
      <c r="B355" s="39"/>
      <c r="C355" s="227" t="s">
        <v>369</v>
      </c>
      <c r="D355" s="227" t="s">
        <v>140</v>
      </c>
      <c r="E355" s="228" t="s">
        <v>370</v>
      </c>
      <c r="F355" s="229" t="s">
        <v>371</v>
      </c>
      <c r="G355" s="230" t="s">
        <v>154</v>
      </c>
      <c r="H355" s="231">
        <v>154.86000000000001</v>
      </c>
      <c r="I355" s="232"/>
      <c r="J355" s="233">
        <f>ROUND(I355*H355,2)</f>
        <v>0</v>
      </c>
      <c r="K355" s="234"/>
      <c r="L355" s="44"/>
      <c r="M355" s="235" t="s">
        <v>1</v>
      </c>
      <c r="N355" s="236" t="s">
        <v>39</v>
      </c>
      <c r="O355" s="91"/>
      <c r="P355" s="237">
        <f>O355*H355</f>
        <v>0</v>
      </c>
      <c r="Q355" s="237">
        <v>0.056000000000000001</v>
      </c>
      <c r="R355" s="237">
        <f>Q355*H355</f>
        <v>8.6721600000000016</v>
      </c>
      <c r="S355" s="237">
        <v>0</v>
      </c>
      <c r="T355" s="238">
        <f>S355*H355</f>
        <v>0</v>
      </c>
      <c r="U355" s="38"/>
      <c r="V355" s="38"/>
      <c r="W355" s="38"/>
      <c r="X355" s="38"/>
      <c r="Y355" s="38"/>
      <c r="Z355" s="38"/>
      <c r="AA355" s="38"/>
      <c r="AB355" s="38"/>
      <c r="AC355" s="38"/>
      <c r="AD355" s="38"/>
      <c r="AE355" s="38"/>
      <c r="AR355" s="239" t="s">
        <v>144</v>
      </c>
      <c r="AT355" s="239" t="s">
        <v>140</v>
      </c>
      <c r="AU355" s="239" t="s">
        <v>84</v>
      </c>
      <c r="AY355" s="17" t="s">
        <v>137</v>
      </c>
      <c r="BE355" s="240">
        <f>IF(N355="základní",J355,0)</f>
        <v>0</v>
      </c>
      <c r="BF355" s="240">
        <f>IF(N355="snížená",J355,0)</f>
        <v>0</v>
      </c>
      <c r="BG355" s="240">
        <f>IF(N355="zákl. přenesená",J355,0)</f>
        <v>0</v>
      </c>
      <c r="BH355" s="240">
        <f>IF(N355="sníž. přenesená",J355,0)</f>
        <v>0</v>
      </c>
      <c r="BI355" s="240">
        <f>IF(N355="nulová",J355,0)</f>
        <v>0</v>
      </c>
      <c r="BJ355" s="17" t="s">
        <v>82</v>
      </c>
      <c r="BK355" s="240">
        <f>ROUND(I355*H355,2)</f>
        <v>0</v>
      </c>
      <c r="BL355" s="17" t="s">
        <v>144</v>
      </c>
      <c r="BM355" s="239" t="s">
        <v>372</v>
      </c>
    </row>
    <row r="356" s="13" customFormat="1">
      <c r="A356" s="13"/>
      <c r="B356" s="241"/>
      <c r="C356" s="242"/>
      <c r="D356" s="243" t="s">
        <v>146</v>
      </c>
      <c r="E356" s="244" t="s">
        <v>1</v>
      </c>
      <c r="F356" s="245" t="s">
        <v>147</v>
      </c>
      <c r="G356" s="242"/>
      <c r="H356" s="244" t="s">
        <v>1</v>
      </c>
      <c r="I356" s="246"/>
      <c r="J356" s="242"/>
      <c r="K356" s="242"/>
      <c r="L356" s="247"/>
      <c r="M356" s="248"/>
      <c r="N356" s="249"/>
      <c r="O356" s="249"/>
      <c r="P356" s="249"/>
      <c r="Q356" s="249"/>
      <c r="R356" s="249"/>
      <c r="S356" s="249"/>
      <c r="T356" s="250"/>
      <c r="U356" s="13"/>
      <c r="V356" s="13"/>
      <c r="W356" s="13"/>
      <c r="X356" s="13"/>
      <c r="Y356" s="13"/>
      <c r="Z356" s="13"/>
      <c r="AA356" s="13"/>
      <c r="AB356" s="13"/>
      <c r="AC356" s="13"/>
      <c r="AD356" s="13"/>
      <c r="AE356" s="13"/>
      <c r="AT356" s="251" t="s">
        <v>146</v>
      </c>
      <c r="AU356" s="251" t="s">
        <v>84</v>
      </c>
      <c r="AV356" s="13" t="s">
        <v>82</v>
      </c>
      <c r="AW356" s="13" t="s">
        <v>30</v>
      </c>
      <c r="AX356" s="13" t="s">
        <v>74</v>
      </c>
      <c r="AY356" s="251" t="s">
        <v>137</v>
      </c>
    </row>
    <row r="357" s="14" customFormat="1">
      <c r="A357" s="14"/>
      <c r="B357" s="252"/>
      <c r="C357" s="253"/>
      <c r="D357" s="243" t="s">
        <v>146</v>
      </c>
      <c r="E357" s="254" t="s">
        <v>1</v>
      </c>
      <c r="F357" s="255" t="s">
        <v>373</v>
      </c>
      <c r="G357" s="253"/>
      <c r="H357" s="256">
        <v>154.86000000000001</v>
      </c>
      <c r="I357" s="257"/>
      <c r="J357" s="253"/>
      <c r="K357" s="253"/>
      <c r="L357" s="258"/>
      <c r="M357" s="259"/>
      <c r="N357" s="260"/>
      <c r="O357" s="260"/>
      <c r="P357" s="260"/>
      <c r="Q357" s="260"/>
      <c r="R357" s="260"/>
      <c r="S357" s="260"/>
      <c r="T357" s="261"/>
      <c r="U357" s="14"/>
      <c r="V357" s="14"/>
      <c r="W357" s="14"/>
      <c r="X357" s="14"/>
      <c r="Y357" s="14"/>
      <c r="Z357" s="14"/>
      <c r="AA357" s="14"/>
      <c r="AB357" s="14"/>
      <c r="AC357" s="14"/>
      <c r="AD357" s="14"/>
      <c r="AE357" s="14"/>
      <c r="AT357" s="262" t="s">
        <v>146</v>
      </c>
      <c r="AU357" s="262" t="s">
        <v>84</v>
      </c>
      <c r="AV357" s="14" t="s">
        <v>84</v>
      </c>
      <c r="AW357" s="14" t="s">
        <v>30</v>
      </c>
      <c r="AX357" s="14" t="s">
        <v>74</v>
      </c>
      <c r="AY357" s="262" t="s">
        <v>137</v>
      </c>
    </row>
    <row r="358" s="15" customFormat="1">
      <c r="A358" s="15"/>
      <c r="B358" s="263"/>
      <c r="C358" s="264"/>
      <c r="D358" s="243" t="s">
        <v>146</v>
      </c>
      <c r="E358" s="265" t="s">
        <v>1</v>
      </c>
      <c r="F358" s="266" t="s">
        <v>151</v>
      </c>
      <c r="G358" s="264"/>
      <c r="H358" s="267">
        <v>154.86000000000001</v>
      </c>
      <c r="I358" s="268"/>
      <c r="J358" s="264"/>
      <c r="K358" s="264"/>
      <c r="L358" s="269"/>
      <c r="M358" s="270"/>
      <c r="N358" s="271"/>
      <c r="O358" s="271"/>
      <c r="P358" s="271"/>
      <c r="Q358" s="271"/>
      <c r="R358" s="271"/>
      <c r="S358" s="271"/>
      <c r="T358" s="272"/>
      <c r="U358" s="15"/>
      <c r="V358" s="15"/>
      <c r="W358" s="15"/>
      <c r="X358" s="15"/>
      <c r="Y358" s="15"/>
      <c r="Z358" s="15"/>
      <c r="AA358" s="15"/>
      <c r="AB358" s="15"/>
      <c r="AC358" s="15"/>
      <c r="AD358" s="15"/>
      <c r="AE358" s="15"/>
      <c r="AT358" s="273" t="s">
        <v>146</v>
      </c>
      <c r="AU358" s="273" t="s">
        <v>84</v>
      </c>
      <c r="AV358" s="15" t="s">
        <v>144</v>
      </c>
      <c r="AW358" s="15" t="s">
        <v>30</v>
      </c>
      <c r="AX358" s="15" t="s">
        <v>82</v>
      </c>
      <c r="AY358" s="273" t="s">
        <v>137</v>
      </c>
    </row>
    <row r="359" s="2" customFormat="1" ht="21.75" customHeight="1">
      <c r="A359" s="38"/>
      <c r="B359" s="39"/>
      <c r="C359" s="227" t="s">
        <v>374</v>
      </c>
      <c r="D359" s="227" t="s">
        <v>140</v>
      </c>
      <c r="E359" s="228" t="s">
        <v>375</v>
      </c>
      <c r="F359" s="229" t="s">
        <v>376</v>
      </c>
      <c r="G359" s="230" t="s">
        <v>154</v>
      </c>
      <c r="H359" s="231">
        <v>516.20000000000005</v>
      </c>
      <c r="I359" s="232"/>
      <c r="J359" s="233">
        <f>ROUND(I359*H359,2)</f>
        <v>0</v>
      </c>
      <c r="K359" s="234"/>
      <c r="L359" s="44"/>
      <c r="M359" s="235" t="s">
        <v>1</v>
      </c>
      <c r="N359" s="236" t="s">
        <v>39</v>
      </c>
      <c r="O359" s="91"/>
      <c r="P359" s="237">
        <f>O359*H359</f>
        <v>0</v>
      </c>
      <c r="Q359" s="237">
        <v>0.0043800000000000002</v>
      </c>
      <c r="R359" s="237">
        <f>Q359*H359</f>
        <v>2.2609560000000002</v>
      </c>
      <c r="S359" s="237">
        <v>0</v>
      </c>
      <c r="T359" s="238">
        <f>S359*H359</f>
        <v>0</v>
      </c>
      <c r="U359" s="38"/>
      <c r="V359" s="38"/>
      <c r="W359" s="38"/>
      <c r="X359" s="38"/>
      <c r="Y359" s="38"/>
      <c r="Z359" s="38"/>
      <c r="AA359" s="38"/>
      <c r="AB359" s="38"/>
      <c r="AC359" s="38"/>
      <c r="AD359" s="38"/>
      <c r="AE359" s="38"/>
      <c r="AR359" s="239" t="s">
        <v>144</v>
      </c>
      <c r="AT359" s="239" t="s">
        <v>140</v>
      </c>
      <c r="AU359" s="239" t="s">
        <v>84</v>
      </c>
      <c r="AY359" s="17" t="s">
        <v>137</v>
      </c>
      <c r="BE359" s="240">
        <f>IF(N359="základní",J359,0)</f>
        <v>0</v>
      </c>
      <c r="BF359" s="240">
        <f>IF(N359="snížená",J359,0)</f>
        <v>0</v>
      </c>
      <c r="BG359" s="240">
        <f>IF(N359="zákl. přenesená",J359,0)</f>
        <v>0</v>
      </c>
      <c r="BH359" s="240">
        <f>IF(N359="sníž. přenesená",J359,0)</f>
        <v>0</v>
      </c>
      <c r="BI359" s="240">
        <f>IF(N359="nulová",J359,0)</f>
        <v>0</v>
      </c>
      <c r="BJ359" s="17" t="s">
        <v>82</v>
      </c>
      <c r="BK359" s="240">
        <f>ROUND(I359*H359,2)</f>
        <v>0</v>
      </c>
      <c r="BL359" s="17" t="s">
        <v>144</v>
      </c>
      <c r="BM359" s="239" t="s">
        <v>377</v>
      </c>
    </row>
    <row r="360" s="2" customFormat="1" ht="24.15" customHeight="1">
      <c r="A360" s="38"/>
      <c r="B360" s="39"/>
      <c r="C360" s="227" t="s">
        <v>378</v>
      </c>
      <c r="D360" s="227" t="s">
        <v>140</v>
      </c>
      <c r="E360" s="228" t="s">
        <v>379</v>
      </c>
      <c r="F360" s="229" t="s">
        <v>380</v>
      </c>
      <c r="G360" s="230" t="s">
        <v>154</v>
      </c>
      <c r="H360" s="231">
        <v>516.20000000000005</v>
      </c>
      <c r="I360" s="232"/>
      <c r="J360" s="233">
        <f>ROUND(I360*H360,2)</f>
        <v>0</v>
      </c>
      <c r="K360" s="234"/>
      <c r="L360" s="44"/>
      <c r="M360" s="235" t="s">
        <v>1</v>
      </c>
      <c r="N360" s="236" t="s">
        <v>39</v>
      </c>
      <c r="O360" s="91"/>
      <c r="P360" s="237">
        <f>O360*H360</f>
        <v>0</v>
      </c>
      <c r="Q360" s="237">
        <v>0.018380000000000001</v>
      </c>
      <c r="R360" s="237">
        <f>Q360*H360</f>
        <v>9.487756000000001</v>
      </c>
      <c r="S360" s="237">
        <v>0</v>
      </c>
      <c r="T360" s="238">
        <f>S360*H360</f>
        <v>0</v>
      </c>
      <c r="U360" s="38"/>
      <c r="V360" s="38"/>
      <c r="W360" s="38"/>
      <c r="X360" s="38"/>
      <c r="Y360" s="38"/>
      <c r="Z360" s="38"/>
      <c r="AA360" s="38"/>
      <c r="AB360" s="38"/>
      <c r="AC360" s="38"/>
      <c r="AD360" s="38"/>
      <c r="AE360" s="38"/>
      <c r="AR360" s="239" t="s">
        <v>144</v>
      </c>
      <c r="AT360" s="239" t="s">
        <v>140</v>
      </c>
      <c r="AU360" s="239" t="s">
        <v>84</v>
      </c>
      <c r="AY360" s="17" t="s">
        <v>137</v>
      </c>
      <c r="BE360" s="240">
        <f>IF(N360="základní",J360,0)</f>
        <v>0</v>
      </c>
      <c r="BF360" s="240">
        <f>IF(N360="snížená",J360,0)</f>
        <v>0</v>
      </c>
      <c r="BG360" s="240">
        <f>IF(N360="zákl. přenesená",J360,0)</f>
        <v>0</v>
      </c>
      <c r="BH360" s="240">
        <f>IF(N360="sníž. přenesená",J360,0)</f>
        <v>0</v>
      </c>
      <c r="BI360" s="240">
        <f>IF(N360="nulová",J360,0)</f>
        <v>0</v>
      </c>
      <c r="BJ360" s="17" t="s">
        <v>82</v>
      </c>
      <c r="BK360" s="240">
        <f>ROUND(I360*H360,2)</f>
        <v>0</v>
      </c>
      <c r="BL360" s="17" t="s">
        <v>144</v>
      </c>
      <c r="BM360" s="239" t="s">
        <v>381</v>
      </c>
    </row>
    <row r="361" s="13" customFormat="1">
      <c r="A361" s="13"/>
      <c r="B361" s="241"/>
      <c r="C361" s="242"/>
      <c r="D361" s="243" t="s">
        <v>146</v>
      </c>
      <c r="E361" s="244" t="s">
        <v>1</v>
      </c>
      <c r="F361" s="245" t="s">
        <v>147</v>
      </c>
      <c r="G361" s="242"/>
      <c r="H361" s="244" t="s">
        <v>1</v>
      </c>
      <c r="I361" s="246"/>
      <c r="J361" s="242"/>
      <c r="K361" s="242"/>
      <c r="L361" s="247"/>
      <c r="M361" s="248"/>
      <c r="N361" s="249"/>
      <c r="O361" s="249"/>
      <c r="P361" s="249"/>
      <c r="Q361" s="249"/>
      <c r="R361" s="249"/>
      <c r="S361" s="249"/>
      <c r="T361" s="250"/>
      <c r="U361" s="13"/>
      <c r="V361" s="13"/>
      <c r="W361" s="13"/>
      <c r="X361" s="13"/>
      <c r="Y361" s="13"/>
      <c r="Z361" s="13"/>
      <c r="AA361" s="13"/>
      <c r="AB361" s="13"/>
      <c r="AC361" s="13"/>
      <c r="AD361" s="13"/>
      <c r="AE361" s="13"/>
      <c r="AT361" s="251" t="s">
        <v>146</v>
      </c>
      <c r="AU361" s="251" t="s">
        <v>84</v>
      </c>
      <c r="AV361" s="13" t="s">
        <v>82</v>
      </c>
      <c r="AW361" s="13" t="s">
        <v>30</v>
      </c>
      <c r="AX361" s="13" t="s">
        <v>74</v>
      </c>
      <c r="AY361" s="251" t="s">
        <v>137</v>
      </c>
    </row>
    <row r="362" s="13" customFormat="1">
      <c r="A362" s="13"/>
      <c r="B362" s="241"/>
      <c r="C362" s="242"/>
      <c r="D362" s="243" t="s">
        <v>146</v>
      </c>
      <c r="E362" s="244" t="s">
        <v>1</v>
      </c>
      <c r="F362" s="245" t="s">
        <v>382</v>
      </c>
      <c r="G362" s="242"/>
      <c r="H362" s="244" t="s">
        <v>1</v>
      </c>
      <c r="I362" s="246"/>
      <c r="J362" s="242"/>
      <c r="K362" s="242"/>
      <c r="L362" s="247"/>
      <c r="M362" s="248"/>
      <c r="N362" s="249"/>
      <c r="O362" s="249"/>
      <c r="P362" s="249"/>
      <c r="Q362" s="249"/>
      <c r="R362" s="249"/>
      <c r="S362" s="249"/>
      <c r="T362" s="250"/>
      <c r="U362" s="13"/>
      <c r="V362" s="13"/>
      <c r="W362" s="13"/>
      <c r="X362" s="13"/>
      <c r="Y362" s="13"/>
      <c r="Z362" s="13"/>
      <c r="AA362" s="13"/>
      <c r="AB362" s="13"/>
      <c r="AC362" s="13"/>
      <c r="AD362" s="13"/>
      <c r="AE362" s="13"/>
      <c r="AT362" s="251" t="s">
        <v>146</v>
      </c>
      <c r="AU362" s="251" t="s">
        <v>84</v>
      </c>
      <c r="AV362" s="13" t="s">
        <v>82</v>
      </c>
      <c r="AW362" s="13" t="s">
        <v>30</v>
      </c>
      <c r="AX362" s="13" t="s">
        <v>74</v>
      </c>
      <c r="AY362" s="251" t="s">
        <v>137</v>
      </c>
    </row>
    <row r="363" s="14" customFormat="1">
      <c r="A363" s="14"/>
      <c r="B363" s="252"/>
      <c r="C363" s="253"/>
      <c r="D363" s="243" t="s">
        <v>146</v>
      </c>
      <c r="E363" s="254" t="s">
        <v>1</v>
      </c>
      <c r="F363" s="255" t="s">
        <v>383</v>
      </c>
      <c r="G363" s="253"/>
      <c r="H363" s="256">
        <v>233.75999999999999</v>
      </c>
      <c r="I363" s="257"/>
      <c r="J363" s="253"/>
      <c r="K363" s="253"/>
      <c r="L363" s="258"/>
      <c r="M363" s="259"/>
      <c r="N363" s="260"/>
      <c r="O363" s="260"/>
      <c r="P363" s="260"/>
      <c r="Q363" s="260"/>
      <c r="R363" s="260"/>
      <c r="S363" s="260"/>
      <c r="T363" s="261"/>
      <c r="U363" s="14"/>
      <c r="V363" s="14"/>
      <c r="W363" s="14"/>
      <c r="X363" s="14"/>
      <c r="Y363" s="14"/>
      <c r="Z363" s="14"/>
      <c r="AA363" s="14"/>
      <c r="AB363" s="14"/>
      <c r="AC363" s="14"/>
      <c r="AD363" s="14"/>
      <c r="AE363" s="14"/>
      <c r="AT363" s="262" t="s">
        <v>146</v>
      </c>
      <c r="AU363" s="262" t="s">
        <v>84</v>
      </c>
      <c r="AV363" s="14" t="s">
        <v>84</v>
      </c>
      <c r="AW363" s="14" t="s">
        <v>30</v>
      </c>
      <c r="AX363" s="14" t="s">
        <v>74</v>
      </c>
      <c r="AY363" s="262" t="s">
        <v>137</v>
      </c>
    </row>
    <row r="364" s="14" customFormat="1">
      <c r="A364" s="14"/>
      <c r="B364" s="252"/>
      <c r="C364" s="253"/>
      <c r="D364" s="243" t="s">
        <v>146</v>
      </c>
      <c r="E364" s="254" t="s">
        <v>1</v>
      </c>
      <c r="F364" s="255" t="s">
        <v>384</v>
      </c>
      <c r="G364" s="253"/>
      <c r="H364" s="256">
        <v>101.09999999999999</v>
      </c>
      <c r="I364" s="257"/>
      <c r="J364" s="253"/>
      <c r="K364" s="253"/>
      <c r="L364" s="258"/>
      <c r="M364" s="259"/>
      <c r="N364" s="260"/>
      <c r="O364" s="260"/>
      <c r="P364" s="260"/>
      <c r="Q364" s="260"/>
      <c r="R364" s="260"/>
      <c r="S364" s="260"/>
      <c r="T364" s="261"/>
      <c r="U364" s="14"/>
      <c r="V364" s="14"/>
      <c r="W364" s="14"/>
      <c r="X364" s="14"/>
      <c r="Y364" s="14"/>
      <c r="Z364" s="14"/>
      <c r="AA364" s="14"/>
      <c r="AB364" s="14"/>
      <c r="AC364" s="14"/>
      <c r="AD364" s="14"/>
      <c r="AE364" s="14"/>
      <c r="AT364" s="262" t="s">
        <v>146</v>
      </c>
      <c r="AU364" s="262" t="s">
        <v>84</v>
      </c>
      <c r="AV364" s="14" t="s">
        <v>84</v>
      </c>
      <c r="AW364" s="14" t="s">
        <v>30</v>
      </c>
      <c r="AX364" s="14" t="s">
        <v>74</v>
      </c>
      <c r="AY364" s="262" t="s">
        <v>137</v>
      </c>
    </row>
    <row r="365" s="14" customFormat="1">
      <c r="A365" s="14"/>
      <c r="B365" s="252"/>
      <c r="C365" s="253"/>
      <c r="D365" s="243" t="s">
        <v>146</v>
      </c>
      <c r="E365" s="254" t="s">
        <v>1</v>
      </c>
      <c r="F365" s="255" t="s">
        <v>385</v>
      </c>
      <c r="G365" s="253"/>
      <c r="H365" s="256">
        <v>145.28999999999999</v>
      </c>
      <c r="I365" s="257"/>
      <c r="J365" s="253"/>
      <c r="K365" s="253"/>
      <c r="L365" s="258"/>
      <c r="M365" s="259"/>
      <c r="N365" s="260"/>
      <c r="O365" s="260"/>
      <c r="P365" s="260"/>
      <c r="Q365" s="260"/>
      <c r="R365" s="260"/>
      <c r="S365" s="260"/>
      <c r="T365" s="261"/>
      <c r="U365" s="14"/>
      <c r="V365" s="14"/>
      <c r="W365" s="14"/>
      <c r="X365" s="14"/>
      <c r="Y365" s="14"/>
      <c r="Z365" s="14"/>
      <c r="AA365" s="14"/>
      <c r="AB365" s="14"/>
      <c r="AC365" s="14"/>
      <c r="AD365" s="14"/>
      <c r="AE365" s="14"/>
      <c r="AT365" s="262" t="s">
        <v>146</v>
      </c>
      <c r="AU365" s="262" t="s">
        <v>84</v>
      </c>
      <c r="AV365" s="14" t="s">
        <v>84</v>
      </c>
      <c r="AW365" s="14" t="s">
        <v>30</v>
      </c>
      <c r="AX365" s="14" t="s">
        <v>74</v>
      </c>
      <c r="AY365" s="262" t="s">
        <v>137</v>
      </c>
    </row>
    <row r="366" s="14" customFormat="1">
      <c r="A366" s="14"/>
      <c r="B366" s="252"/>
      <c r="C366" s="253"/>
      <c r="D366" s="243" t="s">
        <v>146</v>
      </c>
      <c r="E366" s="254" t="s">
        <v>1</v>
      </c>
      <c r="F366" s="255" t="s">
        <v>386</v>
      </c>
      <c r="G366" s="253"/>
      <c r="H366" s="256">
        <v>36.049999999999997</v>
      </c>
      <c r="I366" s="257"/>
      <c r="J366" s="253"/>
      <c r="K366" s="253"/>
      <c r="L366" s="258"/>
      <c r="M366" s="259"/>
      <c r="N366" s="260"/>
      <c r="O366" s="260"/>
      <c r="P366" s="260"/>
      <c r="Q366" s="260"/>
      <c r="R366" s="260"/>
      <c r="S366" s="260"/>
      <c r="T366" s="261"/>
      <c r="U366" s="14"/>
      <c r="V366" s="14"/>
      <c r="W366" s="14"/>
      <c r="X366" s="14"/>
      <c r="Y366" s="14"/>
      <c r="Z366" s="14"/>
      <c r="AA366" s="14"/>
      <c r="AB366" s="14"/>
      <c r="AC366" s="14"/>
      <c r="AD366" s="14"/>
      <c r="AE366" s="14"/>
      <c r="AT366" s="262" t="s">
        <v>146</v>
      </c>
      <c r="AU366" s="262" t="s">
        <v>84</v>
      </c>
      <c r="AV366" s="14" t="s">
        <v>84</v>
      </c>
      <c r="AW366" s="14" t="s">
        <v>30</v>
      </c>
      <c r="AX366" s="14" t="s">
        <v>74</v>
      </c>
      <c r="AY366" s="262" t="s">
        <v>137</v>
      </c>
    </row>
    <row r="367" s="15" customFormat="1">
      <c r="A367" s="15"/>
      <c r="B367" s="263"/>
      <c r="C367" s="264"/>
      <c r="D367" s="243" t="s">
        <v>146</v>
      </c>
      <c r="E367" s="265" t="s">
        <v>1</v>
      </c>
      <c r="F367" s="266" t="s">
        <v>151</v>
      </c>
      <c r="G367" s="264"/>
      <c r="H367" s="267">
        <v>516.19999999999993</v>
      </c>
      <c r="I367" s="268"/>
      <c r="J367" s="264"/>
      <c r="K367" s="264"/>
      <c r="L367" s="269"/>
      <c r="M367" s="270"/>
      <c r="N367" s="271"/>
      <c r="O367" s="271"/>
      <c r="P367" s="271"/>
      <c r="Q367" s="271"/>
      <c r="R367" s="271"/>
      <c r="S367" s="271"/>
      <c r="T367" s="272"/>
      <c r="U367" s="15"/>
      <c r="V367" s="15"/>
      <c r="W367" s="15"/>
      <c r="X367" s="15"/>
      <c r="Y367" s="15"/>
      <c r="Z367" s="15"/>
      <c r="AA367" s="15"/>
      <c r="AB367" s="15"/>
      <c r="AC367" s="15"/>
      <c r="AD367" s="15"/>
      <c r="AE367" s="15"/>
      <c r="AT367" s="273" t="s">
        <v>146</v>
      </c>
      <c r="AU367" s="273" t="s">
        <v>84</v>
      </c>
      <c r="AV367" s="15" t="s">
        <v>144</v>
      </c>
      <c r="AW367" s="15" t="s">
        <v>30</v>
      </c>
      <c r="AX367" s="15" t="s">
        <v>82</v>
      </c>
      <c r="AY367" s="273" t="s">
        <v>137</v>
      </c>
    </row>
    <row r="368" s="2" customFormat="1" ht="24.15" customHeight="1">
      <c r="A368" s="38"/>
      <c r="B368" s="39"/>
      <c r="C368" s="227" t="s">
        <v>387</v>
      </c>
      <c r="D368" s="227" t="s">
        <v>140</v>
      </c>
      <c r="E368" s="228" t="s">
        <v>388</v>
      </c>
      <c r="F368" s="229" t="s">
        <v>389</v>
      </c>
      <c r="G368" s="230" t="s">
        <v>154</v>
      </c>
      <c r="H368" s="231">
        <v>516.20000000000005</v>
      </c>
      <c r="I368" s="232"/>
      <c r="J368" s="233">
        <f>ROUND(I368*H368,2)</f>
        <v>0</v>
      </c>
      <c r="K368" s="234"/>
      <c r="L368" s="44"/>
      <c r="M368" s="235" t="s">
        <v>1</v>
      </c>
      <c r="N368" s="236" t="s">
        <v>39</v>
      </c>
      <c r="O368" s="91"/>
      <c r="P368" s="237">
        <f>O368*H368</f>
        <v>0</v>
      </c>
      <c r="Q368" s="237">
        <v>0.0079000000000000008</v>
      </c>
      <c r="R368" s="237">
        <f>Q368*H368</f>
        <v>4.077980000000001</v>
      </c>
      <c r="S368" s="237">
        <v>0</v>
      </c>
      <c r="T368" s="238">
        <f>S368*H368</f>
        <v>0</v>
      </c>
      <c r="U368" s="38"/>
      <c r="V368" s="38"/>
      <c r="W368" s="38"/>
      <c r="X368" s="38"/>
      <c r="Y368" s="38"/>
      <c r="Z368" s="38"/>
      <c r="AA368" s="38"/>
      <c r="AB368" s="38"/>
      <c r="AC368" s="38"/>
      <c r="AD368" s="38"/>
      <c r="AE368" s="38"/>
      <c r="AR368" s="239" t="s">
        <v>144</v>
      </c>
      <c r="AT368" s="239" t="s">
        <v>140</v>
      </c>
      <c r="AU368" s="239" t="s">
        <v>84</v>
      </c>
      <c r="AY368" s="17" t="s">
        <v>137</v>
      </c>
      <c r="BE368" s="240">
        <f>IF(N368="základní",J368,0)</f>
        <v>0</v>
      </c>
      <c r="BF368" s="240">
        <f>IF(N368="snížená",J368,0)</f>
        <v>0</v>
      </c>
      <c r="BG368" s="240">
        <f>IF(N368="zákl. přenesená",J368,0)</f>
        <v>0</v>
      </c>
      <c r="BH368" s="240">
        <f>IF(N368="sníž. přenesená",J368,0)</f>
        <v>0</v>
      </c>
      <c r="BI368" s="240">
        <f>IF(N368="nulová",J368,0)</f>
        <v>0</v>
      </c>
      <c r="BJ368" s="17" t="s">
        <v>82</v>
      </c>
      <c r="BK368" s="240">
        <f>ROUND(I368*H368,2)</f>
        <v>0</v>
      </c>
      <c r="BL368" s="17" t="s">
        <v>144</v>
      </c>
      <c r="BM368" s="239" t="s">
        <v>390</v>
      </c>
    </row>
    <row r="369" s="2" customFormat="1" ht="37.8" customHeight="1">
      <c r="A369" s="38"/>
      <c r="B369" s="39"/>
      <c r="C369" s="227" t="s">
        <v>391</v>
      </c>
      <c r="D369" s="227" t="s">
        <v>140</v>
      </c>
      <c r="E369" s="228" t="s">
        <v>392</v>
      </c>
      <c r="F369" s="229" t="s">
        <v>393</v>
      </c>
      <c r="G369" s="230" t="s">
        <v>154</v>
      </c>
      <c r="H369" s="231">
        <v>185</v>
      </c>
      <c r="I369" s="232"/>
      <c r="J369" s="233">
        <f>ROUND(I369*H369,2)</f>
        <v>0</v>
      </c>
      <c r="K369" s="234"/>
      <c r="L369" s="44"/>
      <c r="M369" s="235" t="s">
        <v>1</v>
      </c>
      <c r="N369" s="236" t="s">
        <v>39</v>
      </c>
      <c r="O369" s="91"/>
      <c r="P369" s="237">
        <f>O369*H369</f>
        <v>0</v>
      </c>
      <c r="Q369" s="237">
        <v>0.026440000000000002</v>
      </c>
      <c r="R369" s="237">
        <f>Q369*H369</f>
        <v>4.8914</v>
      </c>
      <c r="S369" s="237">
        <v>0.025999999999999999</v>
      </c>
      <c r="T369" s="238">
        <f>S369*H369</f>
        <v>4.8099999999999996</v>
      </c>
      <c r="U369" s="38"/>
      <c r="V369" s="38"/>
      <c r="W369" s="38"/>
      <c r="X369" s="38"/>
      <c r="Y369" s="38"/>
      <c r="Z369" s="38"/>
      <c r="AA369" s="38"/>
      <c r="AB369" s="38"/>
      <c r="AC369" s="38"/>
      <c r="AD369" s="38"/>
      <c r="AE369" s="38"/>
      <c r="AR369" s="239" t="s">
        <v>144</v>
      </c>
      <c r="AT369" s="239" t="s">
        <v>140</v>
      </c>
      <c r="AU369" s="239" t="s">
        <v>84</v>
      </c>
      <c r="AY369" s="17" t="s">
        <v>137</v>
      </c>
      <c r="BE369" s="240">
        <f>IF(N369="základní",J369,0)</f>
        <v>0</v>
      </c>
      <c r="BF369" s="240">
        <f>IF(N369="snížená",J369,0)</f>
        <v>0</v>
      </c>
      <c r="BG369" s="240">
        <f>IF(N369="zákl. přenesená",J369,0)</f>
        <v>0</v>
      </c>
      <c r="BH369" s="240">
        <f>IF(N369="sníž. přenesená",J369,0)</f>
        <v>0</v>
      </c>
      <c r="BI369" s="240">
        <f>IF(N369="nulová",J369,0)</f>
        <v>0</v>
      </c>
      <c r="BJ369" s="17" t="s">
        <v>82</v>
      </c>
      <c r="BK369" s="240">
        <f>ROUND(I369*H369,2)</f>
        <v>0</v>
      </c>
      <c r="BL369" s="17" t="s">
        <v>144</v>
      </c>
      <c r="BM369" s="239" t="s">
        <v>394</v>
      </c>
    </row>
    <row r="370" s="13" customFormat="1">
      <c r="A370" s="13"/>
      <c r="B370" s="241"/>
      <c r="C370" s="242"/>
      <c r="D370" s="243" t="s">
        <v>146</v>
      </c>
      <c r="E370" s="244" t="s">
        <v>1</v>
      </c>
      <c r="F370" s="245" t="s">
        <v>147</v>
      </c>
      <c r="G370" s="242"/>
      <c r="H370" s="244" t="s">
        <v>1</v>
      </c>
      <c r="I370" s="246"/>
      <c r="J370" s="242"/>
      <c r="K370" s="242"/>
      <c r="L370" s="247"/>
      <c r="M370" s="248"/>
      <c r="N370" s="249"/>
      <c r="O370" s="249"/>
      <c r="P370" s="249"/>
      <c r="Q370" s="249"/>
      <c r="R370" s="249"/>
      <c r="S370" s="249"/>
      <c r="T370" s="250"/>
      <c r="U370" s="13"/>
      <c r="V370" s="13"/>
      <c r="W370" s="13"/>
      <c r="X370" s="13"/>
      <c r="Y370" s="13"/>
      <c r="Z370" s="13"/>
      <c r="AA370" s="13"/>
      <c r="AB370" s="13"/>
      <c r="AC370" s="13"/>
      <c r="AD370" s="13"/>
      <c r="AE370" s="13"/>
      <c r="AT370" s="251" t="s">
        <v>146</v>
      </c>
      <c r="AU370" s="251" t="s">
        <v>84</v>
      </c>
      <c r="AV370" s="13" t="s">
        <v>82</v>
      </c>
      <c r="AW370" s="13" t="s">
        <v>30</v>
      </c>
      <c r="AX370" s="13" t="s">
        <v>74</v>
      </c>
      <c r="AY370" s="251" t="s">
        <v>137</v>
      </c>
    </row>
    <row r="371" s="13" customFormat="1">
      <c r="A371" s="13"/>
      <c r="B371" s="241"/>
      <c r="C371" s="242"/>
      <c r="D371" s="243" t="s">
        <v>146</v>
      </c>
      <c r="E371" s="244" t="s">
        <v>1</v>
      </c>
      <c r="F371" s="245" t="s">
        <v>395</v>
      </c>
      <c r="G371" s="242"/>
      <c r="H371" s="244" t="s">
        <v>1</v>
      </c>
      <c r="I371" s="246"/>
      <c r="J371" s="242"/>
      <c r="K371" s="242"/>
      <c r="L371" s="247"/>
      <c r="M371" s="248"/>
      <c r="N371" s="249"/>
      <c r="O371" s="249"/>
      <c r="P371" s="249"/>
      <c r="Q371" s="249"/>
      <c r="R371" s="249"/>
      <c r="S371" s="249"/>
      <c r="T371" s="250"/>
      <c r="U371" s="13"/>
      <c r="V371" s="13"/>
      <c r="W371" s="13"/>
      <c r="X371" s="13"/>
      <c r="Y371" s="13"/>
      <c r="Z371" s="13"/>
      <c r="AA371" s="13"/>
      <c r="AB371" s="13"/>
      <c r="AC371" s="13"/>
      <c r="AD371" s="13"/>
      <c r="AE371" s="13"/>
      <c r="AT371" s="251" t="s">
        <v>146</v>
      </c>
      <c r="AU371" s="251" t="s">
        <v>84</v>
      </c>
      <c r="AV371" s="13" t="s">
        <v>82</v>
      </c>
      <c r="AW371" s="13" t="s">
        <v>30</v>
      </c>
      <c r="AX371" s="13" t="s">
        <v>74</v>
      </c>
      <c r="AY371" s="251" t="s">
        <v>137</v>
      </c>
    </row>
    <row r="372" s="14" customFormat="1">
      <c r="A372" s="14"/>
      <c r="B372" s="252"/>
      <c r="C372" s="253"/>
      <c r="D372" s="243" t="s">
        <v>146</v>
      </c>
      <c r="E372" s="254" t="s">
        <v>1</v>
      </c>
      <c r="F372" s="255" t="s">
        <v>396</v>
      </c>
      <c r="G372" s="253"/>
      <c r="H372" s="256">
        <v>185</v>
      </c>
      <c r="I372" s="257"/>
      <c r="J372" s="253"/>
      <c r="K372" s="253"/>
      <c r="L372" s="258"/>
      <c r="M372" s="259"/>
      <c r="N372" s="260"/>
      <c r="O372" s="260"/>
      <c r="P372" s="260"/>
      <c r="Q372" s="260"/>
      <c r="R372" s="260"/>
      <c r="S372" s="260"/>
      <c r="T372" s="261"/>
      <c r="U372" s="14"/>
      <c r="V372" s="14"/>
      <c r="W372" s="14"/>
      <c r="X372" s="14"/>
      <c r="Y372" s="14"/>
      <c r="Z372" s="14"/>
      <c r="AA372" s="14"/>
      <c r="AB372" s="14"/>
      <c r="AC372" s="14"/>
      <c r="AD372" s="14"/>
      <c r="AE372" s="14"/>
      <c r="AT372" s="262" t="s">
        <v>146</v>
      </c>
      <c r="AU372" s="262" t="s">
        <v>84</v>
      </c>
      <c r="AV372" s="14" t="s">
        <v>84</v>
      </c>
      <c r="AW372" s="14" t="s">
        <v>30</v>
      </c>
      <c r="AX372" s="14" t="s">
        <v>74</v>
      </c>
      <c r="AY372" s="262" t="s">
        <v>137</v>
      </c>
    </row>
    <row r="373" s="15" customFormat="1">
      <c r="A373" s="15"/>
      <c r="B373" s="263"/>
      <c r="C373" s="264"/>
      <c r="D373" s="243" t="s">
        <v>146</v>
      </c>
      <c r="E373" s="265" t="s">
        <v>1</v>
      </c>
      <c r="F373" s="266" t="s">
        <v>151</v>
      </c>
      <c r="G373" s="264"/>
      <c r="H373" s="267">
        <v>185</v>
      </c>
      <c r="I373" s="268"/>
      <c r="J373" s="264"/>
      <c r="K373" s="264"/>
      <c r="L373" s="269"/>
      <c r="M373" s="270"/>
      <c r="N373" s="271"/>
      <c r="O373" s="271"/>
      <c r="P373" s="271"/>
      <c r="Q373" s="271"/>
      <c r="R373" s="271"/>
      <c r="S373" s="271"/>
      <c r="T373" s="272"/>
      <c r="U373" s="15"/>
      <c r="V373" s="15"/>
      <c r="W373" s="15"/>
      <c r="X373" s="15"/>
      <c r="Y373" s="15"/>
      <c r="Z373" s="15"/>
      <c r="AA373" s="15"/>
      <c r="AB373" s="15"/>
      <c r="AC373" s="15"/>
      <c r="AD373" s="15"/>
      <c r="AE373" s="15"/>
      <c r="AT373" s="273" t="s">
        <v>146</v>
      </c>
      <c r="AU373" s="273" t="s">
        <v>84</v>
      </c>
      <c r="AV373" s="15" t="s">
        <v>144</v>
      </c>
      <c r="AW373" s="15" t="s">
        <v>30</v>
      </c>
      <c r="AX373" s="15" t="s">
        <v>82</v>
      </c>
      <c r="AY373" s="273" t="s">
        <v>137</v>
      </c>
    </row>
    <row r="374" s="2" customFormat="1" ht="16.5" customHeight="1">
      <c r="A374" s="38"/>
      <c r="B374" s="39"/>
      <c r="C374" s="227" t="s">
        <v>397</v>
      </c>
      <c r="D374" s="227" t="s">
        <v>140</v>
      </c>
      <c r="E374" s="228" t="s">
        <v>398</v>
      </c>
      <c r="F374" s="229" t="s">
        <v>399</v>
      </c>
      <c r="G374" s="230" t="s">
        <v>154</v>
      </c>
      <c r="H374" s="231">
        <v>185</v>
      </c>
      <c r="I374" s="232"/>
      <c r="J374" s="233">
        <f>ROUND(I374*H374,2)</f>
        <v>0</v>
      </c>
      <c r="K374" s="234"/>
      <c r="L374" s="44"/>
      <c r="M374" s="235" t="s">
        <v>1</v>
      </c>
      <c r="N374" s="236" t="s">
        <v>39</v>
      </c>
      <c r="O374" s="91"/>
      <c r="P374" s="237">
        <f>O374*H374</f>
        <v>0</v>
      </c>
      <c r="Q374" s="237">
        <v>0.00055000000000000003</v>
      </c>
      <c r="R374" s="237">
        <f>Q374*H374</f>
        <v>0.10175000000000001</v>
      </c>
      <c r="S374" s="237">
        <v>0.00059999999999999995</v>
      </c>
      <c r="T374" s="238">
        <f>S374*H374</f>
        <v>0.11099999999999999</v>
      </c>
      <c r="U374" s="38"/>
      <c r="V374" s="38"/>
      <c r="W374" s="38"/>
      <c r="X374" s="38"/>
      <c r="Y374" s="38"/>
      <c r="Z374" s="38"/>
      <c r="AA374" s="38"/>
      <c r="AB374" s="38"/>
      <c r="AC374" s="38"/>
      <c r="AD374" s="38"/>
      <c r="AE374" s="38"/>
      <c r="AR374" s="239" t="s">
        <v>144</v>
      </c>
      <c r="AT374" s="239" t="s">
        <v>140</v>
      </c>
      <c r="AU374" s="239" t="s">
        <v>84</v>
      </c>
      <c r="AY374" s="17" t="s">
        <v>137</v>
      </c>
      <c r="BE374" s="240">
        <f>IF(N374="základní",J374,0)</f>
        <v>0</v>
      </c>
      <c r="BF374" s="240">
        <f>IF(N374="snížená",J374,0)</f>
        <v>0</v>
      </c>
      <c r="BG374" s="240">
        <f>IF(N374="zákl. přenesená",J374,0)</f>
        <v>0</v>
      </c>
      <c r="BH374" s="240">
        <f>IF(N374="sníž. přenesená",J374,0)</f>
        <v>0</v>
      </c>
      <c r="BI374" s="240">
        <f>IF(N374="nulová",J374,0)</f>
        <v>0</v>
      </c>
      <c r="BJ374" s="17" t="s">
        <v>82</v>
      </c>
      <c r="BK374" s="240">
        <f>ROUND(I374*H374,2)</f>
        <v>0</v>
      </c>
      <c r="BL374" s="17" t="s">
        <v>144</v>
      </c>
      <c r="BM374" s="239" t="s">
        <v>400</v>
      </c>
    </row>
    <row r="375" s="2" customFormat="1" ht="24.15" customHeight="1">
      <c r="A375" s="38"/>
      <c r="B375" s="39"/>
      <c r="C375" s="227" t="s">
        <v>401</v>
      </c>
      <c r="D375" s="227" t="s">
        <v>140</v>
      </c>
      <c r="E375" s="228" t="s">
        <v>402</v>
      </c>
      <c r="F375" s="229" t="s">
        <v>403</v>
      </c>
      <c r="G375" s="230" t="s">
        <v>154</v>
      </c>
      <c r="H375" s="231">
        <v>106.5</v>
      </c>
      <c r="I375" s="232"/>
      <c r="J375" s="233">
        <f>ROUND(I375*H375,2)</f>
        <v>0</v>
      </c>
      <c r="K375" s="234"/>
      <c r="L375" s="44"/>
      <c r="M375" s="235" t="s">
        <v>1</v>
      </c>
      <c r="N375" s="236" t="s">
        <v>39</v>
      </c>
      <c r="O375" s="91"/>
      <c r="P375" s="237">
        <f>O375*H375</f>
        <v>0</v>
      </c>
      <c r="Q375" s="237">
        <v>0.0043800000000000002</v>
      </c>
      <c r="R375" s="237">
        <f>Q375*H375</f>
        <v>0.46647</v>
      </c>
      <c r="S375" s="237">
        <v>0</v>
      </c>
      <c r="T375" s="238">
        <f>S375*H375</f>
        <v>0</v>
      </c>
      <c r="U375" s="38"/>
      <c r="V375" s="38"/>
      <c r="W375" s="38"/>
      <c r="X375" s="38"/>
      <c r="Y375" s="38"/>
      <c r="Z375" s="38"/>
      <c r="AA375" s="38"/>
      <c r="AB375" s="38"/>
      <c r="AC375" s="38"/>
      <c r="AD375" s="38"/>
      <c r="AE375" s="38"/>
      <c r="AR375" s="239" t="s">
        <v>144</v>
      </c>
      <c r="AT375" s="239" t="s">
        <v>140</v>
      </c>
      <c r="AU375" s="239" t="s">
        <v>84</v>
      </c>
      <c r="AY375" s="17" t="s">
        <v>137</v>
      </c>
      <c r="BE375" s="240">
        <f>IF(N375="základní",J375,0)</f>
        <v>0</v>
      </c>
      <c r="BF375" s="240">
        <f>IF(N375="snížená",J375,0)</f>
        <v>0</v>
      </c>
      <c r="BG375" s="240">
        <f>IF(N375="zákl. přenesená",J375,0)</f>
        <v>0</v>
      </c>
      <c r="BH375" s="240">
        <f>IF(N375="sníž. přenesená",J375,0)</f>
        <v>0</v>
      </c>
      <c r="BI375" s="240">
        <f>IF(N375="nulová",J375,0)</f>
        <v>0</v>
      </c>
      <c r="BJ375" s="17" t="s">
        <v>82</v>
      </c>
      <c r="BK375" s="240">
        <f>ROUND(I375*H375,2)</f>
        <v>0</v>
      </c>
      <c r="BL375" s="17" t="s">
        <v>144</v>
      </c>
      <c r="BM375" s="239" t="s">
        <v>404</v>
      </c>
    </row>
    <row r="376" s="13" customFormat="1">
      <c r="A376" s="13"/>
      <c r="B376" s="241"/>
      <c r="C376" s="242"/>
      <c r="D376" s="243" t="s">
        <v>146</v>
      </c>
      <c r="E376" s="244" t="s">
        <v>1</v>
      </c>
      <c r="F376" s="245" t="s">
        <v>147</v>
      </c>
      <c r="G376" s="242"/>
      <c r="H376" s="244" t="s">
        <v>1</v>
      </c>
      <c r="I376" s="246"/>
      <c r="J376" s="242"/>
      <c r="K376" s="242"/>
      <c r="L376" s="247"/>
      <c r="M376" s="248"/>
      <c r="N376" s="249"/>
      <c r="O376" s="249"/>
      <c r="P376" s="249"/>
      <c r="Q376" s="249"/>
      <c r="R376" s="249"/>
      <c r="S376" s="249"/>
      <c r="T376" s="250"/>
      <c r="U376" s="13"/>
      <c r="V376" s="13"/>
      <c r="W376" s="13"/>
      <c r="X376" s="13"/>
      <c r="Y376" s="13"/>
      <c r="Z376" s="13"/>
      <c r="AA376" s="13"/>
      <c r="AB376" s="13"/>
      <c r="AC376" s="13"/>
      <c r="AD376" s="13"/>
      <c r="AE376" s="13"/>
      <c r="AT376" s="251" t="s">
        <v>146</v>
      </c>
      <c r="AU376" s="251" t="s">
        <v>84</v>
      </c>
      <c r="AV376" s="13" t="s">
        <v>82</v>
      </c>
      <c r="AW376" s="13" t="s">
        <v>30</v>
      </c>
      <c r="AX376" s="13" t="s">
        <v>74</v>
      </c>
      <c r="AY376" s="251" t="s">
        <v>137</v>
      </c>
    </row>
    <row r="377" s="13" customFormat="1">
      <c r="A377" s="13"/>
      <c r="B377" s="241"/>
      <c r="C377" s="242"/>
      <c r="D377" s="243" t="s">
        <v>146</v>
      </c>
      <c r="E377" s="244" t="s">
        <v>1</v>
      </c>
      <c r="F377" s="245" t="s">
        <v>405</v>
      </c>
      <c r="G377" s="242"/>
      <c r="H377" s="244" t="s">
        <v>1</v>
      </c>
      <c r="I377" s="246"/>
      <c r="J377" s="242"/>
      <c r="K377" s="242"/>
      <c r="L377" s="247"/>
      <c r="M377" s="248"/>
      <c r="N377" s="249"/>
      <c r="O377" s="249"/>
      <c r="P377" s="249"/>
      <c r="Q377" s="249"/>
      <c r="R377" s="249"/>
      <c r="S377" s="249"/>
      <c r="T377" s="250"/>
      <c r="U377" s="13"/>
      <c r="V377" s="13"/>
      <c r="W377" s="13"/>
      <c r="X377" s="13"/>
      <c r="Y377" s="13"/>
      <c r="Z377" s="13"/>
      <c r="AA377" s="13"/>
      <c r="AB377" s="13"/>
      <c r="AC377" s="13"/>
      <c r="AD377" s="13"/>
      <c r="AE377" s="13"/>
      <c r="AT377" s="251" t="s">
        <v>146</v>
      </c>
      <c r="AU377" s="251" t="s">
        <v>84</v>
      </c>
      <c r="AV377" s="13" t="s">
        <v>82</v>
      </c>
      <c r="AW377" s="13" t="s">
        <v>30</v>
      </c>
      <c r="AX377" s="13" t="s">
        <v>74</v>
      </c>
      <c r="AY377" s="251" t="s">
        <v>137</v>
      </c>
    </row>
    <row r="378" s="14" customFormat="1">
      <c r="A378" s="14"/>
      <c r="B378" s="252"/>
      <c r="C378" s="253"/>
      <c r="D378" s="243" t="s">
        <v>146</v>
      </c>
      <c r="E378" s="254" t="s">
        <v>1</v>
      </c>
      <c r="F378" s="255" t="s">
        <v>406</v>
      </c>
      <c r="G378" s="253"/>
      <c r="H378" s="256">
        <v>106.5</v>
      </c>
      <c r="I378" s="257"/>
      <c r="J378" s="253"/>
      <c r="K378" s="253"/>
      <c r="L378" s="258"/>
      <c r="M378" s="259"/>
      <c r="N378" s="260"/>
      <c r="O378" s="260"/>
      <c r="P378" s="260"/>
      <c r="Q378" s="260"/>
      <c r="R378" s="260"/>
      <c r="S378" s="260"/>
      <c r="T378" s="261"/>
      <c r="U378" s="14"/>
      <c r="V378" s="14"/>
      <c r="W378" s="14"/>
      <c r="X378" s="14"/>
      <c r="Y378" s="14"/>
      <c r="Z378" s="14"/>
      <c r="AA378" s="14"/>
      <c r="AB378" s="14"/>
      <c r="AC378" s="14"/>
      <c r="AD378" s="14"/>
      <c r="AE378" s="14"/>
      <c r="AT378" s="262" t="s">
        <v>146</v>
      </c>
      <c r="AU378" s="262" t="s">
        <v>84</v>
      </c>
      <c r="AV378" s="14" t="s">
        <v>84</v>
      </c>
      <c r="AW378" s="14" t="s">
        <v>30</v>
      </c>
      <c r="AX378" s="14" t="s">
        <v>74</v>
      </c>
      <c r="AY378" s="262" t="s">
        <v>137</v>
      </c>
    </row>
    <row r="379" s="15" customFormat="1">
      <c r="A379" s="15"/>
      <c r="B379" s="263"/>
      <c r="C379" s="264"/>
      <c r="D379" s="243" t="s">
        <v>146</v>
      </c>
      <c r="E379" s="265" t="s">
        <v>1</v>
      </c>
      <c r="F379" s="266" t="s">
        <v>151</v>
      </c>
      <c r="G379" s="264"/>
      <c r="H379" s="267">
        <v>106.5</v>
      </c>
      <c r="I379" s="268"/>
      <c r="J379" s="264"/>
      <c r="K379" s="264"/>
      <c r="L379" s="269"/>
      <c r="M379" s="270"/>
      <c r="N379" s="271"/>
      <c r="O379" s="271"/>
      <c r="P379" s="271"/>
      <c r="Q379" s="271"/>
      <c r="R379" s="271"/>
      <c r="S379" s="271"/>
      <c r="T379" s="272"/>
      <c r="U379" s="15"/>
      <c r="V379" s="15"/>
      <c r="W379" s="15"/>
      <c r="X379" s="15"/>
      <c r="Y379" s="15"/>
      <c r="Z379" s="15"/>
      <c r="AA379" s="15"/>
      <c r="AB379" s="15"/>
      <c r="AC379" s="15"/>
      <c r="AD379" s="15"/>
      <c r="AE379" s="15"/>
      <c r="AT379" s="273" t="s">
        <v>146</v>
      </c>
      <c r="AU379" s="273" t="s">
        <v>84</v>
      </c>
      <c r="AV379" s="15" t="s">
        <v>144</v>
      </c>
      <c r="AW379" s="15" t="s">
        <v>30</v>
      </c>
      <c r="AX379" s="15" t="s">
        <v>82</v>
      </c>
      <c r="AY379" s="273" t="s">
        <v>137</v>
      </c>
    </row>
    <row r="380" s="2" customFormat="1" ht="24.15" customHeight="1">
      <c r="A380" s="38"/>
      <c r="B380" s="39"/>
      <c r="C380" s="227" t="s">
        <v>407</v>
      </c>
      <c r="D380" s="227" t="s">
        <v>140</v>
      </c>
      <c r="E380" s="228" t="s">
        <v>408</v>
      </c>
      <c r="F380" s="229" t="s">
        <v>409</v>
      </c>
      <c r="G380" s="230" t="s">
        <v>154</v>
      </c>
      <c r="H380" s="231">
        <v>106.5</v>
      </c>
      <c r="I380" s="232"/>
      <c r="J380" s="233">
        <f>ROUND(I380*H380,2)</f>
        <v>0</v>
      </c>
      <c r="K380" s="234"/>
      <c r="L380" s="44"/>
      <c r="M380" s="235" t="s">
        <v>1</v>
      </c>
      <c r="N380" s="236" t="s">
        <v>39</v>
      </c>
      <c r="O380" s="91"/>
      <c r="P380" s="237">
        <f>O380*H380</f>
        <v>0</v>
      </c>
      <c r="Q380" s="237">
        <v>0.0028500000000000001</v>
      </c>
      <c r="R380" s="237">
        <f>Q380*H380</f>
        <v>0.30352499999999999</v>
      </c>
      <c r="S380" s="237">
        <v>0</v>
      </c>
      <c r="T380" s="238">
        <f>S380*H380</f>
        <v>0</v>
      </c>
      <c r="U380" s="38"/>
      <c r="V380" s="38"/>
      <c r="W380" s="38"/>
      <c r="X380" s="38"/>
      <c r="Y380" s="38"/>
      <c r="Z380" s="38"/>
      <c r="AA380" s="38"/>
      <c r="AB380" s="38"/>
      <c r="AC380" s="38"/>
      <c r="AD380" s="38"/>
      <c r="AE380" s="38"/>
      <c r="AR380" s="239" t="s">
        <v>144</v>
      </c>
      <c r="AT380" s="239" t="s">
        <v>140</v>
      </c>
      <c r="AU380" s="239" t="s">
        <v>84</v>
      </c>
      <c r="AY380" s="17" t="s">
        <v>137</v>
      </c>
      <c r="BE380" s="240">
        <f>IF(N380="základní",J380,0)</f>
        <v>0</v>
      </c>
      <c r="BF380" s="240">
        <f>IF(N380="snížená",J380,0)</f>
        <v>0</v>
      </c>
      <c r="BG380" s="240">
        <f>IF(N380="zákl. přenesená",J380,0)</f>
        <v>0</v>
      </c>
      <c r="BH380" s="240">
        <f>IF(N380="sníž. přenesená",J380,0)</f>
        <v>0</v>
      </c>
      <c r="BI380" s="240">
        <f>IF(N380="nulová",J380,0)</f>
        <v>0</v>
      </c>
      <c r="BJ380" s="17" t="s">
        <v>82</v>
      </c>
      <c r="BK380" s="240">
        <f>ROUND(I380*H380,2)</f>
        <v>0</v>
      </c>
      <c r="BL380" s="17" t="s">
        <v>144</v>
      </c>
      <c r="BM380" s="239" t="s">
        <v>410</v>
      </c>
    </row>
    <row r="381" s="2" customFormat="1" ht="55.5" customHeight="1">
      <c r="A381" s="38"/>
      <c r="B381" s="39"/>
      <c r="C381" s="227" t="s">
        <v>411</v>
      </c>
      <c r="D381" s="227" t="s">
        <v>140</v>
      </c>
      <c r="E381" s="228" t="s">
        <v>412</v>
      </c>
      <c r="F381" s="229" t="s">
        <v>413</v>
      </c>
      <c r="G381" s="230" t="s">
        <v>414</v>
      </c>
      <c r="H381" s="231">
        <v>71</v>
      </c>
      <c r="I381" s="232"/>
      <c r="J381" s="233">
        <f>ROUND(I381*H381,2)</f>
        <v>0</v>
      </c>
      <c r="K381" s="234"/>
      <c r="L381" s="44"/>
      <c r="M381" s="235" t="s">
        <v>1</v>
      </c>
      <c r="N381" s="236" t="s">
        <v>39</v>
      </c>
      <c r="O381" s="91"/>
      <c r="P381" s="237">
        <f>O381*H381</f>
        <v>0</v>
      </c>
      <c r="Q381" s="237">
        <v>0</v>
      </c>
      <c r="R381" s="237">
        <f>Q381*H381</f>
        <v>0</v>
      </c>
      <c r="S381" s="237">
        <v>0</v>
      </c>
      <c r="T381" s="238">
        <f>S381*H381</f>
        <v>0</v>
      </c>
      <c r="U381" s="38"/>
      <c r="V381" s="38"/>
      <c r="W381" s="38"/>
      <c r="X381" s="38"/>
      <c r="Y381" s="38"/>
      <c r="Z381" s="38"/>
      <c r="AA381" s="38"/>
      <c r="AB381" s="38"/>
      <c r="AC381" s="38"/>
      <c r="AD381" s="38"/>
      <c r="AE381" s="38"/>
      <c r="AR381" s="239" t="s">
        <v>144</v>
      </c>
      <c r="AT381" s="239" t="s">
        <v>140</v>
      </c>
      <c r="AU381" s="239" t="s">
        <v>84</v>
      </c>
      <c r="AY381" s="17" t="s">
        <v>137</v>
      </c>
      <c r="BE381" s="240">
        <f>IF(N381="základní",J381,0)</f>
        <v>0</v>
      </c>
      <c r="BF381" s="240">
        <f>IF(N381="snížená",J381,0)</f>
        <v>0</v>
      </c>
      <c r="BG381" s="240">
        <f>IF(N381="zákl. přenesená",J381,0)</f>
        <v>0</v>
      </c>
      <c r="BH381" s="240">
        <f>IF(N381="sníž. přenesená",J381,0)</f>
        <v>0</v>
      </c>
      <c r="BI381" s="240">
        <f>IF(N381="nulová",J381,0)</f>
        <v>0</v>
      </c>
      <c r="BJ381" s="17" t="s">
        <v>82</v>
      </c>
      <c r="BK381" s="240">
        <f>ROUND(I381*H381,2)</f>
        <v>0</v>
      </c>
      <c r="BL381" s="17" t="s">
        <v>144</v>
      </c>
      <c r="BM381" s="239" t="s">
        <v>415</v>
      </c>
    </row>
    <row r="382" s="2" customFormat="1">
      <c r="A382" s="38"/>
      <c r="B382" s="39"/>
      <c r="C382" s="40"/>
      <c r="D382" s="243" t="s">
        <v>258</v>
      </c>
      <c r="E382" s="40"/>
      <c r="F382" s="285" t="s">
        <v>416</v>
      </c>
      <c r="G382" s="40"/>
      <c r="H382" s="40"/>
      <c r="I382" s="286"/>
      <c r="J382" s="40"/>
      <c r="K382" s="40"/>
      <c r="L382" s="44"/>
      <c r="M382" s="287"/>
      <c r="N382" s="288"/>
      <c r="O382" s="91"/>
      <c r="P382" s="91"/>
      <c r="Q382" s="91"/>
      <c r="R382" s="91"/>
      <c r="S382" s="91"/>
      <c r="T382" s="92"/>
      <c r="U382" s="38"/>
      <c r="V382" s="38"/>
      <c r="W382" s="38"/>
      <c r="X382" s="38"/>
      <c r="Y382" s="38"/>
      <c r="Z382" s="38"/>
      <c r="AA382" s="38"/>
      <c r="AB382" s="38"/>
      <c r="AC382" s="38"/>
      <c r="AD382" s="38"/>
      <c r="AE382" s="38"/>
      <c r="AT382" s="17" t="s">
        <v>258</v>
      </c>
      <c r="AU382" s="17" t="s">
        <v>84</v>
      </c>
    </row>
    <row r="383" s="2" customFormat="1" ht="24.15" customHeight="1">
      <c r="A383" s="38"/>
      <c r="B383" s="39"/>
      <c r="C383" s="227" t="s">
        <v>417</v>
      </c>
      <c r="D383" s="227" t="s">
        <v>140</v>
      </c>
      <c r="E383" s="228" t="s">
        <v>418</v>
      </c>
      <c r="F383" s="229" t="s">
        <v>419</v>
      </c>
      <c r="G383" s="230" t="s">
        <v>154</v>
      </c>
      <c r="H383" s="231">
        <v>35.5</v>
      </c>
      <c r="I383" s="232"/>
      <c r="J383" s="233">
        <f>ROUND(I383*H383,2)</f>
        <v>0</v>
      </c>
      <c r="K383" s="234"/>
      <c r="L383" s="44"/>
      <c r="M383" s="235" t="s">
        <v>1</v>
      </c>
      <c r="N383" s="236" t="s">
        <v>39</v>
      </c>
      <c r="O383" s="91"/>
      <c r="P383" s="237">
        <f>O383*H383</f>
        <v>0</v>
      </c>
      <c r="Q383" s="237">
        <v>0.024549999999999999</v>
      </c>
      <c r="R383" s="237">
        <f>Q383*H383</f>
        <v>0.87152499999999999</v>
      </c>
      <c r="S383" s="237">
        <v>0</v>
      </c>
      <c r="T383" s="238">
        <f>S383*H383</f>
        <v>0</v>
      </c>
      <c r="U383" s="38"/>
      <c r="V383" s="38"/>
      <c r="W383" s="38"/>
      <c r="X383" s="38"/>
      <c r="Y383" s="38"/>
      <c r="Z383" s="38"/>
      <c r="AA383" s="38"/>
      <c r="AB383" s="38"/>
      <c r="AC383" s="38"/>
      <c r="AD383" s="38"/>
      <c r="AE383" s="38"/>
      <c r="AR383" s="239" t="s">
        <v>144</v>
      </c>
      <c r="AT383" s="239" t="s">
        <v>140</v>
      </c>
      <c r="AU383" s="239" t="s">
        <v>84</v>
      </c>
      <c r="AY383" s="17" t="s">
        <v>137</v>
      </c>
      <c r="BE383" s="240">
        <f>IF(N383="základní",J383,0)</f>
        <v>0</v>
      </c>
      <c r="BF383" s="240">
        <f>IF(N383="snížená",J383,0)</f>
        <v>0</v>
      </c>
      <c r="BG383" s="240">
        <f>IF(N383="zákl. přenesená",J383,0)</f>
        <v>0</v>
      </c>
      <c r="BH383" s="240">
        <f>IF(N383="sníž. přenesená",J383,0)</f>
        <v>0</v>
      </c>
      <c r="BI383" s="240">
        <f>IF(N383="nulová",J383,0)</f>
        <v>0</v>
      </c>
      <c r="BJ383" s="17" t="s">
        <v>82</v>
      </c>
      <c r="BK383" s="240">
        <f>ROUND(I383*H383,2)</f>
        <v>0</v>
      </c>
      <c r="BL383" s="17" t="s">
        <v>144</v>
      </c>
      <c r="BM383" s="239" t="s">
        <v>420</v>
      </c>
    </row>
    <row r="384" s="13" customFormat="1">
      <c r="A384" s="13"/>
      <c r="B384" s="241"/>
      <c r="C384" s="242"/>
      <c r="D384" s="243" t="s">
        <v>146</v>
      </c>
      <c r="E384" s="244" t="s">
        <v>1</v>
      </c>
      <c r="F384" s="245" t="s">
        <v>147</v>
      </c>
      <c r="G384" s="242"/>
      <c r="H384" s="244" t="s">
        <v>1</v>
      </c>
      <c r="I384" s="246"/>
      <c r="J384" s="242"/>
      <c r="K384" s="242"/>
      <c r="L384" s="247"/>
      <c r="M384" s="248"/>
      <c r="N384" s="249"/>
      <c r="O384" s="249"/>
      <c r="P384" s="249"/>
      <c r="Q384" s="249"/>
      <c r="R384" s="249"/>
      <c r="S384" s="249"/>
      <c r="T384" s="250"/>
      <c r="U384" s="13"/>
      <c r="V384" s="13"/>
      <c r="W384" s="13"/>
      <c r="X384" s="13"/>
      <c r="Y384" s="13"/>
      <c r="Z384" s="13"/>
      <c r="AA384" s="13"/>
      <c r="AB384" s="13"/>
      <c r="AC384" s="13"/>
      <c r="AD384" s="13"/>
      <c r="AE384" s="13"/>
      <c r="AT384" s="251" t="s">
        <v>146</v>
      </c>
      <c r="AU384" s="251" t="s">
        <v>84</v>
      </c>
      <c r="AV384" s="13" t="s">
        <v>82</v>
      </c>
      <c r="AW384" s="13" t="s">
        <v>30</v>
      </c>
      <c r="AX384" s="13" t="s">
        <v>74</v>
      </c>
      <c r="AY384" s="251" t="s">
        <v>137</v>
      </c>
    </row>
    <row r="385" s="13" customFormat="1">
      <c r="A385" s="13"/>
      <c r="B385" s="241"/>
      <c r="C385" s="242"/>
      <c r="D385" s="243" t="s">
        <v>146</v>
      </c>
      <c r="E385" s="244" t="s">
        <v>1</v>
      </c>
      <c r="F385" s="245" t="s">
        <v>421</v>
      </c>
      <c r="G385" s="242"/>
      <c r="H385" s="244" t="s">
        <v>1</v>
      </c>
      <c r="I385" s="246"/>
      <c r="J385" s="242"/>
      <c r="K385" s="242"/>
      <c r="L385" s="247"/>
      <c r="M385" s="248"/>
      <c r="N385" s="249"/>
      <c r="O385" s="249"/>
      <c r="P385" s="249"/>
      <c r="Q385" s="249"/>
      <c r="R385" s="249"/>
      <c r="S385" s="249"/>
      <c r="T385" s="250"/>
      <c r="U385" s="13"/>
      <c r="V385" s="13"/>
      <c r="W385" s="13"/>
      <c r="X385" s="13"/>
      <c r="Y385" s="13"/>
      <c r="Z385" s="13"/>
      <c r="AA385" s="13"/>
      <c r="AB385" s="13"/>
      <c r="AC385" s="13"/>
      <c r="AD385" s="13"/>
      <c r="AE385" s="13"/>
      <c r="AT385" s="251" t="s">
        <v>146</v>
      </c>
      <c r="AU385" s="251" t="s">
        <v>84</v>
      </c>
      <c r="AV385" s="13" t="s">
        <v>82</v>
      </c>
      <c r="AW385" s="13" t="s">
        <v>30</v>
      </c>
      <c r="AX385" s="13" t="s">
        <v>74</v>
      </c>
      <c r="AY385" s="251" t="s">
        <v>137</v>
      </c>
    </row>
    <row r="386" s="14" customFormat="1">
      <c r="A386" s="14"/>
      <c r="B386" s="252"/>
      <c r="C386" s="253"/>
      <c r="D386" s="243" t="s">
        <v>146</v>
      </c>
      <c r="E386" s="254" t="s">
        <v>1</v>
      </c>
      <c r="F386" s="255" t="s">
        <v>422</v>
      </c>
      <c r="G386" s="253"/>
      <c r="H386" s="256">
        <v>35.5</v>
      </c>
      <c r="I386" s="257"/>
      <c r="J386" s="253"/>
      <c r="K386" s="253"/>
      <c r="L386" s="258"/>
      <c r="M386" s="259"/>
      <c r="N386" s="260"/>
      <c r="O386" s="260"/>
      <c r="P386" s="260"/>
      <c r="Q386" s="260"/>
      <c r="R386" s="260"/>
      <c r="S386" s="260"/>
      <c r="T386" s="261"/>
      <c r="U386" s="14"/>
      <c r="V386" s="14"/>
      <c r="W386" s="14"/>
      <c r="X386" s="14"/>
      <c r="Y386" s="14"/>
      <c r="Z386" s="14"/>
      <c r="AA386" s="14"/>
      <c r="AB386" s="14"/>
      <c r="AC386" s="14"/>
      <c r="AD386" s="14"/>
      <c r="AE386" s="14"/>
      <c r="AT386" s="262" t="s">
        <v>146</v>
      </c>
      <c r="AU386" s="262" t="s">
        <v>84</v>
      </c>
      <c r="AV386" s="14" t="s">
        <v>84</v>
      </c>
      <c r="AW386" s="14" t="s">
        <v>30</v>
      </c>
      <c r="AX386" s="14" t="s">
        <v>74</v>
      </c>
      <c r="AY386" s="262" t="s">
        <v>137</v>
      </c>
    </row>
    <row r="387" s="15" customFormat="1">
      <c r="A387" s="15"/>
      <c r="B387" s="263"/>
      <c r="C387" s="264"/>
      <c r="D387" s="243" t="s">
        <v>146</v>
      </c>
      <c r="E387" s="265" t="s">
        <v>1</v>
      </c>
      <c r="F387" s="266" t="s">
        <v>151</v>
      </c>
      <c r="G387" s="264"/>
      <c r="H387" s="267">
        <v>35.5</v>
      </c>
      <c r="I387" s="268"/>
      <c r="J387" s="264"/>
      <c r="K387" s="264"/>
      <c r="L387" s="269"/>
      <c r="M387" s="270"/>
      <c r="N387" s="271"/>
      <c r="O387" s="271"/>
      <c r="P387" s="271"/>
      <c r="Q387" s="271"/>
      <c r="R387" s="271"/>
      <c r="S387" s="271"/>
      <c r="T387" s="272"/>
      <c r="U387" s="15"/>
      <c r="V387" s="15"/>
      <c r="W387" s="15"/>
      <c r="X387" s="15"/>
      <c r="Y387" s="15"/>
      <c r="Z387" s="15"/>
      <c r="AA387" s="15"/>
      <c r="AB387" s="15"/>
      <c r="AC387" s="15"/>
      <c r="AD387" s="15"/>
      <c r="AE387" s="15"/>
      <c r="AT387" s="273" t="s">
        <v>146</v>
      </c>
      <c r="AU387" s="273" t="s">
        <v>84</v>
      </c>
      <c r="AV387" s="15" t="s">
        <v>144</v>
      </c>
      <c r="AW387" s="15" t="s">
        <v>30</v>
      </c>
      <c r="AX387" s="15" t="s">
        <v>82</v>
      </c>
      <c r="AY387" s="273" t="s">
        <v>137</v>
      </c>
    </row>
    <row r="388" s="12" customFormat="1" ht="22.8" customHeight="1">
      <c r="A388" s="12"/>
      <c r="B388" s="211"/>
      <c r="C388" s="212"/>
      <c r="D388" s="213" t="s">
        <v>73</v>
      </c>
      <c r="E388" s="225" t="s">
        <v>206</v>
      </c>
      <c r="F388" s="225" t="s">
        <v>423</v>
      </c>
      <c r="G388" s="212"/>
      <c r="H388" s="212"/>
      <c r="I388" s="215"/>
      <c r="J388" s="226">
        <f>BK388</f>
        <v>0</v>
      </c>
      <c r="K388" s="212"/>
      <c r="L388" s="217"/>
      <c r="M388" s="218"/>
      <c r="N388" s="219"/>
      <c r="O388" s="219"/>
      <c r="P388" s="220">
        <f>SUM(P389:P489)</f>
        <v>0</v>
      </c>
      <c r="Q388" s="219"/>
      <c r="R388" s="220">
        <f>SUM(R389:R489)</f>
        <v>0.01074</v>
      </c>
      <c r="S388" s="219"/>
      <c r="T388" s="221">
        <f>SUM(T389:T489)</f>
        <v>166.279414</v>
      </c>
      <c r="U388" s="12"/>
      <c r="V388" s="12"/>
      <c r="W388" s="12"/>
      <c r="X388" s="12"/>
      <c r="Y388" s="12"/>
      <c r="Z388" s="12"/>
      <c r="AA388" s="12"/>
      <c r="AB388" s="12"/>
      <c r="AC388" s="12"/>
      <c r="AD388" s="12"/>
      <c r="AE388" s="12"/>
      <c r="AR388" s="222" t="s">
        <v>82</v>
      </c>
      <c r="AT388" s="223" t="s">
        <v>73</v>
      </c>
      <c r="AU388" s="223" t="s">
        <v>82</v>
      </c>
      <c r="AY388" s="222" t="s">
        <v>137</v>
      </c>
      <c r="BK388" s="224">
        <f>SUM(BK389:BK489)</f>
        <v>0</v>
      </c>
    </row>
    <row r="389" s="2" customFormat="1" ht="37.8" customHeight="1">
      <c r="A389" s="38"/>
      <c r="B389" s="39"/>
      <c r="C389" s="227" t="s">
        <v>424</v>
      </c>
      <c r="D389" s="227" t="s">
        <v>140</v>
      </c>
      <c r="E389" s="228" t="s">
        <v>425</v>
      </c>
      <c r="F389" s="229" t="s">
        <v>426</v>
      </c>
      <c r="G389" s="230" t="s">
        <v>154</v>
      </c>
      <c r="H389" s="231">
        <v>1035.54</v>
      </c>
      <c r="I389" s="232"/>
      <c r="J389" s="233">
        <f>ROUND(I389*H389,2)</f>
        <v>0</v>
      </c>
      <c r="K389" s="234"/>
      <c r="L389" s="44"/>
      <c r="M389" s="235" t="s">
        <v>1</v>
      </c>
      <c r="N389" s="236" t="s">
        <v>39</v>
      </c>
      <c r="O389" s="91"/>
      <c r="P389" s="237">
        <f>O389*H389</f>
        <v>0</v>
      </c>
      <c r="Q389" s="237">
        <v>0</v>
      </c>
      <c r="R389" s="237">
        <f>Q389*H389</f>
        <v>0</v>
      </c>
      <c r="S389" s="237">
        <v>0</v>
      </c>
      <c r="T389" s="238">
        <f>S389*H389</f>
        <v>0</v>
      </c>
      <c r="U389" s="38"/>
      <c r="V389" s="38"/>
      <c r="W389" s="38"/>
      <c r="X389" s="38"/>
      <c r="Y389" s="38"/>
      <c r="Z389" s="38"/>
      <c r="AA389" s="38"/>
      <c r="AB389" s="38"/>
      <c r="AC389" s="38"/>
      <c r="AD389" s="38"/>
      <c r="AE389" s="38"/>
      <c r="AR389" s="239" t="s">
        <v>144</v>
      </c>
      <c r="AT389" s="239" t="s">
        <v>140</v>
      </c>
      <c r="AU389" s="239" t="s">
        <v>84</v>
      </c>
      <c r="AY389" s="17" t="s">
        <v>137</v>
      </c>
      <c r="BE389" s="240">
        <f>IF(N389="základní",J389,0)</f>
        <v>0</v>
      </c>
      <c r="BF389" s="240">
        <f>IF(N389="snížená",J389,0)</f>
        <v>0</v>
      </c>
      <c r="BG389" s="240">
        <f>IF(N389="zákl. přenesená",J389,0)</f>
        <v>0</v>
      </c>
      <c r="BH389" s="240">
        <f>IF(N389="sníž. přenesená",J389,0)</f>
        <v>0</v>
      </c>
      <c r="BI389" s="240">
        <f>IF(N389="nulová",J389,0)</f>
        <v>0</v>
      </c>
      <c r="BJ389" s="17" t="s">
        <v>82</v>
      </c>
      <c r="BK389" s="240">
        <f>ROUND(I389*H389,2)</f>
        <v>0</v>
      </c>
      <c r="BL389" s="17" t="s">
        <v>144</v>
      </c>
      <c r="BM389" s="239" t="s">
        <v>427</v>
      </c>
    </row>
    <row r="390" s="13" customFormat="1">
      <c r="A390" s="13"/>
      <c r="B390" s="241"/>
      <c r="C390" s="242"/>
      <c r="D390" s="243" t="s">
        <v>146</v>
      </c>
      <c r="E390" s="244" t="s">
        <v>1</v>
      </c>
      <c r="F390" s="245" t="s">
        <v>428</v>
      </c>
      <c r="G390" s="242"/>
      <c r="H390" s="244" t="s">
        <v>1</v>
      </c>
      <c r="I390" s="246"/>
      <c r="J390" s="242"/>
      <c r="K390" s="242"/>
      <c r="L390" s="247"/>
      <c r="M390" s="248"/>
      <c r="N390" s="249"/>
      <c r="O390" s="249"/>
      <c r="P390" s="249"/>
      <c r="Q390" s="249"/>
      <c r="R390" s="249"/>
      <c r="S390" s="249"/>
      <c r="T390" s="250"/>
      <c r="U390" s="13"/>
      <c r="V390" s="13"/>
      <c r="W390" s="13"/>
      <c r="X390" s="13"/>
      <c r="Y390" s="13"/>
      <c r="Z390" s="13"/>
      <c r="AA390" s="13"/>
      <c r="AB390" s="13"/>
      <c r="AC390" s="13"/>
      <c r="AD390" s="13"/>
      <c r="AE390" s="13"/>
      <c r="AT390" s="251" t="s">
        <v>146</v>
      </c>
      <c r="AU390" s="251" t="s">
        <v>84</v>
      </c>
      <c r="AV390" s="13" t="s">
        <v>82</v>
      </c>
      <c r="AW390" s="13" t="s">
        <v>30</v>
      </c>
      <c r="AX390" s="13" t="s">
        <v>74</v>
      </c>
      <c r="AY390" s="251" t="s">
        <v>137</v>
      </c>
    </row>
    <row r="391" s="14" customFormat="1">
      <c r="A391" s="14"/>
      <c r="B391" s="252"/>
      <c r="C391" s="253"/>
      <c r="D391" s="243" t="s">
        <v>146</v>
      </c>
      <c r="E391" s="254" t="s">
        <v>1</v>
      </c>
      <c r="F391" s="255" t="s">
        <v>429</v>
      </c>
      <c r="G391" s="253"/>
      <c r="H391" s="256">
        <v>490.60000000000002</v>
      </c>
      <c r="I391" s="257"/>
      <c r="J391" s="253"/>
      <c r="K391" s="253"/>
      <c r="L391" s="258"/>
      <c r="M391" s="259"/>
      <c r="N391" s="260"/>
      <c r="O391" s="260"/>
      <c r="P391" s="260"/>
      <c r="Q391" s="260"/>
      <c r="R391" s="260"/>
      <c r="S391" s="260"/>
      <c r="T391" s="261"/>
      <c r="U391" s="14"/>
      <c r="V391" s="14"/>
      <c r="W391" s="14"/>
      <c r="X391" s="14"/>
      <c r="Y391" s="14"/>
      <c r="Z391" s="14"/>
      <c r="AA391" s="14"/>
      <c r="AB391" s="14"/>
      <c r="AC391" s="14"/>
      <c r="AD391" s="14"/>
      <c r="AE391" s="14"/>
      <c r="AT391" s="262" t="s">
        <v>146</v>
      </c>
      <c r="AU391" s="262" t="s">
        <v>84</v>
      </c>
      <c r="AV391" s="14" t="s">
        <v>84</v>
      </c>
      <c r="AW391" s="14" t="s">
        <v>30</v>
      </c>
      <c r="AX391" s="14" t="s">
        <v>74</v>
      </c>
      <c r="AY391" s="262" t="s">
        <v>137</v>
      </c>
    </row>
    <row r="392" s="14" customFormat="1">
      <c r="A392" s="14"/>
      <c r="B392" s="252"/>
      <c r="C392" s="253"/>
      <c r="D392" s="243" t="s">
        <v>146</v>
      </c>
      <c r="E392" s="254" t="s">
        <v>1</v>
      </c>
      <c r="F392" s="255" t="s">
        <v>430</v>
      </c>
      <c r="G392" s="253"/>
      <c r="H392" s="256">
        <v>544.94000000000005</v>
      </c>
      <c r="I392" s="257"/>
      <c r="J392" s="253"/>
      <c r="K392" s="253"/>
      <c r="L392" s="258"/>
      <c r="M392" s="259"/>
      <c r="N392" s="260"/>
      <c r="O392" s="260"/>
      <c r="P392" s="260"/>
      <c r="Q392" s="260"/>
      <c r="R392" s="260"/>
      <c r="S392" s="260"/>
      <c r="T392" s="261"/>
      <c r="U392" s="14"/>
      <c r="V392" s="14"/>
      <c r="W392" s="14"/>
      <c r="X392" s="14"/>
      <c r="Y392" s="14"/>
      <c r="Z392" s="14"/>
      <c r="AA392" s="14"/>
      <c r="AB392" s="14"/>
      <c r="AC392" s="14"/>
      <c r="AD392" s="14"/>
      <c r="AE392" s="14"/>
      <c r="AT392" s="262" t="s">
        <v>146</v>
      </c>
      <c r="AU392" s="262" t="s">
        <v>84</v>
      </c>
      <c r="AV392" s="14" t="s">
        <v>84</v>
      </c>
      <c r="AW392" s="14" t="s">
        <v>30</v>
      </c>
      <c r="AX392" s="14" t="s">
        <v>74</v>
      </c>
      <c r="AY392" s="262" t="s">
        <v>137</v>
      </c>
    </row>
    <row r="393" s="15" customFormat="1">
      <c r="A393" s="15"/>
      <c r="B393" s="263"/>
      <c r="C393" s="264"/>
      <c r="D393" s="243" t="s">
        <v>146</v>
      </c>
      <c r="E393" s="265" t="s">
        <v>1</v>
      </c>
      <c r="F393" s="266" t="s">
        <v>151</v>
      </c>
      <c r="G393" s="264"/>
      <c r="H393" s="267">
        <v>1035.54</v>
      </c>
      <c r="I393" s="268"/>
      <c r="J393" s="264"/>
      <c r="K393" s="264"/>
      <c r="L393" s="269"/>
      <c r="M393" s="270"/>
      <c r="N393" s="271"/>
      <c r="O393" s="271"/>
      <c r="P393" s="271"/>
      <c r="Q393" s="271"/>
      <c r="R393" s="271"/>
      <c r="S393" s="271"/>
      <c r="T393" s="272"/>
      <c r="U393" s="15"/>
      <c r="V393" s="15"/>
      <c r="W393" s="15"/>
      <c r="X393" s="15"/>
      <c r="Y393" s="15"/>
      <c r="Z393" s="15"/>
      <c r="AA393" s="15"/>
      <c r="AB393" s="15"/>
      <c r="AC393" s="15"/>
      <c r="AD393" s="15"/>
      <c r="AE393" s="15"/>
      <c r="AT393" s="273" t="s">
        <v>146</v>
      </c>
      <c r="AU393" s="273" t="s">
        <v>84</v>
      </c>
      <c r="AV393" s="15" t="s">
        <v>144</v>
      </c>
      <c r="AW393" s="15" t="s">
        <v>30</v>
      </c>
      <c r="AX393" s="15" t="s">
        <v>82</v>
      </c>
      <c r="AY393" s="273" t="s">
        <v>137</v>
      </c>
    </row>
    <row r="394" s="2" customFormat="1" ht="37.8" customHeight="1">
      <c r="A394" s="38"/>
      <c r="B394" s="39"/>
      <c r="C394" s="227" t="s">
        <v>431</v>
      </c>
      <c r="D394" s="227" t="s">
        <v>140</v>
      </c>
      <c r="E394" s="228" t="s">
        <v>432</v>
      </c>
      <c r="F394" s="229" t="s">
        <v>433</v>
      </c>
      <c r="G394" s="230" t="s">
        <v>154</v>
      </c>
      <c r="H394" s="231">
        <v>77665.5</v>
      </c>
      <c r="I394" s="232"/>
      <c r="J394" s="233">
        <f>ROUND(I394*H394,2)</f>
        <v>0</v>
      </c>
      <c r="K394" s="234"/>
      <c r="L394" s="44"/>
      <c r="M394" s="235" t="s">
        <v>1</v>
      </c>
      <c r="N394" s="236" t="s">
        <v>39</v>
      </c>
      <c r="O394" s="91"/>
      <c r="P394" s="237">
        <f>O394*H394</f>
        <v>0</v>
      </c>
      <c r="Q394" s="237">
        <v>0</v>
      </c>
      <c r="R394" s="237">
        <f>Q394*H394</f>
        <v>0</v>
      </c>
      <c r="S394" s="237">
        <v>0</v>
      </c>
      <c r="T394" s="238">
        <f>S394*H394</f>
        <v>0</v>
      </c>
      <c r="U394" s="38"/>
      <c r="V394" s="38"/>
      <c r="W394" s="38"/>
      <c r="X394" s="38"/>
      <c r="Y394" s="38"/>
      <c r="Z394" s="38"/>
      <c r="AA394" s="38"/>
      <c r="AB394" s="38"/>
      <c r="AC394" s="38"/>
      <c r="AD394" s="38"/>
      <c r="AE394" s="38"/>
      <c r="AR394" s="239" t="s">
        <v>144</v>
      </c>
      <c r="AT394" s="239" t="s">
        <v>140</v>
      </c>
      <c r="AU394" s="239" t="s">
        <v>84</v>
      </c>
      <c r="AY394" s="17" t="s">
        <v>137</v>
      </c>
      <c r="BE394" s="240">
        <f>IF(N394="základní",J394,0)</f>
        <v>0</v>
      </c>
      <c r="BF394" s="240">
        <f>IF(N394="snížená",J394,0)</f>
        <v>0</v>
      </c>
      <c r="BG394" s="240">
        <f>IF(N394="zákl. přenesená",J394,0)</f>
        <v>0</v>
      </c>
      <c r="BH394" s="240">
        <f>IF(N394="sníž. přenesená",J394,0)</f>
        <v>0</v>
      </c>
      <c r="BI394" s="240">
        <f>IF(N394="nulová",J394,0)</f>
        <v>0</v>
      </c>
      <c r="BJ394" s="17" t="s">
        <v>82</v>
      </c>
      <c r="BK394" s="240">
        <f>ROUND(I394*H394,2)</f>
        <v>0</v>
      </c>
      <c r="BL394" s="17" t="s">
        <v>144</v>
      </c>
      <c r="BM394" s="239" t="s">
        <v>434</v>
      </c>
    </row>
    <row r="395" s="14" customFormat="1">
      <c r="A395" s="14"/>
      <c r="B395" s="252"/>
      <c r="C395" s="253"/>
      <c r="D395" s="243" t="s">
        <v>146</v>
      </c>
      <c r="E395" s="253"/>
      <c r="F395" s="255" t="s">
        <v>435</v>
      </c>
      <c r="G395" s="253"/>
      <c r="H395" s="256">
        <v>77665.5</v>
      </c>
      <c r="I395" s="257"/>
      <c r="J395" s="253"/>
      <c r="K395" s="253"/>
      <c r="L395" s="258"/>
      <c r="M395" s="259"/>
      <c r="N395" s="260"/>
      <c r="O395" s="260"/>
      <c r="P395" s="260"/>
      <c r="Q395" s="260"/>
      <c r="R395" s="260"/>
      <c r="S395" s="260"/>
      <c r="T395" s="261"/>
      <c r="U395" s="14"/>
      <c r="V395" s="14"/>
      <c r="W395" s="14"/>
      <c r="X395" s="14"/>
      <c r="Y395" s="14"/>
      <c r="Z395" s="14"/>
      <c r="AA395" s="14"/>
      <c r="AB395" s="14"/>
      <c r="AC395" s="14"/>
      <c r="AD395" s="14"/>
      <c r="AE395" s="14"/>
      <c r="AT395" s="262" t="s">
        <v>146</v>
      </c>
      <c r="AU395" s="262" t="s">
        <v>84</v>
      </c>
      <c r="AV395" s="14" t="s">
        <v>84</v>
      </c>
      <c r="AW395" s="14" t="s">
        <v>4</v>
      </c>
      <c r="AX395" s="14" t="s">
        <v>82</v>
      </c>
      <c r="AY395" s="262" t="s">
        <v>137</v>
      </c>
    </row>
    <row r="396" s="2" customFormat="1" ht="37.8" customHeight="1">
      <c r="A396" s="38"/>
      <c r="B396" s="39"/>
      <c r="C396" s="227" t="s">
        <v>436</v>
      </c>
      <c r="D396" s="227" t="s">
        <v>140</v>
      </c>
      <c r="E396" s="228" t="s">
        <v>437</v>
      </c>
      <c r="F396" s="229" t="s">
        <v>438</v>
      </c>
      <c r="G396" s="230" t="s">
        <v>154</v>
      </c>
      <c r="H396" s="231">
        <v>1035.54</v>
      </c>
      <c r="I396" s="232"/>
      <c r="J396" s="233">
        <f>ROUND(I396*H396,2)</f>
        <v>0</v>
      </c>
      <c r="K396" s="234"/>
      <c r="L396" s="44"/>
      <c r="M396" s="235" t="s">
        <v>1</v>
      </c>
      <c r="N396" s="236" t="s">
        <v>39</v>
      </c>
      <c r="O396" s="91"/>
      <c r="P396" s="237">
        <f>O396*H396</f>
        <v>0</v>
      </c>
      <c r="Q396" s="237">
        <v>0</v>
      </c>
      <c r="R396" s="237">
        <f>Q396*H396</f>
        <v>0</v>
      </c>
      <c r="S396" s="237">
        <v>0</v>
      </c>
      <c r="T396" s="238">
        <f>S396*H396</f>
        <v>0</v>
      </c>
      <c r="U396" s="38"/>
      <c r="V396" s="38"/>
      <c r="W396" s="38"/>
      <c r="X396" s="38"/>
      <c r="Y396" s="38"/>
      <c r="Z396" s="38"/>
      <c r="AA396" s="38"/>
      <c r="AB396" s="38"/>
      <c r="AC396" s="38"/>
      <c r="AD396" s="38"/>
      <c r="AE396" s="38"/>
      <c r="AR396" s="239" t="s">
        <v>144</v>
      </c>
      <c r="AT396" s="239" t="s">
        <v>140</v>
      </c>
      <c r="AU396" s="239" t="s">
        <v>84</v>
      </c>
      <c r="AY396" s="17" t="s">
        <v>137</v>
      </c>
      <c r="BE396" s="240">
        <f>IF(N396="základní",J396,0)</f>
        <v>0</v>
      </c>
      <c r="BF396" s="240">
        <f>IF(N396="snížená",J396,0)</f>
        <v>0</v>
      </c>
      <c r="BG396" s="240">
        <f>IF(N396="zákl. přenesená",J396,0)</f>
        <v>0</v>
      </c>
      <c r="BH396" s="240">
        <f>IF(N396="sníž. přenesená",J396,0)</f>
        <v>0</v>
      </c>
      <c r="BI396" s="240">
        <f>IF(N396="nulová",J396,0)</f>
        <v>0</v>
      </c>
      <c r="BJ396" s="17" t="s">
        <v>82</v>
      </c>
      <c r="BK396" s="240">
        <f>ROUND(I396*H396,2)</f>
        <v>0</v>
      </c>
      <c r="BL396" s="17" t="s">
        <v>144</v>
      </c>
      <c r="BM396" s="239" t="s">
        <v>439</v>
      </c>
    </row>
    <row r="397" s="2" customFormat="1" ht="24.15" customHeight="1">
      <c r="A397" s="38"/>
      <c r="B397" s="39"/>
      <c r="C397" s="227" t="s">
        <v>440</v>
      </c>
      <c r="D397" s="227" t="s">
        <v>140</v>
      </c>
      <c r="E397" s="228" t="s">
        <v>441</v>
      </c>
      <c r="F397" s="229" t="s">
        <v>442</v>
      </c>
      <c r="G397" s="230" t="s">
        <v>143</v>
      </c>
      <c r="H397" s="231">
        <v>210</v>
      </c>
      <c r="I397" s="232"/>
      <c r="J397" s="233">
        <f>ROUND(I397*H397,2)</f>
        <v>0</v>
      </c>
      <c r="K397" s="234"/>
      <c r="L397" s="44"/>
      <c r="M397" s="235" t="s">
        <v>1</v>
      </c>
      <c r="N397" s="236" t="s">
        <v>39</v>
      </c>
      <c r="O397" s="91"/>
      <c r="P397" s="237">
        <f>O397*H397</f>
        <v>0</v>
      </c>
      <c r="Q397" s="237">
        <v>0</v>
      </c>
      <c r="R397" s="237">
        <f>Q397*H397</f>
        <v>0</v>
      </c>
      <c r="S397" s="237">
        <v>0</v>
      </c>
      <c r="T397" s="238">
        <f>S397*H397</f>
        <v>0</v>
      </c>
      <c r="U397" s="38"/>
      <c r="V397" s="38"/>
      <c r="W397" s="38"/>
      <c r="X397" s="38"/>
      <c r="Y397" s="38"/>
      <c r="Z397" s="38"/>
      <c r="AA397" s="38"/>
      <c r="AB397" s="38"/>
      <c r="AC397" s="38"/>
      <c r="AD397" s="38"/>
      <c r="AE397" s="38"/>
      <c r="AR397" s="239" t="s">
        <v>144</v>
      </c>
      <c r="AT397" s="239" t="s">
        <v>140</v>
      </c>
      <c r="AU397" s="239" t="s">
        <v>84</v>
      </c>
      <c r="AY397" s="17" t="s">
        <v>137</v>
      </c>
      <c r="BE397" s="240">
        <f>IF(N397="základní",J397,0)</f>
        <v>0</v>
      </c>
      <c r="BF397" s="240">
        <f>IF(N397="snížená",J397,0)</f>
        <v>0</v>
      </c>
      <c r="BG397" s="240">
        <f>IF(N397="zákl. přenesená",J397,0)</f>
        <v>0</v>
      </c>
      <c r="BH397" s="240">
        <f>IF(N397="sníž. přenesená",J397,0)</f>
        <v>0</v>
      </c>
      <c r="BI397" s="240">
        <f>IF(N397="nulová",J397,0)</f>
        <v>0</v>
      </c>
      <c r="BJ397" s="17" t="s">
        <v>82</v>
      </c>
      <c r="BK397" s="240">
        <f>ROUND(I397*H397,2)</f>
        <v>0</v>
      </c>
      <c r="BL397" s="17" t="s">
        <v>144</v>
      </c>
      <c r="BM397" s="239" t="s">
        <v>443</v>
      </c>
    </row>
    <row r="398" s="2" customFormat="1" ht="37.8" customHeight="1">
      <c r="A398" s="38"/>
      <c r="B398" s="39"/>
      <c r="C398" s="227" t="s">
        <v>444</v>
      </c>
      <c r="D398" s="227" t="s">
        <v>140</v>
      </c>
      <c r="E398" s="228" t="s">
        <v>445</v>
      </c>
      <c r="F398" s="229" t="s">
        <v>446</v>
      </c>
      <c r="G398" s="230" t="s">
        <v>143</v>
      </c>
      <c r="H398" s="231">
        <v>9450</v>
      </c>
      <c r="I398" s="232"/>
      <c r="J398" s="233">
        <f>ROUND(I398*H398,2)</f>
        <v>0</v>
      </c>
      <c r="K398" s="234"/>
      <c r="L398" s="44"/>
      <c r="M398" s="235" t="s">
        <v>1</v>
      </c>
      <c r="N398" s="236" t="s">
        <v>39</v>
      </c>
      <c r="O398" s="91"/>
      <c r="P398" s="237">
        <f>O398*H398</f>
        <v>0</v>
      </c>
      <c r="Q398" s="237">
        <v>0</v>
      </c>
      <c r="R398" s="237">
        <f>Q398*H398</f>
        <v>0</v>
      </c>
      <c r="S398" s="237">
        <v>0</v>
      </c>
      <c r="T398" s="238">
        <f>S398*H398</f>
        <v>0</v>
      </c>
      <c r="U398" s="38"/>
      <c r="V398" s="38"/>
      <c r="W398" s="38"/>
      <c r="X398" s="38"/>
      <c r="Y398" s="38"/>
      <c r="Z398" s="38"/>
      <c r="AA398" s="38"/>
      <c r="AB398" s="38"/>
      <c r="AC398" s="38"/>
      <c r="AD398" s="38"/>
      <c r="AE398" s="38"/>
      <c r="AR398" s="239" t="s">
        <v>144</v>
      </c>
      <c r="AT398" s="239" t="s">
        <v>140</v>
      </c>
      <c r="AU398" s="239" t="s">
        <v>84</v>
      </c>
      <c r="AY398" s="17" t="s">
        <v>137</v>
      </c>
      <c r="BE398" s="240">
        <f>IF(N398="základní",J398,0)</f>
        <v>0</v>
      </c>
      <c r="BF398" s="240">
        <f>IF(N398="snížená",J398,0)</f>
        <v>0</v>
      </c>
      <c r="BG398" s="240">
        <f>IF(N398="zákl. přenesená",J398,0)</f>
        <v>0</v>
      </c>
      <c r="BH398" s="240">
        <f>IF(N398="sníž. přenesená",J398,0)</f>
        <v>0</v>
      </c>
      <c r="BI398" s="240">
        <f>IF(N398="nulová",J398,0)</f>
        <v>0</v>
      </c>
      <c r="BJ398" s="17" t="s">
        <v>82</v>
      </c>
      <c r="BK398" s="240">
        <f>ROUND(I398*H398,2)</f>
        <v>0</v>
      </c>
      <c r="BL398" s="17" t="s">
        <v>144</v>
      </c>
      <c r="BM398" s="239" t="s">
        <v>447</v>
      </c>
    </row>
    <row r="399" s="14" customFormat="1">
      <c r="A399" s="14"/>
      <c r="B399" s="252"/>
      <c r="C399" s="253"/>
      <c r="D399" s="243" t="s">
        <v>146</v>
      </c>
      <c r="E399" s="253"/>
      <c r="F399" s="255" t="s">
        <v>448</v>
      </c>
      <c r="G399" s="253"/>
      <c r="H399" s="256">
        <v>9450</v>
      </c>
      <c r="I399" s="257"/>
      <c r="J399" s="253"/>
      <c r="K399" s="253"/>
      <c r="L399" s="258"/>
      <c r="M399" s="259"/>
      <c r="N399" s="260"/>
      <c r="O399" s="260"/>
      <c r="P399" s="260"/>
      <c r="Q399" s="260"/>
      <c r="R399" s="260"/>
      <c r="S399" s="260"/>
      <c r="T399" s="261"/>
      <c r="U399" s="14"/>
      <c r="V399" s="14"/>
      <c r="W399" s="14"/>
      <c r="X399" s="14"/>
      <c r="Y399" s="14"/>
      <c r="Z399" s="14"/>
      <c r="AA399" s="14"/>
      <c r="AB399" s="14"/>
      <c r="AC399" s="14"/>
      <c r="AD399" s="14"/>
      <c r="AE399" s="14"/>
      <c r="AT399" s="262" t="s">
        <v>146</v>
      </c>
      <c r="AU399" s="262" t="s">
        <v>84</v>
      </c>
      <c r="AV399" s="14" t="s">
        <v>84</v>
      </c>
      <c r="AW399" s="14" t="s">
        <v>4</v>
      </c>
      <c r="AX399" s="14" t="s">
        <v>82</v>
      </c>
      <c r="AY399" s="262" t="s">
        <v>137</v>
      </c>
    </row>
    <row r="400" s="2" customFormat="1" ht="33" customHeight="1">
      <c r="A400" s="38"/>
      <c r="B400" s="39"/>
      <c r="C400" s="227" t="s">
        <v>449</v>
      </c>
      <c r="D400" s="227" t="s">
        <v>140</v>
      </c>
      <c r="E400" s="228" t="s">
        <v>450</v>
      </c>
      <c r="F400" s="229" t="s">
        <v>451</v>
      </c>
      <c r="G400" s="230" t="s">
        <v>143</v>
      </c>
      <c r="H400" s="231">
        <v>210</v>
      </c>
      <c r="I400" s="232"/>
      <c r="J400" s="233">
        <f>ROUND(I400*H400,2)</f>
        <v>0</v>
      </c>
      <c r="K400" s="234"/>
      <c r="L400" s="44"/>
      <c r="M400" s="235" t="s">
        <v>1</v>
      </c>
      <c r="N400" s="236" t="s">
        <v>39</v>
      </c>
      <c r="O400" s="91"/>
      <c r="P400" s="237">
        <f>O400*H400</f>
        <v>0</v>
      </c>
      <c r="Q400" s="237">
        <v>0</v>
      </c>
      <c r="R400" s="237">
        <f>Q400*H400</f>
        <v>0</v>
      </c>
      <c r="S400" s="237">
        <v>0</v>
      </c>
      <c r="T400" s="238">
        <f>S400*H400</f>
        <v>0</v>
      </c>
      <c r="U400" s="38"/>
      <c r="V400" s="38"/>
      <c r="W400" s="38"/>
      <c r="X400" s="38"/>
      <c r="Y400" s="38"/>
      <c r="Z400" s="38"/>
      <c r="AA400" s="38"/>
      <c r="AB400" s="38"/>
      <c r="AC400" s="38"/>
      <c r="AD400" s="38"/>
      <c r="AE400" s="38"/>
      <c r="AR400" s="239" t="s">
        <v>144</v>
      </c>
      <c r="AT400" s="239" t="s">
        <v>140</v>
      </c>
      <c r="AU400" s="239" t="s">
        <v>84</v>
      </c>
      <c r="AY400" s="17" t="s">
        <v>137</v>
      </c>
      <c r="BE400" s="240">
        <f>IF(N400="základní",J400,0)</f>
        <v>0</v>
      </c>
      <c r="BF400" s="240">
        <f>IF(N400="snížená",J400,0)</f>
        <v>0</v>
      </c>
      <c r="BG400" s="240">
        <f>IF(N400="zákl. přenesená",J400,0)</f>
        <v>0</v>
      </c>
      <c r="BH400" s="240">
        <f>IF(N400="sníž. přenesená",J400,0)</f>
        <v>0</v>
      </c>
      <c r="BI400" s="240">
        <f>IF(N400="nulová",J400,0)</f>
        <v>0</v>
      </c>
      <c r="BJ400" s="17" t="s">
        <v>82</v>
      </c>
      <c r="BK400" s="240">
        <f>ROUND(I400*H400,2)</f>
        <v>0</v>
      </c>
      <c r="BL400" s="17" t="s">
        <v>144</v>
      </c>
      <c r="BM400" s="239" t="s">
        <v>452</v>
      </c>
    </row>
    <row r="401" s="2" customFormat="1" ht="16.5" customHeight="1">
      <c r="A401" s="38"/>
      <c r="B401" s="39"/>
      <c r="C401" s="227" t="s">
        <v>453</v>
      </c>
      <c r="D401" s="227" t="s">
        <v>140</v>
      </c>
      <c r="E401" s="228" t="s">
        <v>454</v>
      </c>
      <c r="F401" s="229" t="s">
        <v>455</v>
      </c>
      <c r="G401" s="230" t="s">
        <v>154</v>
      </c>
      <c r="H401" s="231">
        <v>1035.54</v>
      </c>
      <c r="I401" s="232"/>
      <c r="J401" s="233">
        <f>ROUND(I401*H401,2)</f>
        <v>0</v>
      </c>
      <c r="K401" s="234"/>
      <c r="L401" s="44"/>
      <c r="M401" s="235" t="s">
        <v>1</v>
      </c>
      <c r="N401" s="236" t="s">
        <v>39</v>
      </c>
      <c r="O401" s="91"/>
      <c r="P401" s="237">
        <f>O401*H401</f>
        <v>0</v>
      </c>
      <c r="Q401" s="237">
        <v>0</v>
      </c>
      <c r="R401" s="237">
        <f>Q401*H401</f>
        <v>0</v>
      </c>
      <c r="S401" s="237">
        <v>0</v>
      </c>
      <c r="T401" s="238">
        <f>S401*H401</f>
        <v>0</v>
      </c>
      <c r="U401" s="38"/>
      <c r="V401" s="38"/>
      <c r="W401" s="38"/>
      <c r="X401" s="38"/>
      <c r="Y401" s="38"/>
      <c r="Z401" s="38"/>
      <c r="AA401" s="38"/>
      <c r="AB401" s="38"/>
      <c r="AC401" s="38"/>
      <c r="AD401" s="38"/>
      <c r="AE401" s="38"/>
      <c r="AR401" s="239" t="s">
        <v>144</v>
      </c>
      <c r="AT401" s="239" t="s">
        <v>140</v>
      </c>
      <c r="AU401" s="239" t="s">
        <v>84</v>
      </c>
      <c r="AY401" s="17" t="s">
        <v>137</v>
      </c>
      <c r="BE401" s="240">
        <f>IF(N401="základní",J401,0)</f>
        <v>0</v>
      </c>
      <c r="BF401" s="240">
        <f>IF(N401="snížená",J401,0)</f>
        <v>0</v>
      </c>
      <c r="BG401" s="240">
        <f>IF(N401="zákl. přenesená",J401,0)</f>
        <v>0</v>
      </c>
      <c r="BH401" s="240">
        <f>IF(N401="sníž. přenesená",J401,0)</f>
        <v>0</v>
      </c>
      <c r="BI401" s="240">
        <f>IF(N401="nulová",J401,0)</f>
        <v>0</v>
      </c>
      <c r="BJ401" s="17" t="s">
        <v>82</v>
      </c>
      <c r="BK401" s="240">
        <f>ROUND(I401*H401,2)</f>
        <v>0</v>
      </c>
      <c r="BL401" s="17" t="s">
        <v>144</v>
      </c>
      <c r="BM401" s="239" t="s">
        <v>456</v>
      </c>
    </row>
    <row r="402" s="2" customFormat="1" ht="16.5" customHeight="1">
      <c r="A402" s="38"/>
      <c r="B402" s="39"/>
      <c r="C402" s="227" t="s">
        <v>457</v>
      </c>
      <c r="D402" s="227" t="s">
        <v>140</v>
      </c>
      <c r="E402" s="228" t="s">
        <v>458</v>
      </c>
      <c r="F402" s="229" t="s">
        <v>459</v>
      </c>
      <c r="G402" s="230" t="s">
        <v>154</v>
      </c>
      <c r="H402" s="231">
        <v>77665.5</v>
      </c>
      <c r="I402" s="232"/>
      <c r="J402" s="233">
        <f>ROUND(I402*H402,2)</f>
        <v>0</v>
      </c>
      <c r="K402" s="234"/>
      <c r="L402" s="44"/>
      <c r="M402" s="235" t="s">
        <v>1</v>
      </c>
      <c r="N402" s="236" t="s">
        <v>39</v>
      </c>
      <c r="O402" s="91"/>
      <c r="P402" s="237">
        <f>O402*H402</f>
        <v>0</v>
      </c>
      <c r="Q402" s="237">
        <v>0</v>
      </c>
      <c r="R402" s="237">
        <f>Q402*H402</f>
        <v>0</v>
      </c>
      <c r="S402" s="237">
        <v>0</v>
      </c>
      <c r="T402" s="238">
        <f>S402*H402</f>
        <v>0</v>
      </c>
      <c r="U402" s="38"/>
      <c r="V402" s="38"/>
      <c r="W402" s="38"/>
      <c r="X402" s="38"/>
      <c r="Y402" s="38"/>
      <c r="Z402" s="38"/>
      <c r="AA402" s="38"/>
      <c r="AB402" s="38"/>
      <c r="AC402" s="38"/>
      <c r="AD402" s="38"/>
      <c r="AE402" s="38"/>
      <c r="AR402" s="239" t="s">
        <v>144</v>
      </c>
      <c r="AT402" s="239" t="s">
        <v>140</v>
      </c>
      <c r="AU402" s="239" t="s">
        <v>84</v>
      </c>
      <c r="AY402" s="17" t="s">
        <v>137</v>
      </c>
      <c r="BE402" s="240">
        <f>IF(N402="základní",J402,0)</f>
        <v>0</v>
      </c>
      <c r="BF402" s="240">
        <f>IF(N402="snížená",J402,0)</f>
        <v>0</v>
      </c>
      <c r="BG402" s="240">
        <f>IF(N402="zákl. přenesená",J402,0)</f>
        <v>0</v>
      </c>
      <c r="BH402" s="240">
        <f>IF(N402="sníž. přenesená",J402,0)</f>
        <v>0</v>
      </c>
      <c r="BI402" s="240">
        <f>IF(N402="nulová",J402,0)</f>
        <v>0</v>
      </c>
      <c r="BJ402" s="17" t="s">
        <v>82</v>
      </c>
      <c r="BK402" s="240">
        <f>ROUND(I402*H402,2)</f>
        <v>0</v>
      </c>
      <c r="BL402" s="17" t="s">
        <v>144</v>
      </c>
      <c r="BM402" s="239" t="s">
        <v>460</v>
      </c>
    </row>
    <row r="403" s="14" customFormat="1">
      <c r="A403" s="14"/>
      <c r="B403" s="252"/>
      <c r="C403" s="253"/>
      <c r="D403" s="243" t="s">
        <v>146</v>
      </c>
      <c r="E403" s="253"/>
      <c r="F403" s="255" t="s">
        <v>435</v>
      </c>
      <c r="G403" s="253"/>
      <c r="H403" s="256">
        <v>77665.5</v>
      </c>
      <c r="I403" s="257"/>
      <c r="J403" s="253"/>
      <c r="K403" s="253"/>
      <c r="L403" s="258"/>
      <c r="M403" s="259"/>
      <c r="N403" s="260"/>
      <c r="O403" s="260"/>
      <c r="P403" s="260"/>
      <c r="Q403" s="260"/>
      <c r="R403" s="260"/>
      <c r="S403" s="260"/>
      <c r="T403" s="261"/>
      <c r="U403" s="14"/>
      <c r="V403" s="14"/>
      <c r="W403" s="14"/>
      <c r="X403" s="14"/>
      <c r="Y403" s="14"/>
      <c r="Z403" s="14"/>
      <c r="AA403" s="14"/>
      <c r="AB403" s="14"/>
      <c r="AC403" s="14"/>
      <c r="AD403" s="14"/>
      <c r="AE403" s="14"/>
      <c r="AT403" s="262" t="s">
        <v>146</v>
      </c>
      <c r="AU403" s="262" t="s">
        <v>84</v>
      </c>
      <c r="AV403" s="14" t="s">
        <v>84</v>
      </c>
      <c r="AW403" s="14" t="s">
        <v>4</v>
      </c>
      <c r="AX403" s="14" t="s">
        <v>82</v>
      </c>
      <c r="AY403" s="262" t="s">
        <v>137</v>
      </c>
    </row>
    <row r="404" s="2" customFormat="1" ht="21.75" customHeight="1">
      <c r="A404" s="38"/>
      <c r="B404" s="39"/>
      <c r="C404" s="227" t="s">
        <v>461</v>
      </c>
      <c r="D404" s="227" t="s">
        <v>140</v>
      </c>
      <c r="E404" s="228" t="s">
        <v>462</v>
      </c>
      <c r="F404" s="229" t="s">
        <v>463</v>
      </c>
      <c r="G404" s="230" t="s">
        <v>154</v>
      </c>
      <c r="H404" s="231">
        <v>1035.54</v>
      </c>
      <c r="I404" s="232"/>
      <c r="J404" s="233">
        <f>ROUND(I404*H404,2)</f>
        <v>0</v>
      </c>
      <c r="K404" s="234"/>
      <c r="L404" s="44"/>
      <c r="M404" s="235" t="s">
        <v>1</v>
      </c>
      <c r="N404" s="236" t="s">
        <v>39</v>
      </c>
      <c r="O404" s="91"/>
      <c r="P404" s="237">
        <f>O404*H404</f>
        <v>0</v>
      </c>
      <c r="Q404" s="237">
        <v>0</v>
      </c>
      <c r="R404" s="237">
        <f>Q404*H404</f>
        <v>0</v>
      </c>
      <c r="S404" s="237">
        <v>0</v>
      </c>
      <c r="T404" s="238">
        <f>S404*H404</f>
        <v>0</v>
      </c>
      <c r="U404" s="38"/>
      <c r="V404" s="38"/>
      <c r="W404" s="38"/>
      <c r="X404" s="38"/>
      <c r="Y404" s="38"/>
      <c r="Z404" s="38"/>
      <c r="AA404" s="38"/>
      <c r="AB404" s="38"/>
      <c r="AC404" s="38"/>
      <c r="AD404" s="38"/>
      <c r="AE404" s="38"/>
      <c r="AR404" s="239" t="s">
        <v>144</v>
      </c>
      <c r="AT404" s="239" t="s">
        <v>140</v>
      </c>
      <c r="AU404" s="239" t="s">
        <v>84</v>
      </c>
      <c r="AY404" s="17" t="s">
        <v>137</v>
      </c>
      <c r="BE404" s="240">
        <f>IF(N404="základní",J404,0)</f>
        <v>0</v>
      </c>
      <c r="BF404" s="240">
        <f>IF(N404="snížená",J404,0)</f>
        <v>0</v>
      </c>
      <c r="BG404" s="240">
        <f>IF(N404="zákl. přenesená",J404,0)</f>
        <v>0</v>
      </c>
      <c r="BH404" s="240">
        <f>IF(N404="sníž. přenesená",J404,0)</f>
        <v>0</v>
      </c>
      <c r="BI404" s="240">
        <f>IF(N404="nulová",J404,0)</f>
        <v>0</v>
      </c>
      <c r="BJ404" s="17" t="s">
        <v>82</v>
      </c>
      <c r="BK404" s="240">
        <f>ROUND(I404*H404,2)</f>
        <v>0</v>
      </c>
      <c r="BL404" s="17" t="s">
        <v>144</v>
      </c>
      <c r="BM404" s="239" t="s">
        <v>464</v>
      </c>
    </row>
    <row r="405" s="2" customFormat="1" ht="16.5" customHeight="1">
      <c r="A405" s="38"/>
      <c r="B405" s="39"/>
      <c r="C405" s="227" t="s">
        <v>465</v>
      </c>
      <c r="D405" s="227" t="s">
        <v>140</v>
      </c>
      <c r="E405" s="228" t="s">
        <v>466</v>
      </c>
      <c r="F405" s="229" t="s">
        <v>467</v>
      </c>
      <c r="G405" s="230" t="s">
        <v>414</v>
      </c>
      <c r="H405" s="231">
        <v>10</v>
      </c>
      <c r="I405" s="232"/>
      <c r="J405" s="233">
        <f>ROUND(I405*H405,2)</f>
        <v>0</v>
      </c>
      <c r="K405" s="234"/>
      <c r="L405" s="44"/>
      <c r="M405" s="235" t="s">
        <v>1</v>
      </c>
      <c r="N405" s="236" t="s">
        <v>39</v>
      </c>
      <c r="O405" s="91"/>
      <c r="P405" s="237">
        <f>O405*H405</f>
        <v>0</v>
      </c>
      <c r="Q405" s="237">
        <v>0</v>
      </c>
      <c r="R405" s="237">
        <f>Q405*H405</f>
        <v>0</v>
      </c>
      <c r="S405" s="237">
        <v>0</v>
      </c>
      <c r="T405" s="238">
        <f>S405*H405</f>
        <v>0</v>
      </c>
      <c r="U405" s="38"/>
      <c r="V405" s="38"/>
      <c r="W405" s="38"/>
      <c r="X405" s="38"/>
      <c r="Y405" s="38"/>
      <c r="Z405" s="38"/>
      <c r="AA405" s="38"/>
      <c r="AB405" s="38"/>
      <c r="AC405" s="38"/>
      <c r="AD405" s="38"/>
      <c r="AE405" s="38"/>
      <c r="AR405" s="239" t="s">
        <v>144</v>
      </c>
      <c r="AT405" s="239" t="s">
        <v>140</v>
      </c>
      <c r="AU405" s="239" t="s">
        <v>84</v>
      </c>
      <c r="AY405" s="17" t="s">
        <v>137</v>
      </c>
      <c r="BE405" s="240">
        <f>IF(N405="základní",J405,0)</f>
        <v>0</v>
      </c>
      <c r="BF405" s="240">
        <f>IF(N405="snížená",J405,0)</f>
        <v>0</v>
      </c>
      <c r="BG405" s="240">
        <f>IF(N405="zákl. přenesená",J405,0)</f>
        <v>0</v>
      </c>
      <c r="BH405" s="240">
        <f>IF(N405="sníž. přenesená",J405,0)</f>
        <v>0</v>
      </c>
      <c r="BI405" s="240">
        <f>IF(N405="nulová",J405,0)</f>
        <v>0</v>
      </c>
      <c r="BJ405" s="17" t="s">
        <v>82</v>
      </c>
      <c r="BK405" s="240">
        <f>ROUND(I405*H405,2)</f>
        <v>0</v>
      </c>
      <c r="BL405" s="17" t="s">
        <v>144</v>
      </c>
      <c r="BM405" s="239" t="s">
        <v>468</v>
      </c>
    </row>
    <row r="406" s="2" customFormat="1" ht="24.15" customHeight="1">
      <c r="A406" s="38"/>
      <c r="B406" s="39"/>
      <c r="C406" s="227" t="s">
        <v>469</v>
      </c>
      <c r="D406" s="227" t="s">
        <v>140</v>
      </c>
      <c r="E406" s="228" t="s">
        <v>470</v>
      </c>
      <c r="F406" s="229" t="s">
        <v>471</v>
      </c>
      <c r="G406" s="230" t="s">
        <v>414</v>
      </c>
      <c r="H406" s="231">
        <v>750</v>
      </c>
      <c r="I406" s="232"/>
      <c r="J406" s="233">
        <f>ROUND(I406*H406,2)</f>
        <v>0</v>
      </c>
      <c r="K406" s="234"/>
      <c r="L406" s="44"/>
      <c r="M406" s="235" t="s">
        <v>1</v>
      </c>
      <c r="N406" s="236" t="s">
        <v>39</v>
      </c>
      <c r="O406" s="91"/>
      <c r="P406" s="237">
        <f>O406*H406</f>
        <v>0</v>
      </c>
      <c r="Q406" s="237">
        <v>0</v>
      </c>
      <c r="R406" s="237">
        <f>Q406*H406</f>
        <v>0</v>
      </c>
      <c r="S406" s="237">
        <v>0</v>
      </c>
      <c r="T406" s="238">
        <f>S406*H406</f>
        <v>0</v>
      </c>
      <c r="U406" s="38"/>
      <c r="V406" s="38"/>
      <c r="W406" s="38"/>
      <c r="X406" s="38"/>
      <c r="Y406" s="38"/>
      <c r="Z406" s="38"/>
      <c r="AA406" s="38"/>
      <c r="AB406" s="38"/>
      <c r="AC406" s="38"/>
      <c r="AD406" s="38"/>
      <c r="AE406" s="38"/>
      <c r="AR406" s="239" t="s">
        <v>144</v>
      </c>
      <c r="AT406" s="239" t="s">
        <v>140</v>
      </c>
      <c r="AU406" s="239" t="s">
        <v>84</v>
      </c>
      <c r="AY406" s="17" t="s">
        <v>137</v>
      </c>
      <c r="BE406" s="240">
        <f>IF(N406="základní",J406,0)</f>
        <v>0</v>
      </c>
      <c r="BF406" s="240">
        <f>IF(N406="snížená",J406,0)</f>
        <v>0</v>
      </c>
      <c r="BG406" s="240">
        <f>IF(N406="zákl. přenesená",J406,0)</f>
        <v>0</v>
      </c>
      <c r="BH406" s="240">
        <f>IF(N406="sníž. přenesená",J406,0)</f>
        <v>0</v>
      </c>
      <c r="BI406" s="240">
        <f>IF(N406="nulová",J406,0)</f>
        <v>0</v>
      </c>
      <c r="BJ406" s="17" t="s">
        <v>82</v>
      </c>
      <c r="BK406" s="240">
        <f>ROUND(I406*H406,2)</f>
        <v>0</v>
      </c>
      <c r="BL406" s="17" t="s">
        <v>144</v>
      </c>
      <c r="BM406" s="239" t="s">
        <v>472</v>
      </c>
    </row>
    <row r="407" s="14" customFormat="1">
      <c r="A407" s="14"/>
      <c r="B407" s="252"/>
      <c r="C407" s="253"/>
      <c r="D407" s="243" t="s">
        <v>146</v>
      </c>
      <c r="E407" s="253"/>
      <c r="F407" s="255" t="s">
        <v>473</v>
      </c>
      <c r="G407" s="253"/>
      <c r="H407" s="256">
        <v>750</v>
      </c>
      <c r="I407" s="257"/>
      <c r="J407" s="253"/>
      <c r="K407" s="253"/>
      <c r="L407" s="258"/>
      <c r="M407" s="259"/>
      <c r="N407" s="260"/>
      <c r="O407" s="260"/>
      <c r="P407" s="260"/>
      <c r="Q407" s="260"/>
      <c r="R407" s="260"/>
      <c r="S407" s="260"/>
      <c r="T407" s="261"/>
      <c r="U407" s="14"/>
      <c r="V407" s="14"/>
      <c r="W407" s="14"/>
      <c r="X407" s="14"/>
      <c r="Y407" s="14"/>
      <c r="Z407" s="14"/>
      <c r="AA407" s="14"/>
      <c r="AB407" s="14"/>
      <c r="AC407" s="14"/>
      <c r="AD407" s="14"/>
      <c r="AE407" s="14"/>
      <c r="AT407" s="262" t="s">
        <v>146</v>
      </c>
      <c r="AU407" s="262" t="s">
        <v>84</v>
      </c>
      <c r="AV407" s="14" t="s">
        <v>84</v>
      </c>
      <c r="AW407" s="14" t="s">
        <v>4</v>
      </c>
      <c r="AX407" s="14" t="s">
        <v>82</v>
      </c>
      <c r="AY407" s="262" t="s">
        <v>137</v>
      </c>
    </row>
    <row r="408" s="2" customFormat="1" ht="16.5" customHeight="1">
      <c r="A408" s="38"/>
      <c r="B408" s="39"/>
      <c r="C408" s="227" t="s">
        <v>474</v>
      </c>
      <c r="D408" s="227" t="s">
        <v>140</v>
      </c>
      <c r="E408" s="228" t="s">
        <v>475</v>
      </c>
      <c r="F408" s="229" t="s">
        <v>476</v>
      </c>
      <c r="G408" s="230" t="s">
        <v>414</v>
      </c>
      <c r="H408" s="231">
        <v>10</v>
      </c>
      <c r="I408" s="232"/>
      <c r="J408" s="233">
        <f>ROUND(I408*H408,2)</f>
        <v>0</v>
      </c>
      <c r="K408" s="234"/>
      <c r="L408" s="44"/>
      <c r="M408" s="235" t="s">
        <v>1</v>
      </c>
      <c r="N408" s="236" t="s">
        <v>39</v>
      </c>
      <c r="O408" s="91"/>
      <c r="P408" s="237">
        <f>O408*H408</f>
        <v>0</v>
      </c>
      <c r="Q408" s="237">
        <v>0</v>
      </c>
      <c r="R408" s="237">
        <f>Q408*H408</f>
        <v>0</v>
      </c>
      <c r="S408" s="237">
        <v>0</v>
      </c>
      <c r="T408" s="238">
        <f>S408*H408</f>
        <v>0</v>
      </c>
      <c r="U408" s="38"/>
      <c r="V408" s="38"/>
      <c r="W408" s="38"/>
      <c r="X408" s="38"/>
      <c r="Y408" s="38"/>
      <c r="Z408" s="38"/>
      <c r="AA408" s="38"/>
      <c r="AB408" s="38"/>
      <c r="AC408" s="38"/>
      <c r="AD408" s="38"/>
      <c r="AE408" s="38"/>
      <c r="AR408" s="239" t="s">
        <v>144</v>
      </c>
      <c r="AT408" s="239" t="s">
        <v>140</v>
      </c>
      <c r="AU408" s="239" t="s">
        <v>84</v>
      </c>
      <c r="AY408" s="17" t="s">
        <v>137</v>
      </c>
      <c r="BE408" s="240">
        <f>IF(N408="základní",J408,0)</f>
        <v>0</v>
      </c>
      <c r="BF408" s="240">
        <f>IF(N408="snížená",J408,0)</f>
        <v>0</v>
      </c>
      <c r="BG408" s="240">
        <f>IF(N408="zákl. přenesená",J408,0)</f>
        <v>0</v>
      </c>
      <c r="BH408" s="240">
        <f>IF(N408="sníž. přenesená",J408,0)</f>
        <v>0</v>
      </c>
      <c r="BI408" s="240">
        <f>IF(N408="nulová",J408,0)</f>
        <v>0</v>
      </c>
      <c r="BJ408" s="17" t="s">
        <v>82</v>
      </c>
      <c r="BK408" s="240">
        <f>ROUND(I408*H408,2)</f>
        <v>0</v>
      </c>
      <c r="BL408" s="17" t="s">
        <v>144</v>
      </c>
      <c r="BM408" s="239" t="s">
        <v>477</v>
      </c>
    </row>
    <row r="409" s="2" customFormat="1" ht="37.8" customHeight="1">
      <c r="A409" s="38"/>
      <c r="B409" s="39"/>
      <c r="C409" s="227" t="s">
        <v>478</v>
      </c>
      <c r="D409" s="227" t="s">
        <v>140</v>
      </c>
      <c r="E409" s="228" t="s">
        <v>479</v>
      </c>
      <c r="F409" s="229" t="s">
        <v>480</v>
      </c>
      <c r="G409" s="230" t="s">
        <v>154</v>
      </c>
      <c r="H409" s="231">
        <v>297</v>
      </c>
      <c r="I409" s="232"/>
      <c r="J409" s="233">
        <f>ROUND(I409*H409,2)</f>
        <v>0</v>
      </c>
      <c r="K409" s="234"/>
      <c r="L409" s="44"/>
      <c r="M409" s="235" t="s">
        <v>1</v>
      </c>
      <c r="N409" s="236" t="s">
        <v>39</v>
      </c>
      <c r="O409" s="91"/>
      <c r="P409" s="237">
        <f>O409*H409</f>
        <v>0</v>
      </c>
      <c r="Q409" s="237">
        <v>0</v>
      </c>
      <c r="R409" s="237">
        <f>Q409*H409</f>
        <v>0</v>
      </c>
      <c r="S409" s="237">
        <v>0</v>
      </c>
      <c r="T409" s="238">
        <f>S409*H409</f>
        <v>0</v>
      </c>
      <c r="U409" s="38"/>
      <c r="V409" s="38"/>
      <c r="W409" s="38"/>
      <c r="X409" s="38"/>
      <c r="Y409" s="38"/>
      <c r="Z409" s="38"/>
      <c r="AA409" s="38"/>
      <c r="AB409" s="38"/>
      <c r="AC409" s="38"/>
      <c r="AD409" s="38"/>
      <c r="AE409" s="38"/>
      <c r="AR409" s="239" t="s">
        <v>144</v>
      </c>
      <c r="AT409" s="239" t="s">
        <v>140</v>
      </c>
      <c r="AU409" s="239" t="s">
        <v>84</v>
      </c>
      <c r="AY409" s="17" t="s">
        <v>137</v>
      </c>
      <c r="BE409" s="240">
        <f>IF(N409="základní",J409,0)</f>
        <v>0</v>
      </c>
      <c r="BF409" s="240">
        <f>IF(N409="snížená",J409,0)</f>
        <v>0</v>
      </c>
      <c r="BG409" s="240">
        <f>IF(N409="zákl. přenesená",J409,0)</f>
        <v>0</v>
      </c>
      <c r="BH409" s="240">
        <f>IF(N409="sníž. přenesená",J409,0)</f>
        <v>0</v>
      </c>
      <c r="BI409" s="240">
        <f>IF(N409="nulová",J409,0)</f>
        <v>0</v>
      </c>
      <c r="BJ409" s="17" t="s">
        <v>82</v>
      </c>
      <c r="BK409" s="240">
        <f>ROUND(I409*H409,2)</f>
        <v>0</v>
      </c>
      <c r="BL409" s="17" t="s">
        <v>144</v>
      </c>
      <c r="BM409" s="239" t="s">
        <v>481</v>
      </c>
    </row>
    <row r="410" s="13" customFormat="1">
      <c r="A410" s="13"/>
      <c r="B410" s="241"/>
      <c r="C410" s="242"/>
      <c r="D410" s="243" t="s">
        <v>146</v>
      </c>
      <c r="E410" s="244" t="s">
        <v>1</v>
      </c>
      <c r="F410" s="245" t="s">
        <v>147</v>
      </c>
      <c r="G410" s="242"/>
      <c r="H410" s="244" t="s">
        <v>1</v>
      </c>
      <c r="I410" s="246"/>
      <c r="J410" s="242"/>
      <c r="K410" s="242"/>
      <c r="L410" s="247"/>
      <c r="M410" s="248"/>
      <c r="N410" s="249"/>
      <c r="O410" s="249"/>
      <c r="P410" s="249"/>
      <c r="Q410" s="249"/>
      <c r="R410" s="249"/>
      <c r="S410" s="249"/>
      <c r="T410" s="250"/>
      <c r="U410" s="13"/>
      <c r="V410" s="13"/>
      <c r="W410" s="13"/>
      <c r="X410" s="13"/>
      <c r="Y410" s="13"/>
      <c r="Z410" s="13"/>
      <c r="AA410" s="13"/>
      <c r="AB410" s="13"/>
      <c r="AC410" s="13"/>
      <c r="AD410" s="13"/>
      <c r="AE410" s="13"/>
      <c r="AT410" s="251" t="s">
        <v>146</v>
      </c>
      <c r="AU410" s="251" t="s">
        <v>84</v>
      </c>
      <c r="AV410" s="13" t="s">
        <v>82</v>
      </c>
      <c r="AW410" s="13" t="s">
        <v>30</v>
      </c>
      <c r="AX410" s="13" t="s">
        <v>74</v>
      </c>
      <c r="AY410" s="251" t="s">
        <v>137</v>
      </c>
    </row>
    <row r="411" s="14" customFormat="1">
      <c r="A411" s="14"/>
      <c r="B411" s="252"/>
      <c r="C411" s="253"/>
      <c r="D411" s="243" t="s">
        <v>146</v>
      </c>
      <c r="E411" s="254" t="s">
        <v>1</v>
      </c>
      <c r="F411" s="255" t="s">
        <v>482</v>
      </c>
      <c r="G411" s="253"/>
      <c r="H411" s="256">
        <v>297</v>
      </c>
      <c r="I411" s="257"/>
      <c r="J411" s="253"/>
      <c r="K411" s="253"/>
      <c r="L411" s="258"/>
      <c r="M411" s="259"/>
      <c r="N411" s="260"/>
      <c r="O411" s="260"/>
      <c r="P411" s="260"/>
      <c r="Q411" s="260"/>
      <c r="R411" s="260"/>
      <c r="S411" s="260"/>
      <c r="T411" s="261"/>
      <c r="U411" s="14"/>
      <c r="V411" s="14"/>
      <c r="W411" s="14"/>
      <c r="X411" s="14"/>
      <c r="Y411" s="14"/>
      <c r="Z411" s="14"/>
      <c r="AA411" s="14"/>
      <c r="AB411" s="14"/>
      <c r="AC411" s="14"/>
      <c r="AD411" s="14"/>
      <c r="AE411" s="14"/>
      <c r="AT411" s="262" t="s">
        <v>146</v>
      </c>
      <c r="AU411" s="262" t="s">
        <v>84</v>
      </c>
      <c r="AV411" s="14" t="s">
        <v>84</v>
      </c>
      <c r="AW411" s="14" t="s">
        <v>30</v>
      </c>
      <c r="AX411" s="14" t="s">
        <v>74</v>
      </c>
      <c r="AY411" s="262" t="s">
        <v>137</v>
      </c>
    </row>
    <row r="412" s="15" customFormat="1">
      <c r="A412" s="15"/>
      <c r="B412" s="263"/>
      <c r="C412" s="264"/>
      <c r="D412" s="243" t="s">
        <v>146</v>
      </c>
      <c r="E412" s="265" t="s">
        <v>1</v>
      </c>
      <c r="F412" s="266" t="s">
        <v>151</v>
      </c>
      <c r="G412" s="264"/>
      <c r="H412" s="267">
        <v>297</v>
      </c>
      <c r="I412" s="268"/>
      <c r="J412" s="264"/>
      <c r="K412" s="264"/>
      <c r="L412" s="269"/>
      <c r="M412" s="270"/>
      <c r="N412" s="271"/>
      <c r="O412" s="271"/>
      <c r="P412" s="271"/>
      <c r="Q412" s="271"/>
      <c r="R412" s="271"/>
      <c r="S412" s="271"/>
      <c r="T412" s="272"/>
      <c r="U412" s="15"/>
      <c r="V412" s="15"/>
      <c r="W412" s="15"/>
      <c r="X412" s="15"/>
      <c r="Y412" s="15"/>
      <c r="Z412" s="15"/>
      <c r="AA412" s="15"/>
      <c r="AB412" s="15"/>
      <c r="AC412" s="15"/>
      <c r="AD412" s="15"/>
      <c r="AE412" s="15"/>
      <c r="AT412" s="273" t="s">
        <v>146</v>
      </c>
      <c r="AU412" s="273" t="s">
        <v>84</v>
      </c>
      <c r="AV412" s="15" t="s">
        <v>144</v>
      </c>
      <c r="AW412" s="15" t="s">
        <v>30</v>
      </c>
      <c r="AX412" s="15" t="s">
        <v>82</v>
      </c>
      <c r="AY412" s="273" t="s">
        <v>137</v>
      </c>
    </row>
    <row r="413" s="2" customFormat="1" ht="37.8" customHeight="1">
      <c r="A413" s="38"/>
      <c r="B413" s="39"/>
      <c r="C413" s="227" t="s">
        <v>483</v>
      </c>
      <c r="D413" s="227" t="s">
        <v>140</v>
      </c>
      <c r="E413" s="228" t="s">
        <v>484</v>
      </c>
      <c r="F413" s="229" t="s">
        <v>485</v>
      </c>
      <c r="G413" s="230" t="s">
        <v>486</v>
      </c>
      <c r="H413" s="231">
        <v>1</v>
      </c>
      <c r="I413" s="232"/>
      <c r="J413" s="233">
        <f>ROUND(I413*H413,2)</f>
        <v>0</v>
      </c>
      <c r="K413" s="234"/>
      <c r="L413" s="44"/>
      <c r="M413" s="235" t="s">
        <v>1</v>
      </c>
      <c r="N413" s="236" t="s">
        <v>39</v>
      </c>
      <c r="O413" s="91"/>
      <c r="P413" s="237">
        <f>O413*H413</f>
        <v>0</v>
      </c>
      <c r="Q413" s="237">
        <v>0</v>
      </c>
      <c r="R413" s="237">
        <f>Q413*H413</f>
        <v>0</v>
      </c>
      <c r="S413" s="237">
        <v>0</v>
      </c>
      <c r="T413" s="238">
        <f>S413*H413</f>
        <v>0</v>
      </c>
      <c r="U413" s="38"/>
      <c r="V413" s="38"/>
      <c r="W413" s="38"/>
      <c r="X413" s="38"/>
      <c r="Y413" s="38"/>
      <c r="Z413" s="38"/>
      <c r="AA413" s="38"/>
      <c r="AB413" s="38"/>
      <c r="AC413" s="38"/>
      <c r="AD413" s="38"/>
      <c r="AE413" s="38"/>
      <c r="AR413" s="239" t="s">
        <v>144</v>
      </c>
      <c r="AT413" s="239" t="s">
        <v>140</v>
      </c>
      <c r="AU413" s="239" t="s">
        <v>84</v>
      </c>
      <c r="AY413" s="17" t="s">
        <v>137</v>
      </c>
      <c r="BE413" s="240">
        <f>IF(N413="základní",J413,0)</f>
        <v>0</v>
      </c>
      <c r="BF413" s="240">
        <f>IF(N413="snížená",J413,0)</f>
        <v>0</v>
      </c>
      <c r="BG413" s="240">
        <f>IF(N413="zákl. přenesená",J413,0)</f>
        <v>0</v>
      </c>
      <c r="BH413" s="240">
        <f>IF(N413="sníž. přenesená",J413,0)</f>
        <v>0</v>
      </c>
      <c r="BI413" s="240">
        <f>IF(N413="nulová",J413,0)</f>
        <v>0</v>
      </c>
      <c r="BJ413" s="17" t="s">
        <v>82</v>
      </c>
      <c r="BK413" s="240">
        <f>ROUND(I413*H413,2)</f>
        <v>0</v>
      </c>
      <c r="BL413" s="17" t="s">
        <v>144</v>
      </c>
      <c r="BM413" s="239" t="s">
        <v>487</v>
      </c>
    </row>
    <row r="414" s="2" customFormat="1">
      <c r="A414" s="38"/>
      <c r="B414" s="39"/>
      <c r="C414" s="40"/>
      <c r="D414" s="243" t="s">
        <v>258</v>
      </c>
      <c r="E414" s="40"/>
      <c r="F414" s="285" t="s">
        <v>488</v>
      </c>
      <c r="G414" s="40"/>
      <c r="H414" s="40"/>
      <c r="I414" s="286"/>
      <c r="J414" s="40"/>
      <c r="K414" s="40"/>
      <c r="L414" s="44"/>
      <c r="M414" s="287"/>
      <c r="N414" s="288"/>
      <c r="O414" s="91"/>
      <c r="P414" s="91"/>
      <c r="Q414" s="91"/>
      <c r="R414" s="91"/>
      <c r="S414" s="91"/>
      <c r="T414" s="92"/>
      <c r="U414" s="38"/>
      <c r="V414" s="38"/>
      <c r="W414" s="38"/>
      <c r="X414" s="38"/>
      <c r="Y414" s="38"/>
      <c r="Z414" s="38"/>
      <c r="AA414" s="38"/>
      <c r="AB414" s="38"/>
      <c r="AC414" s="38"/>
      <c r="AD414" s="38"/>
      <c r="AE414" s="38"/>
      <c r="AT414" s="17" t="s">
        <v>258</v>
      </c>
      <c r="AU414" s="17" t="s">
        <v>84</v>
      </c>
    </row>
    <row r="415" s="2" customFormat="1" ht="24.15" customHeight="1">
      <c r="A415" s="38"/>
      <c r="B415" s="39"/>
      <c r="C415" s="227" t="s">
        <v>489</v>
      </c>
      <c r="D415" s="227" t="s">
        <v>140</v>
      </c>
      <c r="E415" s="228" t="s">
        <v>490</v>
      </c>
      <c r="F415" s="229" t="s">
        <v>491</v>
      </c>
      <c r="G415" s="230" t="s">
        <v>154</v>
      </c>
      <c r="H415" s="231">
        <v>250</v>
      </c>
      <c r="I415" s="232"/>
      <c r="J415" s="233">
        <f>ROUND(I415*H415,2)</f>
        <v>0</v>
      </c>
      <c r="K415" s="234"/>
      <c r="L415" s="44"/>
      <c r="M415" s="235" t="s">
        <v>1</v>
      </c>
      <c r="N415" s="236" t="s">
        <v>39</v>
      </c>
      <c r="O415" s="91"/>
      <c r="P415" s="237">
        <f>O415*H415</f>
        <v>0</v>
      </c>
      <c r="Q415" s="237">
        <v>4.0000000000000003E-05</v>
      </c>
      <c r="R415" s="237">
        <f>Q415*H415</f>
        <v>0.01</v>
      </c>
      <c r="S415" s="237">
        <v>0</v>
      </c>
      <c r="T415" s="238">
        <f>S415*H415</f>
        <v>0</v>
      </c>
      <c r="U415" s="38"/>
      <c r="V415" s="38"/>
      <c r="W415" s="38"/>
      <c r="X415" s="38"/>
      <c r="Y415" s="38"/>
      <c r="Z415" s="38"/>
      <c r="AA415" s="38"/>
      <c r="AB415" s="38"/>
      <c r="AC415" s="38"/>
      <c r="AD415" s="38"/>
      <c r="AE415" s="38"/>
      <c r="AR415" s="239" t="s">
        <v>144</v>
      </c>
      <c r="AT415" s="239" t="s">
        <v>140</v>
      </c>
      <c r="AU415" s="239" t="s">
        <v>84</v>
      </c>
      <c r="AY415" s="17" t="s">
        <v>137</v>
      </c>
      <c r="BE415" s="240">
        <f>IF(N415="základní",J415,0)</f>
        <v>0</v>
      </c>
      <c r="BF415" s="240">
        <f>IF(N415="snížená",J415,0)</f>
        <v>0</v>
      </c>
      <c r="BG415" s="240">
        <f>IF(N415="zákl. přenesená",J415,0)</f>
        <v>0</v>
      </c>
      <c r="BH415" s="240">
        <f>IF(N415="sníž. přenesená",J415,0)</f>
        <v>0</v>
      </c>
      <c r="BI415" s="240">
        <f>IF(N415="nulová",J415,0)</f>
        <v>0</v>
      </c>
      <c r="BJ415" s="17" t="s">
        <v>82</v>
      </c>
      <c r="BK415" s="240">
        <f>ROUND(I415*H415,2)</f>
        <v>0</v>
      </c>
      <c r="BL415" s="17" t="s">
        <v>144</v>
      </c>
      <c r="BM415" s="239" t="s">
        <v>492</v>
      </c>
    </row>
    <row r="416" s="2" customFormat="1" ht="16.5" customHeight="1">
      <c r="A416" s="38"/>
      <c r="B416" s="39"/>
      <c r="C416" s="227" t="s">
        <v>493</v>
      </c>
      <c r="D416" s="227" t="s">
        <v>140</v>
      </c>
      <c r="E416" s="228" t="s">
        <v>494</v>
      </c>
      <c r="F416" s="229" t="s">
        <v>495</v>
      </c>
      <c r="G416" s="230" t="s">
        <v>154</v>
      </c>
      <c r="H416" s="231">
        <v>210</v>
      </c>
      <c r="I416" s="232"/>
      <c r="J416" s="233">
        <f>ROUND(I416*H416,2)</f>
        <v>0</v>
      </c>
      <c r="K416" s="234"/>
      <c r="L416" s="44"/>
      <c r="M416" s="235" t="s">
        <v>1</v>
      </c>
      <c r="N416" s="236" t="s">
        <v>39</v>
      </c>
      <c r="O416" s="91"/>
      <c r="P416" s="237">
        <f>O416*H416</f>
        <v>0</v>
      </c>
      <c r="Q416" s="237">
        <v>0</v>
      </c>
      <c r="R416" s="237">
        <f>Q416*H416</f>
        <v>0</v>
      </c>
      <c r="S416" s="237">
        <v>0</v>
      </c>
      <c r="T416" s="238">
        <f>S416*H416</f>
        <v>0</v>
      </c>
      <c r="U416" s="38"/>
      <c r="V416" s="38"/>
      <c r="W416" s="38"/>
      <c r="X416" s="38"/>
      <c r="Y416" s="38"/>
      <c r="Z416" s="38"/>
      <c r="AA416" s="38"/>
      <c r="AB416" s="38"/>
      <c r="AC416" s="38"/>
      <c r="AD416" s="38"/>
      <c r="AE416" s="38"/>
      <c r="AR416" s="239" t="s">
        <v>144</v>
      </c>
      <c r="AT416" s="239" t="s">
        <v>140</v>
      </c>
      <c r="AU416" s="239" t="s">
        <v>84</v>
      </c>
      <c r="AY416" s="17" t="s">
        <v>137</v>
      </c>
      <c r="BE416" s="240">
        <f>IF(N416="základní",J416,0)</f>
        <v>0</v>
      </c>
      <c r="BF416" s="240">
        <f>IF(N416="snížená",J416,0)</f>
        <v>0</v>
      </c>
      <c r="BG416" s="240">
        <f>IF(N416="zákl. přenesená",J416,0)</f>
        <v>0</v>
      </c>
      <c r="BH416" s="240">
        <f>IF(N416="sníž. přenesená",J416,0)</f>
        <v>0</v>
      </c>
      <c r="BI416" s="240">
        <f>IF(N416="nulová",J416,0)</f>
        <v>0</v>
      </c>
      <c r="BJ416" s="17" t="s">
        <v>82</v>
      </c>
      <c r="BK416" s="240">
        <f>ROUND(I416*H416,2)</f>
        <v>0</v>
      </c>
      <c r="BL416" s="17" t="s">
        <v>144</v>
      </c>
      <c r="BM416" s="239" t="s">
        <v>496</v>
      </c>
    </row>
    <row r="417" s="2" customFormat="1" ht="24.15" customHeight="1">
      <c r="A417" s="38"/>
      <c r="B417" s="39"/>
      <c r="C417" s="227" t="s">
        <v>497</v>
      </c>
      <c r="D417" s="227" t="s">
        <v>140</v>
      </c>
      <c r="E417" s="228" t="s">
        <v>498</v>
      </c>
      <c r="F417" s="229" t="s">
        <v>499</v>
      </c>
      <c r="G417" s="230" t="s">
        <v>154</v>
      </c>
      <c r="H417" s="231">
        <v>2.7749999999999999</v>
      </c>
      <c r="I417" s="232"/>
      <c r="J417" s="233">
        <f>ROUND(I417*H417,2)</f>
        <v>0</v>
      </c>
      <c r="K417" s="234"/>
      <c r="L417" s="44"/>
      <c r="M417" s="235" t="s">
        <v>1</v>
      </c>
      <c r="N417" s="236" t="s">
        <v>39</v>
      </c>
      <c r="O417" s="91"/>
      <c r="P417" s="237">
        <f>O417*H417</f>
        <v>0</v>
      </c>
      <c r="Q417" s="237">
        <v>0</v>
      </c>
      <c r="R417" s="237">
        <f>Q417*H417</f>
        <v>0</v>
      </c>
      <c r="S417" s="237">
        <v>0.20799999999999999</v>
      </c>
      <c r="T417" s="238">
        <f>S417*H417</f>
        <v>0.57719999999999994</v>
      </c>
      <c r="U417" s="38"/>
      <c r="V417" s="38"/>
      <c r="W417" s="38"/>
      <c r="X417" s="38"/>
      <c r="Y417" s="38"/>
      <c r="Z417" s="38"/>
      <c r="AA417" s="38"/>
      <c r="AB417" s="38"/>
      <c r="AC417" s="38"/>
      <c r="AD417" s="38"/>
      <c r="AE417" s="38"/>
      <c r="AR417" s="239" t="s">
        <v>144</v>
      </c>
      <c r="AT417" s="239" t="s">
        <v>140</v>
      </c>
      <c r="AU417" s="239" t="s">
        <v>84</v>
      </c>
      <c r="AY417" s="17" t="s">
        <v>137</v>
      </c>
      <c r="BE417" s="240">
        <f>IF(N417="základní",J417,0)</f>
        <v>0</v>
      </c>
      <c r="BF417" s="240">
        <f>IF(N417="snížená",J417,0)</f>
        <v>0</v>
      </c>
      <c r="BG417" s="240">
        <f>IF(N417="zákl. přenesená",J417,0)</f>
        <v>0</v>
      </c>
      <c r="BH417" s="240">
        <f>IF(N417="sníž. přenesená",J417,0)</f>
        <v>0</v>
      </c>
      <c r="BI417" s="240">
        <f>IF(N417="nulová",J417,0)</f>
        <v>0</v>
      </c>
      <c r="BJ417" s="17" t="s">
        <v>82</v>
      </c>
      <c r="BK417" s="240">
        <f>ROUND(I417*H417,2)</f>
        <v>0</v>
      </c>
      <c r="BL417" s="17" t="s">
        <v>144</v>
      </c>
      <c r="BM417" s="239" t="s">
        <v>500</v>
      </c>
    </row>
    <row r="418" s="13" customFormat="1">
      <c r="A418" s="13"/>
      <c r="B418" s="241"/>
      <c r="C418" s="242"/>
      <c r="D418" s="243" t="s">
        <v>146</v>
      </c>
      <c r="E418" s="244" t="s">
        <v>1</v>
      </c>
      <c r="F418" s="245" t="s">
        <v>147</v>
      </c>
      <c r="G418" s="242"/>
      <c r="H418" s="244" t="s">
        <v>1</v>
      </c>
      <c r="I418" s="246"/>
      <c r="J418" s="242"/>
      <c r="K418" s="242"/>
      <c r="L418" s="247"/>
      <c r="M418" s="248"/>
      <c r="N418" s="249"/>
      <c r="O418" s="249"/>
      <c r="P418" s="249"/>
      <c r="Q418" s="249"/>
      <c r="R418" s="249"/>
      <c r="S418" s="249"/>
      <c r="T418" s="250"/>
      <c r="U418" s="13"/>
      <c r="V418" s="13"/>
      <c r="W418" s="13"/>
      <c r="X418" s="13"/>
      <c r="Y418" s="13"/>
      <c r="Z418" s="13"/>
      <c r="AA418" s="13"/>
      <c r="AB418" s="13"/>
      <c r="AC418" s="13"/>
      <c r="AD418" s="13"/>
      <c r="AE418" s="13"/>
      <c r="AT418" s="251" t="s">
        <v>146</v>
      </c>
      <c r="AU418" s="251" t="s">
        <v>84</v>
      </c>
      <c r="AV418" s="13" t="s">
        <v>82</v>
      </c>
      <c r="AW418" s="13" t="s">
        <v>30</v>
      </c>
      <c r="AX418" s="13" t="s">
        <v>74</v>
      </c>
      <c r="AY418" s="251" t="s">
        <v>137</v>
      </c>
    </row>
    <row r="419" s="13" customFormat="1">
      <c r="A419" s="13"/>
      <c r="B419" s="241"/>
      <c r="C419" s="242"/>
      <c r="D419" s="243" t="s">
        <v>146</v>
      </c>
      <c r="E419" s="244" t="s">
        <v>1</v>
      </c>
      <c r="F419" s="245" t="s">
        <v>184</v>
      </c>
      <c r="G419" s="242"/>
      <c r="H419" s="244" t="s">
        <v>1</v>
      </c>
      <c r="I419" s="246"/>
      <c r="J419" s="242"/>
      <c r="K419" s="242"/>
      <c r="L419" s="247"/>
      <c r="M419" s="248"/>
      <c r="N419" s="249"/>
      <c r="O419" s="249"/>
      <c r="P419" s="249"/>
      <c r="Q419" s="249"/>
      <c r="R419" s="249"/>
      <c r="S419" s="249"/>
      <c r="T419" s="250"/>
      <c r="U419" s="13"/>
      <c r="V419" s="13"/>
      <c r="W419" s="13"/>
      <c r="X419" s="13"/>
      <c r="Y419" s="13"/>
      <c r="Z419" s="13"/>
      <c r="AA419" s="13"/>
      <c r="AB419" s="13"/>
      <c r="AC419" s="13"/>
      <c r="AD419" s="13"/>
      <c r="AE419" s="13"/>
      <c r="AT419" s="251" t="s">
        <v>146</v>
      </c>
      <c r="AU419" s="251" t="s">
        <v>84</v>
      </c>
      <c r="AV419" s="13" t="s">
        <v>82</v>
      </c>
      <c r="AW419" s="13" t="s">
        <v>30</v>
      </c>
      <c r="AX419" s="13" t="s">
        <v>74</v>
      </c>
      <c r="AY419" s="251" t="s">
        <v>137</v>
      </c>
    </row>
    <row r="420" s="14" customFormat="1">
      <c r="A420" s="14"/>
      <c r="B420" s="252"/>
      <c r="C420" s="253"/>
      <c r="D420" s="243" t="s">
        <v>146</v>
      </c>
      <c r="E420" s="254" t="s">
        <v>1</v>
      </c>
      <c r="F420" s="255" t="s">
        <v>185</v>
      </c>
      <c r="G420" s="253"/>
      <c r="H420" s="256">
        <v>2.7749999999999999</v>
      </c>
      <c r="I420" s="257"/>
      <c r="J420" s="253"/>
      <c r="K420" s="253"/>
      <c r="L420" s="258"/>
      <c r="M420" s="259"/>
      <c r="N420" s="260"/>
      <c r="O420" s="260"/>
      <c r="P420" s="260"/>
      <c r="Q420" s="260"/>
      <c r="R420" s="260"/>
      <c r="S420" s="260"/>
      <c r="T420" s="261"/>
      <c r="U420" s="14"/>
      <c r="V420" s="14"/>
      <c r="W420" s="14"/>
      <c r="X420" s="14"/>
      <c r="Y420" s="14"/>
      <c r="Z420" s="14"/>
      <c r="AA420" s="14"/>
      <c r="AB420" s="14"/>
      <c r="AC420" s="14"/>
      <c r="AD420" s="14"/>
      <c r="AE420" s="14"/>
      <c r="AT420" s="262" t="s">
        <v>146</v>
      </c>
      <c r="AU420" s="262" t="s">
        <v>84</v>
      </c>
      <c r="AV420" s="14" t="s">
        <v>84</v>
      </c>
      <c r="AW420" s="14" t="s">
        <v>30</v>
      </c>
      <c r="AX420" s="14" t="s">
        <v>74</v>
      </c>
      <c r="AY420" s="262" t="s">
        <v>137</v>
      </c>
    </row>
    <row r="421" s="15" customFormat="1">
      <c r="A421" s="15"/>
      <c r="B421" s="263"/>
      <c r="C421" s="264"/>
      <c r="D421" s="243" t="s">
        <v>146</v>
      </c>
      <c r="E421" s="265" t="s">
        <v>1</v>
      </c>
      <c r="F421" s="266" t="s">
        <v>151</v>
      </c>
      <c r="G421" s="264"/>
      <c r="H421" s="267">
        <v>2.7749999999999999</v>
      </c>
      <c r="I421" s="268"/>
      <c r="J421" s="264"/>
      <c r="K421" s="264"/>
      <c r="L421" s="269"/>
      <c r="M421" s="270"/>
      <c r="N421" s="271"/>
      <c r="O421" s="271"/>
      <c r="P421" s="271"/>
      <c r="Q421" s="271"/>
      <c r="R421" s="271"/>
      <c r="S421" s="271"/>
      <c r="T421" s="272"/>
      <c r="U421" s="15"/>
      <c r="V421" s="15"/>
      <c r="W421" s="15"/>
      <c r="X421" s="15"/>
      <c r="Y421" s="15"/>
      <c r="Z421" s="15"/>
      <c r="AA421" s="15"/>
      <c r="AB421" s="15"/>
      <c r="AC421" s="15"/>
      <c r="AD421" s="15"/>
      <c r="AE421" s="15"/>
      <c r="AT421" s="273" t="s">
        <v>146</v>
      </c>
      <c r="AU421" s="273" t="s">
        <v>84</v>
      </c>
      <c r="AV421" s="15" t="s">
        <v>144</v>
      </c>
      <c r="AW421" s="15" t="s">
        <v>30</v>
      </c>
      <c r="AX421" s="15" t="s">
        <v>82</v>
      </c>
      <c r="AY421" s="273" t="s">
        <v>137</v>
      </c>
    </row>
    <row r="422" s="2" customFormat="1" ht="24.15" customHeight="1">
      <c r="A422" s="38"/>
      <c r="B422" s="39"/>
      <c r="C422" s="227" t="s">
        <v>501</v>
      </c>
      <c r="D422" s="227" t="s">
        <v>140</v>
      </c>
      <c r="E422" s="228" t="s">
        <v>502</v>
      </c>
      <c r="F422" s="229" t="s">
        <v>503</v>
      </c>
      <c r="G422" s="230" t="s">
        <v>143</v>
      </c>
      <c r="H422" s="231">
        <v>33</v>
      </c>
      <c r="I422" s="232"/>
      <c r="J422" s="233">
        <f>ROUND(I422*H422,2)</f>
        <v>0</v>
      </c>
      <c r="K422" s="234"/>
      <c r="L422" s="44"/>
      <c r="M422" s="235" t="s">
        <v>1</v>
      </c>
      <c r="N422" s="236" t="s">
        <v>39</v>
      </c>
      <c r="O422" s="91"/>
      <c r="P422" s="237">
        <f>O422*H422</f>
        <v>0</v>
      </c>
      <c r="Q422" s="237">
        <v>0</v>
      </c>
      <c r="R422" s="237">
        <f>Q422*H422</f>
        <v>0</v>
      </c>
      <c r="S422" s="237">
        <v>1.8</v>
      </c>
      <c r="T422" s="238">
        <f>S422*H422</f>
        <v>59.399999999999999</v>
      </c>
      <c r="U422" s="38"/>
      <c r="V422" s="38"/>
      <c r="W422" s="38"/>
      <c r="X422" s="38"/>
      <c r="Y422" s="38"/>
      <c r="Z422" s="38"/>
      <c r="AA422" s="38"/>
      <c r="AB422" s="38"/>
      <c r="AC422" s="38"/>
      <c r="AD422" s="38"/>
      <c r="AE422" s="38"/>
      <c r="AR422" s="239" t="s">
        <v>144</v>
      </c>
      <c r="AT422" s="239" t="s">
        <v>140</v>
      </c>
      <c r="AU422" s="239" t="s">
        <v>84</v>
      </c>
      <c r="AY422" s="17" t="s">
        <v>137</v>
      </c>
      <c r="BE422" s="240">
        <f>IF(N422="základní",J422,0)</f>
        <v>0</v>
      </c>
      <c r="BF422" s="240">
        <f>IF(N422="snížená",J422,0)</f>
        <v>0</v>
      </c>
      <c r="BG422" s="240">
        <f>IF(N422="zákl. přenesená",J422,0)</f>
        <v>0</v>
      </c>
      <c r="BH422" s="240">
        <f>IF(N422="sníž. přenesená",J422,0)</f>
        <v>0</v>
      </c>
      <c r="BI422" s="240">
        <f>IF(N422="nulová",J422,0)</f>
        <v>0</v>
      </c>
      <c r="BJ422" s="17" t="s">
        <v>82</v>
      </c>
      <c r="BK422" s="240">
        <f>ROUND(I422*H422,2)</f>
        <v>0</v>
      </c>
      <c r="BL422" s="17" t="s">
        <v>144</v>
      </c>
      <c r="BM422" s="239" t="s">
        <v>504</v>
      </c>
    </row>
    <row r="423" s="13" customFormat="1">
      <c r="A423" s="13"/>
      <c r="B423" s="241"/>
      <c r="C423" s="242"/>
      <c r="D423" s="243" t="s">
        <v>146</v>
      </c>
      <c r="E423" s="244" t="s">
        <v>1</v>
      </c>
      <c r="F423" s="245" t="s">
        <v>147</v>
      </c>
      <c r="G423" s="242"/>
      <c r="H423" s="244" t="s">
        <v>1</v>
      </c>
      <c r="I423" s="246"/>
      <c r="J423" s="242"/>
      <c r="K423" s="242"/>
      <c r="L423" s="247"/>
      <c r="M423" s="248"/>
      <c r="N423" s="249"/>
      <c r="O423" s="249"/>
      <c r="P423" s="249"/>
      <c r="Q423" s="249"/>
      <c r="R423" s="249"/>
      <c r="S423" s="249"/>
      <c r="T423" s="250"/>
      <c r="U423" s="13"/>
      <c r="V423" s="13"/>
      <c r="W423" s="13"/>
      <c r="X423" s="13"/>
      <c r="Y423" s="13"/>
      <c r="Z423" s="13"/>
      <c r="AA423" s="13"/>
      <c r="AB423" s="13"/>
      <c r="AC423" s="13"/>
      <c r="AD423" s="13"/>
      <c r="AE423" s="13"/>
      <c r="AT423" s="251" t="s">
        <v>146</v>
      </c>
      <c r="AU423" s="251" t="s">
        <v>84</v>
      </c>
      <c r="AV423" s="13" t="s">
        <v>82</v>
      </c>
      <c r="AW423" s="13" t="s">
        <v>30</v>
      </c>
      <c r="AX423" s="13" t="s">
        <v>74</v>
      </c>
      <c r="AY423" s="251" t="s">
        <v>137</v>
      </c>
    </row>
    <row r="424" s="13" customFormat="1">
      <c r="A424" s="13"/>
      <c r="B424" s="241"/>
      <c r="C424" s="242"/>
      <c r="D424" s="243" t="s">
        <v>146</v>
      </c>
      <c r="E424" s="244" t="s">
        <v>1</v>
      </c>
      <c r="F424" s="245" t="s">
        <v>505</v>
      </c>
      <c r="G424" s="242"/>
      <c r="H424" s="244" t="s">
        <v>1</v>
      </c>
      <c r="I424" s="246"/>
      <c r="J424" s="242"/>
      <c r="K424" s="242"/>
      <c r="L424" s="247"/>
      <c r="M424" s="248"/>
      <c r="N424" s="249"/>
      <c r="O424" s="249"/>
      <c r="P424" s="249"/>
      <c r="Q424" s="249"/>
      <c r="R424" s="249"/>
      <c r="S424" s="249"/>
      <c r="T424" s="250"/>
      <c r="U424" s="13"/>
      <c r="V424" s="13"/>
      <c r="W424" s="13"/>
      <c r="X424" s="13"/>
      <c r="Y424" s="13"/>
      <c r="Z424" s="13"/>
      <c r="AA424" s="13"/>
      <c r="AB424" s="13"/>
      <c r="AC424" s="13"/>
      <c r="AD424" s="13"/>
      <c r="AE424" s="13"/>
      <c r="AT424" s="251" t="s">
        <v>146</v>
      </c>
      <c r="AU424" s="251" t="s">
        <v>84</v>
      </c>
      <c r="AV424" s="13" t="s">
        <v>82</v>
      </c>
      <c r="AW424" s="13" t="s">
        <v>30</v>
      </c>
      <c r="AX424" s="13" t="s">
        <v>74</v>
      </c>
      <c r="AY424" s="251" t="s">
        <v>137</v>
      </c>
    </row>
    <row r="425" s="13" customFormat="1">
      <c r="A425" s="13"/>
      <c r="B425" s="241"/>
      <c r="C425" s="242"/>
      <c r="D425" s="243" t="s">
        <v>146</v>
      </c>
      <c r="E425" s="244" t="s">
        <v>1</v>
      </c>
      <c r="F425" s="245" t="s">
        <v>506</v>
      </c>
      <c r="G425" s="242"/>
      <c r="H425" s="244" t="s">
        <v>1</v>
      </c>
      <c r="I425" s="246"/>
      <c r="J425" s="242"/>
      <c r="K425" s="242"/>
      <c r="L425" s="247"/>
      <c r="M425" s="248"/>
      <c r="N425" s="249"/>
      <c r="O425" s="249"/>
      <c r="P425" s="249"/>
      <c r="Q425" s="249"/>
      <c r="R425" s="249"/>
      <c r="S425" s="249"/>
      <c r="T425" s="250"/>
      <c r="U425" s="13"/>
      <c r="V425" s="13"/>
      <c r="W425" s="13"/>
      <c r="X425" s="13"/>
      <c r="Y425" s="13"/>
      <c r="Z425" s="13"/>
      <c r="AA425" s="13"/>
      <c r="AB425" s="13"/>
      <c r="AC425" s="13"/>
      <c r="AD425" s="13"/>
      <c r="AE425" s="13"/>
      <c r="AT425" s="251" t="s">
        <v>146</v>
      </c>
      <c r="AU425" s="251" t="s">
        <v>84</v>
      </c>
      <c r="AV425" s="13" t="s">
        <v>82</v>
      </c>
      <c r="AW425" s="13" t="s">
        <v>30</v>
      </c>
      <c r="AX425" s="13" t="s">
        <v>74</v>
      </c>
      <c r="AY425" s="251" t="s">
        <v>137</v>
      </c>
    </row>
    <row r="426" s="14" customFormat="1">
      <c r="A426" s="14"/>
      <c r="B426" s="252"/>
      <c r="C426" s="253"/>
      <c r="D426" s="243" t="s">
        <v>146</v>
      </c>
      <c r="E426" s="254" t="s">
        <v>1</v>
      </c>
      <c r="F426" s="255" t="s">
        <v>507</v>
      </c>
      <c r="G426" s="253"/>
      <c r="H426" s="256">
        <v>26</v>
      </c>
      <c r="I426" s="257"/>
      <c r="J426" s="253"/>
      <c r="K426" s="253"/>
      <c r="L426" s="258"/>
      <c r="M426" s="259"/>
      <c r="N426" s="260"/>
      <c r="O426" s="260"/>
      <c r="P426" s="260"/>
      <c r="Q426" s="260"/>
      <c r="R426" s="260"/>
      <c r="S426" s="260"/>
      <c r="T426" s="261"/>
      <c r="U426" s="14"/>
      <c r="V426" s="14"/>
      <c r="W426" s="14"/>
      <c r="X426" s="14"/>
      <c r="Y426" s="14"/>
      <c r="Z426" s="14"/>
      <c r="AA426" s="14"/>
      <c r="AB426" s="14"/>
      <c r="AC426" s="14"/>
      <c r="AD426" s="14"/>
      <c r="AE426" s="14"/>
      <c r="AT426" s="262" t="s">
        <v>146</v>
      </c>
      <c r="AU426" s="262" t="s">
        <v>84</v>
      </c>
      <c r="AV426" s="14" t="s">
        <v>84</v>
      </c>
      <c r="AW426" s="14" t="s">
        <v>30</v>
      </c>
      <c r="AX426" s="14" t="s">
        <v>74</v>
      </c>
      <c r="AY426" s="262" t="s">
        <v>137</v>
      </c>
    </row>
    <row r="427" s="13" customFormat="1">
      <c r="A427" s="13"/>
      <c r="B427" s="241"/>
      <c r="C427" s="242"/>
      <c r="D427" s="243" t="s">
        <v>146</v>
      </c>
      <c r="E427" s="244" t="s">
        <v>1</v>
      </c>
      <c r="F427" s="245" t="s">
        <v>508</v>
      </c>
      <c r="G427" s="242"/>
      <c r="H427" s="244" t="s">
        <v>1</v>
      </c>
      <c r="I427" s="246"/>
      <c r="J427" s="242"/>
      <c r="K427" s="242"/>
      <c r="L427" s="247"/>
      <c r="M427" s="248"/>
      <c r="N427" s="249"/>
      <c r="O427" s="249"/>
      <c r="P427" s="249"/>
      <c r="Q427" s="249"/>
      <c r="R427" s="249"/>
      <c r="S427" s="249"/>
      <c r="T427" s="250"/>
      <c r="U427" s="13"/>
      <c r="V427" s="13"/>
      <c r="W427" s="13"/>
      <c r="X427" s="13"/>
      <c r="Y427" s="13"/>
      <c r="Z427" s="13"/>
      <c r="AA427" s="13"/>
      <c r="AB427" s="13"/>
      <c r="AC427" s="13"/>
      <c r="AD427" s="13"/>
      <c r="AE427" s="13"/>
      <c r="AT427" s="251" t="s">
        <v>146</v>
      </c>
      <c r="AU427" s="251" t="s">
        <v>84</v>
      </c>
      <c r="AV427" s="13" t="s">
        <v>82</v>
      </c>
      <c r="AW427" s="13" t="s">
        <v>30</v>
      </c>
      <c r="AX427" s="13" t="s">
        <v>74</v>
      </c>
      <c r="AY427" s="251" t="s">
        <v>137</v>
      </c>
    </row>
    <row r="428" s="14" customFormat="1">
      <c r="A428" s="14"/>
      <c r="B428" s="252"/>
      <c r="C428" s="253"/>
      <c r="D428" s="243" t="s">
        <v>146</v>
      </c>
      <c r="E428" s="254" t="s">
        <v>1</v>
      </c>
      <c r="F428" s="255" t="s">
        <v>509</v>
      </c>
      <c r="G428" s="253"/>
      <c r="H428" s="256">
        <v>7</v>
      </c>
      <c r="I428" s="257"/>
      <c r="J428" s="253"/>
      <c r="K428" s="253"/>
      <c r="L428" s="258"/>
      <c r="M428" s="259"/>
      <c r="N428" s="260"/>
      <c r="O428" s="260"/>
      <c r="P428" s="260"/>
      <c r="Q428" s="260"/>
      <c r="R428" s="260"/>
      <c r="S428" s="260"/>
      <c r="T428" s="261"/>
      <c r="U428" s="14"/>
      <c r="V428" s="14"/>
      <c r="W428" s="14"/>
      <c r="X428" s="14"/>
      <c r="Y428" s="14"/>
      <c r="Z428" s="14"/>
      <c r="AA428" s="14"/>
      <c r="AB428" s="14"/>
      <c r="AC428" s="14"/>
      <c r="AD428" s="14"/>
      <c r="AE428" s="14"/>
      <c r="AT428" s="262" t="s">
        <v>146</v>
      </c>
      <c r="AU428" s="262" t="s">
        <v>84</v>
      </c>
      <c r="AV428" s="14" t="s">
        <v>84</v>
      </c>
      <c r="AW428" s="14" t="s">
        <v>30</v>
      </c>
      <c r="AX428" s="14" t="s">
        <v>74</v>
      </c>
      <c r="AY428" s="262" t="s">
        <v>137</v>
      </c>
    </row>
    <row r="429" s="15" customFormat="1">
      <c r="A429" s="15"/>
      <c r="B429" s="263"/>
      <c r="C429" s="264"/>
      <c r="D429" s="243" t="s">
        <v>146</v>
      </c>
      <c r="E429" s="265" t="s">
        <v>1</v>
      </c>
      <c r="F429" s="266" t="s">
        <v>151</v>
      </c>
      <c r="G429" s="264"/>
      <c r="H429" s="267">
        <v>33</v>
      </c>
      <c r="I429" s="268"/>
      <c r="J429" s="264"/>
      <c r="K429" s="264"/>
      <c r="L429" s="269"/>
      <c r="M429" s="270"/>
      <c r="N429" s="271"/>
      <c r="O429" s="271"/>
      <c r="P429" s="271"/>
      <c r="Q429" s="271"/>
      <c r="R429" s="271"/>
      <c r="S429" s="271"/>
      <c r="T429" s="272"/>
      <c r="U429" s="15"/>
      <c r="V429" s="15"/>
      <c r="W429" s="15"/>
      <c r="X429" s="15"/>
      <c r="Y429" s="15"/>
      <c r="Z429" s="15"/>
      <c r="AA429" s="15"/>
      <c r="AB429" s="15"/>
      <c r="AC429" s="15"/>
      <c r="AD429" s="15"/>
      <c r="AE429" s="15"/>
      <c r="AT429" s="273" t="s">
        <v>146</v>
      </c>
      <c r="AU429" s="273" t="s">
        <v>84</v>
      </c>
      <c r="AV429" s="15" t="s">
        <v>144</v>
      </c>
      <c r="AW429" s="15" t="s">
        <v>30</v>
      </c>
      <c r="AX429" s="15" t="s">
        <v>82</v>
      </c>
      <c r="AY429" s="273" t="s">
        <v>137</v>
      </c>
    </row>
    <row r="430" s="2" customFormat="1" ht="33" customHeight="1">
      <c r="A430" s="38"/>
      <c r="B430" s="39"/>
      <c r="C430" s="227" t="s">
        <v>510</v>
      </c>
      <c r="D430" s="227" t="s">
        <v>140</v>
      </c>
      <c r="E430" s="228" t="s">
        <v>511</v>
      </c>
      <c r="F430" s="229" t="s">
        <v>512</v>
      </c>
      <c r="G430" s="230" t="s">
        <v>143</v>
      </c>
      <c r="H430" s="231">
        <v>15</v>
      </c>
      <c r="I430" s="232"/>
      <c r="J430" s="233">
        <f>ROUND(I430*H430,2)</f>
        <v>0</v>
      </c>
      <c r="K430" s="234"/>
      <c r="L430" s="44"/>
      <c r="M430" s="235" t="s">
        <v>1</v>
      </c>
      <c r="N430" s="236" t="s">
        <v>39</v>
      </c>
      <c r="O430" s="91"/>
      <c r="P430" s="237">
        <f>O430*H430</f>
        <v>0</v>
      </c>
      <c r="Q430" s="237">
        <v>0</v>
      </c>
      <c r="R430" s="237">
        <f>Q430*H430</f>
        <v>0</v>
      </c>
      <c r="S430" s="237">
        <v>1.671</v>
      </c>
      <c r="T430" s="238">
        <f>S430*H430</f>
        <v>25.065000000000001</v>
      </c>
      <c r="U430" s="38"/>
      <c r="V430" s="38"/>
      <c r="W430" s="38"/>
      <c r="X430" s="38"/>
      <c r="Y430" s="38"/>
      <c r="Z430" s="38"/>
      <c r="AA430" s="38"/>
      <c r="AB430" s="38"/>
      <c r="AC430" s="38"/>
      <c r="AD430" s="38"/>
      <c r="AE430" s="38"/>
      <c r="AR430" s="239" t="s">
        <v>144</v>
      </c>
      <c r="AT430" s="239" t="s">
        <v>140</v>
      </c>
      <c r="AU430" s="239" t="s">
        <v>84</v>
      </c>
      <c r="AY430" s="17" t="s">
        <v>137</v>
      </c>
      <c r="BE430" s="240">
        <f>IF(N430="základní",J430,0)</f>
        <v>0</v>
      </c>
      <c r="BF430" s="240">
        <f>IF(N430="snížená",J430,0)</f>
        <v>0</v>
      </c>
      <c r="BG430" s="240">
        <f>IF(N430="zákl. přenesená",J430,0)</f>
        <v>0</v>
      </c>
      <c r="BH430" s="240">
        <f>IF(N430="sníž. přenesená",J430,0)</f>
        <v>0</v>
      </c>
      <c r="BI430" s="240">
        <f>IF(N430="nulová",J430,0)</f>
        <v>0</v>
      </c>
      <c r="BJ430" s="17" t="s">
        <v>82</v>
      </c>
      <c r="BK430" s="240">
        <f>ROUND(I430*H430,2)</f>
        <v>0</v>
      </c>
      <c r="BL430" s="17" t="s">
        <v>144</v>
      </c>
      <c r="BM430" s="239" t="s">
        <v>513</v>
      </c>
    </row>
    <row r="431" s="13" customFormat="1">
      <c r="A431" s="13"/>
      <c r="B431" s="241"/>
      <c r="C431" s="242"/>
      <c r="D431" s="243" t="s">
        <v>146</v>
      </c>
      <c r="E431" s="244" t="s">
        <v>1</v>
      </c>
      <c r="F431" s="245" t="s">
        <v>147</v>
      </c>
      <c r="G431" s="242"/>
      <c r="H431" s="244" t="s">
        <v>1</v>
      </c>
      <c r="I431" s="246"/>
      <c r="J431" s="242"/>
      <c r="K431" s="242"/>
      <c r="L431" s="247"/>
      <c r="M431" s="248"/>
      <c r="N431" s="249"/>
      <c r="O431" s="249"/>
      <c r="P431" s="249"/>
      <c r="Q431" s="249"/>
      <c r="R431" s="249"/>
      <c r="S431" s="249"/>
      <c r="T431" s="250"/>
      <c r="U431" s="13"/>
      <c r="V431" s="13"/>
      <c r="W431" s="13"/>
      <c r="X431" s="13"/>
      <c r="Y431" s="13"/>
      <c r="Z431" s="13"/>
      <c r="AA431" s="13"/>
      <c r="AB431" s="13"/>
      <c r="AC431" s="13"/>
      <c r="AD431" s="13"/>
      <c r="AE431" s="13"/>
      <c r="AT431" s="251" t="s">
        <v>146</v>
      </c>
      <c r="AU431" s="251" t="s">
        <v>84</v>
      </c>
      <c r="AV431" s="13" t="s">
        <v>82</v>
      </c>
      <c r="AW431" s="13" t="s">
        <v>30</v>
      </c>
      <c r="AX431" s="13" t="s">
        <v>74</v>
      </c>
      <c r="AY431" s="251" t="s">
        <v>137</v>
      </c>
    </row>
    <row r="432" s="13" customFormat="1">
      <c r="A432" s="13"/>
      <c r="B432" s="241"/>
      <c r="C432" s="242"/>
      <c r="D432" s="243" t="s">
        <v>146</v>
      </c>
      <c r="E432" s="244" t="s">
        <v>1</v>
      </c>
      <c r="F432" s="245" t="s">
        <v>505</v>
      </c>
      <c r="G432" s="242"/>
      <c r="H432" s="244" t="s">
        <v>1</v>
      </c>
      <c r="I432" s="246"/>
      <c r="J432" s="242"/>
      <c r="K432" s="242"/>
      <c r="L432" s="247"/>
      <c r="M432" s="248"/>
      <c r="N432" s="249"/>
      <c r="O432" s="249"/>
      <c r="P432" s="249"/>
      <c r="Q432" s="249"/>
      <c r="R432" s="249"/>
      <c r="S432" s="249"/>
      <c r="T432" s="250"/>
      <c r="U432" s="13"/>
      <c r="V432" s="13"/>
      <c r="W432" s="13"/>
      <c r="X432" s="13"/>
      <c r="Y432" s="13"/>
      <c r="Z432" s="13"/>
      <c r="AA432" s="13"/>
      <c r="AB432" s="13"/>
      <c r="AC432" s="13"/>
      <c r="AD432" s="13"/>
      <c r="AE432" s="13"/>
      <c r="AT432" s="251" t="s">
        <v>146</v>
      </c>
      <c r="AU432" s="251" t="s">
        <v>84</v>
      </c>
      <c r="AV432" s="13" t="s">
        <v>82</v>
      </c>
      <c r="AW432" s="13" t="s">
        <v>30</v>
      </c>
      <c r="AX432" s="13" t="s">
        <v>74</v>
      </c>
      <c r="AY432" s="251" t="s">
        <v>137</v>
      </c>
    </row>
    <row r="433" s="13" customFormat="1">
      <c r="A433" s="13"/>
      <c r="B433" s="241"/>
      <c r="C433" s="242"/>
      <c r="D433" s="243" t="s">
        <v>146</v>
      </c>
      <c r="E433" s="244" t="s">
        <v>1</v>
      </c>
      <c r="F433" s="245" t="s">
        <v>514</v>
      </c>
      <c r="G433" s="242"/>
      <c r="H433" s="244" t="s">
        <v>1</v>
      </c>
      <c r="I433" s="246"/>
      <c r="J433" s="242"/>
      <c r="K433" s="242"/>
      <c r="L433" s="247"/>
      <c r="M433" s="248"/>
      <c r="N433" s="249"/>
      <c r="O433" s="249"/>
      <c r="P433" s="249"/>
      <c r="Q433" s="249"/>
      <c r="R433" s="249"/>
      <c r="S433" s="249"/>
      <c r="T433" s="250"/>
      <c r="U433" s="13"/>
      <c r="V433" s="13"/>
      <c r="W433" s="13"/>
      <c r="X433" s="13"/>
      <c r="Y433" s="13"/>
      <c r="Z433" s="13"/>
      <c r="AA433" s="13"/>
      <c r="AB433" s="13"/>
      <c r="AC433" s="13"/>
      <c r="AD433" s="13"/>
      <c r="AE433" s="13"/>
      <c r="AT433" s="251" t="s">
        <v>146</v>
      </c>
      <c r="AU433" s="251" t="s">
        <v>84</v>
      </c>
      <c r="AV433" s="13" t="s">
        <v>82</v>
      </c>
      <c r="AW433" s="13" t="s">
        <v>30</v>
      </c>
      <c r="AX433" s="13" t="s">
        <v>74</v>
      </c>
      <c r="AY433" s="251" t="s">
        <v>137</v>
      </c>
    </row>
    <row r="434" s="14" customFormat="1">
      <c r="A434" s="14"/>
      <c r="B434" s="252"/>
      <c r="C434" s="253"/>
      <c r="D434" s="243" t="s">
        <v>146</v>
      </c>
      <c r="E434" s="254" t="s">
        <v>1</v>
      </c>
      <c r="F434" s="255" t="s">
        <v>515</v>
      </c>
      <c r="G434" s="253"/>
      <c r="H434" s="256">
        <v>15</v>
      </c>
      <c r="I434" s="257"/>
      <c r="J434" s="253"/>
      <c r="K434" s="253"/>
      <c r="L434" s="258"/>
      <c r="M434" s="259"/>
      <c r="N434" s="260"/>
      <c r="O434" s="260"/>
      <c r="P434" s="260"/>
      <c r="Q434" s="260"/>
      <c r="R434" s="260"/>
      <c r="S434" s="260"/>
      <c r="T434" s="261"/>
      <c r="U434" s="14"/>
      <c r="V434" s="14"/>
      <c r="W434" s="14"/>
      <c r="X434" s="14"/>
      <c r="Y434" s="14"/>
      <c r="Z434" s="14"/>
      <c r="AA434" s="14"/>
      <c r="AB434" s="14"/>
      <c r="AC434" s="14"/>
      <c r="AD434" s="14"/>
      <c r="AE434" s="14"/>
      <c r="AT434" s="262" t="s">
        <v>146</v>
      </c>
      <c r="AU434" s="262" t="s">
        <v>84</v>
      </c>
      <c r="AV434" s="14" t="s">
        <v>84</v>
      </c>
      <c r="AW434" s="14" t="s">
        <v>30</v>
      </c>
      <c r="AX434" s="14" t="s">
        <v>74</v>
      </c>
      <c r="AY434" s="262" t="s">
        <v>137</v>
      </c>
    </row>
    <row r="435" s="15" customFormat="1">
      <c r="A435" s="15"/>
      <c r="B435" s="263"/>
      <c r="C435" s="264"/>
      <c r="D435" s="243" t="s">
        <v>146</v>
      </c>
      <c r="E435" s="265" t="s">
        <v>1</v>
      </c>
      <c r="F435" s="266" t="s">
        <v>151</v>
      </c>
      <c r="G435" s="264"/>
      <c r="H435" s="267">
        <v>15</v>
      </c>
      <c r="I435" s="268"/>
      <c r="J435" s="264"/>
      <c r="K435" s="264"/>
      <c r="L435" s="269"/>
      <c r="M435" s="270"/>
      <c r="N435" s="271"/>
      <c r="O435" s="271"/>
      <c r="P435" s="271"/>
      <c r="Q435" s="271"/>
      <c r="R435" s="271"/>
      <c r="S435" s="271"/>
      <c r="T435" s="272"/>
      <c r="U435" s="15"/>
      <c r="V435" s="15"/>
      <c r="W435" s="15"/>
      <c r="X435" s="15"/>
      <c r="Y435" s="15"/>
      <c r="Z435" s="15"/>
      <c r="AA435" s="15"/>
      <c r="AB435" s="15"/>
      <c r="AC435" s="15"/>
      <c r="AD435" s="15"/>
      <c r="AE435" s="15"/>
      <c r="AT435" s="273" t="s">
        <v>146</v>
      </c>
      <c r="AU435" s="273" t="s">
        <v>84</v>
      </c>
      <c r="AV435" s="15" t="s">
        <v>144</v>
      </c>
      <c r="AW435" s="15" t="s">
        <v>30</v>
      </c>
      <c r="AX435" s="15" t="s">
        <v>82</v>
      </c>
      <c r="AY435" s="273" t="s">
        <v>137</v>
      </c>
    </row>
    <row r="436" s="2" customFormat="1" ht="24.15" customHeight="1">
      <c r="A436" s="38"/>
      <c r="B436" s="39"/>
      <c r="C436" s="227" t="s">
        <v>516</v>
      </c>
      <c r="D436" s="227" t="s">
        <v>140</v>
      </c>
      <c r="E436" s="228" t="s">
        <v>517</v>
      </c>
      <c r="F436" s="229" t="s">
        <v>518</v>
      </c>
      <c r="G436" s="230" t="s">
        <v>228</v>
      </c>
      <c r="H436" s="231">
        <v>76</v>
      </c>
      <c r="I436" s="232"/>
      <c r="J436" s="233">
        <f>ROUND(I436*H436,2)</f>
        <v>0</v>
      </c>
      <c r="K436" s="234"/>
      <c r="L436" s="44"/>
      <c r="M436" s="235" t="s">
        <v>1</v>
      </c>
      <c r="N436" s="236" t="s">
        <v>39</v>
      </c>
      <c r="O436" s="91"/>
      <c r="P436" s="237">
        <f>O436*H436</f>
        <v>0</v>
      </c>
      <c r="Q436" s="237">
        <v>0</v>
      </c>
      <c r="R436" s="237">
        <f>Q436*H436</f>
        <v>0</v>
      </c>
      <c r="S436" s="237">
        <v>0.053999999999999999</v>
      </c>
      <c r="T436" s="238">
        <f>S436*H436</f>
        <v>4.1040000000000001</v>
      </c>
      <c r="U436" s="38"/>
      <c r="V436" s="38"/>
      <c r="W436" s="38"/>
      <c r="X436" s="38"/>
      <c r="Y436" s="38"/>
      <c r="Z436" s="38"/>
      <c r="AA436" s="38"/>
      <c r="AB436" s="38"/>
      <c r="AC436" s="38"/>
      <c r="AD436" s="38"/>
      <c r="AE436" s="38"/>
      <c r="AR436" s="239" t="s">
        <v>144</v>
      </c>
      <c r="AT436" s="239" t="s">
        <v>140</v>
      </c>
      <c r="AU436" s="239" t="s">
        <v>84</v>
      </c>
      <c r="AY436" s="17" t="s">
        <v>137</v>
      </c>
      <c r="BE436" s="240">
        <f>IF(N436="základní",J436,0)</f>
        <v>0</v>
      </c>
      <c r="BF436" s="240">
        <f>IF(N436="snížená",J436,0)</f>
        <v>0</v>
      </c>
      <c r="BG436" s="240">
        <f>IF(N436="zákl. přenesená",J436,0)</f>
        <v>0</v>
      </c>
      <c r="BH436" s="240">
        <f>IF(N436="sníž. přenesená",J436,0)</f>
        <v>0</v>
      </c>
      <c r="BI436" s="240">
        <f>IF(N436="nulová",J436,0)</f>
        <v>0</v>
      </c>
      <c r="BJ436" s="17" t="s">
        <v>82</v>
      </c>
      <c r="BK436" s="240">
        <f>ROUND(I436*H436,2)</f>
        <v>0</v>
      </c>
      <c r="BL436" s="17" t="s">
        <v>144</v>
      </c>
      <c r="BM436" s="239" t="s">
        <v>519</v>
      </c>
    </row>
    <row r="437" s="13" customFormat="1">
      <c r="A437" s="13"/>
      <c r="B437" s="241"/>
      <c r="C437" s="242"/>
      <c r="D437" s="243" t="s">
        <v>146</v>
      </c>
      <c r="E437" s="244" t="s">
        <v>1</v>
      </c>
      <c r="F437" s="245" t="s">
        <v>147</v>
      </c>
      <c r="G437" s="242"/>
      <c r="H437" s="244" t="s">
        <v>1</v>
      </c>
      <c r="I437" s="246"/>
      <c r="J437" s="242"/>
      <c r="K437" s="242"/>
      <c r="L437" s="247"/>
      <c r="M437" s="248"/>
      <c r="N437" s="249"/>
      <c r="O437" s="249"/>
      <c r="P437" s="249"/>
      <c r="Q437" s="249"/>
      <c r="R437" s="249"/>
      <c r="S437" s="249"/>
      <c r="T437" s="250"/>
      <c r="U437" s="13"/>
      <c r="V437" s="13"/>
      <c r="W437" s="13"/>
      <c r="X437" s="13"/>
      <c r="Y437" s="13"/>
      <c r="Z437" s="13"/>
      <c r="AA437" s="13"/>
      <c r="AB437" s="13"/>
      <c r="AC437" s="13"/>
      <c r="AD437" s="13"/>
      <c r="AE437" s="13"/>
      <c r="AT437" s="251" t="s">
        <v>146</v>
      </c>
      <c r="AU437" s="251" t="s">
        <v>84</v>
      </c>
      <c r="AV437" s="13" t="s">
        <v>82</v>
      </c>
      <c r="AW437" s="13" t="s">
        <v>30</v>
      </c>
      <c r="AX437" s="13" t="s">
        <v>74</v>
      </c>
      <c r="AY437" s="251" t="s">
        <v>137</v>
      </c>
    </row>
    <row r="438" s="14" customFormat="1">
      <c r="A438" s="14"/>
      <c r="B438" s="252"/>
      <c r="C438" s="253"/>
      <c r="D438" s="243" t="s">
        <v>146</v>
      </c>
      <c r="E438" s="254" t="s">
        <v>1</v>
      </c>
      <c r="F438" s="255" t="s">
        <v>520</v>
      </c>
      <c r="G438" s="253"/>
      <c r="H438" s="256">
        <v>76</v>
      </c>
      <c r="I438" s="257"/>
      <c r="J438" s="253"/>
      <c r="K438" s="253"/>
      <c r="L438" s="258"/>
      <c r="M438" s="259"/>
      <c r="N438" s="260"/>
      <c r="O438" s="260"/>
      <c r="P438" s="260"/>
      <c r="Q438" s="260"/>
      <c r="R438" s="260"/>
      <c r="S438" s="260"/>
      <c r="T438" s="261"/>
      <c r="U438" s="14"/>
      <c r="V438" s="14"/>
      <c r="W438" s="14"/>
      <c r="X438" s="14"/>
      <c r="Y438" s="14"/>
      <c r="Z438" s="14"/>
      <c r="AA438" s="14"/>
      <c r="AB438" s="14"/>
      <c r="AC438" s="14"/>
      <c r="AD438" s="14"/>
      <c r="AE438" s="14"/>
      <c r="AT438" s="262" t="s">
        <v>146</v>
      </c>
      <c r="AU438" s="262" t="s">
        <v>84</v>
      </c>
      <c r="AV438" s="14" t="s">
        <v>84</v>
      </c>
      <c r="AW438" s="14" t="s">
        <v>30</v>
      </c>
      <c r="AX438" s="14" t="s">
        <v>74</v>
      </c>
      <c r="AY438" s="262" t="s">
        <v>137</v>
      </c>
    </row>
    <row r="439" s="15" customFormat="1">
      <c r="A439" s="15"/>
      <c r="B439" s="263"/>
      <c r="C439" s="264"/>
      <c r="D439" s="243" t="s">
        <v>146</v>
      </c>
      <c r="E439" s="265" t="s">
        <v>1</v>
      </c>
      <c r="F439" s="266" t="s">
        <v>151</v>
      </c>
      <c r="G439" s="264"/>
      <c r="H439" s="267">
        <v>76</v>
      </c>
      <c r="I439" s="268"/>
      <c r="J439" s="264"/>
      <c r="K439" s="264"/>
      <c r="L439" s="269"/>
      <c r="M439" s="270"/>
      <c r="N439" s="271"/>
      <c r="O439" s="271"/>
      <c r="P439" s="271"/>
      <c r="Q439" s="271"/>
      <c r="R439" s="271"/>
      <c r="S439" s="271"/>
      <c r="T439" s="272"/>
      <c r="U439" s="15"/>
      <c r="V439" s="15"/>
      <c r="W439" s="15"/>
      <c r="X439" s="15"/>
      <c r="Y439" s="15"/>
      <c r="Z439" s="15"/>
      <c r="AA439" s="15"/>
      <c r="AB439" s="15"/>
      <c r="AC439" s="15"/>
      <c r="AD439" s="15"/>
      <c r="AE439" s="15"/>
      <c r="AT439" s="273" t="s">
        <v>146</v>
      </c>
      <c r="AU439" s="273" t="s">
        <v>84</v>
      </c>
      <c r="AV439" s="15" t="s">
        <v>144</v>
      </c>
      <c r="AW439" s="15" t="s">
        <v>30</v>
      </c>
      <c r="AX439" s="15" t="s">
        <v>82</v>
      </c>
      <c r="AY439" s="273" t="s">
        <v>137</v>
      </c>
    </row>
    <row r="440" s="2" customFormat="1" ht="24.15" customHeight="1">
      <c r="A440" s="38"/>
      <c r="B440" s="39"/>
      <c r="C440" s="227" t="s">
        <v>521</v>
      </c>
      <c r="D440" s="227" t="s">
        <v>140</v>
      </c>
      <c r="E440" s="228" t="s">
        <v>522</v>
      </c>
      <c r="F440" s="229" t="s">
        <v>523</v>
      </c>
      <c r="G440" s="230" t="s">
        <v>217</v>
      </c>
      <c r="H440" s="231">
        <v>0.047</v>
      </c>
      <c r="I440" s="232"/>
      <c r="J440" s="233">
        <f>ROUND(I440*H440,2)</f>
        <v>0</v>
      </c>
      <c r="K440" s="234"/>
      <c r="L440" s="44"/>
      <c r="M440" s="235" t="s">
        <v>1</v>
      </c>
      <c r="N440" s="236" t="s">
        <v>39</v>
      </c>
      <c r="O440" s="91"/>
      <c r="P440" s="237">
        <f>O440*H440</f>
        <v>0</v>
      </c>
      <c r="Q440" s="237">
        <v>0</v>
      </c>
      <c r="R440" s="237">
        <f>Q440*H440</f>
        <v>0</v>
      </c>
      <c r="S440" s="237">
        <v>1.244</v>
      </c>
      <c r="T440" s="238">
        <f>S440*H440</f>
        <v>0.058467999999999999</v>
      </c>
      <c r="U440" s="38"/>
      <c r="V440" s="38"/>
      <c r="W440" s="38"/>
      <c r="X440" s="38"/>
      <c r="Y440" s="38"/>
      <c r="Z440" s="38"/>
      <c r="AA440" s="38"/>
      <c r="AB440" s="38"/>
      <c r="AC440" s="38"/>
      <c r="AD440" s="38"/>
      <c r="AE440" s="38"/>
      <c r="AR440" s="239" t="s">
        <v>144</v>
      </c>
      <c r="AT440" s="239" t="s">
        <v>140</v>
      </c>
      <c r="AU440" s="239" t="s">
        <v>84</v>
      </c>
      <c r="AY440" s="17" t="s">
        <v>137</v>
      </c>
      <c r="BE440" s="240">
        <f>IF(N440="základní",J440,0)</f>
        <v>0</v>
      </c>
      <c r="BF440" s="240">
        <f>IF(N440="snížená",J440,0)</f>
        <v>0</v>
      </c>
      <c r="BG440" s="240">
        <f>IF(N440="zákl. přenesená",J440,0)</f>
        <v>0</v>
      </c>
      <c r="BH440" s="240">
        <f>IF(N440="sníž. přenesená",J440,0)</f>
        <v>0</v>
      </c>
      <c r="BI440" s="240">
        <f>IF(N440="nulová",J440,0)</f>
        <v>0</v>
      </c>
      <c r="BJ440" s="17" t="s">
        <v>82</v>
      </c>
      <c r="BK440" s="240">
        <f>ROUND(I440*H440,2)</f>
        <v>0</v>
      </c>
      <c r="BL440" s="17" t="s">
        <v>144</v>
      </c>
      <c r="BM440" s="239" t="s">
        <v>524</v>
      </c>
    </row>
    <row r="441" s="13" customFormat="1">
      <c r="A441" s="13"/>
      <c r="B441" s="241"/>
      <c r="C441" s="242"/>
      <c r="D441" s="243" t="s">
        <v>146</v>
      </c>
      <c r="E441" s="244" t="s">
        <v>1</v>
      </c>
      <c r="F441" s="245" t="s">
        <v>147</v>
      </c>
      <c r="G441" s="242"/>
      <c r="H441" s="244" t="s">
        <v>1</v>
      </c>
      <c r="I441" s="246"/>
      <c r="J441" s="242"/>
      <c r="K441" s="242"/>
      <c r="L441" s="247"/>
      <c r="M441" s="248"/>
      <c r="N441" s="249"/>
      <c r="O441" s="249"/>
      <c r="P441" s="249"/>
      <c r="Q441" s="249"/>
      <c r="R441" s="249"/>
      <c r="S441" s="249"/>
      <c r="T441" s="250"/>
      <c r="U441" s="13"/>
      <c r="V441" s="13"/>
      <c r="W441" s="13"/>
      <c r="X441" s="13"/>
      <c r="Y441" s="13"/>
      <c r="Z441" s="13"/>
      <c r="AA441" s="13"/>
      <c r="AB441" s="13"/>
      <c r="AC441" s="13"/>
      <c r="AD441" s="13"/>
      <c r="AE441" s="13"/>
      <c r="AT441" s="251" t="s">
        <v>146</v>
      </c>
      <c r="AU441" s="251" t="s">
        <v>84</v>
      </c>
      <c r="AV441" s="13" t="s">
        <v>82</v>
      </c>
      <c r="AW441" s="13" t="s">
        <v>30</v>
      </c>
      <c r="AX441" s="13" t="s">
        <v>74</v>
      </c>
      <c r="AY441" s="251" t="s">
        <v>137</v>
      </c>
    </row>
    <row r="442" s="14" customFormat="1">
      <c r="A442" s="14"/>
      <c r="B442" s="252"/>
      <c r="C442" s="253"/>
      <c r="D442" s="243" t="s">
        <v>146</v>
      </c>
      <c r="E442" s="254" t="s">
        <v>1</v>
      </c>
      <c r="F442" s="255" t="s">
        <v>525</v>
      </c>
      <c r="G442" s="253"/>
      <c r="H442" s="256">
        <v>0.047</v>
      </c>
      <c r="I442" s="257"/>
      <c r="J442" s="253"/>
      <c r="K442" s="253"/>
      <c r="L442" s="258"/>
      <c r="M442" s="259"/>
      <c r="N442" s="260"/>
      <c r="O442" s="260"/>
      <c r="P442" s="260"/>
      <c r="Q442" s="260"/>
      <c r="R442" s="260"/>
      <c r="S442" s="260"/>
      <c r="T442" s="261"/>
      <c r="U442" s="14"/>
      <c r="V442" s="14"/>
      <c r="W442" s="14"/>
      <c r="X442" s="14"/>
      <c r="Y442" s="14"/>
      <c r="Z442" s="14"/>
      <c r="AA442" s="14"/>
      <c r="AB442" s="14"/>
      <c r="AC442" s="14"/>
      <c r="AD442" s="14"/>
      <c r="AE442" s="14"/>
      <c r="AT442" s="262" t="s">
        <v>146</v>
      </c>
      <c r="AU442" s="262" t="s">
        <v>84</v>
      </c>
      <c r="AV442" s="14" t="s">
        <v>84</v>
      </c>
      <c r="AW442" s="14" t="s">
        <v>30</v>
      </c>
      <c r="AX442" s="14" t="s">
        <v>74</v>
      </c>
      <c r="AY442" s="262" t="s">
        <v>137</v>
      </c>
    </row>
    <row r="443" s="15" customFormat="1">
      <c r="A443" s="15"/>
      <c r="B443" s="263"/>
      <c r="C443" s="264"/>
      <c r="D443" s="243" t="s">
        <v>146</v>
      </c>
      <c r="E443" s="265" t="s">
        <v>1</v>
      </c>
      <c r="F443" s="266" t="s">
        <v>151</v>
      </c>
      <c r="G443" s="264"/>
      <c r="H443" s="267">
        <v>0.047</v>
      </c>
      <c r="I443" s="268"/>
      <c r="J443" s="264"/>
      <c r="K443" s="264"/>
      <c r="L443" s="269"/>
      <c r="M443" s="270"/>
      <c r="N443" s="271"/>
      <c r="O443" s="271"/>
      <c r="P443" s="271"/>
      <c r="Q443" s="271"/>
      <c r="R443" s="271"/>
      <c r="S443" s="271"/>
      <c r="T443" s="272"/>
      <c r="U443" s="15"/>
      <c r="V443" s="15"/>
      <c r="W443" s="15"/>
      <c r="X443" s="15"/>
      <c r="Y443" s="15"/>
      <c r="Z443" s="15"/>
      <c r="AA443" s="15"/>
      <c r="AB443" s="15"/>
      <c r="AC443" s="15"/>
      <c r="AD443" s="15"/>
      <c r="AE443" s="15"/>
      <c r="AT443" s="273" t="s">
        <v>146</v>
      </c>
      <c r="AU443" s="273" t="s">
        <v>84</v>
      </c>
      <c r="AV443" s="15" t="s">
        <v>144</v>
      </c>
      <c r="AW443" s="15" t="s">
        <v>30</v>
      </c>
      <c r="AX443" s="15" t="s">
        <v>82</v>
      </c>
      <c r="AY443" s="273" t="s">
        <v>137</v>
      </c>
    </row>
    <row r="444" s="2" customFormat="1" ht="24.15" customHeight="1">
      <c r="A444" s="38"/>
      <c r="B444" s="39"/>
      <c r="C444" s="227" t="s">
        <v>526</v>
      </c>
      <c r="D444" s="227" t="s">
        <v>140</v>
      </c>
      <c r="E444" s="228" t="s">
        <v>527</v>
      </c>
      <c r="F444" s="229" t="s">
        <v>528</v>
      </c>
      <c r="G444" s="230" t="s">
        <v>217</v>
      </c>
      <c r="H444" s="231">
        <v>0.021000000000000001</v>
      </c>
      <c r="I444" s="232"/>
      <c r="J444" s="233">
        <f>ROUND(I444*H444,2)</f>
        <v>0</v>
      </c>
      <c r="K444" s="234"/>
      <c r="L444" s="44"/>
      <c r="M444" s="235" t="s">
        <v>1</v>
      </c>
      <c r="N444" s="236" t="s">
        <v>39</v>
      </c>
      <c r="O444" s="91"/>
      <c r="P444" s="237">
        <f>O444*H444</f>
        <v>0</v>
      </c>
      <c r="Q444" s="237">
        <v>0</v>
      </c>
      <c r="R444" s="237">
        <f>Q444*H444</f>
        <v>0</v>
      </c>
      <c r="S444" s="237">
        <v>1.258</v>
      </c>
      <c r="T444" s="238">
        <f>S444*H444</f>
        <v>0.026418000000000001</v>
      </c>
      <c r="U444" s="38"/>
      <c r="V444" s="38"/>
      <c r="W444" s="38"/>
      <c r="X444" s="38"/>
      <c r="Y444" s="38"/>
      <c r="Z444" s="38"/>
      <c r="AA444" s="38"/>
      <c r="AB444" s="38"/>
      <c r="AC444" s="38"/>
      <c r="AD444" s="38"/>
      <c r="AE444" s="38"/>
      <c r="AR444" s="239" t="s">
        <v>144</v>
      </c>
      <c r="AT444" s="239" t="s">
        <v>140</v>
      </c>
      <c r="AU444" s="239" t="s">
        <v>84</v>
      </c>
      <c r="AY444" s="17" t="s">
        <v>137</v>
      </c>
      <c r="BE444" s="240">
        <f>IF(N444="základní",J444,0)</f>
        <v>0</v>
      </c>
      <c r="BF444" s="240">
        <f>IF(N444="snížená",J444,0)</f>
        <v>0</v>
      </c>
      <c r="BG444" s="240">
        <f>IF(N444="zákl. přenesená",J444,0)</f>
        <v>0</v>
      </c>
      <c r="BH444" s="240">
        <f>IF(N444="sníž. přenesená",J444,0)</f>
        <v>0</v>
      </c>
      <c r="BI444" s="240">
        <f>IF(N444="nulová",J444,0)</f>
        <v>0</v>
      </c>
      <c r="BJ444" s="17" t="s">
        <v>82</v>
      </c>
      <c r="BK444" s="240">
        <f>ROUND(I444*H444,2)</f>
        <v>0</v>
      </c>
      <c r="BL444" s="17" t="s">
        <v>144</v>
      </c>
      <c r="BM444" s="239" t="s">
        <v>529</v>
      </c>
    </row>
    <row r="445" s="13" customFormat="1">
      <c r="A445" s="13"/>
      <c r="B445" s="241"/>
      <c r="C445" s="242"/>
      <c r="D445" s="243" t="s">
        <v>146</v>
      </c>
      <c r="E445" s="244" t="s">
        <v>1</v>
      </c>
      <c r="F445" s="245" t="s">
        <v>147</v>
      </c>
      <c r="G445" s="242"/>
      <c r="H445" s="244" t="s">
        <v>1</v>
      </c>
      <c r="I445" s="246"/>
      <c r="J445" s="242"/>
      <c r="K445" s="242"/>
      <c r="L445" s="247"/>
      <c r="M445" s="248"/>
      <c r="N445" s="249"/>
      <c r="O445" s="249"/>
      <c r="P445" s="249"/>
      <c r="Q445" s="249"/>
      <c r="R445" s="249"/>
      <c r="S445" s="249"/>
      <c r="T445" s="250"/>
      <c r="U445" s="13"/>
      <c r="V445" s="13"/>
      <c r="W445" s="13"/>
      <c r="X445" s="13"/>
      <c r="Y445" s="13"/>
      <c r="Z445" s="13"/>
      <c r="AA445" s="13"/>
      <c r="AB445" s="13"/>
      <c r="AC445" s="13"/>
      <c r="AD445" s="13"/>
      <c r="AE445" s="13"/>
      <c r="AT445" s="251" t="s">
        <v>146</v>
      </c>
      <c r="AU445" s="251" t="s">
        <v>84</v>
      </c>
      <c r="AV445" s="13" t="s">
        <v>82</v>
      </c>
      <c r="AW445" s="13" t="s">
        <v>30</v>
      </c>
      <c r="AX445" s="13" t="s">
        <v>74</v>
      </c>
      <c r="AY445" s="251" t="s">
        <v>137</v>
      </c>
    </row>
    <row r="446" s="14" customFormat="1">
      <c r="A446" s="14"/>
      <c r="B446" s="252"/>
      <c r="C446" s="253"/>
      <c r="D446" s="243" t="s">
        <v>146</v>
      </c>
      <c r="E446" s="254" t="s">
        <v>1</v>
      </c>
      <c r="F446" s="255" t="s">
        <v>530</v>
      </c>
      <c r="G446" s="253"/>
      <c r="H446" s="256">
        <v>0.021000000000000001</v>
      </c>
      <c r="I446" s="257"/>
      <c r="J446" s="253"/>
      <c r="K446" s="253"/>
      <c r="L446" s="258"/>
      <c r="M446" s="259"/>
      <c r="N446" s="260"/>
      <c r="O446" s="260"/>
      <c r="P446" s="260"/>
      <c r="Q446" s="260"/>
      <c r="R446" s="260"/>
      <c r="S446" s="260"/>
      <c r="T446" s="261"/>
      <c r="U446" s="14"/>
      <c r="V446" s="14"/>
      <c r="W446" s="14"/>
      <c r="X446" s="14"/>
      <c r="Y446" s="14"/>
      <c r="Z446" s="14"/>
      <c r="AA446" s="14"/>
      <c r="AB446" s="14"/>
      <c r="AC446" s="14"/>
      <c r="AD446" s="14"/>
      <c r="AE446" s="14"/>
      <c r="AT446" s="262" t="s">
        <v>146</v>
      </c>
      <c r="AU446" s="262" t="s">
        <v>84</v>
      </c>
      <c r="AV446" s="14" t="s">
        <v>84</v>
      </c>
      <c r="AW446" s="14" t="s">
        <v>30</v>
      </c>
      <c r="AX446" s="14" t="s">
        <v>74</v>
      </c>
      <c r="AY446" s="262" t="s">
        <v>137</v>
      </c>
    </row>
    <row r="447" s="15" customFormat="1">
      <c r="A447" s="15"/>
      <c r="B447" s="263"/>
      <c r="C447" s="264"/>
      <c r="D447" s="243" t="s">
        <v>146</v>
      </c>
      <c r="E447" s="265" t="s">
        <v>1</v>
      </c>
      <c r="F447" s="266" t="s">
        <v>151</v>
      </c>
      <c r="G447" s="264"/>
      <c r="H447" s="267">
        <v>0.021000000000000001</v>
      </c>
      <c r="I447" s="268"/>
      <c r="J447" s="264"/>
      <c r="K447" s="264"/>
      <c r="L447" s="269"/>
      <c r="M447" s="270"/>
      <c r="N447" s="271"/>
      <c r="O447" s="271"/>
      <c r="P447" s="271"/>
      <c r="Q447" s="271"/>
      <c r="R447" s="271"/>
      <c r="S447" s="271"/>
      <c r="T447" s="272"/>
      <c r="U447" s="15"/>
      <c r="V447" s="15"/>
      <c r="W447" s="15"/>
      <c r="X447" s="15"/>
      <c r="Y447" s="15"/>
      <c r="Z447" s="15"/>
      <c r="AA447" s="15"/>
      <c r="AB447" s="15"/>
      <c r="AC447" s="15"/>
      <c r="AD447" s="15"/>
      <c r="AE447" s="15"/>
      <c r="AT447" s="273" t="s">
        <v>146</v>
      </c>
      <c r="AU447" s="273" t="s">
        <v>84</v>
      </c>
      <c r="AV447" s="15" t="s">
        <v>144</v>
      </c>
      <c r="AW447" s="15" t="s">
        <v>30</v>
      </c>
      <c r="AX447" s="15" t="s">
        <v>82</v>
      </c>
      <c r="AY447" s="273" t="s">
        <v>137</v>
      </c>
    </row>
    <row r="448" s="2" customFormat="1" ht="24.15" customHeight="1">
      <c r="A448" s="38"/>
      <c r="B448" s="39"/>
      <c r="C448" s="227" t="s">
        <v>531</v>
      </c>
      <c r="D448" s="227" t="s">
        <v>140</v>
      </c>
      <c r="E448" s="228" t="s">
        <v>532</v>
      </c>
      <c r="F448" s="229" t="s">
        <v>533</v>
      </c>
      <c r="G448" s="230" t="s">
        <v>217</v>
      </c>
      <c r="H448" s="231">
        <v>0.51600000000000001</v>
      </c>
      <c r="I448" s="232"/>
      <c r="J448" s="233">
        <f>ROUND(I448*H448,2)</f>
        <v>0</v>
      </c>
      <c r="K448" s="234"/>
      <c r="L448" s="44"/>
      <c r="M448" s="235" t="s">
        <v>1</v>
      </c>
      <c r="N448" s="236" t="s">
        <v>39</v>
      </c>
      <c r="O448" s="91"/>
      <c r="P448" s="237">
        <f>O448*H448</f>
        <v>0</v>
      </c>
      <c r="Q448" s="237">
        <v>0</v>
      </c>
      <c r="R448" s="237">
        <f>Q448*H448</f>
        <v>0</v>
      </c>
      <c r="S448" s="237">
        <v>1.258</v>
      </c>
      <c r="T448" s="238">
        <f>S448*H448</f>
        <v>0.64912800000000004</v>
      </c>
      <c r="U448" s="38"/>
      <c r="V448" s="38"/>
      <c r="W448" s="38"/>
      <c r="X448" s="38"/>
      <c r="Y448" s="38"/>
      <c r="Z448" s="38"/>
      <c r="AA448" s="38"/>
      <c r="AB448" s="38"/>
      <c r="AC448" s="38"/>
      <c r="AD448" s="38"/>
      <c r="AE448" s="38"/>
      <c r="AR448" s="239" t="s">
        <v>144</v>
      </c>
      <c r="AT448" s="239" t="s">
        <v>140</v>
      </c>
      <c r="AU448" s="239" t="s">
        <v>84</v>
      </c>
      <c r="AY448" s="17" t="s">
        <v>137</v>
      </c>
      <c r="BE448" s="240">
        <f>IF(N448="základní",J448,0)</f>
        <v>0</v>
      </c>
      <c r="BF448" s="240">
        <f>IF(N448="snížená",J448,0)</f>
        <v>0</v>
      </c>
      <c r="BG448" s="240">
        <f>IF(N448="zákl. přenesená",J448,0)</f>
        <v>0</v>
      </c>
      <c r="BH448" s="240">
        <f>IF(N448="sníž. přenesená",J448,0)</f>
        <v>0</v>
      </c>
      <c r="BI448" s="240">
        <f>IF(N448="nulová",J448,0)</f>
        <v>0</v>
      </c>
      <c r="BJ448" s="17" t="s">
        <v>82</v>
      </c>
      <c r="BK448" s="240">
        <f>ROUND(I448*H448,2)</f>
        <v>0</v>
      </c>
      <c r="BL448" s="17" t="s">
        <v>144</v>
      </c>
      <c r="BM448" s="239" t="s">
        <v>534</v>
      </c>
    </row>
    <row r="449" s="13" customFormat="1">
      <c r="A449" s="13"/>
      <c r="B449" s="241"/>
      <c r="C449" s="242"/>
      <c r="D449" s="243" t="s">
        <v>146</v>
      </c>
      <c r="E449" s="244" t="s">
        <v>1</v>
      </c>
      <c r="F449" s="245" t="s">
        <v>147</v>
      </c>
      <c r="G449" s="242"/>
      <c r="H449" s="244" t="s">
        <v>1</v>
      </c>
      <c r="I449" s="246"/>
      <c r="J449" s="242"/>
      <c r="K449" s="242"/>
      <c r="L449" s="247"/>
      <c r="M449" s="248"/>
      <c r="N449" s="249"/>
      <c r="O449" s="249"/>
      <c r="P449" s="249"/>
      <c r="Q449" s="249"/>
      <c r="R449" s="249"/>
      <c r="S449" s="249"/>
      <c r="T449" s="250"/>
      <c r="U449" s="13"/>
      <c r="V449" s="13"/>
      <c r="W449" s="13"/>
      <c r="X449" s="13"/>
      <c r="Y449" s="13"/>
      <c r="Z449" s="13"/>
      <c r="AA449" s="13"/>
      <c r="AB449" s="13"/>
      <c r="AC449" s="13"/>
      <c r="AD449" s="13"/>
      <c r="AE449" s="13"/>
      <c r="AT449" s="251" t="s">
        <v>146</v>
      </c>
      <c r="AU449" s="251" t="s">
        <v>84</v>
      </c>
      <c r="AV449" s="13" t="s">
        <v>82</v>
      </c>
      <c r="AW449" s="13" t="s">
        <v>30</v>
      </c>
      <c r="AX449" s="13" t="s">
        <v>74</v>
      </c>
      <c r="AY449" s="251" t="s">
        <v>137</v>
      </c>
    </row>
    <row r="450" s="14" customFormat="1">
      <c r="A450" s="14"/>
      <c r="B450" s="252"/>
      <c r="C450" s="253"/>
      <c r="D450" s="243" t="s">
        <v>146</v>
      </c>
      <c r="E450" s="254" t="s">
        <v>1</v>
      </c>
      <c r="F450" s="255" t="s">
        <v>535</v>
      </c>
      <c r="G450" s="253"/>
      <c r="H450" s="256">
        <v>0.51600000000000001</v>
      </c>
      <c r="I450" s="257"/>
      <c r="J450" s="253"/>
      <c r="K450" s="253"/>
      <c r="L450" s="258"/>
      <c r="M450" s="259"/>
      <c r="N450" s="260"/>
      <c r="O450" s="260"/>
      <c r="P450" s="260"/>
      <c r="Q450" s="260"/>
      <c r="R450" s="260"/>
      <c r="S450" s="260"/>
      <c r="T450" s="261"/>
      <c r="U450" s="14"/>
      <c r="V450" s="14"/>
      <c r="W450" s="14"/>
      <c r="X450" s="14"/>
      <c r="Y450" s="14"/>
      <c r="Z450" s="14"/>
      <c r="AA450" s="14"/>
      <c r="AB450" s="14"/>
      <c r="AC450" s="14"/>
      <c r="AD450" s="14"/>
      <c r="AE450" s="14"/>
      <c r="AT450" s="262" t="s">
        <v>146</v>
      </c>
      <c r="AU450" s="262" t="s">
        <v>84</v>
      </c>
      <c r="AV450" s="14" t="s">
        <v>84</v>
      </c>
      <c r="AW450" s="14" t="s">
        <v>30</v>
      </c>
      <c r="AX450" s="14" t="s">
        <v>74</v>
      </c>
      <c r="AY450" s="262" t="s">
        <v>137</v>
      </c>
    </row>
    <row r="451" s="15" customFormat="1">
      <c r="A451" s="15"/>
      <c r="B451" s="263"/>
      <c r="C451" s="264"/>
      <c r="D451" s="243" t="s">
        <v>146</v>
      </c>
      <c r="E451" s="265" t="s">
        <v>1</v>
      </c>
      <c r="F451" s="266" t="s">
        <v>151</v>
      </c>
      <c r="G451" s="264"/>
      <c r="H451" s="267">
        <v>0.51600000000000001</v>
      </c>
      <c r="I451" s="268"/>
      <c r="J451" s="264"/>
      <c r="K451" s="264"/>
      <c r="L451" s="269"/>
      <c r="M451" s="270"/>
      <c r="N451" s="271"/>
      <c r="O451" s="271"/>
      <c r="P451" s="271"/>
      <c r="Q451" s="271"/>
      <c r="R451" s="271"/>
      <c r="S451" s="271"/>
      <c r="T451" s="272"/>
      <c r="U451" s="15"/>
      <c r="V451" s="15"/>
      <c r="W451" s="15"/>
      <c r="X451" s="15"/>
      <c r="Y451" s="15"/>
      <c r="Z451" s="15"/>
      <c r="AA451" s="15"/>
      <c r="AB451" s="15"/>
      <c r="AC451" s="15"/>
      <c r="AD451" s="15"/>
      <c r="AE451" s="15"/>
      <c r="AT451" s="273" t="s">
        <v>146</v>
      </c>
      <c r="AU451" s="273" t="s">
        <v>84</v>
      </c>
      <c r="AV451" s="15" t="s">
        <v>144</v>
      </c>
      <c r="AW451" s="15" t="s">
        <v>30</v>
      </c>
      <c r="AX451" s="15" t="s">
        <v>82</v>
      </c>
      <c r="AY451" s="273" t="s">
        <v>137</v>
      </c>
    </row>
    <row r="452" s="2" customFormat="1" ht="24.15" customHeight="1">
      <c r="A452" s="38"/>
      <c r="B452" s="39"/>
      <c r="C452" s="227" t="s">
        <v>536</v>
      </c>
      <c r="D452" s="227" t="s">
        <v>140</v>
      </c>
      <c r="E452" s="228" t="s">
        <v>537</v>
      </c>
      <c r="F452" s="229" t="s">
        <v>538</v>
      </c>
      <c r="G452" s="230" t="s">
        <v>143</v>
      </c>
      <c r="H452" s="231">
        <v>9.8000000000000007</v>
      </c>
      <c r="I452" s="232"/>
      <c r="J452" s="233">
        <f>ROUND(I452*H452,2)</f>
        <v>0</v>
      </c>
      <c r="K452" s="234"/>
      <c r="L452" s="44"/>
      <c r="M452" s="235" t="s">
        <v>1</v>
      </c>
      <c r="N452" s="236" t="s">
        <v>39</v>
      </c>
      <c r="O452" s="91"/>
      <c r="P452" s="237">
        <f>O452*H452</f>
        <v>0</v>
      </c>
      <c r="Q452" s="237">
        <v>0</v>
      </c>
      <c r="R452" s="237">
        <f>Q452*H452</f>
        <v>0</v>
      </c>
      <c r="S452" s="237">
        <v>1.6000000000000001</v>
      </c>
      <c r="T452" s="238">
        <f>S452*H452</f>
        <v>15.680000000000002</v>
      </c>
      <c r="U452" s="38"/>
      <c r="V452" s="38"/>
      <c r="W452" s="38"/>
      <c r="X452" s="38"/>
      <c r="Y452" s="38"/>
      <c r="Z452" s="38"/>
      <c r="AA452" s="38"/>
      <c r="AB452" s="38"/>
      <c r="AC452" s="38"/>
      <c r="AD452" s="38"/>
      <c r="AE452" s="38"/>
      <c r="AR452" s="239" t="s">
        <v>144</v>
      </c>
      <c r="AT452" s="239" t="s">
        <v>140</v>
      </c>
      <c r="AU452" s="239" t="s">
        <v>84</v>
      </c>
      <c r="AY452" s="17" t="s">
        <v>137</v>
      </c>
      <c r="BE452" s="240">
        <f>IF(N452="základní",J452,0)</f>
        <v>0</v>
      </c>
      <c r="BF452" s="240">
        <f>IF(N452="snížená",J452,0)</f>
        <v>0</v>
      </c>
      <c r="BG452" s="240">
        <f>IF(N452="zákl. přenesená",J452,0)</f>
        <v>0</v>
      </c>
      <c r="BH452" s="240">
        <f>IF(N452="sníž. přenesená",J452,0)</f>
        <v>0</v>
      </c>
      <c r="BI452" s="240">
        <f>IF(N452="nulová",J452,0)</f>
        <v>0</v>
      </c>
      <c r="BJ452" s="17" t="s">
        <v>82</v>
      </c>
      <c r="BK452" s="240">
        <f>ROUND(I452*H452,2)</f>
        <v>0</v>
      </c>
      <c r="BL452" s="17" t="s">
        <v>144</v>
      </c>
      <c r="BM452" s="239" t="s">
        <v>539</v>
      </c>
    </row>
    <row r="453" s="13" customFormat="1">
      <c r="A453" s="13"/>
      <c r="B453" s="241"/>
      <c r="C453" s="242"/>
      <c r="D453" s="243" t="s">
        <v>146</v>
      </c>
      <c r="E453" s="244" t="s">
        <v>1</v>
      </c>
      <c r="F453" s="245" t="s">
        <v>147</v>
      </c>
      <c r="G453" s="242"/>
      <c r="H453" s="244" t="s">
        <v>1</v>
      </c>
      <c r="I453" s="246"/>
      <c r="J453" s="242"/>
      <c r="K453" s="242"/>
      <c r="L453" s="247"/>
      <c r="M453" s="248"/>
      <c r="N453" s="249"/>
      <c r="O453" s="249"/>
      <c r="P453" s="249"/>
      <c r="Q453" s="249"/>
      <c r="R453" s="249"/>
      <c r="S453" s="249"/>
      <c r="T453" s="250"/>
      <c r="U453" s="13"/>
      <c r="V453" s="13"/>
      <c r="W453" s="13"/>
      <c r="X453" s="13"/>
      <c r="Y453" s="13"/>
      <c r="Z453" s="13"/>
      <c r="AA453" s="13"/>
      <c r="AB453" s="13"/>
      <c r="AC453" s="13"/>
      <c r="AD453" s="13"/>
      <c r="AE453" s="13"/>
      <c r="AT453" s="251" t="s">
        <v>146</v>
      </c>
      <c r="AU453" s="251" t="s">
        <v>84</v>
      </c>
      <c r="AV453" s="13" t="s">
        <v>82</v>
      </c>
      <c r="AW453" s="13" t="s">
        <v>30</v>
      </c>
      <c r="AX453" s="13" t="s">
        <v>74</v>
      </c>
      <c r="AY453" s="251" t="s">
        <v>137</v>
      </c>
    </row>
    <row r="454" s="13" customFormat="1">
      <c r="A454" s="13"/>
      <c r="B454" s="241"/>
      <c r="C454" s="242"/>
      <c r="D454" s="243" t="s">
        <v>146</v>
      </c>
      <c r="E454" s="244" t="s">
        <v>1</v>
      </c>
      <c r="F454" s="245" t="s">
        <v>148</v>
      </c>
      <c r="G454" s="242"/>
      <c r="H454" s="244" t="s">
        <v>1</v>
      </c>
      <c r="I454" s="246"/>
      <c r="J454" s="242"/>
      <c r="K454" s="242"/>
      <c r="L454" s="247"/>
      <c r="M454" s="248"/>
      <c r="N454" s="249"/>
      <c r="O454" s="249"/>
      <c r="P454" s="249"/>
      <c r="Q454" s="249"/>
      <c r="R454" s="249"/>
      <c r="S454" s="249"/>
      <c r="T454" s="250"/>
      <c r="U454" s="13"/>
      <c r="V454" s="13"/>
      <c r="W454" s="13"/>
      <c r="X454" s="13"/>
      <c r="Y454" s="13"/>
      <c r="Z454" s="13"/>
      <c r="AA454" s="13"/>
      <c r="AB454" s="13"/>
      <c r="AC454" s="13"/>
      <c r="AD454" s="13"/>
      <c r="AE454" s="13"/>
      <c r="AT454" s="251" t="s">
        <v>146</v>
      </c>
      <c r="AU454" s="251" t="s">
        <v>84</v>
      </c>
      <c r="AV454" s="13" t="s">
        <v>82</v>
      </c>
      <c r="AW454" s="13" t="s">
        <v>30</v>
      </c>
      <c r="AX454" s="13" t="s">
        <v>74</v>
      </c>
      <c r="AY454" s="251" t="s">
        <v>137</v>
      </c>
    </row>
    <row r="455" s="13" customFormat="1">
      <c r="A455" s="13"/>
      <c r="B455" s="241"/>
      <c r="C455" s="242"/>
      <c r="D455" s="243" t="s">
        <v>146</v>
      </c>
      <c r="E455" s="244" t="s">
        <v>1</v>
      </c>
      <c r="F455" s="245" t="s">
        <v>540</v>
      </c>
      <c r="G455" s="242"/>
      <c r="H455" s="244" t="s">
        <v>1</v>
      </c>
      <c r="I455" s="246"/>
      <c r="J455" s="242"/>
      <c r="K455" s="242"/>
      <c r="L455" s="247"/>
      <c r="M455" s="248"/>
      <c r="N455" s="249"/>
      <c r="O455" s="249"/>
      <c r="P455" s="249"/>
      <c r="Q455" s="249"/>
      <c r="R455" s="249"/>
      <c r="S455" s="249"/>
      <c r="T455" s="250"/>
      <c r="U455" s="13"/>
      <c r="V455" s="13"/>
      <c r="W455" s="13"/>
      <c r="X455" s="13"/>
      <c r="Y455" s="13"/>
      <c r="Z455" s="13"/>
      <c r="AA455" s="13"/>
      <c r="AB455" s="13"/>
      <c r="AC455" s="13"/>
      <c r="AD455" s="13"/>
      <c r="AE455" s="13"/>
      <c r="AT455" s="251" t="s">
        <v>146</v>
      </c>
      <c r="AU455" s="251" t="s">
        <v>84</v>
      </c>
      <c r="AV455" s="13" t="s">
        <v>82</v>
      </c>
      <c r="AW455" s="13" t="s">
        <v>30</v>
      </c>
      <c r="AX455" s="13" t="s">
        <v>74</v>
      </c>
      <c r="AY455" s="251" t="s">
        <v>137</v>
      </c>
    </row>
    <row r="456" s="14" customFormat="1">
      <c r="A456" s="14"/>
      <c r="B456" s="252"/>
      <c r="C456" s="253"/>
      <c r="D456" s="243" t="s">
        <v>146</v>
      </c>
      <c r="E456" s="254" t="s">
        <v>1</v>
      </c>
      <c r="F456" s="255" t="s">
        <v>541</v>
      </c>
      <c r="G456" s="253"/>
      <c r="H456" s="256">
        <v>9.8000000000000007</v>
      </c>
      <c r="I456" s="257"/>
      <c r="J456" s="253"/>
      <c r="K456" s="253"/>
      <c r="L456" s="258"/>
      <c r="M456" s="259"/>
      <c r="N456" s="260"/>
      <c r="O456" s="260"/>
      <c r="P456" s="260"/>
      <c r="Q456" s="260"/>
      <c r="R456" s="260"/>
      <c r="S456" s="260"/>
      <c r="T456" s="261"/>
      <c r="U456" s="14"/>
      <c r="V456" s="14"/>
      <c r="W456" s="14"/>
      <c r="X456" s="14"/>
      <c r="Y456" s="14"/>
      <c r="Z456" s="14"/>
      <c r="AA456" s="14"/>
      <c r="AB456" s="14"/>
      <c r="AC456" s="14"/>
      <c r="AD456" s="14"/>
      <c r="AE456" s="14"/>
      <c r="AT456" s="262" t="s">
        <v>146</v>
      </c>
      <c r="AU456" s="262" t="s">
        <v>84</v>
      </c>
      <c r="AV456" s="14" t="s">
        <v>84</v>
      </c>
      <c r="AW456" s="14" t="s">
        <v>30</v>
      </c>
      <c r="AX456" s="14" t="s">
        <v>74</v>
      </c>
      <c r="AY456" s="262" t="s">
        <v>137</v>
      </c>
    </row>
    <row r="457" s="15" customFormat="1">
      <c r="A457" s="15"/>
      <c r="B457" s="263"/>
      <c r="C457" s="264"/>
      <c r="D457" s="243" t="s">
        <v>146</v>
      </c>
      <c r="E457" s="265" t="s">
        <v>1</v>
      </c>
      <c r="F457" s="266" t="s">
        <v>151</v>
      </c>
      <c r="G457" s="264"/>
      <c r="H457" s="267">
        <v>9.8000000000000007</v>
      </c>
      <c r="I457" s="268"/>
      <c r="J457" s="264"/>
      <c r="K457" s="264"/>
      <c r="L457" s="269"/>
      <c r="M457" s="270"/>
      <c r="N457" s="271"/>
      <c r="O457" s="271"/>
      <c r="P457" s="271"/>
      <c r="Q457" s="271"/>
      <c r="R457" s="271"/>
      <c r="S457" s="271"/>
      <c r="T457" s="272"/>
      <c r="U457" s="15"/>
      <c r="V457" s="15"/>
      <c r="W457" s="15"/>
      <c r="X457" s="15"/>
      <c r="Y457" s="15"/>
      <c r="Z457" s="15"/>
      <c r="AA457" s="15"/>
      <c r="AB457" s="15"/>
      <c r="AC457" s="15"/>
      <c r="AD457" s="15"/>
      <c r="AE457" s="15"/>
      <c r="AT457" s="273" t="s">
        <v>146</v>
      </c>
      <c r="AU457" s="273" t="s">
        <v>84</v>
      </c>
      <c r="AV457" s="15" t="s">
        <v>144</v>
      </c>
      <c r="AW457" s="15" t="s">
        <v>30</v>
      </c>
      <c r="AX457" s="15" t="s">
        <v>82</v>
      </c>
      <c r="AY457" s="273" t="s">
        <v>137</v>
      </c>
    </row>
    <row r="458" s="2" customFormat="1" ht="24.15" customHeight="1">
      <c r="A458" s="38"/>
      <c r="B458" s="39"/>
      <c r="C458" s="227" t="s">
        <v>542</v>
      </c>
      <c r="D458" s="227" t="s">
        <v>140</v>
      </c>
      <c r="E458" s="228" t="s">
        <v>543</v>
      </c>
      <c r="F458" s="229" t="s">
        <v>544</v>
      </c>
      <c r="G458" s="230" t="s">
        <v>143</v>
      </c>
      <c r="H458" s="231">
        <v>5.8799999999999999</v>
      </c>
      <c r="I458" s="232"/>
      <c r="J458" s="233">
        <f>ROUND(I458*H458,2)</f>
        <v>0</v>
      </c>
      <c r="K458" s="234"/>
      <c r="L458" s="44"/>
      <c r="M458" s="235" t="s">
        <v>1</v>
      </c>
      <c r="N458" s="236" t="s">
        <v>39</v>
      </c>
      <c r="O458" s="91"/>
      <c r="P458" s="237">
        <f>O458*H458</f>
        <v>0</v>
      </c>
      <c r="Q458" s="237">
        <v>0</v>
      </c>
      <c r="R458" s="237">
        <f>Q458*H458</f>
        <v>0</v>
      </c>
      <c r="S458" s="237">
        <v>1.3999999999999999</v>
      </c>
      <c r="T458" s="238">
        <f>S458*H458</f>
        <v>8.2319999999999993</v>
      </c>
      <c r="U458" s="38"/>
      <c r="V458" s="38"/>
      <c r="W458" s="38"/>
      <c r="X458" s="38"/>
      <c r="Y458" s="38"/>
      <c r="Z458" s="38"/>
      <c r="AA458" s="38"/>
      <c r="AB458" s="38"/>
      <c r="AC458" s="38"/>
      <c r="AD458" s="38"/>
      <c r="AE458" s="38"/>
      <c r="AR458" s="239" t="s">
        <v>144</v>
      </c>
      <c r="AT458" s="239" t="s">
        <v>140</v>
      </c>
      <c r="AU458" s="239" t="s">
        <v>84</v>
      </c>
      <c r="AY458" s="17" t="s">
        <v>137</v>
      </c>
      <c r="BE458" s="240">
        <f>IF(N458="základní",J458,0)</f>
        <v>0</v>
      </c>
      <c r="BF458" s="240">
        <f>IF(N458="snížená",J458,0)</f>
        <v>0</v>
      </c>
      <c r="BG458" s="240">
        <f>IF(N458="zákl. přenesená",J458,0)</f>
        <v>0</v>
      </c>
      <c r="BH458" s="240">
        <f>IF(N458="sníž. přenesená",J458,0)</f>
        <v>0</v>
      </c>
      <c r="BI458" s="240">
        <f>IF(N458="nulová",J458,0)</f>
        <v>0</v>
      </c>
      <c r="BJ458" s="17" t="s">
        <v>82</v>
      </c>
      <c r="BK458" s="240">
        <f>ROUND(I458*H458,2)</f>
        <v>0</v>
      </c>
      <c r="BL458" s="17" t="s">
        <v>144</v>
      </c>
      <c r="BM458" s="239" t="s">
        <v>545</v>
      </c>
    </row>
    <row r="459" s="13" customFormat="1">
      <c r="A459" s="13"/>
      <c r="B459" s="241"/>
      <c r="C459" s="242"/>
      <c r="D459" s="243" t="s">
        <v>146</v>
      </c>
      <c r="E459" s="244" t="s">
        <v>1</v>
      </c>
      <c r="F459" s="245" t="s">
        <v>147</v>
      </c>
      <c r="G459" s="242"/>
      <c r="H459" s="244" t="s">
        <v>1</v>
      </c>
      <c r="I459" s="246"/>
      <c r="J459" s="242"/>
      <c r="K459" s="242"/>
      <c r="L459" s="247"/>
      <c r="M459" s="248"/>
      <c r="N459" s="249"/>
      <c r="O459" s="249"/>
      <c r="P459" s="249"/>
      <c r="Q459" s="249"/>
      <c r="R459" s="249"/>
      <c r="S459" s="249"/>
      <c r="T459" s="250"/>
      <c r="U459" s="13"/>
      <c r="V459" s="13"/>
      <c r="W459" s="13"/>
      <c r="X459" s="13"/>
      <c r="Y459" s="13"/>
      <c r="Z459" s="13"/>
      <c r="AA459" s="13"/>
      <c r="AB459" s="13"/>
      <c r="AC459" s="13"/>
      <c r="AD459" s="13"/>
      <c r="AE459" s="13"/>
      <c r="AT459" s="251" t="s">
        <v>146</v>
      </c>
      <c r="AU459" s="251" t="s">
        <v>84</v>
      </c>
      <c r="AV459" s="13" t="s">
        <v>82</v>
      </c>
      <c r="AW459" s="13" t="s">
        <v>30</v>
      </c>
      <c r="AX459" s="13" t="s">
        <v>74</v>
      </c>
      <c r="AY459" s="251" t="s">
        <v>137</v>
      </c>
    </row>
    <row r="460" s="13" customFormat="1">
      <c r="A460" s="13"/>
      <c r="B460" s="241"/>
      <c r="C460" s="242"/>
      <c r="D460" s="243" t="s">
        <v>146</v>
      </c>
      <c r="E460" s="244" t="s">
        <v>1</v>
      </c>
      <c r="F460" s="245" t="s">
        <v>148</v>
      </c>
      <c r="G460" s="242"/>
      <c r="H460" s="244" t="s">
        <v>1</v>
      </c>
      <c r="I460" s="246"/>
      <c r="J460" s="242"/>
      <c r="K460" s="242"/>
      <c r="L460" s="247"/>
      <c r="M460" s="248"/>
      <c r="N460" s="249"/>
      <c r="O460" s="249"/>
      <c r="P460" s="249"/>
      <c r="Q460" s="249"/>
      <c r="R460" s="249"/>
      <c r="S460" s="249"/>
      <c r="T460" s="250"/>
      <c r="U460" s="13"/>
      <c r="V460" s="13"/>
      <c r="W460" s="13"/>
      <c r="X460" s="13"/>
      <c r="Y460" s="13"/>
      <c r="Z460" s="13"/>
      <c r="AA460" s="13"/>
      <c r="AB460" s="13"/>
      <c r="AC460" s="13"/>
      <c r="AD460" s="13"/>
      <c r="AE460" s="13"/>
      <c r="AT460" s="251" t="s">
        <v>146</v>
      </c>
      <c r="AU460" s="251" t="s">
        <v>84</v>
      </c>
      <c r="AV460" s="13" t="s">
        <v>82</v>
      </c>
      <c r="AW460" s="13" t="s">
        <v>30</v>
      </c>
      <c r="AX460" s="13" t="s">
        <v>74</v>
      </c>
      <c r="AY460" s="251" t="s">
        <v>137</v>
      </c>
    </row>
    <row r="461" s="13" customFormat="1">
      <c r="A461" s="13"/>
      <c r="B461" s="241"/>
      <c r="C461" s="242"/>
      <c r="D461" s="243" t="s">
        <v>146</v>
      </c>
      <c r="E461" s="244" t="s">
        <v>1</v>
      </c>
      <c r="F461" s="245" t="s">
        <v>540</v>
      </c>
      <c r="G461" s="242"/>
      <c r="H461" s="244" t="s">
        <v>1</v>
      </c>
      <c r="I461" s="246"/>
      <c r="J461" s="242"/>
      <c r="K461" s="242"/>
      <c r="L461" s="247"/>
      <c r="M461" s="248"/>
      <c r="N461" s="249"/>
      <c r="O461" s="249"/>
      <c r="P461" s="249"/>
      <c r="Q461" s="249"/>
      <c r="R461" s="249"/>
      <c r="S461" s="249"/>
      <c r="T461" s="250"/>
      <c r="U461" s="13"/>
      <c r="V461" s="13"/>
      <c r="W461" s="13"/>
      <c r="X461" s="13"/>
      <c r="Y461" s="13"/>
      <c r="Z461" s="13"/>
      <c r="AA461" s="13"/>
      <c r="AB461" s="13"/>
      <c r="AC461" s="13"/>
      <c r="AD461" s="13"/>
      <c r="AE461" s="13"/>
      <c r="AT461" s="251" t="s">
        <v>146</v>
      </c>
      <c r="AU461" s="251" t="s">
        <v>84</v>
      </c>
      <c r="AV461" s="13" t="s">
        <v>82</v>
      </c>
      <c r="AW461" s="13" t="s">
        <v>30</v>
      </c>
      <c r="AX461" s="13" t="s">
        <v>74</v>
      </c>
      <c r="AY461" s="251" t="s">
        <v>137</v>
      </c>
    </row>
    <row r="462" s="14" customFormat="1">
      <c r="A462" s="14"/>
      <c r="B462" s="252"/>
      <c r="C462" s="253"/>
      <c r="D462" s="243" t="s">
        <v>146</v>
      </c>
      <c r="E462" s="254" t="s">
        <v>1</v>
      </c>
      <c r="F462" s="255" t="s">
        <v>546</v>
      </c>
      <c r="G462" s="253"/>
      <c r="H462" s="256">
        <v>5.8799999999999999</v>
      </c>
      <c r="I462" s="257"/>
      <c r="J462" s="253"/>
      <c r="K462" s="253"/>
      <c r="L462" s="258"/>
      <c r="M462" s="259"/>
      <c r="N462" s="260"/>
      <c r="O462" s="260"/>
      <c r="P462" s="260"/>
      <c r="Q462" s="260"/>
      <c r="R462" s="260"/>
      <c r="S462" s="260"/>
      <c r="T462" s="261"/>
      <c r="U462" s="14"/>
      <c r="V462" s="14"/>
      <c r="W462" s="14"/>
      <c r="X462" s="14"/>
      <c r="Y462" s="14"/>
      <c r="Z462" s="14"/>
      <c r="AA462" s="14"/>
      <c r="AB462" s="14"/>
      <c r="AC462" s="14"/>
      <c r="AD462" s="14"/>
      <c r="AE462" s="14"/>
      <c r="AT462" s="262" t="s">
        <v>146</v>
      </c>
      <c r="AU462" s="262" t="s">
        <v>84</v>
      </c>
      <c r="AV462" s="14" t="s">
        <v>84</v>
      </c>
      <c r="AW462" s="14" t="s">
        <v>30</v>
      </c>
      <c r="AX462" s="14" t="s">
        <v>74</v>
      </c>
      <c r="AY462" s="262" t="s">
        <v>137</v>
      </c>
    </row>
    <row r="463" s="15" customFormat="1">
      <c r="A463" s="15"/>
      <c r="B463" s="263"/>
      <c r="C463" s="264"/>
      <c r="D463" s="243" t="s">
        <v>146</v>
      </c>
      <c r="E463" s="265" t="s">
        <v>1</v>
      </c>
      <c r="F463" s="266" t="s">
        <v>151</v>
      </c>
      <c r="G463" s="264"/>
      <c r="H463" s="267">
        <v>5.8799999999999999</v>
      </c>
      <c r="I463" s="268"/>
      <c r="J463" s="264"/>
      <c r="K463" s="264"/>
      <c r="L463" s="269"/>
      <c r="M463" s="270"/>
      <c r="N463" s="271"/>
      <c r="O463" s="271"/>
      <c r="P463" s="271"/>
      <c r="Q463" s="271"/>
      <c r="R463" s="271"/>
      <c r="S463" s="271"/>
      <c r="T463" s="272"/>
      <c r="U463" s="15"/>
      <c r="V463" s="15"/>
      <c r="W463" s="15"/>
      <c r="X463" s="15"/>
      <c r="Y463" s="15"/>
      <c r="Z463" s="15"/>
      <c r="AA463" s="15"/>
      <c r="AB463" s="15"/>
      <c r="AC463" s="15"/>
      <c r="AD463" s="15"/>
      <c r="AE463" s="15"/>
      <c r="AT463" s="273" t="s">
        <v>146</v>
      </c>
      <c r="AU463" s="273" t="s">
        <v>84</v>
      </c>
      <c r="AV463" s="15" t="s">
        <v>144</v>
      </c>
      <c r="AW463" s="15" t="s">
        <v>30</v>
      </c>
      <c r="AX463" s="15" t="s">
        <v>82</v>
      </c>
      <c r="AY463" s="273" t="s">
        <v>137</v>
      </c>
    </row>
    <row r="464" s="2" customFormat="1" ht="24.15" customHeight="1">
      <c r="A464" s="38"/>
      <c r="B464" s="39"/>
      <c r="C464" s="227" t="s">
        <v>547</v>
      </c>
      <c r="D464" s="227" t="s">
        <v>140</v>
      </c>
      <c r="E464" s="228" t="s">
        <v>548</v>
      </c>
      <c r="F464" s="229" t="s">
        <v>549</v>
      </c>
      <c r="G464" s="230" t="s">
        <v>414</v>
      </c>
      <c r="H464" s="231">
        <v>71</v>
      </c>
      <c r="I464" s="232"/>
      <c r="J464" s="233">
        <f>ROUND(I464*H464,2)</f>
        <v>0</v>
      </c>
      <c r="K464" s="234"/>
      <c r="L464" s="44"/>
      <c r="M464" s="235" t="s">
        <v>1</v>
      </c>
      <c r="N464" s="236" t="s">
        <v>39</v>
      </c>
      <c r="O464" s="91"/>
      <c r="P464" s="237">
        <f>O464*H464</f>
        <v>0</v>
      </c>
      <c r="Q464" s="237">
        <v>0</v>
      </c>
      <c r="R464" s="237">
        <f>Q464*H464</f>
        <v>0</v>
      </c>
      <c r="S464" s="237">
        <v>0.11</v>
      </c>
      <c r="T464" s="238">
        <f>S464*H464</f>
        <v>7.8099999999999996</v>
      </c>
      <c r="U464" s="38"/>
      <c r="V464" s="38"/>
      <c r="W464" s="38"/>
      <c r="X464" s="38"/>
      <c r="Y464" s="38"/>
      <c r="Z464" s="38"/>
      <c r="AA464" s="38"/>
      <c r="AB464" s="38"/>
      <c r="AC464" s="38"/>
      <c r="AD464" s="38"/>
      <c r="AE464" s="38"/>
      <c r="AR464" s="239" t="s">
        <v>144</v>
      </c>
      <c r="AT464" s="239" t="s">
        <v>140</v>
      </c>
      <c r="AU464" s="239" t="s">
        <v>84</v>
      </c>
      <c r="AY464" s="17" t="s">
        <v>137</v>
      </c>
      <c r="BE464" s="240">
        <f>IF(N464="základní",J464,0)</f>
        <v>0</v>
      </c>
      <c r="BF464" s="240">
        <f>IF(N464="snížená",J464,0)</f>
        <v>0</v>
      </c>
      <c r="BG464" s="240">
        <f>IF(N464="zákl. přenesená",J464,0)</f>
        <v>0</v>
      </c>
      <c r="BH464" s="240">
        <f>IF(N464="sníž. přenesená",J464,0)</f>
        <v>0</v>
      </c>
      <c r="BI464" s="240">
        <f>IF(N464="nulová",J464,0)</f>
        <v>0</v>
      </c>
      <c r="BJ464" s="17" t="s">
        <v>82</v>
      </c>
      <c r="BK464" s="240">
        <f>ROUND(I464*H464,2)</f>
        <v>0</v>
      </c>
      <c r="BL464" s="17" t="s">
        <v>144</v>
      </c>
      <c r="BM464" s="239" t="s">
        <v>550</v>
      </c>
    </row>
    <row r="465" s="13" customFormat="1">
      <c r="A465" s="13"/>
      <c r="B465" s="241"/>
      <c r="C465" s="242"/>
      <c r="D465" s="243" t="s">
        <v>146</v>
      </c>
      <c r="E465" s="244" t="s">
        <v>1</v>
      </c>
      <c r="F465" s="245" t="s">
        <v>147</v>
      </c>
      <c r="G465" s="242"/>
      <c r="H465" s="244" t="s">
        <v>1</v>
      </c>
      <c r="I465" s="246"/>
      <c r="J465" s="242"/>
      <c r="K465" s="242"/>
      <c r="L465" s="247"/>
      <c r="M465" s="248"/>
      <c r="N465" s="249"/>
      <c r="O465" s="249"/>
      <c r="P465" s="249"/>
      <c r="Q465" s="249"/>
      <c r="R465" s="249"/>
      <c r="S465" s="249"/>
      <c r="T465" s="250"/>
      <c r="U465" s="13"/>
      <c r="V465" s="13"/>
      <c r="W465" s="13"/>
      <c r="X465" s="13"/>
      <c r="Y465" s="13"/>
      <c r="Z465" s="13"/>
      <c r="AA465" s="13"/>
      <c r="AB465" s="13"/>
      <c r="AC465" s="13"/>
      <c r="AD465" s="13"/>
      <c r="AE465" s="13"/>
      <c r="AT465" s="251" t="s">
        <v>146</v>
      </c>
      <c r="AU465" s="251" t="s">
        <v>84</v>
      </c>
      <c r="AV465" s="13" t="s">
        <v>82</v>
      </c>
      <c r="AW465" s="13" t="s">
        <v>30</v>
      </c>
      <c r="AX465" s="13" t="s">
        <v>74</v>
      </c>
      <c r="AY465" s="251" t="s">
        <v>137</v>
      </c>
    </row>
    <row r="466" s="14" customFormat="1">
      <c r="A466" s="14"/>
      <c r="B466" s="252"/>
      <c r="C466" s="253"/>
      <c r="D466" s="243" t="s">
        <v>146</v>
      </c>
      <c r="E466" s="254" t="s">
        <v>1</v>
      </c>
      <c r="F466" s="255" t="s">
        <v>551</v>
      </c>
      <c r="G466" s="253"/>
      <c r="H466" s="256">
        <v>71</v>
      </c>
      <c r="I466" s="257"/>
      <c r="J466" s="253"/>
      <c r="K466" s="253"/>
      <c r="L466" s="258"/>
      <c r="M466" s="259"/>
      <c r="N466" s="260"/>
      <c r="O466" s="260"/>
      <c r="P466" s="260"/>
      <c r="Q466" s="260"/>
      <c r="R466" s="260"/>
      <c r="S466" s="260"/>
      <c r="T466" s="261"/>
      <c r="U466" s="14"/>
      <c r="V466" s="14"/>
      <c r="W466" s="14"/>
      <c r="X466" s="14"/>
      <c r="Y466" s="14"/>
      <c r="Z466" s="14"/>
      <c r="AA466" s="14"/>
      <c r="AB466" s="14"/>
      <c r="AC466" s="14"/>
      <c r="AD466" s="14"/>
      <c r="AE466" s="14"/>
      <c r="AT466" s="262" t="s">
        <v>146</v>
      </c>
      <c r="AU466" s="262" t="s">
        <v>84</v>
      </c>
      <c r="AV466" s="14" t="s">
        <v>84</v>
      </c>
      <c r="AW466" s="14" t="s">
        <v>30</v>
      </c>
      <c r="AX466" s="14" t="s">
        <v>74</v>
      </c>
      <c r="AY466" s="262" t="s">
        <v>137</v>
      </c>
    </row>
    <row r="467" s="15" customFormat="1">
      <c r="A467" s="15"/>
      <c r="B467" s="263"/>
      <c r="C467" s="264"/>
      <c r="D467" s="243" t="s">
        <v>146</v>
      </c>
      <c r="E467" s="265" t="s">
        <v>1</v>
      </c>
      <c r="F467" s="266" t="s">
        <v>151</v>
      </c>
      <c r="G467" s="264"/>
      <c r="H467" s="267">
        <v>71</v>
      </c>
      <c r="I467" s="268"/>
      <c r="J467" s="264"/>
      <c r="K467" s="264"/>
      <c r="L467" s="269"/>
      <c r="M467" s="270"/>
      <c r="N467" s="271"/>
      <c r="O467" s="271"/>
      <c r="P467" s="271"/>
      <c r="Q467" s="271"/>
      <c r="R467" s="271"/>
      <c r="S467" s="271"/>
      <c r="T467" s="272"/>
      <c r="U467" s="15"/>
      <c r="V467" s="15"/>
      <c r="W467" s="15"/>
      <c r="X467" s="15"/>
      <c r="Y467" s="15"/>
      <c r="Z467" s="15"/>
      <c r="AA467" s="15"/>
      <c r="AB467" s="15"/>
      <c r="AC467" s="15"/>
      <c r="AD467" s="15"/>
      <c r="AE467" s="15"/>
      <c r="AT467" s="273" t="s">
        <v>146</v>
      </c>
      <c r="AU467" s="273" t="s">
        <v>84</v>
      </c>
      <c r="AV467" s="15" t="s">
        <v>144</v>
      </c>
      <c r="AW467" s="15" t="s">
        <v>30</v>
      </c>
      <c r="AX467" s="15" t="s">
        <v>82</v>
      </c>
      <c r="AY467" s="273" t="s">
        <v>137</v>
      </c>
    </row>
    <row r="468" s="2" customFormat="1" ht="24.15" customHeight="1">
      <c r="A468" s="38"/>
      <c r="B468" s="39"/>
      <c r="C468" s="227" t="s">
        <v>552</v>
      </c>
      <c r="D468" s="227" t="s">
        <v>140</v>
      </c>
      <c r="E468" s="228" t="s">
        <v>553</v>
      </c>
      <c r="F468" s="229" t="s">
        <v>554</v>
      </c>
      <c r="G468" s="230" t="s">
        <v>228</v>
      </c>
      <c r="H468" s="231">
        <v>126</v>
      </c>
      <c r="I468" s="232"/>
      <c r="J468" s="233">
        <f>ROUND(I468*H468,2)</f>
        <v>0</v>
      </c>
      <c r="K468" s="234"/>
      <c r="L468" s="44"/>
      <c r="M468" s="235" t="s">
        <v>1</v>
      </c>
      <c r="N468" s="236" t="s">
        <v>39</v>
      </c>
      <c r="O468" s="91"/>
      <c r="P468" s="237">
        <f>O468*H468</f>
        <v>0</v>
      </c>
      <c r="Q468" s="237">
        <v>0</v>
      </c>
      <c r="R468" s="237">
        <f>Q468*H468</f>
        <v>0</v>
      </c>
      <c r="S468" s="237">
        <v>0.097000000000000003</v>
      </c>
      <c r="T468" s="238">
        <f>S468*H468</f>
        <v>12.222</v>
      </c>
      <c r="U468" s="38"/>
      <c r="V468" s="38"/>
      <c r="W468" s="38"/>
      <c r="X468" s="38"/>
      <c r="Y468" s="38"/>
      <c r="Z468" s="38"/>
      <c r="AA468" s="38"/>
      <c r="AB468" s="38"/>
      <c r="AC468" s="38"/>
      <c r="AD468" s="38"/>
      <c r="AE468" s="38"/>
      <c r="AR468" s="239" t="s">
        <v>144</v>
      </c>
      <c r="AT468" s="239" t="s">
        <v>140</v>
      </c>
      <c r="AU468" s="239" t="s">
        <v>84</v>
      </c>
      <c r="AY468" s="17" t="s">
        <v>137</v>
      </c>
      <c r="BE468" s="240">
        <f>IF(N468="základní",J468,0)</f>
        <v>0</v>
      </c>
      <c r="BF468" s="240">
        <f>IF(N468="snížená",J468,0)</f>
        <v>0</v>
      </c>
      <c r="BG468" s="240">
        <f>IF(N468="zákl. přenesená",J468,0)</f>
        <v>0</v>
      </c>
      <c r="BH468" s="240">
        <f>IF(N468="sníž. přenesená",J468,0)</f>
        <v>0</v>
      </c>
      <c r="BI468" s="240">
        <f>IF(N468="nulová",J468,0)</f>
        <v>0</v>
      </c>
      <c r="BJ468" s="17" t="s">
        <v>82</v>
      </c>
      <c r="BK468" s="240">
        <f>ROUND(I468*H468,2)</f>
        <v>0</v>
      </c>
      <c r="BL468" s="17" t="s">
        <v>144</v>
      </c>
      <c r="BM468" s="239" t="s">
        <v>555</v>
      </c>
    </row>
    <row r="469" s="13" customFormat="1">
      <c r="A469" s="13"/>
      <c r="B469" s="241"/>
      <c r="C469" s="242"/>
      <c r="D469" s="243" t="s">
        <v>146</v>
      </c>
      <c r="E469" s="244" t="s">
        <v>1</v>
      </c>
      <c r="F469" s="245" t="s">
        <v>556</v>
      </c>
      <c r="G469" s="242"/>
      <c r="H469" s="244" t="s">
        <v>1</v>
      </c>
      <c r="I469" s="246"/>
      <c r="J469" s="242"/>
      <c r="K469" s="242"/>
      <c r="L469" s="247"/>
      <c r="M469" s="248"/>
      <c r="N469" s="249"/>
      <c r="O469" s="249"/>
      <c r="P469" s="249"/>
      <c r="Q469" s="249"/>
      <c r="R469" s="249"/>
      <c r="S469" s="249"/>
      <c r="T469" s="250"/>
      <c r="U469" s="13"/>
      <c r="V469" s="13"/>
      <c r="W469" s="13"/>
      <c r="X469" s="13"/>
      <c r="Y469" s="13"/>
      <c r="Z469" s="13"/>
      <c r="AA469" s="13"/>
      <c r="AB469" s="13"/>
      <c r="AC469" s="13"/>
      <c r="AD469" s="13"/>
      <c r="AE469" s="13"/>
      <c r="AT469" s="251" t="s">
        <v>146</v>
      </c>
      <c r="AU469" s="251" t="s">
        <v>84</v>
      </c>
      <c r="AV469" s="13" t="s">
        <v>82</v>
      </c>
      <c r="AW469" s="13" t="s">
        <v>30</v>
      </c>
      <c r="AX469" s="13" t="s">
        <v>74</v>
      </c>
      <c r="AY469" s="251" t="s">
        <v>137</v>
      </c>
    </row>
    <row r="470" s="13" customFormat="1">
      <c r="A470" s="13"/>
      <c r="B470" s="241"/>
      <c r="C470" s="242"/>
      <c r="D470" s="243" t="s">
        <v>146</v>
      </c>
      <c r="E470" s="244" t="s">
        <v>1</v>
      </c>
      <c r="F470" s="245" t="s">
        <v>557</v>
      </c>
      <c r="G470" s="242"/>
      <c r="H470" s="244" t="s">
        <v>1</v>
      </c>
      <c r="I470" s="246"/>
      <c r="J470" s="242"/>
      <c r="K470" s="242"/>
      <c r="L470" s="247"/>
      <c r="M470" s="248"/>
      <c r="N470" s="249"/>
      <c r="O470" s="249"/>
      <c r="P470" s="249"/>
      <c r="Q470" s="249"/>
      <c r="R470" s="249"/>
      <c r="S470" s="249"/>
      <c r="T470" s="250"/>
      <c r="U470" s="13"/>
      <c r="V470" s="13"/>
      <c r="W470" s="13"/>
      <c r="X470" s="13"/>
      <c r="Y470" s="13"/>
      <c r="Z470" s="13"/>
      <c r="AA470" s="13"/>
      <c r="AB470" s="13"/>
      <c r="AC470" s="13"/>
      <c r="AD470" s="13"/>
      <c r="AE470" s="13"/>
      <c r="AT470" s="251" t="s">
        <v>146</v>
      </c>
      <c r="AU470" s="251" t="s">
        <v>84</v>
      </c>
      <c r="AV470" s="13" t="s">
        <v>82</v>
      </c>
      <c r="AW470" s="13" t="s">
        <v>30</v>
      </c>
      <c r="AX470" s="13" t="s">
        <v>74</v>
      </c>
      <c r="AY470" s="251" t="s">
        <v>137</v>
      </c>
    </row>
    <row r="471" s="14" customFormat="1">
      <c r="A471" s="14"/>
      <c r="B471" s="252"/>
      <c r="C471" s="253"/>
      <c r="D471" s="243" t="s">
        <v>146</v>
      </c>
      <c r="E471" s="254" t="s">
        <v>1</v>
      </c>
      <c r="F471" s="255" t="s">
        <v>558</v>
      </c>
      <c r="G471" s="253"/>
      <c r="H471" s="256">
        <v>84</v>
      </c>
      <c r="I471" s="257"/>
      <c r="J471" s="253"/>
      <c r="K471" s="253"/>
      <c r="L471" s="258"/>
      <c r="M471" s="259"/>
      <c r="N471" s="260"/>
      <c r="O471" s="260"/>
      <c r="P471" s="260"/>
      <c r="Q471" s="260"/>
      <c r="R471" s="260"/>
      <c r="S471" s="260"/>
      <c r="T471" s="261"/>
      <c r="U471" s="14"/>
      <c r="V471" s="14"/>
      <c r="W471" s="14"/>
      <c r="X471" s="14"/>
      <c r="Y471" s="14"/>
      <c r="Z471" s="14"/>
      <c r="AA471" s="14"/>
      <c r="AB471" s="14"/>
      <c r="AC471" s="14"/>
      <c r="AD471" s="14"/>
      <c r="AE471" s="14"/>
      <c r="AT471" s="262" t="s">
        <v>146</v>
      </c>
      <c r="AU471" s="262" t="s">
        <v>84</v>
      </c>
      <c r="AV471" s="14" t="s">
        <v>84</v>
      </c>
      <c r="AW471" s="14" t="s">
        <v>30</v>
      </c>
      <c r="AX471" s="14" t="s">
        <v>74</v>
      </c>
      <c r="AY471" s="262" t="s">
        <v>137</v>
      </c>
    </row>
    <row r="472" s="14" customFormat="1">
      <c r="A472" s="14"/>
      <c r="B472" s="252"/>
      <c r="C472" s="253"/>
      <c r="D472" s="243" t="s">
        <v>146</v>
      </c>
      <c r="E472" s="254" t="s">
        <v>1</v>
      </c>
      <c r="F472" s="255" t="s">
        <v>559</v>
      </c>
      <c r="G472" s="253"/>
      <c r="H472" s="256">
        <v>42</v>
      </c>
      <c r="I472" s="257"/>
      <c r="J472" s="253"/>
      <c r="K472" s="253"/>
      <c r="L472" s="258"/>
      <c r="M472" s="259"/>
      <c r="N472" s="260"/>
      <c r="O472" s="260"/>
      <c r="P472" s="260"/>
      <c r="Q472" s="260"/>
      <c r="R472" s="260"/>
      <c r="S472" s="260"/>
      <c r="T472" s="261"/>
      <c r="U472" s="14"/>
      <c r="V472" s="14"/>
      <c r="W472" s="14"/>
      <c r="X472" s="14"/>
      <c r="Y472" s="14"/>
      <c r="Z472" s="14"/>
      <c r="AA472" s="14"/>
      <c r="AB472" s="14"/>
      <c r="AC472" s="14"/>
      <c r="AD472" s="14"/>
      <c r="AE472" s="14"/>
      <c r="AT472" s="262" t="s">
        <v>146</v>
      </c>
      <c r="AU472" s="262" t="s">
        <v>84</v>
      </c>
      <c r="AV472" s="14" t="s">
        <v>84</v>
      </c>
      <c r="AW472" s="14" t="s">
        <v>30</v>
      </c>
      <c r="AX472" s="14" t="s">
        <v>74</v>
      </c>
      <c r="AY472" s="262" t="s">
        <v>137</v>
      </c>
    </row>
    <row r="473" s="15" customFormat="1">
      <c r="A473" s="15"/>
      <c r="B473" s="263"/>
      <c r="C473" s="264"/>
      <c r="D473" s="243" t="s">
        <v>146</v>
      </c>
      <c r="E473" s="265" t="s">
        <v>1</v>
      </c>
      <c r="F473" s="266" t="s">
        <v>151</v>
      </c>
      <c r="G473" s="264"/>
      <c r="H473" s="267">
        <v>126</v>
      </c>
      <c r="I473" s="268"/>
      <c r="J473" s="264"/>
      <c r="K473" s="264"/>
      <c r="L473" s="269"/>
      <c r="M473" s="270"/>
      <c r="N473" s="271"/>
      <c r="O473" s="271"/>
      <c r="P473" s="271"/>
      <c r="Q473" s="271"/>
      <c r="R473" s="271"/>
      <c r="S473" s="271"/>
      <c r="T473" s="272"/>
      <c r="U473" s="15"/>
      <c r="V473" s="15"/>
      <c r="W473" s="15"/>
      <c r="X473" s="15"/>
      <c r="Y473" s="15"/>
      <c r="Z473" s="15"/>
      <c r="AA473" s="15"/>
      <c r="AB473" s="15"/>
      <c r="AC473" s="15"/>
      <c r="AD473" s="15"/>
      <c r="AE473" s="15"/>
      <c r="AT473" s="273" t="s">
        <v>146</v>
      </c>
      <c r="AU473" s="273" t="s">
        <v>84</v>
      </c>
      <c r="AV473" s="15" t="s">
        <v>144</v>
      </c>
      <c r="AW473" s="15" t="s">
        <v>30</v>
      </c>
      <c r="AX473" s="15" t="s">
        <v>82</v>
      </c>
      <c r="AY473" s="273" t="s">
        <v>137</v>
      </c>
    </row>
    <row r="474" s="2" customFormat="1" ht="24.15" customHeight="1">
      <c r="A474" s="38"/>
      <c r="B474" s="39"/>
      <c r="C474" s="227" t="s">
        <v>560</v>
      </c>
      <c r="D474" s="227" t="s">
        <v>140</v>
      </c>
      <c r="E474" s="228" t="s">
        <v>561</v>
      </c>
      <c r="F474" s="229" t="s">
        <v>562</v>
      </c>
      <c r="G474" s="230" t="s">
        <v>414</v>
      </c>
      <c r="H474" s="231">
        <v>150</v>
      </c>
      <c r="I474" s="232"/>
      <c r="J474" s="233">
        <f>ROUND(I474*H474,2)</f>
        <v>0</v>
      </c>
      <c r="K474" s="234"/>
      <c r="L474" s="44"/>
      <c r="M474" s="235" t="s">
        <v>1</v>
      </c>
      <c r="N474" s="236" t="s">
        <v>39</v>
      </c>
      <c r="O474" s="91"/>
      <c r="P474" s="237">
        <f>O474*H474</f>
        <v>0</v>
      </c>
      <c r="Q474" s="237">
        <v>0</v>
      </c>
      <c r="R474" s="237">
        <f>Q474*H474</f>
        <v>0</v>
      </c>
      <c r="S474" s="237">
        <v>0.0060000000000000001</v>
      </c>
      <c r="T474" s="238">
        <f>S474*H474</f>
        <v>0.90000000000000002</v>
      </c>
      <c r="U474" s="38"/>
      <c r="V474" s="38"/>
      <c r="W474" s="38"/>
      <c r="X474" s="38"/>
      <c r="Y474" s="38"/>
      <c r="Z474" s="38"/>
      <c r="AA474" s="38"/>
      <c r="AB474" s="38"/>
      <c r="AC474" s="38"/>
      <c r="AD474" s="38"/>
      <c r="AE474" s="38"/>
      <c r="AR474" s="239" t="s">
        <v>144</v>
      </c>
      <c r="AT474" s="239" t="s">
        <v>140</v>
      </c>
      <c r="AU474" s="239" t="s">
        <v>84</v>
      </c>
      <c r="AY474" s="17" t="s">
        <v>137</v>
      </c>
      <c r="BE474" s="240">
        <f>IF(N474="základní",J474,0)</f>
        <v>0</v>
      </c>
      <c r="BF474" s="240">
        <f>IF(N474="snížená",J474,0)</f>
        <v>0</v>
      </c>
      <c r="BG474" s="240">
        <f>IF(N474="zákl. přenesená",J474,0)</f>
        <v>0</v>
      </c>
      <c r="BH474" s="240">
        <f>IF(N474="sníž. přenesená",J474,0)</f>
        <v>0</v>
      </c>
      <c r="BI474" s="240">
        <f>IF(N474="nulová",J474,0)</f>
        <v>0</v>
      </c>
      <c r="BJ474" s="17" t="s">
        <v>82</v>
      </c>
      <c r="BK474" s="240">
        <f>ROUND(I474*H474,2)</f>
        <v>0</v>
      </c>
      <c r="BL474" s="17" t="s">
        <v>144</v>
      </c>
      <c r="BM474" s="239" t="s">
        <v>563</v>
      </c>
    </row>
    <row r="475" s="2" customFormat="1" ht="24.15" customHeight="1">
      <c r="A475" s="38"/>
      <c r="B475" s="39"/>
      <c r="C475" s="227" t="s">
        <v>564</v>
      </c>
      <c r="D475" s="227" t="s">
        <v>140</v>
      </c>
      <c r="E475" s="228" t="s">
        <v>565</v>
      </c>
      <c r="F475" s="229" t="s">
        <v>566</v>
      </c>
      <c r="G475" s="230" t="s">
        <v>414</v>
      </c>
      <c r="H475" s="231">
        <v>9.25</v>
      </c>
      <c r="I475" s="232"/>
      <c r="J475" s="233">
        <f>ROUND(I475*H475,2)</f>
        <v>0</v>
      </c>
      <c r="K475" s="234"/>
      <c r="L475" s="44"/>
      <c r="M475" s="235" t="s">
        <v>1</v>
      </c>
      <c r="N475" s="236" t="s">
        <v>39</v>
      </c>
      <c r="O475" s="91"/>
      <c r="P475" s="237">
        <f>O475*H475</f>
        <v>0</v>
      </c>
      <c r="Q475" s="237">
        <v>8.0000000000000007E-05</v>
      </c>
      <c r="R475" s="237">
        <f>Q475*H475</f>
        <v>0.0007400000000000001</v>
      </c>
      <c r="S475" s="237">
        <v>0</v>
      </c>
      <c r="T475" s="238">
        <f>S475*H475</f>
        <v>0</v>
      </c>
      <c r="U475" s="38"/>
      <c r="V475" s="38"/>
      <c r="W475" s="38"/>
      <c r="X475" s="38"/>
      <c r="Y475" s="38"/>
      <c r="Z475" s="38"/>
      <c r="AA475" s="38"/>
      <c r="AB475" s="38"/>
      <c r="AC475" s="38"/>
      <c r="AD475" s="38"/>
      <c r="AE475" s="38"/>
      <c r="AR475" s="239" t="s">
        <v>144</v>
      </c>
      <c r="AT475" s="239" t="s">
        <v>140</v>
      </c>
      <c r="AU475" s="239" t="s">
        <v>84</v>
      </c>
      <c r="AY475" s="17" t="s">
        <v>137</v>
      </c>
      <c r="BE475" s="240">
        <f>IF(N475="základní",J475,0)</f>
        <v>0</v>
      </c>
      <c r="BF475" s="240">
        <f>IF(N475="snížená",J475,0)</f>
        <v>0</v>
      </c>
      <c r="BG475" s="240">
        <f>IF(N475="zákl. přenesená",J475,0)</f>
        <v>0</v>
      </c>
      <c r="BH475" s="240">
        <f>IF(N475="sníž. přenesená",J475,0)</f>
        <v>0</v>
      </c>
      <c r="BI475" s="240">
        <f>IF(N475="nulová",J475,0)</f>
        <v>0</v>
      </c>
      <c r="BJ475" s="17" t="s">
        <v>82</v>
      </c>
      <c r="BK475" s="240">
        <f>ROUND(I475*H475,2)</f>
        <v>0</v>
      </c>
      <c r="BL475" s="17" t="s">
        <v>144</v>
      </c>
      <c r="BM475" s="239" t="s">
        <v>567</v>
      </c>
    </row>
    <row r="476" s="13" customFormat="1">
      <c r="A476" s="13"/>
      <c r="B476" s="241"/>
      <c r="C476" s="242"/>
      <c r="D476" s="243" t="s">
        <v>146</v>
      </c>
      <c r="E476" s="244" t="s">
        <v>1</v>
      </c>
      <c r="F476" s="245" t="s">
        <v>147</v>
      </c>
      <c r="G476" s="242"/>
      <c r="H476" s="244" t="s">
        <v>1</v>
      </c>
      <c r="I476" s="246"/>
      <c r="J476" s="242"/>
      <c r="K476" s="242"/>
      <c r="L476" s="247"/>
      <c r="M476" s="248"/>
      <c r="N476" s="249"/>
      <c r="O476" s="249"/>
      <c r="P476" s="249"/>
      <c r="Q476" s="249"/>
      <c r="R476" s="249"/>
      <c r="S476" s="249"/>
      <c r="T476" s="250"/>
      <c r="U476" s="13"/>
      <c r="V476" s="13"/>
      <c r="W476" s="13"/>
      <c r="X476" s="13"/>
      <c r="Y476" s="13"/>
      <c r="Z476" s="13"/>
      <c r="AA476" s="13"/>
      <c r="AB476" s="13"/>
      <c r="AC476" s="13"/>
      <c r="AD476" s="13"/>
      <c r="AE476" s="13"/>
      <c r="AT476" s="251" t="s">
        <v>146</v>
      </c>
      <c r="AU476" s="251" t="s">
        <v>84</v>
      </c>
      <c r="AV476" s="13" t="s">
        <v>82</v>
      </c>
      <c r="AW476" s="13" t="s">
        <v>30</v>
      </c>
      <c r="AX476" s="13" t="s">
        <v>74</v>
      </c>
      <c r="AY476" s="251" t="s">
        <v>137</v>
      </c>
    </row>
    <row r="477" s="13" customFormat="1">
      <c r="A477" s="13"/>
      <c r="B477" s="241"/>
      <c r="C477" s="242"/>
      <c r="D477" s="243" t="s">
        <v>146</v>
      </c>
      <c r="E477" s="244" t="s">
        <v>1</v>
      </c>
      <c r="F477" s="245" t="s">
        <v>184</v>
      </c>
      <c r="G477" s="242"/>
      <c r="H477" s="244" t="s">
        <v>1</v>
      </c>
      <c r="I477" s="246"/>
      <c r="J477" s="242"/>
      <c r="K477" s="242"/>
      <c r="L477" s="247"/>
      <c r="M477" s="248"/>
      <c r="N477" s="249"/>
      <c r="O477" s="249"/>
      <c r="P477" s="249"/>
      <c r="Q477" s="249"/>
      <c r="R477" s="249"/>
      <c r="S477" s="249"/>
      <c r="T477" s="250"/>
      <c r="U477" s="13"/>
      <c r="V477" s="13"/>
      <c r="W477" s="13"/>
      <c r="X477" s="13"/>
      <c r="Y477" s="13"/>
      <c r="Z477" s="13"/>
      <c r="AA477" s="13"/>
      <c r="AB477" s="13"/>
      <c r="AC477" s="13"/>
      <c r="AD477" s="13"/>
      <c r="AE477" s="13"/>
      <c r="AT477" s="251" t="s">
        <v>146</v>
      </c>
      <c r="AU477" s="251" t="s">
        <v>84</v>
      </c>
      <c r="AV477" s="13" t="s">
        <v>82</v>
      </c>
      <c r="AW477" s="13" t="s">
        <v>30</v>
      </c>
      <c r="AX477" s="13" t="s">
        <v>74</v>
      </c>
      <c r="AY477" s="251" t="s">
        <v>137</v>
      </c>
    </row>
    <row r="478" s="14" customFormat="1">
      <c r="A478" s="14"/>
      <c r="B478" s="252"/>
      <c r="C478" s="253"/>
      <c r="D478" s="243" t="s">
        <v>146</v>
      </c>
      <c r="E478" s="254" t="s">
        <v>1</v>
      </c>
      <c r="F478" s="255" t="s">
        <v>568</v>
      </c>
      <c r="G478" s="253"/>
      <c r="H478" s="256">
        <v>9.25</v>
      </c>
      <c r="I478" s="257"/>
      <c r="J478" s="253"/>
      <c r="K478" s="253"/>
      <c r="L478" s="258"/>
      <c r="M478" s="259"/>
      <c r="N478" s="260"/>
      <c r="O478" s="260"/>
      <c r="P478" s="260"/>
      <c r="Q478" s="260"/>
      <c r="R478" s="260"/>
      <c r="S478" s="260"/>
      <c r="T478" s="261"/>
      <c r="U478" s="14"/>
      <c r="V478" s="14"/>
      <c r="W478" s="14"/>
      <c r="X478" s="14"/>
      <c r="Y478" s="14"/>
      <c r="Z478" s="14"/>
      <c r="AA478" s="14"/>
      <c r="AB478" s="14"/>
      <c r="AC478" s="14"/>
      <c r="AD478" s="14"/>
      <c r="AE478" s="14"/>
      <c r="AT478" s="262" t="s">
        <v>146</v>
      </c>
      <c r="AU478" s="262" t="s">
        <v>84</v>
      </c>
      <c r="AV478" s="14" t="s">
        <v>84</v>
      </c>
      <c r="AW478" s="14" t="s">
        <v>30</v>
      </c>
      <c r="AX478" s="14" t="s">
        <v>74</v>
      </c>
      <c r="AY478" s="262" t="s">
        <v>137</v>
      </c>
    </row>
    <row r="479" s="15" customFormat="1">
      <c r="A479" s="15"/>
      <c r="B479" s="263"/>
      <c r="C479" s="264"/>
      <c r="D479" s="243" t="s">
        <v>146</v>
      </c>
      <c r="E479" s="265" t="s">
        <v>1</v>
      </c>
      <c r="F479" s="266" t="s">
        <v>151</v>
      </c>
      <c r="G479" s="264"/>
      <c r="H479" s="267">
        <v>9.25</v>
      </c>
      <c r="I479" s="268"/>
      <c r="J479" s="264"/>
      <c r="K479" s="264"/>
      <c r="L479" s="269"/>
      <c r="M479" s="270"/>
      <c r="N479" s="271"/>
      <c r="O479" s="271"/>
      <c r="P479" s="271"/>
      <c r="Q479" s="271"/>
      <c r="R479" s="271"/>
      <c r="S479" s="271"/>
      <c r="T479" s="272"/>
      <c r="U479" s="15"/>
      <c r="V479" s="15"/>
      <c r="W479" s="15"/>
      <c r="X479" s="15"/>
      <c r="Y479" s="15"/>
      <c r="Z479" s="15"/>
      <c r="AA479" s="15"/>
      <c r="AB479" s="15"/>
      <c r="AC479" s="15"/>
      <c r="AD479" s="15"/>
      <c r="AE479" s="15"/>
      <c r="AT479" s="273" t="s">
        <v>146</v>
      </c>
      <c r="AU479" s="273" t="s">
        <v>84</v>
      </c>
      <c r="AV479" s="15" t="s">
        <v>144</v>
      </c>
      <c r="AW479" s="15" t="s">
        <v>30</v>
      </c>
      <c r="AX479" s="15" t="s">
        <v>82</v>
      </c>
      <c r="AY479" s="273" t="s">
        <v>137</v>
      </c>
    </row>
    <row r="480" s="2" customFormat="1" ht="37.8" customHeight="1">
      <c r="A480" s="38"/>
      <c r="B480" s="39"/>
      <c r="C480" s="227" t="s">
        <v>569</v>
      </c>
      <c r="D480" s="227" t="s">
        <v>140</v>
      </c>
      <c r="E480" s="228" t="s">
        <v>570</v>
      </c>
      <c r="F480" s="229" t="s">
        <v>571</v>
      </c>
      <c r="G480" s="230" t="s">
        <v>154</v>
      </c>
      <c r="H480" s="231">
        <v>516.20000000000005</v>
      </c>
      <c r="I480" s="232"/>
      <c r="J480" s="233">
        <f>ROUND(I480*H480,2)</f>
        <v>0</v>
      </c>
      <c r="K480" s="234"/>
      <c r="L480" s="44"/>
      <c r="M480" s="235" t="s">
        <v>1</v>
      </c>
      <c r="N480" s="236" t="s">
        <v>39</v>
      </c>
      <c r="O480" s="91"/>
      <c r="P480" s="237">
        <f>O480*H480</f>
        <v>0</v>
      </c>
      <c r="Q480" s="237">
        <v>0</v>
      </c>
      <c r="R480" s="237">
        <f>Q480*H480</f>
        <v>0</v>
      </c>
      <c r="S480" s="237">
        <v>0.045999999999999999</v>
      </c>
      <c r="T480" s="238">
        <f>S480*H480</f>
        <v>23.745200000000001</v>
      </c>
      <c r="U480" s="38"/>
      <c r="V480" s="38"/>
      <c r="W480" s="38"/>
      <c r="X480" s="38"/>
      <c r="Y480" s="38"/>
      <c r="Z480" s="38"/>
      <c r="AA480" s="38"/>
      <c r="AB480" s="38"/>
      <c r="AC480" s="38"/>
      <c r="AD480" s="38"/>
      <c r="AE480" s="38"/>
      <c r="AR480" s="239" t="s">
        <v>144</v>
      </c>
      <c r="AT480" s="239" t="s">
        <v>140</v>
      </c>
      <c r="AU480" s="239" t="s">
        <v>84</v>
      </c>
      <c r="AY480" s="17" t="s">
        <v>137</v>
      </c>
      <c r="BE480" s="240">
        <f>IF(N480="základní",J480,0)</f>
        <v>0</v>
      </c>
      <c r="BF480" s="240">
        <f>IF(N480="snížená",J480,0)</f>
        <v>0</v>
      </c>
      <c r="BG480" s="240">
        <f>IF(N480="zákl. přenesená",J480,0)</f>
        <v>0</v>
      </c>
      <c r="BH480" s="240">
        <f>IF(N480="sníž. přenesená",J480,0)</f>
        <v>0</v>
      </c>
      <c r="BI480" s="240">
        <f>IF(N480="nulová",J480,0)</f>
        <v>0</v>
      </c>
      <c r="BJ480" s="17" t="s">
        <v>82</v>
      </c>
      <c r="BK480" s="240">
        <f>ROUND(I480*H480,2)</f>
        <v>0</v>
      </c>
      <c r="BL480" s="17" t="s">
        <v>144</v>
      </c>
      <c r="BM480" s="239" t="s">
        <v>572</v>
      </c>
    </row>
    <row r="481" s="2" customFormat="1" ht="37.8" customHeight="1">
      <c r="A481" s="38"/>
      <c r="B481" s="39"/>
      <c r="C481" s="227" t="s">
        <v>573</v>
      </c>
      <c r="D481" s="227" t="s">
        <v>140</v>
      </c>
      <c r="E481" s="228" t="s">
        <v>574</v>
      </c>
      <c r="F481" s="229" t="s">
        <v>575</v>
      </c>
      <c r="G481" s="230" t="s">
        <v>154</v>
      </c>
      <c r="H481" s="231">
        <v>35.5</v>
      </c>
      <c r="I481" s="232"/>
      <c r="J481" s="233">
        <f>ROUND(I481*H481,2)</f>
        <v>0</v>
      </c>
      <c r="K481" s="234"/>
      <c r="L481" s="44"/>
      <c r="M481" s="235" t="s">
        <v>1</v>
      </c>
      <c r="N481" s="236" t="s">
        <v>39</v>
      </c>
      <c r="O481" s="91"/>
      <c r="P481" s="237">
        <f>O481*H481</f>
        <v>0</v>
      </c>
      <c r="Q481" s="237">
        <v>0</v>
      </c>
      <c r="R481" s="237">
        <f>Q481*H481</f>
        <v>0</v>
      </c>
      <c r="S481" s="237">
        <v>0.016</v>
      </c>
      <c r="T481" s="238">
        <f>S481*H481</f>
        <v>0.56800000000000006</v>
      </c>
      <c r="U481" s="38"/>
      <c r="V481" s="38"/>
      <c r="W481" s="38"/>
      <c r="X481" s="38"/>
      <c r="Y481" s="38"/>
      <c r="Z481" s="38"/>
      <c r="AA481" s="38"/>
      <c r="AB481" s="38"/>
      <c r="AC481" s="38"/>
      <c r="AD481" s="38"/>
      <c r="AE481" s="38"/>
      <c r="AR481" s="239" t="s">
        <v>144</v>
      </c>
      <c r="AT481" s="239" t="s">
        <v>140</v>
      </c>
      <c r="AU481" s="239" t="s">
        <v>84</v>
      </c>
      <c r="AY481" s="17" t="s">
        <v>137</v>
      </c>
      <c r="BE481" s="240">
        <f>IF(N481="základní",J481,0)</f>
        <v>0</v>
      </c>
      <c r="BF481" s="240">
        <f>IF(N481="snížená",J481,0)</f>
        <v>0</v>
      </c>
      <c r="BG481" s="240">
        <f>IF(N481="zákl. přenesená",J481,0)</f>
        <v>0</v>
      </c>
      <c r="BH481" s="240">
        <f>IF(N481="sníž. přenesená",J481,0)</f>
        <v>0</v>
      </c>
      <c r="BI481" s="240">
        <f>IF(N481="nulová",J481,0)</f>
        <v>0</v>
      </c>
      <c r="BJ481" s="17" t="s">
        <v>82</v>
      </c>
      <c r="BK481" s="240">
        <f>ROUND(I481*H481,2)</f>
        <v>0</v>
      </c>
      <c r="BL481" s="17" t="s">
        <v>144</v>
      </c>
      <c r="BM481" s="239" t="s">
        <v>576</v>
      </c>
    </row>
    <row r="482" s="13" customFormat="1">
      <c r="A482" s="13"/>
      <c r="B482" s="241"/>
      <c r="C482" s="242"/>
      <c r="D482" s="243" t="s">
        <v>146</v>
      </c>
      <c r="E482" s="244" t="s">
        <v>1</v>
      </c>
      <c r="F482" s="245" t="s">
        <v>147</v>
      </c>
      <c r="G482" s="242"/>
      <c r="H482" s="244" t="s">
        <v>1</v>
      </c>
      <c r="I482" s="246"/>
      <c r="J482" s="242"/>
      <c r="K482" s="242"/>
      <c r="L482" s="247"/>
      <c r="M482" s="248"/>
      <c r="N482" s="249"/>
      <c r="O482" s="249"/>
      <c r="P482" s="249"/>
      <c r="Q482" s="249"/>
      <c r="R482" s="249"/>
      <c r="S482" s="249"/>
      <c r="T482" s="250"/>
      <c r="U482" s="13"/>
      <c r="V482" s="13"/>
      <c r="W482" s="13"/>
      <c r="X482" s="13"/>
      <c r="Y482" s="13"/>
      <c r="Z482" s="13"/>
      <c r="AA482" s="13"/>
      <c r="AB482" s="13"/>
      <c r="AC482" s="13"/>
      <c r="AD482" s="13"/>
      <c r="AE482" s="13"/>
      <c r="AT482" s="251" t="s">
        <v>146</v>
      </c>
      <c r="AU482" s="251" t="s">
        <v>84</v>
      </c>
      <c r="AV482" s="13" t="s">
        <v>82</v>
      </c>
      <c r="AW482" s="13" t="s">
        <v>30</v>
      </c>
      <c r="AX482" s="13" t="s">
        <v>74</v>
      </c>
      <c r="AY482" s="251" t="s">
        <v>137</v>
      </c>
    </row>
    <row r="483" s="14" customFormat="1">
      <c r="A483" s="14"/>
      <c r="B483" s="252"/>
      <c r="C483" s="253"/>
      <c r="D483" s="243" t="s">
        <v>146</v>
      </c>
      <c r="E483" s="254" t="s">
        <v>1</v>
      </c>
      <c r="F483" s="255" t="s">
        <v>422</v>
      </c>
      <c r="G483" s="253"/>
      <c r="H483" s="256">
        <v>35.5</v>
      </c>
      <c r="I483" s="257"/>
      <c r="J483" s="253"/>
      <c r="K483" s="253"/>
      <c r="L483" s="258"/>
      <c r="M483" s="259"/>
      <c r="N483" s="260"/>
      <c r="O483" s="260"/>
      <c r="P483" s="260"/>
      <c r="Q483" s="260"/>
      <c r="R483" s="260"/>
      <c r="S483" s="260"/>
      <c r="T483" s="261"/>
      <c r="U483" s="14"/>
      <c r="V483" s="14"/>
      <c r="W483" s="14"/>
      <c r="X483" s="14"/>
      <c r="Y483" s="14"/>
      <c r="Z483" s="14"/>
      <c r="AA483" s="14"/>
      <c r="AB483" s="14"/>
      <c r="AC483" s="14"/>
      <c r="AD483" s="14"/>
      <c r="AE483" s="14"/>
      <c r="AT483" s="262" t="s">
        <v>146</v>
      </c>
      <c r="AU483" s="262" t="s">
        <v>84</v>
      </c>
      <c r="AV483" s="14" t="s">
        <v>84</v>
      </c>
      <c r="AW483" s="14" t="s">
        <v>30</v>
      </c>
      <c r="AX483" s="14" t="s">
        <v>74</v>
      </c>
      <c r="AY483" s="262" t="s">
        <v>137</v>
      </c>
    </row>
    <row r="484" s="15" customFormat="1">
      <c r="A484" s="15"/>
      <c r="B484" s="263"/>
      <c r="C484" s="264"/>
      <c r="D484" s="243" t="s">
        <v>146</v>
      </c>
      <c r="E484" s="265" t="s">
        <v>1</v>
      </c>
      <c r="F484" s="266" t="s">
        <v>151</v>
      </c>
      <c r="G484" s="264"/>
      <c r="H484" s="267">
        <v>35.5</v>
      </c>
      <c r="I484" s="268"/>
      <c r="J484" s="264"/>
      <c r="K484" s="264"/>
      <c r="L484" s="269"/>
      <c r="M484" s="270"/>
      <c r="N484" s="271"/>
      <c r="O484" s="271"/>
      <c r="P484" s="271"/>
      <c r="Q484" s="271"/>
      <c r="R484" s="271"/>
      <c r="S484" s="271"/>
      <c r="T484" s="272"/>
      <c r="U484" s="15"/>
      <c r="V484" s="15"/>
      <c r="W484" s="15"/>
      <c r="X484" s="15"/>
      <c r="Y484" s="15"/>
      <c r="Z484" s="15"/>
      <c r="AA484" s="15"/>
      <c r="AB484" s="15"/>
      <c r="AC484" s="15"/>
      <c r="AD484" s="15"/>
      <c r="AE484" s="15"/>
      <c r="AT484" s="273" t="s">
        <v>146</v>
      </c>
      <c r="AU484" s="273" t="s">
        <v>84</v>
      </c>
      <c r="AV484" s="15" t="s">
        <v>144</v>
      </c>
      <c r="AW484" s="15" t="s">
        <v>30</v>
      </c>
      <c r="AX484" s="15" t="s">
        <v>82</v>
      </c>
      <c r="AY484" s="273" t="s">
        <v>137</v>
      </c>
    </row>
    <row r="485" s="2" customFormat="1" ht="24.15" customHeight="1">
      <c r="A485" s="38"/>
      <c r="B485" s="39"/>
      <c r="C485" s="227" t="s">
        <v>577</v>
      </c>
      <c r="D485" s="227" t="s">
        <v>140</v>
      </c>
      <c r="E485" s="228" t="s">
        <v>578</v>
      </c>
      <c r="F485" s="229" t="s">
        <v>579</v>
      </c>
      <c r="G485" s="230" t="s">
        <v>154</v>
      </c>
      <c r="H485" s="231">
        <v>106.5</v>
      </c>
      <c r="I485" s="232"/>
      <c r="J485" s="233">
        <f>ROUND(I485*H485,2)</f>
        <v>0</v>
      </c>
      <c r="K485" s="234"/>
      <c r="L485" s="44"/>
      <c r="M485" s="235" t="s">
        <v>1</v>
      </c>
      <c r="N485" s="236" t="s">
        <v>39</v>
      </c>
      <c r="O485" s="91"/>
      <c r="P485" s="237">
        <f>O485*H485</f>
        <v>0</v>
      </c>
      <c r="Q485" s="237">
        <v>0</v>
      </c>
      <c r="R485" s="237">
        <f>Q485*H485</f>
        <v>0</v>
      </c>
      <c r="S485" s="237">
        <v>0.068000000000000005</v>
      </c>
      <c r="T485" s="238">
        <f>S485*H485</f>
        <v>7.2420000000000009</v>
      </c>
      <c r="U485" s="38"/>
      <c r="V485" s="38"/>
      <c r="W485" s="38"/>
      <c r="X485" s="38"/>
      <c r="Y485" s="38"/>
      <c r="Z485" s="38"/>
      <c r="AA485" s="38"/>
      <c r="AB485" s="38"/>
      <c r="AC485" s="38"/>
      <c r="AD485" s="38"/>
      <c r="AE485" s="38"/>
      <c r="AR485" s="239" t="s">
        <v>144</v>
      </c>
      <c r="AT485" s="239" t="s">
        <v>140</v>
      </c>
      <c r="AU485" s="239" t="s">
        <v>84</v>
      </c>
      <c r="AY485" s="17" t="s">
        <v>137</v>
      </c>
      <c r="BE485" s="240">
        <f>IF(N485="základní",J485,0)</f>
        <v>0</v>
      </c>
      <c r="BF485" s="240">
        <f>IF(N485="snížená",J485,0)</f>
        <v>0</v>
      </c>
      <c r="BG485" s="240">
        <f>IF(N485="zákl. přenesená",J485,0)</f>
        <v>0</v>
      </c>
      <c r="BH485" s="240">
        <f>IF(N485="sníž. přenesená",J485,0)</f>
        <v>0</v>
      </c>
      <c r="BI485" s="240">
        <f>IF(N485="nulová",J485,0)</f>
        <v>0</v>
      </c>
      <c r="BJ485" s="17" t="s">
        <v>82</v>
      </c>
      <c r="BK485" s="240">
        <f>ROUND(I485*H485,2)</f>
        <v>0</v>
      </c>
      <c r="BL485" s="17" t="s">
        <v>144</v>
      </c>
      <c r="BM485" s="239" t="s">
        <v>580</v>
      </c>
    </row>
    <row r="486" s="13" customFormat="1">
      <c r="A486" s="13"/>
      <c r="B486" s="241"/>
      <c r="C486" s="242"/>
      <c r="D486" s="243" t="s">
        <v>146</v>
      </c>
      <c r="E486" s="244" t="s">
        <v>1</v>
      </c>
      <c r="F486" s="245" t="s">
        <v>147</v>
      </c>
      <c r="G486" s="242"/>
      <c r="H486" s="244" t="s">
        <v>1</v>
      </c>
      <c r="I486" s="246"/>
      <c r="J486" s="242"/>
      <c r="K486" s="242"/>
      <c r="L486" s="247"/>
      <c r="M486" s="248"/>
      <c r="N486" s="249"/>
      <c r="O486" s="249"/>
      <c r="P486" s="249"/>
      <c r="Q486" s="249"/>
      <c r="R486" s="249"/>
      <c r="S486" s="249"/>
      <c r="T486" s="250"/>
      <c r="U486" s="13"/>
      <c r="V486" s="13"/>
      <c r="W486" s="13"/>
      <c r="X486" s="13"/>
      <c r="Y486" s="13"/>
      <c r="Z486" s="13"/>
      <c r="AA486" s="13"/>
      <c r="AB486" s="13"/>
      <c r="AC486" s="13"/>
      <c r="AD486" s="13"/>
      <c r="AE486" s="13"/>
      <c r="AT486" s="251" t="s">
        <v>146</v>
      </c>
      <c r="AU486" s="251" t="s">
        <v>84</v>
      </c>
      <c r="AV486" s="13" t="s">
        <v>82</v>
      </c>
      <c r="AW486" s="13" t="s">
        <v>30</v>
      </c>
      <c r="AX486" s="13" t="s">
        <v>74</v>
      </c>
      <c r="AY486" s="251" t="s">
        <v>137</v>
      </c>
    </row>
    <row r="487" s="13" customFormat="1">
      <c r="A487" s="13"/>
      <c r="B487" s="241"/>
      <c r="C487" s="242"/>
      <c r="D487" s="243" t="s">
        <v>146</v>
      </c>
      <c r="E487" s="244" t="s">
        <v>1</v>
      </c>
      <c r="F487" s="245" t="s">
        <v>581</v>
      </c>
      <c r="G487" s="242"/>
      <c r="H487" s="244" t="s">
        <v>1</v>
      </c>
      <c r="I487" s="246"/>
      <c r="J487" s="242"/>
      <c r="K487" s="242"/>
      <c r="L487" s="247"/>
      <c r="M487" s="248"/>
      <c r="N487" s="249"/>
      <c r="O487" s="249"/>
      <c r="P487" s="249"/>
      <c r="Q487" s="249"/>
      <c r="R487" s="249"/>
      <c r="S487" s="249"/>
      <c r="T487" s="250"/>
      <c r="U487" s="13"/>
      <c r="V487" s="13"/>
      <c r="W487" s="13"/>
      <c r="X487" s="13"/>
      <c r="Y487" s="13"/>
      <c r="Z487" s="13"/>
      <c r="AA487" s="13"/>
      <c r="AB487" s="13"/>
      <c r="AC487" s="13"/>
      <c r="AD487" s="13"/>
      <c r="AE487" s="13"/>
      <c r="AT487" s="251" t="s">
        <v>146</v>
      </c>
      <c r="AU487" s="251" t="s">
        <v>84</v>
      </c>
      <c r="AV487" s="13" t="s">
        <v>82</v>
      </c>
      <c r="AW487" s="13" t="s">
        <v>30</v>
      </c>
      <c r="AX487" s="13" t="s">
        <v>74</v>
      </c>
      <c r="AY487" s="251" t="s">
        <v>137</v>
      </c>
    </row>
    <row r="488" s="14" customFormat="1">
      <c r="A488" s="14"/>
      <c r="B488" s="252"/>
      <c r="C488" s="253"/>
      <c r="D488" s="243" t="s">
        <v>146</v>
      </c>
      <c r="E488" s="254" t="s">
        <v>1</v>
      </c>
      <c r="F488" s="255" t="s">
        <v>406</v>
      </c>
      <c r="G488" s="253"/>
      <c r="H488" s="256">
        <v>106.5</v>
      </c>
      <c r="I488" s="257"/>
      <c r="J488" s="253"/>
      <c r="K488" s="253"/>
      <c r="L488" s="258"/>
      <c r="M488" s="259"/>
      <c r="N488" s="260"/>
      <c r="O488" s="260"/>
      <c r="P488" s="260"/>
      <c r="Q488" s="260"/>
      <c r="R488" s="260"/>
      <c r="S488" s="260"/>
      <c r="T488" s="261"/>
      <c r="U488" s="14"/>
      <c r="V488" s="14"/>
      <c r="W488" s="14"/>
      <c r="X488" s="14"/>
      <c r="Y488" s="14"/>
      <c r="Z488" s="14"/>
      <c r="AA488" s="14"/>
      <c r="AB488" s="14"/>
      <c r="AC488" s="14"/>
      <c r="AD488" s="14"/>
      <c r="AE488" s="14"/>
      <c r="AT488" s="262" t="s">
        <v>146</v>
      </c>
      <c r="AU488" s="262" t="s">
        <v>84</v>
      </c>
      <c r="AV488" s="14" t="s">
        <v>84</v>
      </c>
      <c r="AW488" s="14" t="s">
        <v>30</v>
      </c>
      <c r="AX488" s="14" t="s">
        <v>74</v>
      </c>
      <c r="AY488" s="262" t="s">
        <v>137</v>
      </c>
    </row>
    <row r="489" s="15" customFormat="1">
      <c r="A489" s="15"/>
      <c r="B489" s="263"/>
      <c r="C489" s="264"/>
      <c r="D489" s="243" t="s">
        <v>146</v>
      </c>
      <c r="E489" s="265" t="s">
        <v>1</v>
      </c>
      <c r="F489" s="266" t="s">
        <v>151</v>
      </c>
      <c r="G489" s="264"/>
      <c r="H489" s="267">
        <v>106.5</v>
      </c>
      <c r="I489" s="268"/>
      <c r="J489" s="264"/>
      <c r="K489" s="264"/>
      <c r="L489" s="269"/>
      <c r="M489" s="270"/>
      <c r="N489" s="271"/>
      <c r="O489" s="271"/>
      <c r="P489" s="271"/>
      <c r="Q489" s="271"/>
      <c r="R489" s="271"/>
      <c r="S489" s="271"/>
      <c r="T489" s="272"/>
      <c r="U489" s="15"/>
      <c r="V489" s="15"/>
      <c r="W489" s="15"/>
      <c r="X489" s="15"/>
      <c r="Y489" s="15"/>
      <c r="Z489" s="15"/>
      <c r="AA489" s="15"/>
      <c r="AB489" s="15"/>
      <c r="AC489" s="15"/>
      <c r="AD489" s="15"/>
      <c r="AE489" s="15"/>
      <c r="AT489" s="273" t="s">
        <v>146</v>
      </c>
      <c r="AU489" s="273" t="s">
        <v>84</v>
      </c>
      <c r="AV489" s="15" t="s">
        <v>144</v>
      </c>
      <c r="AW489" s="15" t="s">
        <v>30</v>
      </c>
      <c r="AX489" s="15" t="s">
        <v>82</v>
      </c>
      <c r="AY489" s="273" t="s">
        <v>137</v>
      </c>
    </row>
    <row r="490" s="12" customFormat="1" ht="22.8" customHeight="1">
      <c r="A490" s="12"/>
      <c r="B490" s="211"/>
      <c r="C490" s="212"/>
      <c r="D490" s="213" t="s">
        <v>73</v>
      </c>
      <c r="E490" s="225" t="s">
        <v>582</v>
      </c>
      <c r="F490" s="225" t="s">
        <v>583</v>
      </c>
      <c r="G490" s="212"/>
      <c r="H490" s="212"/>
      <c r="I490" s="215"/>
      <c r="J490" s="226">
        <f>BK490</f>
        <v>0</v>
      </c>
      <c r="K490" s="212"/>
      <c r="L490" s="217"/>
      <c r="M490" s="218"/>
      <c r="N490" s="219"/>
      <c r="O490" s="219"/>
      <c r="P490" s="220">
        <f>SUM(P491:P499)</f>
        <v>0</v>
      </c>
      <c r="Q490" s="219"/>
      <c r="R490" s="220">
        <f>SUM(R491:R499)</f>
        <v>0</v>
      </c>
      <c r="S490" s="219"/>
      <c r="T490" s="221">
        <f>SUM(T491:T499)</f>
        <v>0</v>
      </c>
      <c r="U490" s="12"/>
      <c r="V490" s="12"/>
      <c r="W490" s="12"/>
      <c r="X490" s="12"/>
      <c r="Y490" s="12"/>
      <c r="Z490" s="12"/>
      <c r="AA490" s="12"/>
      <c r="AB490" s="12"/>
      <c r="AC490" s="12"/>
      <c r="AD490" s="12"/>
      <c r="AE490" s="12"/>
      <c r="AR490" s="222" t="s">
        <v>82</v>
      </c>
      <c r="AT490" s="223" t="s">
        <v>73</v>
      </c>
      <c r="AU490" s="223" t="s">
        <v>82</v>
      </c>
      <c r="AY490" s="222" t="s">
        <v>137</v>
      </c>
      <c r="BK490" s="224">
        <f>SUM(BK491:BK499)</f>
        <v>0</v>
      </c>
    </row>
    <row r="491" s="2" customFormat="1" ht="33" customHeight="1">
      <c r="A491" s="38"/>
      <c r="B491" s="39"/>
      <c r="C491" s="227" t="s">
        <v>584</v>
      </c>
      <c r="D491" s="227" t="s">
        <v>140</v>
      </c>
      <c r="E491" s="228" t="s">
        <v>585</v>
      </c>
      <c r="F491" s="229" t="s">
        <v>586</v>
      </c>
      <c r="G491" s="230" t="s">
        <v>217</v>
      </c>
      <c r="H491" s="231">
        <v>200.17599999999999</v>
      </c>
      <c r="I491" s="232"/>
      <c r="J491" s="233">
        <f>ROUND(I491*H491,2)</f>
        <v>0</v>
      </c>
      <c r="K491" s="234"/>
      <c r="L491" s="44"/>
      <c r="M491" s="235" t="s">
        <v>1</v>
      </c>
      <c r="N491" s="236" t="s">
        <v>39</v>
      </c>
      <c r="O491" s="91"/>
      <c r="P491" s="237">
        <f>O491*H491</f>
        <v>0</v>
      </c>
      <c r="Q491" s="237">
        <v>0</v>
      </c>
      <c r="R491" s="237">
        <f>Q491*H491</f>
        <v>0</v>
      </c>
      <c r="S491" s="237">
        <v>0</v>
      </c>
      <c r="T491" s="238">
        <f>S491*H491</f>
        <v>0</v>
      </c>
      <c r="U491" s="38"/>
      <c r="V491" s="38"/>
      <c r="W491" s="38"/>
      <c r="X491" s="38"/>
      <c r="Y491" s="38"/>
      <c r="Z491" s="38"/>
      <c r="AA491" s="38"/>
      <c r="AB491" s="38"/>
      <c r="AC491" s="38"/>
      <c r="AD491" s="38"/>
      <c r="AE491" s="38"/>
      <c r="AR491" s="239" t="s">
        <v>144</v>
      </c>
      <c r="AT491" s="239" t="s">
        <v>140</v>
      </c>
      <c r="AU491" s="239" t="s">
        <v>84</v>
      </c>
      <c r="AY491" s="17" t="s">
        <v>137</v>
      </c>
      <c r="BE491" s="240">
        <f>IF(N491="základní",J491,0)</f>
        <v>0</v>
      </c>
      <c r="BF491" s="240">
        <f>IF(N491="snížená",J491,0)</f>
        <v>0</v>
      </c>
      <c r="BG491" s="240">
        <f>IF(N491="zákl. přenesená",J491,0)</f>
        <v>0</v>
      </c>
      <c r="BH491" s="240">
        <f>IF(N491="sníž. přenesená",J491,0)</f>
        <v>0</v>
      </c>
      <c r="BI491" s="240">
        <f>IF(N491="nulová",J491,0)</f>
        <v>0</v>
      </c>
      <c r="BJ491" s="17" t="s">
        <v>82</v>
      </c>
      <c r="BK491" s="240">
        <f>ROUND(I491*H491,2)</f>
        <v>0</v>
      </c>
      <c r="BL491" s="17" t="s">
        <v>144</v>
      </c>
      <c r="BM491" s="239" t="s">
        <v>587</v>
      </c>
    </row>
    <row r="492" s="2" customFormat="1" ht="16.5" customHeight="1">
      <c r="A492" s="38"/>
      <c r="B492" s="39"/>
      <c r="C492" s="227" t="s">
        <v>588</v>
      </c>
      <c r="D492" s="227" t="s">
        <v>140</v>
      </c>
      <c r="E492" s="228" t="s">
        <v>589</v>
      </c>
      <c r="F492" s="229" t="s">
        <v>590</v>
      </c>
      <c r="G492" s="230" t="s">
        <v>414</v>
      </c>
      <c r="H492" s="231">
        <v>16</v>
      </c>
      <c r="I492" s="232"/>
      <c r="J492" s="233">
        <f>ROUND(I492*H492,2)</f>
        <v>0</v>
      </c>
      <c r="K492" s="234"/>
      <c r="L492" s="44"/>
      <c r="M492" s="235" t="s">
        <v>1</v>
      </c>
      <c r="N492" s="236" t="s">
        <v>39</v>
      </c>
      <c r="O492" s="91"/>
      <c r="P492" s="237">
        <f>O492*H492</f>
        <v>0</v>
      </c>
      <c r="Q492" s="237">
        <v>0</v>
      </c>
      <c r="R492" s="237">
        <f>Q492*H492</f>
        <v>0</v>
      </c>
      <c r="S492" s="237">
        <v>0</v>
      </c>
      <c r="T492" s="238">
        <f>S492*H492</f>
        <v>0</v>
      </c>
      <c r="U492" s="38"/>
      <c r="V492" s="38"/>
      <c r="W492" s="38"/>
      <c r="X492" s="38"/>
      <c r="Y492" s="38"/>
      <c r="Z492" s="38"/>
      <c r="AA492" s="38"/>
      <c r="AB492" s="38"/>
      <c r="AC492" s="38"/>
      <c r="AD492" s="38"/>
      <c r="AE492" s="38"/>
      <c r="AR492" s="239" t="s">
        <v>144</v>
      </c>
      <c r="AT492" s="239" t="s">
        <v>140</v>
      </c>
      <c r="AU492" s="239" t="s">
        <v>84</v>
      </c>
      <c r="AY492" s="17" t="s">
        <v>137</v>
      </c>
      <c r="BE492" s="240">
        <f>IF(N492="základní",J492,0)</f>
        <v>0</v>
      </c>
      <c r="BF492" s="240">
        <f>IF(N492="snížená",J492,0)</f>
        <v>0</v>
      </c>
      <c r="BG492" s="240">
        <f>IF(N492="zákl. přenesená",J492,0)</f>
        <v>0</v>
      </c>
      <c r="BH492" s="240">
        <f>IF(N492="sníž. přenesená",J492,0)</f>
        <v>0</v>
      </c>
      <c r="BI492" s="240">
        <f>IF(N492="nulová",J492,0)</f>
        <v>0</v>
      </c>
      <c r="BJ492" s="17" t="s">
        <v>82</v>
      </c>
      <c r="BK492" s="240">
        <f>ROUND(I492*H492,2)</f>
        <v>0</v>
      </c>
      <c r="BL492" s="17" t="s">
        <v>144</v>
      </c>
      <c r="BM492" s="239" t="s">
        <v>591</v>
      </c>
    </row>
    <row r="493" s="14" customFormat="1">
      <c r="A493" s="14"/>
      <c r="B493" s="252"/>
      <c r="C493" s="253"/>
      <c r="D493" s="243" t="s">
        <v>146</v>
      </c>
      <c r="E493" s="253"/>
      <c r="F493" s="255" t="s">
        <v>592</v>
      </c>
      <c r="G493" s="253"/>
      <c r="H493" s="256">
        <v>16</v>
      </c>
      <c r="I493" s="257"/>
      <c r="J493" s="253"/>
      <c r="K493" s="253"/>
      <c r="L493" s="258"/>
      <c r="M493" s="259"/>
      <c r="N493" s="260"/>
      <c r="O493" s="260"/>
      <c r="P493" s="260"/>
      <c r="Q493" s="260"/>
      <c r="R493" s="260"/>
      <c r="S493" s="260"/>
      <c r="T493" s="261"/>
      <c r="U493" s="14"/>
      <c r="V493" s="14"/>
      <c r="W493" s="14"/>
      <c r="X493" s="14"/>
      <c r="Y493" s="14"/>
      <c r="Z493" s="14"/>
      <c r="AA493" s="14"/>
      <c r="AB493" s="14"/>
      <c r="AC493" s="14"/>
      <c r="AD493" s="14"/>
      <c r="AE493" s="14"/>
      <c r="AT493" s="262" t="s">
        <v>146</v>
      </c>
      <c r="AU493" s="262" t="s">
        <v>84</v>
      </c>
      <c r="AV493" s="14" t="s">
        <v>84</v>
      </c>
      <c r="AW493" s="14" t="s">
        <v>4</v>
      </c>
      <c r="AX493" s="14" t="s">
        <v>82</v>
      </c>
      <c r="AY493" s="262" t="s">
        <v>137</v>
      </c>
    </row>
    <row r="494" s="2" customFormat="1" ht="24.15" customHeight="1">
      <c r="A494" s="38"/>
      <c r="B494" s="39"/>
      <c r="C494" s="227" t="s">
        <v>593</v>
      </c>
      <c r="D494" s="227" t="s">
        <v>140</v>
      </c>
      <c r="E494" s="228" t="s">
        <v>594</v>
      </c>
      <c r="F494" s="229" t="s">
        <v>595</v>
      </c>
      <c r="G494" s="230" t="s">
        <v>414</v>
      </c>
      <c r="H494" s="231">
        <v>224</v>
      </c>
      <c r="I494" s="232"/>
      <c r="J494" s="233">
        <f>ROUND(I494*H494,2)</f>
        <v>0</v>
      </c>
      <c r="K494" s="234"/>
      <c r="L494" s="44"/>
      <c r="M494" s="235" t="s">
        <v>1</v>
      </c>
      <c r="N494" s="236" t="s">
        <v>39</v>
      </c>
      <c r="O494" s="91"/>
      <c r="P494" s="237">
        <f>O494*H494</f>
        <v>0</v>
      </c>
      <c r="Q494" s="237">
        <v>0</v>
      </c>
      <c r="R494" s="237">
        <f>Q494*H494</f>
        <v>0</v>
      </c>
      <c r="S494" s="237">
        <v>0</v>
      </c>
      <c r="T494" s="238">
        <f>S494*H494</f>
        <v>0</v>
      </c>
      <c r="U494" s="38"/>
      <c r="V494" s="38"/>
      <c r="W494" s="38"/>
      <c r="X494" s="38"/>
      <c r="Y494" s="38"/>
      <c r="Z494" s="38"/>
      <c r="AA494" s="38"/>
      <c r="AB494" s="38"/>
      <c r="AC494" s="38"/>
      <c r="AD494" s="38"/>
      <c r="AE494" s="38"/>
      <c r="AR494" s="239" t="s">
        <v>144</v>
      </c>
      <c r="AT494" s="239" t="s">
        <v>140</v>
      </c>
      <c r="AU494" s="239" t="s">
        <v>84</v>
      </c>
      <c r="AY494" s="17" t="s">
        <v>137</v>
      </c>
      <c r="BE494" s="240">
        <f>IF(N494="základní",J494,0)</f>
        <v>0</v>
      </c>
      <c r="BF494" s="240">
        <f>IF(N494="snížená",J494,0)</f>
        <v>0</v>
      </c>
      <c r="BG494" s="240">
        <f>IF(N494="zákl. přenesená",J494,0)</f>
        <v>0</v>
      </c>
      <c r="BH494" s="240">
        <f>IF(N494="sníž. přenesená",J494,0)</f>
        <v>0</v>
      </c>
      <c r="BI494" s="240">
        <f>IF(N494="nulová",J494,0)</f>
        <v>0</v>
      </c>
      <c r="BJ494" s="17" t="s">
        <v>82</v>
      </c>
      <c r="BK494" s="240">
        <f>ROUND(I494*H494,2)</f>
        <v>0</v>
      </c>
      <c r="BL494" s="17" t="s">
        <v>144</v>
      </c>
      <c r="BM494" s="239" t="s">
        <v>596</v>
      </c>
    </row>
    <row r="495" s="14" customFormat="1">
      <c r="A495" s="14"/>
      <c r="B495" s="252"/>
      <c r="C495" s="253"/>
      <c r="D495" s="243" t="s">
        <v>146</v>
      </c>
      <c r="E495" s="253"/>
      <c r="F495" s="255" t="s">
        <v>597</v>
      </c>
      <c r="G495" s="253"/>
      <c r="H495" s="256">
        <v>224</v>
      </c>
      <c r="I495" s="257"/>
      <c r="J495" s="253"/>
      <c r="K495" s="253"/>
      <c r="L495" s="258"/>
      <c r="M495" s="259"/>
      <c r="N495" s="260"/>
      <c r="O495" s="260"/>
      <c r="P495" s="260"/>
      <c r="Q495" s="260"/>
      <c r="R495" s="260"/>
      <c r="S495" s="260"/>
      <c r="T495" s="261"/>
      <c r="U495" s="14"/>
      <c r="V495" s="14"/>
      <c r="W495" s="14"/>
      <c r="X495" s="14"/>
      <c r="Y495" s="14"/>
      <c r="Z495" s="14"/>
      <c r="AA495" s="14"/>
      <c r="AB495" s="14"/>
      <c r="AC495" s="14"/>
      <c r="AD495" s="14"/>
      <c r="AE495" s="14"/>
      <c r="AT495" s="262" t="s">
        <v>146</v>
      </c>
      <c r="AU495" s="262" t="s">
        <v>84</v>
      </c>
      <c r="AV495" s="14" t="s">
        <v>84</v>
      </c>
      <c r="AW495" s="14" t="s">
        <v>4</v>
      </c>
      <c r="AX495" s="14" t="s">
        <v>82</v>
      </c>
      <c r="AY495" s="262" t="s">
        <v>137</v>
      </c>
    </row>
    <row r="496" s="2" customFormat="1" ht="24.15" customHeight="1">
      <c r="A496" s="38"/>
      <c r="B496" s="39"/>
      <c r="C496" s="227" t="s">
        <v>598</v>
      </c>
      <c r="D496" s="227" t="s">
        <v>140</v>
      </c>
      <c r="E496" s="228" t="s">
        <v>599</v>
      </c>
      <c r="F496" s="229" t="s">
        <v>600</v>
      </c>
      <c r="G496" s="230" t="s">
        <v>217</v>
      </c>
      <c r="H496" s="231">
        <v>200.17599999999999</v>
      </c>
      <c r="I496" s="232"/>
      <c r="J496" s="233">
        <f>ROUND(I496*H496,2)</f>
        <v>0</v>
      </c>
      <c r="K496" s="234"/>
      <c r="L496" s="44"/>
      <c r="M496" s="235" t="s">
        <v>1</v>
      </c>
      <c r="N496" s="236" t="s">
        <v>39</v>
      </c>
      <c r="O496" s="91"/>
      <c r="P496" s="237">
        <f>O496*H496</f>
        <v>0</v>
      </c>
      <c r="Q496" s="237">
        <v>0</v>
      </c>
      <c r="R496" s="237">
        <f>Q496*H496</f>
        <v>0</v>
      </c>
      <c r="S496" s="237">
        <v>0</v>
      </c>
      <c r="T496" s="238">
        <f>S496*H496</f>
        <v>0</v>
      </c>
      <c r="U496" s="38"/>
      <c r="V496" s="38"/>
      <c r="W496" s="38"/>
      <c r="X496" s="38"/>
      <c r="Y496" s="38"/>
      <c r="Z496" s="38"/>
      <c r="AA496" s="38"/>
      <c r="AB496" s="38"/>
      <c r="AC496" s="38"/>
      <c r="AD496" s="38"/>
      <c r="AE496" s="38"/>
      <c r="AR496" s="239" t="s">
        <v>144</v>
      </c>
      <c r="AT496" s="239" t="s">
        <v>140</v>
      </c>
      <c r="AU496" s="239" t="s">
        <v>84</v>
      </c>
      <c r="AY496" s="17" t="s">
        <v>137</v>
      </c>
      <c r="BE496" s="240">
        <f>IF(N496="základní",J496,0)</f>
        <v>0</v>
      </c>
      <c r="BF496" s="240">
        <f>IF(N496="snížená",J496,0)</f>
        <v>0</v>
      </c>
      <c r="BG496" s="240">
        <f>IF(N496="zákl. přenesená",J496,0)</f>
        <v>0</v>
      </c>
      <c r="BH496" s="240">
        <f>IF(N496="sníž. přenesená",J496,0)</f>
        <v>0</v>
      </c>
      <c r="BI496" s="240">
        <f>IF(N496="nulová",J496,0)</f>
        <v>0</v>
      </c>
      <c r="BJ496" s="17" t="s">
        <v>82</v>
      </c>
      <c r="BK496" s="240">
        <f>ROUND(I496*H496,2)</f>
        <v>0</v>
      </c>
      <c r="BL496" s="17" t="s">
        <v>144</v>
      </c>
      <c r="BM496" s="239" t="s">
        <v>601</v>
      </c>
    </row>
    <row r="497" s="2" customFormat="1" ht="33" customHeight="1">
      <c r="A497" s="38"/>
      <c r="B497" s="39"/>
      <c r="C497" s="227" t="s">
        <v>602</v>
      </c>
      <c r="D497" s="227" t="s">
        <v>140</v>
      </c>
      <c r="E497" s="228" t="s">
        <v>603</v>
      </c>
      <c r="F497" s="229" t="s">
        <v>604</v>
      </c>
      <c r="G497" s="230" t="s">
        <v>217</v>
      </c>
      <c r="H497" s="231">
        <v>3803.3440000000001</v>
      </c>
      <c r="I497" s="232"/>
      <c r="J497" s="233">
        <f>ROUND(I497*H497,2)</f>
        <v>0</v>
      </c>
      <c r="K497" s="234"/>
      <c r="L497" s="44"/>
      <c r="M497" s="235" t="s">
        <v>1</v>
      </c>
      <c r="N497" s="236" t="s">
        <v>39</v>
      </c>
      <c r="O497" s="91"/>
      <c r="P497" s="237">
        <f>O497*H497</f>
        <v>0</v>
      </c>
      <c r="Q497" s="237">
        <v>0</v>
      </c>
      <c r="R497" s="237">
        <f>Q497*H497</f>
        <v>0</v>
      </c>
      <c r="S497" s="237">
        <v>0</v>
      </c>
      <c r="T497" s="238">
        <f>S497*H497</f>
        <v>0</v>
      </c>
      <c r="U497" s="38"/>
      <c r="V497" s="38"/>
      <c r="W497" s="38"/>
      <c r="X497" s="38"/>
      <c r="Y497" s="38"/>
      <c r="Z497" s="38"/>
      <c r="AA497" s="38"/>
      <c r="AB497" s="38"/>
      <c r="AC497" s="38"/>
      <c r="AD497" s="38"/>
      <c r="AE497" s="38"/>
      <c r="AR497" s="239" t="s">
        <v>144</v>
      </c>
      <c r="AT497" s="239" t="s">
        <v>140</v>
      </c>
      <c r="AU497" s="239" t="s">
        <v>84</v>
      </c>
      <c r="AY497" s="17" t="s">
        <v>137</v>
      </c>
      <c r="BE497" s="240">
        <f>IF(N497="základní",J497,0)</f>
        <v>0</v>
      </c>
      <c r="BF497" s="240">
        <f>IF(N497="snížená",J497,0)</f>
        <v>0</v>
      </c>
      <c r="BG497" s="240">
        <f>IF(N497="zákl. přenesená",J497,0)</f>
        <v>0</v>
      </c>
      <c r="BH497" s="240">
        <f>IF(N497="sníž. přenesená",J497,0)</f>
        <v>0</v>
      </c>
      <c r="BI497" s="240">
        <f>IF(N497="nulová",J497,0)</f>
        <v>0</v>
      </c>
      <c r="BJ497" s="17" t="s">
        <v>82</v>
      </c>
      <c r="BK497" s="240">
        <f>ROUND(I497*H497,2)</f>
        <v>0</v>
      </c>
      <c r="BL497" s="17" t="s">
        <v>144</v>
      </c>
      <c r="BM497" s="239" t="s">
        <v>605</v>
      </c>
    </row>
    <row r="498" s="14" customFormat="1">
      <c r="A498" s="14"/>
      <c r="B498" s="252"/>
      <c r="C498" s="253"/>
      <c r="D498" s="243" t="s">
        <v>146</v>
      </c>
      <c r="E498" s="253"/>
      <c r="F498" s="255" t="s">
        <v>606</v>
      </c>
      <c r="G498" s="253"/>
      <c r="H498" s="256">
        <v>3803.3440000000001</v>
      </c>
      <c r="I498" s="257"/>
      <c r="J498" s="253"/>
      <c r="K498" s="253"/>
      <c r="L498" s="258"/>
      <c r="M498" s="259"/>
      <c r="N498" s="260"/>
      <c r="O498" s="260"/>
      <c r="P498" s="260"/>
      <c r="Q498" s="260"/>
      <c r="R498" s="260"/>
      <c r="S498" s="260"/>
      <c r="T498" s="261"/>
      <c r="U498" s="14"/>
      <c r="V498" s="14"/>
      <c r="W498" s="14"/>
      <c r="X498" s="14"/>
      <c r="Y498" s="14"/>
      <c r="Z498" s="14"/>
      <c r="AA498" s="14"/>
      <c r="AB498" s="14"/>
      <c r="AC498" s="14"/>
      <c r="AD498" s="14"/>
      <c r="AE498" s="14"/>
      <c r="AT498" s="262" t="s">
        <v>146</v>
      </c>
      <c r="AU498" s="262" t="s">
        <v>84</v>
      </c>
      <c r="AV498" s="14" t="s">
        <v>84</v>
      </c>
      <c r="AW498" s="14" t="s">
        <v>4</v>
      </c>
      <c r="AX498" s="14" t="s">
        <v>82</v>
      </c>
      <c r="AY498" s="262" t="s">
        <v>137</v>
      </c>
    </row>
    <row r="499" s="2" customFormat="1" ht="33" customHeight="1">
      <c r="A499" s="38"/>
      <c r="B499" s="39"/>
      <c r="C499" s="227" t="s">
        <v>607</v>
      </c>
      <c r="D499" s="227" t="s">
        <v>140</v>
      </c>
      <c r="E499" s="228" t="s">
        <v>608</v>
      </c>
      <c r="F499" s="229" t="s">
        <v>609</v>
      </c>
      <c r="G499" s="230" t="s">
        <v>217</v>
      </c>
      <c r="H499" s="231">
        <v>200.17599999999999</v>
      </c>
      <c r="I499" s="232"/>
      <c r="J499" s="233">
        <f>ROUND(I499*H499,2)</f>
        <v>0</v>
      </c>
      <c r="K499" s="234"/>
      <c r="L499" s="44"/>
      <c r="M499" s="235" t="s">
        <v>1</v>
      </c>
      <c r="N499" s="236" t="s">
        <v>39</v>
      </c>
      <c r="O499" s="91"/>
      <c r="P499" s="237">
        <f>O499*H499</f>
        <v>0</v>
      </c>
      <c r="Q499" s="237">
        <v>0</v>
      </c>
      <c r="R499" s="237">
        <f>Q499*H499</f>
        <v>0</v>
      </c>
      <c r="S499" s="237">
        <v>0</v>
      </c>
      <c r="T499" s="238">
        <f>S499*H499</f>
        <v>0</v>
      </c>
      <c r="U499" s="38"/>
      <c r="V499" s="38"/>
      <c r="W499" s="38"/>
      <c r="X499" s="38"/>
      <c r="Y499" s="38"/>
      <c r="Z499" s="38"/>
      <c r="AA499" s="38"/>
      <c r="AB499" s="38"/>
      <c r="AC499" s="38"/>
      <c r="AD499" s="38"/>
      <c r="AE499" s="38"/>
      <c r="AR499" s="239" t="s">
        <v>144</v>
      </c>
      <c r="AT499" s="239" t="s">
        <v>140</v>
      </c>
      <c r="AU499" s="239" t="s">
        <v>84</v>
      </c>
      <c r="AY499" s="17" t="s">
        <v>137</v>
      </c>
      <c r="BE499" s="240">
        <f>IF(N499="základní",J499,0)</f>
        <v>0</v>
      </c>
      <c r="BF499" s="240">
        <f>IF(N499="snížená",J499,0)</f>
        <v>0</v>
      </c>
      <c r="BG499" s="240">
        <f>IF(N499="zákl. přenesená",J499,0)</f>
        <v>0</v>
      </c>
      <c r="BH499" s="240">
        <f>IF(N499="sníž. přenesená",J499,0)</f>
        <v>0</v>
      </c>
      <c r="BI499" s="240">
        <f>IF(N499="nulová",J499,0)</f>
        <v>0</v>
      </c>
      <c r="BJ499" s="17" t="s">
        <v>82</v>
      </c>
      <c r="BK499" s="240">
        <f>ROUND(I499*H499,2)</f>
        <v>0</v>
      </c>
      <c r="BL499" s="17" t="s">
        <v>144</v>
      </c>
      <c r="BM499" s="239" t="s">
        <v>610</v>
      </c>
    </row>
    <row r="500" s="12" customFormat="1" ht="22.8" customHeight="1">
      <c r="A500" s="12"/>
      <c r="B500" s="211"/>
      <c r="C500" s="212"/>
      <c r="D500" s="213" t="s">
        <v>73</v>
      </c>
      <c r="E500" s="225" t="s">
        <v>611</v>
      </c>
      <c r="F500" s="225" t="s">
        <v>612</v>
      </c>
      <c r="G500" s="212"/>
      <c r="H500" s="212"/>
      <c r="I500" s="215"/>
      <c r="J500" s="226">
        <f>BK500</f>
        <v>0</v>
      </c>
      <c r="K500" s="212"/>
      <c r="L500" s="217"/>
      <c r="M500" s="218"/>
      <c r="N500" s="219"/>
      <c r="O500" s="219"/>
      <c r="P500" s="220">
        <f>P501</f>
        <v>0</v>
      </c>
      <c r="Q500" s="219"/>
      <c r="R500" s="220">
        <f>R501</f>
        <v>0</v>
      </c>
      <c r="S500" s="219"/>
      <c r="T500" s="221">
        <f>T501</f>
        <v>0</v>
      </c>
      <c r="U500" s="12"/>
      <c r="V500" s="12"/>
      <c r="W500" s="12"/>
      <c r="X500" s="12"/>
      <c r="Y500" s="12"/>
      <c r="Z500" s="12"/>
      <c r="AA500" s="12"/>
      <c r="AB500" s="12"/>
      <c r="AC500" s="12"/>
      <c r="AD500" s="12"/>
      <c r="AE500" s="12"/>
      <c r="AR500" s="222" t="s">
        <v>82</v>
      </c>
      <c r="AT500" s="223" t="s">
        <v>73</v>
      </c>
      <c r="AU500" s="223" t="s">
        <v>82</v>
      </c>
      <c r="AY500" s="222" t="s">
        <v>137</v>
      </c>
      <c r="BK500" s="224">
        <f>BK501</f>
        <v>0</v>
      </c>
    </row>
    <row r="501" s="2" customFormat="1" ht="24.15" customHeight="1">
      <c r="A501" s="38"/>
      <c r="B501" s="39"/>
      <c r="C501" s="227" t="s">
        <v>613</v>
      </c>
      <c r="D501" s="227" t="s">
        <v>140</v>
      </c>
      <c r="E501" s="228" t="s">
        <v>614</v>
      </c>
      <c r="F501" s="229" t="s">
        <v>615</v>
      </c>
      <c r="G501" s="230" t="s">
        <v>217</v>
      </c>
      <c r="H501" s="231">
        <v>125.839</v>
      </c>
      <c r="I501" s="232"/>
      <c r="J501" s="233">
        <f>ROUND(I501*H501,2)</f>
        <v>0</v>
      </c>
      <c r="K501" s="234"/>
      <c r="L501" s="44"/>
      <c r="M501" s="235" t="s">
        <v>1</v>
      </c>
      <c r="N501" s="236" t="s">
        <v>39</v>
      </c>
      <c r="O501" s="91"/>
      <c r="P501" s="237">
        <f>O501*H501</f>
        <v>0</v>
      </c>
      <c r="Q501" s="237">
        <v>0</v>
      </c>
      <c r="R501" s="237">
        <f>Q501*H501</f>
        <v>0</v>
      </c>
      <c r="S501" s="237">
        <v>0</v>
      </c>
      <c r="T501" s="238">
        <f>S501*H501</f>
        <v>0</v>
      </c>
      <c r="U501" s="38"/>
      <c r="V501" s="38"/>
      <c r="W501" s="38"/>
      <c r="X501" s="38"/>
      <c r="Y501" s="38"/>
      <c r="Z501" s="38"/>
      <c r="AA501" s="38"/>
      <c r="AB501" s="38"/>
      <c r="AC501" s="38"/>
      <c r="AD501" s="38"/>
      <c r="AE501" s="38"/>
      <c r="AR501" s="239" t="s">
        <v>144</v>
      </c>
      <c r="AT501" s="239" t="s">
        <v>140</v>
      </c>
      <c r="AU501" s="239" t="s">
        <v>84</v>
      </c>
      <c r="AY501" s="17" t="s">
        <v>137</v>
      </c>
      <c r="BE501" s="240">
        <f>IF(N501="základní",J501,0)</f>
        <v>0</v>
      </c>
      <c r="BF501" s="240">
        <f>IF(N501="snížená",J501,0)</f>
        <v>0</v>
      </c>
      <c r="BG501" s="240">
        <f>IF(N501="zákl. přenesená",J501,0)</f>
        <v>0</v>
      </c>
      <c r="BH501" s="240">
        <f>IF(N501="sníž. přenesená",J501,0)</f>
        <v>0</v>
      </c>
      <c r="BI501" s="240">
        <f>IF(N501="nulová",J501,0)</f>
        <v>0</v>
      </c>
      <c r="BJ501" s="17" t="s">
        <v>82</v>
      </c>
      <c r="BK501" s="240">
        <f>ROUND(I501*H501,2)</f>
        <v>0</v>
      </c>
      <c r="BL501" s="17" t="s">
        <v>144</v>
      </c>
      <c r="BM501" s="239" t="s">
        <v>616</v>
      </c>
    </row>
    <row r="502" s="12" customFormat="1" ht="25.92" customHeight="1">
      <c r="A502" s="12"/>
      <c r="B502" s="211"/>
      <c r="C502" s="212"/>
      <c r="D502" s="213" t="s">
        <v>73</v>
      </c>
      <c r="E502" s="214" t="s">
        <v>617</v>
      </c>
      <c r="F502" s="214" t="s">
        <v>618</v>
      </c>
      <c r="G502" s="212"/>
      <c r="H502" s="212"/>
      <c r="I502" s="215"/>
      <c r="J502" s="216">
        <f>BK502</f>
        <v>0</v>
      </c>
      <c r="K502" s="212"/>
      <c r="L502" s="217"/>
      <c r="M502" s="218"/>
      <c r="N502" s="219"/>
      <c r="O502" s="219"/>
      <c r="P502" s="220">
        <f>P503+P512+P530+P535+P651+P695+P737+P743</f>
        <v>0</v>
      </c>
      <c r="Q502" s="219"/>
      <c r="R502" s="220">
        <f>R503+R512+R530+R535+R651+R695+R737+R743</f>
        <v>36.258537019999999</v>
      </c>
      <c r="S502" s="219"/>
      <c r="T502" s="221">
        <f>T503+T512+T530+T535+T651+T695+T737+T743</f>
        <v>29.011559000000005</v>
      </c>
      <c r="U502" s="12"/>
      <c r="V502" s="12"/>
      <c r="W502" s="12"/>
      <c r="X502" s="12"/>
      <c r="Y502" s="12"/>
      <c r="Z502" s="12"/>
      <c r="AA502" s="12"/>
      <c r="AB502" s="12"/>
      <c r="AC502" s="12"/>
      <c r="AD502" s="12"/>
      <c r="AE502" s="12"/>
      <c r="AR502" s="222" t="s">
        <v>84</v>
      </c>
      <c r="AT502" s="223" t="s">
        <v>73</v>
      </c>
      <c r="AU502" s="223" t="s">
        <v>74</v>
      </c>
      <c r="AY502" s="222" t="s">
        <v>137</v>
      </c>
      <c r="BK502" s="224">
        <f>BK503+BK512+BK530+BK535+BK651+BK695+BK737+BK743</f>
        <v>0</v>
      </c>
    </row>
    <row r="503" s="12" customFormat="1" ht="22.8" customHeight="1">
      <c r="A503" s="12"/>
      <c r="B503" s="211"/>
      <c r="C503" s="212"/>
      <c r="D503" s="213" t="s">
        <v>73</v>
      </c>
      <c r="E503" s="225" t="s">
        <v>619</v>
      </c>
      <c r="F503" s="225" t="s">
        <v>620</v>
      </c>
      <c r="G503" s="212"/>
      <c r="H503" s="212"/>
      <c r="I503" s="215"/>
      <c r="J503" s="226">
        <f>BK503</f>
        <v>0</v>
      </c>
      <c r="K503" s="212"/>
      <c r="L503" s="217"/>
      <c r="M503" s="218"/>
      <c r="N503" s="219"/>
      <c r="O503" s="219"/>
      <c r="P503" s="220">
        <f>SUM(P504:P511)</f>
        <v>0</v>
      </c>
      <c r="Q503" s="219"/>
      <c r="R503" s="220">
        <f>SUM(R504:R511)</f>
        <v>1.4305999999999999</v>
      </c>
      <c r="S503" s="219"/>
      <c r="T503" s="221">
        <f>SUM(T504:T511)</f>
        <v>0</v>
      </c>
      <c r="U503" s="12"/>
      <c r="V503" s="12"/>
      <c r="W503" s="12"/>
      <c r="X503" s="12"/>
      <c r="Y503" s="12"/>
      <c r="Z503" s="12"/>
      <c r="AA503" s="12"/>
      <c r="AB503" s="12"/>
      <c r="AC503" s="12"/>
      <c r="AD503" s="12"/>
      <c r="AE503" s="12"/>
      <c r="AR503" s="222" t="s">
        <v>84</v>
      </c>
      <c r="AT503" s="223" t="s">
        <v>73</v>
      </c>
      <c r="AU503" s="223" t="s">
        <v>82</v>
      </c>
      <c r="AY503" s="222" t="s">
        <v>137</v>
      </c>
      <c r="BK503" s="224">
        <f>SUM(BK504:BK511)</f>
        <v>0</v>
      </c>
    </row>
    <row r="504" s="2" customFormat="1" ht="24.15" customHeight="1">
      <c r="A504" s="38"/>
      <c r="B504" s="39"/>
      <c r="C504" s="227" t="s">
        <v>621</v>
      </c>
      <c r="D504" s="227" t="s">
        <v>140</v>
      </c>
      <c r="E504" s="228" t="s">
        <v>622</v>
      </c>
      <c r="F504" s="229" t="s">
        <v>623</v>
      </c>
      <c r="G504" s="230" t="s">
        <v>154</v>
      </c>
      <c r="H504" s="231">
        <v>311</v>
      </c>
      <c r="I504" s="232"/>
      <c r="J504" s="233">
        <f>ROUND(I504*H504,2)</f>
        <v>0</v>
      </c>
      <c r="K504" s="234"/>
      <c r="L504" s="44"/>
      <c r="M504" s="235" t="s">
        <v>1</v>
      </c>
      <c r="N504" s="236" t="s">
        <v>39</v>
      </c>
      <c r="O504" s="91"/>
      <c r="P504" s="237">
        <f>O504*H504</f>
        <v>0</v>
      </c>
      <c r="Q504" s="237">
        <v>0</v>
      </c>
      <c r="R504" s="237">
        <f>Q504*H504</f>
        <v>0</v>
      </c>
      <c r="S504" s="237">
        <v>0</v>
      </c>
      <c r="T504" s="238">
        <f>S504*H504</f>
        <v>0</v>
      </c>
      <c r="U504" s="38"/>
      <c r="V504" s="38"/>
      <c r="W504" s="38"/>
      <c r="X504" s="38"/>
      <c r="Y504" s="38"/>
      <c r="Z504" s="38"/>
      <c r="AA504" s="38"/>
      <c r="AB504" s="38"/>
      <c r="AC504" s="38"/>
      <c r="AD504" s="38"/>
      <c r="AE504" s="38"/>
      <c r="AR504" s="239" t="s">
        <v>261</v>
      </c>
      <c r="AT504" s="239" t="s">
        <v>140</v>
      </c>
      <c r="AU504" s="239" t="s">
        <v>84</v>
      </c>
      <c r="AY504" s="17" t="s">
        <v>137</v>
      </c>
      <c r="BE504" s="240">
        <f>IF(N504="základní",J504,0)</f>
        <v>0</v>
      </c>
      <c r="BF504" s="240">
        <f>IF(N504="snížená",J504,0)</f>
        <v>0</v>
      </c>
      <c r="BG504" s="240">
        <f>IF(N504="zákl. přenesená",J504,0)</f>
        <v>0</v>
      </c>
      <c r="BH504" s="240">
        <f>IF(N504="sníž. přenesená",J504,0)</f>
        <v>0</v>
      </c>
      <c r="BI504" s="240">
        <f>IF(N504="nulová",J504,0)</f>
        <v>0</v>
      </c>
      <c r="BJ504" s="17" t="s">
        <v>82</v>
      </c>
      <c r="BK504" s="240">
        <f>ROUND(I504*H504,2)</f>
        <v>0</v>
      </c>
      <c r="BL504" s="17" t="s">
        <v>261</v>
      </c>
      <c r="BM504" s="239" t="s">
        <v>624</v>
      </c>
    </row>
    <row r="505" s="13" customFormat="1">
      <c r="A505" s="13"/>
      <c r="B505" s="241"/>
      <c r="C505" s="242"/>
      <c r="D505" s="243" t="s">
        <v>146</v>
      </c>
      <c r="E505" s="244" t="s">
        <v>1</v>
      </c>
      <c r="F505" s="245" t="s">
        <v>147</v>
      </c>
      <c r="G505" s="242"/>
      <c r="H505" s="244" t="s">
        <v>1</v>
      </c>
      <c r="I505" s="246"/>
      <c r="J505" s="242"/>
      <c r="K505" s="242"/>
      <c r="L505" s="247"/>
      <c r="M505" s="248"/>
      <c r="N505" s="249"/>
      <c r="O505" s="249"/>
      <c r="P505" s="249"/>
      <c r="Q505" s="249"/>
      <c r="R505" s="249"/>
      <c r="S505" s="249"/>
      <c r="T505" s="250"/>
      <c r="U505" s="13"/>
      <c r="V505" s="13"/>
      <c r="W505" s="13"/>
      <c r="X505" s="13"/>
      <c r="Y505" s="13"/>
      <c r="Z505" s="13"/>
      <c r="AA505" s="13"/>
      <c r="AB505" s="13"/>
      <c r="AC505" s="13"/>
      <c r="AD505" s="13"/>
      <c r="AE505" s="13"/>
      <c r="AT505" s="251" t="s">
        <v>146</v>
      </c>
      <c r="AU505" s="251" t="s">
        <v>84</v>
      </c>
      <c r="AV505" s="13" t="s">
        <v>82</v>
      </c>
      <c r="AW505" s="13" t="s">
        <v>30</v>
      </c>
      <c r="AX505" s="13" t="s">
        <v>74</v>
      </c>
      <c r="AY505" s="251" t="s">
        <v>137</v>
      </c>
    </row>
    <row r="506" s="13" customFormat="1">
      <c r="A506" s="13"/>
      <c r="B506" s="241"/>
      <c r="C506" s="242"/>
      <c r="D506" s="243" t="s">
        <v>146</v>
      </c>
      <c r="E506" s="244" t="s">
        <v>1</v>
      </c>
      <c r="F506" s="245" t="s">
        <v>625</v>
      </c>
      <c r="G506" s="242"/>
      <c r="H506" s="244" t="s">
        <v>1</v>
      </c>
      <c r="I506" s="246"/>
      <c r="J506" s="242"/>
      <c r="K506" s="242"/>
      <c r="L506" s="247"/>
      <c r="M506" s="248"/>
      <c r="N506" s="249"/>
      <c r="O506" s="249"/>
      <c r="P506" s="249"/>
      <c r="Q506" s="249"/>
      <c r="R506" s="249"/>
      <c r="S506" s="249"/>
      <c r="T506" s="250"/>
      <c r="U506" s="13"/>
      <c r="V506" s="13"/>
      <c r="W506" s="13"/>
      <c r="X506" s="13"/>
      <c r="Y506" s="13"/>
      <c r="Z506" s="13"/>
      <c r="AA506" s="13"/>
      <c r="AB506" s="13"/>
      <c r="AC506" s="13"/>
      <c r="AD506" s="13"/>
      <c r="AE506" s="13"/>
      <c r="AT506" s="251" t="s">
        <v>146</v>
      </c>
      <c r="AU506" s="251" t="s">
        <v>84</v>
      </c>
      <c r="AV506" s="13" t="s">
        <v>82</v>
      </c>
      <c r="AW506" s="13" t="s">
        <v>30</v>
      </c>
      <c r="AX506" s="13" t="s">
        <v>74</v>
      </c>
      <c r="AY506" s="251" t="s">
        <v>137</v>
      </c>
    </row>
    <row r="507" s="14" customFormat="1">
      <c r="A507" s="14"/>
      <c r="B507" s="252"/>
      <c r="C507" s="253"/>
      <c r="D507" s="243" t="s">
        <v>146</v>
      </c>
      <c r="E507" s="254" t="s">
        <v>1</v>
      </c>
      <c r="F507" s="255" t="s">
        <v>626</v>
      </c>
      <c r="G507" s="253"/>
      <c r="H507" s="256">
        <v>311</v>
      </c>
      <c r="I507" s="257"/>
      <c r="J507" s="253"/>
      <c r="K507" s="253"/>
      <c r="L507" s="258"/>
      <c r="M507" s="259"/>
      <c r="N507" s="260"/>
      <c r="O507" s="260"/>
      <c r="P507" s="260"/>
      <c r="Q507" s="260"/>
      <c r="R507" s="260"/>
      <c r="S507" s="260"/>
      <c r="T507" s="261"/>
      <c r="U507" s="14"/>
      <c r="V507" s="14"/>
      <c r="W507" s="14"/>
      <c r="X507" s="14"/>
      <c r="Y507" s="14"/>
      <c r="Z507" s="14"/>
      <c r="AA507" s="14"/>
      <c r="AB507" s="14"/>
      <c r="AC507" s="14"/>
      <c r="AD507" s="14"/>
      <c r="AE507" s="14"/>
      <c r="AT507" s="262" t="s">
        <v>146</v>
      </c>
      <c r="AU507" s="262" t="s">
        <v>84</v>
      </c>
      <c r="AV507" s="14" t="s">
        <v>84</v>
      </c>
      <c r="AW507" s="14" t="s">
        <v>30</v>
      </c>
      <c r="AX507" s="14" t="s">
        <v>74</v>
      </c>
      <c r="AY507" s="262" t="s">
        <v>137</v>
      </c>
    </row>
    <row r="508" s="15" customFormat="1">
      <c r="A508" s="15"/>
      <c r="B508" s="263"/>
      <c r="C508" s="264"/>
      <c r="D508" s="243" t="s">
        <v>146</v>
      </c>
      <c r="E508" s="265" t="s">
        <v>1</v>
      </c>
      <c r="F508" s="266" t="s">
        <v>151</v>
      </c>
      <c r="G508" s="264"/>
      <c r="H508" s="267">
        <v>311</v>
      </c>
      <c r="I508" s="268"/>
      <c r="J508" s="264"/>
      <c r="K508" s="264"/>
      <c r="L508" s="269"/>
      <c r="M508" s="270"/>
      <c r="N508" s="271"/>
      <c r="O508" s="271"/>
      <c r="P508" s="271"/>
      <c r="Q508" s="271"/>
      <c r="R508" s="271"/>
      <c r="S508" s="271"/>
      <c r="T508" s="272"/>
      <c r="U508" s="15"/>
      <c r="V508" s="15"/>
      <c r="W508" s="15"/>
      <c r="X508" s="15"/>
      <c r="Y508" s="15"/>
      <c r="Z508" s="15"/>
      <c r="AA508" s="15"/>
      <c r="AB508" s="15"/>
      <c r="AC508" s="15"/>
      <c r="AD508" s="15"/>
      <c r="AE508" s="15"/>
      <c r="AT508" s="273" t="s">
        <v>146</v>
      </c>
      <c r="AU508" s="273" t="s">
        <v>84</v>
      </c>
      <c r="AV508" s="15" t="s">
        <v>144</v>
      </c>
      <c r="AW508" s="15" t="s">
        <v>30</v>
      </c>
      <c r="AX508" s="15" t="s">
        <v>82</v>
      </c>
      <c r="AY508" s="273" t="s">
        <v>137</v>
      </c>
    </row>
    <row r="509" s="2" customFormat="1" ht="33" customHeight="1">
      <c r="A509" s="38"/>
      <c r="B509" s="39"/>
      <c r="C509" s="274" t="s">
        <v>627</v>
      </c>
      <c r="D509" s="274" t="s">
        <v>254</v>
      </c>
      <c r="E509" s="275" t="s">
        <v>628</v>
      </c>
      <c r="F509" s="276" t="s">
        <v>629</v>
      </c>
      <c r="G509" s="277" t="s">
        <v>154</v>
      </c>
      <c r="H509" s="278">
        <v>357.64999999999998</v>
      </c>
      <c r="I509" s="279"/>
      <c r="J509" s="280">
        <f>ROUND(I509*H509,2)</f>
        <v>0</v>
      </c>
      <c r="K509" s="281"/>
      <c r="L509" s="282"/>
      <c r="M509" s="283" t="s">
        <v>1</v>
      </c>
      <c r="N509" s="284" t="s">
        <v>39</v>
      </c>
      <c r="O509" s="91"/>
      <c r="P509" s="237">
        <f>O509*H509</f>
        <v>0</v>
      </c>
      <c r="Q509" s="237">
        <v>0.0040000000000000001</v>
      </c>
      <c r="R509" s="237">
        <f>Q509*H509</f>
        <v>1.4305999999999999</v>
      </c>
      <c r="S509" s="237">
        <v>0</v>
      </c>
      <c r="T509" s="238">
        <f>S509*H509</f>
        <v>0</v>
      </c>
      <c r="U509" s="38"/>
      <c r="V509" s="38"/>
      <c r="W509" s="38"/>
      <c r="X509" s="38"/>
      <c r="Y509" s="38"/>
      <c r="Z509" s="38"/>
      <c r="AA509" s="38"/>
      <c r="AB509" s="38"/>
      <c r="AC509" s="38"/>
      <c r="AD509" s="38"/>
      <c r="AE509" s="38"/>
      <c r="AR509" s="239" t="s">
        <v>362</v>
      </c>
      <c r="AT509" s="239" t="s">
        <v>254</v>
      </c>
      <c r="AU509" s="239" t="s">
        <v>84</v>
      </c>
      <c r="AY509" s="17" t="s">
        <v>137</v>
      </c>
      <c r="BE509" s="240">
        <f>IF(N509="základní",J509,0)</f>
        <v>0</v>
      </c>
      <c r="BF509" s="240">
        <f>IF(N509="snížená",J509,0)</f>
        <v>0</v>
      </c>
      <c r="BG509" s="240">
        <f>IF(N509="zákl. přenesená",J509,0)</f>
        <v>0</v>
      </c>
      <c r="BH509" s="240">
        <f>IF(N509="sníž. přenesená",J509,0)</f>
        <v>0</v>
      </c>
      <c r="BI509" s="240">
        <f>IF(N509="nulová",J509,0)</f>
        <v>0</v>
      </c>
      <c r="BJ509" s="17" t="s">
        <v>82</v>
      </c>
      <c r="BK509" s="240">
        <f>ROUND(I509*H509,2)</f>
        <v>0</v>
      </c>
      <c r="BL509" s="17" t="s">
        <v>261</v>
      </c>
      <c r="BM509" s="239" t="s">
        <v>630</v>
      </c>
    </row>
    <row r="510" s="14" customFormat="1">
      <c r="A510" s="14"/>
      <c r="B510" s="252"/>
      <c r="C510" s="253"/>
      <c r="D510" s="243" t="s">
        <v>146</v>
      </c>
      <c r="E510" s="253"/>
      <c r="F510" s="255" t="s">
        <v>631</v>
      </c>
      <c r="G510" s="253"/>
      <c r="H510" s="256">
        <v>357.64999999999998</v>
      </c>
      <c r="I510" s="257"/>
      <c r="J510" s="253"/>
      <c r="K510" s="253"/>
      <c r="L510" s="258"/>
      <c r="M510" s="259"/>
      <c r="N510" s="260"/>
      <c r="O510" s="260"/>
      <c r="P510" s="260"/>
      <c r="Q510" s="260"/>
      <c r="R510" s="260"/>
      <c r="S510" s="260"/>
      <c r="T510" s="261"/>
      <c r="U510" s="14"/>
      <c r="V510" s="14"/>
      <c r="W510" s="14"/>
      <c r="X510" s="14"/>
      <c r="Y510" s="14"/>
      <c r="Z510" s="14"/>
      <c r="AA510" s="14"/>
      <c r="AB510" s="14"/>
      <c r="AC510" s="14"/>
      <c r="AD510" s="14"/>
      <c r="AE510" s="14"/>
      <c r="AT510" s="262" t="s">
        <v>146</v>
      </c>
      <c r="AU510" s="262" t="s">
        <v>84</v>
      </c>
      <c r="AV510" s="14" t="s">
        <v>84</v>
      </c>
      <c r="AW510" s="14" t="s">
        <v>4</v>
      </c>
      <c r="AX510" s="14" t="s">
        <v>82</v>
      </c>
      <c r="AY510" s="262" t="s">
        <v>137</v>
      </c>
    </row>
    <row r="511" s="2" customFormat="1" ht="33" customHeight="1">
      <c r="A511" s="38"/>
      <c r="B511" s="39"/>
      <c r="C511" s="227" t="s">
        <v>632</v>
      </c>
      <c r="D511" s="227" t="s">
        <v>140</v>
      </c>
      <c r="E511" s="228" t="s">
        <v>633</v>
      </c>
      <c r="F511" s="229" t="s">
        <v>634</v>
      </c>
      <c r="G511" s="230" t="s">
        <v>635</v>
      </c>
      <c r="H511" s="289"/>
      <c r="I511" s="232"/>
      <c r="J511" s="233">
        <f>ROUND(I511*H511,2)</f>
        <v>0</v>
      </c>
      <c r="K511" s="234"/>
      <c r="L511" s="44"/>
      <c r="M511" s="235" t="s">
        <v>1</v>
      </c>
      <c r="N511" s="236" t="s">
        <v>39</v>
      </c>
      <c r="O511" s="91"/>
      <c r="P511" s="237">
        <f>O511*H511</f>
        <v>0</v>
      </c>
      <c r="Q511" s="237">
        <v>0</v>
      </c>
      <c r="R511" s="237">
        <f>Q511*H511</f>
        <v>0</v>
      </c>
      <c r="S511" s="237">
        <v>0</v>
      </c>
      <c r="T511" s="238">
        <f>S511*H511</f>
        <v>0</v>
      </c>
      <c r="U511" s="38"/>
      <c r="V511" s="38"/>
      <c r="W511" s="38"/>
      <c r="X511" s="38"/>
      <c r="Y511" s="38"/>
      <c r="Z511" s="38"/>
      <c r="AA511" s="38"/>
      <c r="AB511" s="38"/>
      <c r="AC511" s="38"/>
      <c r="AD511" s="38"/>
      <c r="AE511" s="38"/>
      <c r="AR511" s="239" t="s">
        <v>261</v>
      </c>
      <c r="AT511" s="239" t="s">
        <v>140</v>
      </c>
      <c r="AU511" s="239" t="s">
        <v>84</v>
      </c>
      <c r="AY511" s="17" t="s">
        <v>137</v>
      </c>
      <c r="BE511" s="240">
        <f>IF(N511="základní",J511,0)</f>
        <v>0</v>
      </c>
      <c r="BF511" s="240">
        <f>IF(N511="snížená",J511,0)</f>
        <v>0</v>
      </c>
      <c r="BG511" s="240">
        <f>IF(N511="zákl. přenesená",J511,0)</f>
        <v>0</v>
      </c>
      <c r="BH511" s="240">
        <f>IF(N511="sníž. přenesená",J511,0)</f>
        <v>0</v>
      </c>
      <c r="BI511" s="240">
        <f>IF(N511="nulová",J511,0)</f>
        <v>0</v>
      </c>
      <c r="BJ511" s="17" t="s">
        <v>82</v>
      </c>
      <c r="BK511" s="240">
        <f>ROUND(I511*H511,2)</f>
        <v>0</v>
      </c>
      <c r="BL511" s="17" t="s">
        <v>261</v>
      </c>
      <c r="BM511" s="239" t="s">
        <v>636</v>
      </c>
    </row>
    <row r="512" s="12" customFormat="1" ht="22.8" customHeight="1">
      <c r="A512" s="12"/>
      <c r="B512" s="211"/>
      <c r="C512" s="212"/>
      <c r="D512" s="213" t="s">
        <v>73</v>
      </c>
      <c r="E512" s="225" t="s">
        <v>637</v>
      </c>
      <c r="F512" s="225" t="s">
        <v>638</v>
      </c>
      <c r="G512" s="212"/>
      <c r="H512" s="212"/>
      <c r="I512" s="215"/>
      <c r="J512" s="226">
        <f>BK512</f>
        <v>0</v>
      </c>
      <c r="K512" s="212"/>
      <c r="L512" s="217"/>
      <c r="M512" s="218"/>
      <c r="N512" s="219"/>
      <c r="O512" s="219"/>
      <c r="P512" s="220">
        <f>SUM(P513:P529)</f>
        <v>0</v>
      </c>
      <c r="Q512" s="219"/>
      <c r="R512" s="220">
        <f>SUM(R513:R529)</f>
        <v>2.6104819199999998</v>
      </c>
      <c r="S512" s="219"/>
      <c r="T512" s="221">
        <f>SUM(T513:T529)</f>
        <v>0</v>
      </c>
      <c r="U512" s="12"/>
      <c r="V512" s="12"/>
      <c r="W512" s="12"/>
      <c r="X512" s="12"/>
      <c r="Y512" s="12"/>
      <c r="Z512" s="12"/>
      <c r="AA512" s="12"/>
      <c r="AB512" s="12"/>
      <c r="AC512" s="12"/>
      <c r="AD512" s="12"/>
      <c r="AE512" s="12"/>
      <c r="AR512" s="222" t="s">
        <v>84</v>
      </c>
      <c r="AT512" s="223" t="s">
        <v>73</v>
      </c>
      <c r="AU512" s="223" t="s">
        <v>82</v>
      </c>
      <c r="AY512" s="222" t="s">
        <v>137</v>
      </c>
      <c r="BK512" s="224">
        <f>SUM(BK513:BK529)</f>
        <v>0</v>
      </c>
    </row>
    <row r="513" s="2" customFormat="1" ht="24.15" customHeight="1">
      <c r="A513" s="38"/>
      <c r="B513" s="39"/>
      <c r="C513" s="227" t="s">
        <v>639</v>
      </c>
      <c r="D513" s="227" t="s">
        <v>140</v>
      </c>
      <c r="E513" s="228" t="s">
        <v>640</v>
      </c>
      <c r="F513" s="229" t="s">
        <v>641</v>
      </c>
      <c r="G513" s="230" t="s">
        <v>154</v>
      </c>
      <c r="H513" s="231">
        <v>408</v>
      </c>
      <c r="I513" s="232"/>
      <c r="J513" s="233">
        <f>ROUND(I513*H513,2)</f>
        <v>0</v>
      </c>
      <c r="K513" s="234"/>
      <c r="L513" s="44"/>
      <c r="M513" s="235" t="s">
        <v>1</v>
      </c>
      <c r="N513" s="236" t="s">
        <v>39</v>
      </c>
      <c r="O513" s="91"/>
      <c r="P513" s="237">
        <f>O513*H513</f>
        <v>0</v>
      </c>
      <c r="Q513" s="237">
        <v>0</v>
      </c>
      <c r="R513" s="237">
        <f>Q513*H513</f>
        <v>0</v>
      </c>
      <c r="S513" s="237">
        <v>0</v>
      </c>
      <c r="T513" s="238">
        <f>S513*H513</f>
        <v>0</v>
      </c>
      <c r="U513" s="38"/>
      <c r="V513" s="38"/>
      <c r="W513" s="38"/>
      <c r="X513" s="38"/>
      <c r="Y513" s="38"/>
      <c r="Z513" s="38"/>
      <c r="AA513" s="38"/>
      <c r="AB513" s="38"/>
      <c r="AC513" s="38"/>
      <c r="AD513" s="38"/>
      <c r="AE513" s="38"/>
      <c r="AR513" s="239" t="s">
        <v>261</v>
      </c>
      <c r="AT513" s="239" t="s">
        <v>140</v>
      </c>
      <c r="AU513" s="239" t="s">
        <v>84</v>
      </c>
      <c r="AY513" s="17" t="s">
        <v>137</v>
      </c>
      <c r="BE513" s="240">
        <f>IF(N513="základní",J513,0)</f>
        <v>0</v>
      </c>
      <c r="BF513" s="240">
        <f>IF(N513="snížená",J513,0)</f>
        <v>0</v>
      </c>
      <c r="BG513" s="240">
        <f>IF(N513="zákl. přenesená",J513,0)</f>
        <v>0</v>
      </c>
      <c r="BH513" s="240">
        <f>IF(N513="sníž. přenesená",J513,0)</f>
        <v>0</v>
      </c>
      <c r="BI513" s="240">
        <f>IF(N513="nulová",J513,0)</f>
        <v>0</v>
      </c>
      <c r="BJ513" s="17" t="s">
        <v>82</v>
      </c>
      <c r="BK513" s="240">
        <f>ROUND(I513*H513,2)</f>
        <v>0</v>
      </c>
      <c r="BL513" s="17" t="s">
        <v>261</v>
      </c>
      <c r="BM513" s="239" t="s">
        <v>642</v>
      </c>
    </row>
    <row r="514" s="13" customFormat="1">
      <c r="A514" s="13"/>
      <c r="B514" s="241"/>
      <c r="C514" s="242"/>
      <c r="D514" s="243" t="s">
        <v>146</v>
      </c>
      <c r="E514" s="244" t="s">
        <v>1</v>
      </c>
      <c r="F514" s="245" t="s">
        <v>147</v>
      </c>
      <c r="G514" s="242"/>
      <c r="H514" s="244" t="s">
        <v>1</v>
      </c>
      <c r="I514" s="246"/>
      <c r="J514" s="242"/>
      <c r="K514" s="242"/>
      <c r="L514" s="247"/>
      <c r="M514" s="248"/>
      <c r="N514" s="249"/>
      <c r="O514" s="249"/>
      <c r="P514" s="249"/>
      <c r="Q514" s="249"/>
      <c r="R514" s="249"/>
      <c r="S514" s="249"/>
      <c r="T514" s="250"/>
      <c r="U514" s="13"/>
      <c r="V514" s="13"/>
      <c r="W514" s="13"/>
      <c r="X514" s="13"/>
      <c r="Y514" s="13"/>
      <c r="Z514" s="13"/>
      <c r="AA514" s="13"/>
      <c r="AB514" s="13"/>
      <c r="AC514" s="13"/>
      <c r="AD514" s="13"/>
      <c r="AE514" s="13"/>
      <c r="AT514" s="251" t="s">
        <v>146</v>
      </c>
      <c r="AU514" s="251" t="s">
        <v>84</v>
      </c>
      <c r="AV514" s="13" t="s">
        <v>82</v>
      </c>
      <c r="AW514" s="13" t="s">
        <v>30</v>
      </c>
      <c r="AX514" s="13" t="s">
        <v>74</v>
      </c>
      <c r="AY514" s="251" t="s">
        <v>137</v>
      </c>
    </row>
    <row r="515" s="13" customFormat="1">
      <c r="A515" s="13"/>
      <c r="B515" s="241"/>
      <c r="C515" s="242"/>
      <c r="D515" s="243" t="s">
        <v>146</v>
      </c>
      <c r="E515" s="244" t="s">
        <v>1</v>
      </c>
      <c r="F515" s="245" t="s">
        <v>643</v>
      </c>
      <c r="G515" s="242"/>
      <c r="H515" s="244" t="s">
        <v>1</v>
      </c>
      <c r="I515" s="246"/>
      <c r="J515" s="242"/>
      <c r="K515" s="242"/>
      <c r="L515" s="247"/>
      <c r="M515" s="248"/>
      <c r="N515" s="249"/>
      <c r="O515" s="249"/>
      <c r="P515" s="249"/>
      <c r="Q515" s="249"/>
      <c r="R515" s="249"/>
      <c r="S515" s="249"/>
      <c r="T515" s="250"/>
      <c r="U515" s="13"/>
      <c r="V515" s="13"/>
      <c r="W515" s="13"/>
      <c r="X515" s="13"/>
      <c r="Y515" s="13"/>
      <c r="Z515" s="13"/>
      <c r="AA515" s="13"/>
      <c r="AB515" s="13"/>
      <c r="AC515" s="13"/>
      <c r="AD515" s="13"/>
      <c r="AE515" s="13"/>
      <c r="AT515" s="251" t="s">
        <v>146</v>
      </c>
      <c r="AU515" s="251" t="s">
        <v>84</v>
      </c>
      <c r="AV515" s="13" t="s">
        <v>82</v>
      </c>
      <c r="AW515" s="13" t="s">
        <v>30</v>
      </c>
      <c r="AX515" s="13" t="s">
        <v>74</v>
      </c>
      <c r="AY515" s="251" t="s">
        <v>137</v>
      </c>
    </row>
    <row r="516" s="14" customFormat="1">
      <c r="A516" s="14"/>
      <c r="B516" s="252"/>
      <c r="C516" s="253"/>
      <c r="D516" s="243" t="s">
        <v>146</v>
      </c>
      <c r="E516" s="254" t="s">
        <v>1</v>
      </c>
      <c r="F516" s="255" t="s">
        <v>644</v>
      </c>
      <c r="G516" s="253"/>
      <c r="H516" s="256">
        <v>408</v>
      </c>
      <c r="I516" s="257"/>
      <c r="J516" s="253"/>
      <c r="K516" s="253"/>
      <c r="L516" s="258"/>
      <c r="M516" s="259"/>
      <c r="N516" s="260"/>
      <c r="O516" s="260"/>
      <c r="P516" s="260"/>
      <c r="Q516" s="260"/>
      <c r="R516" s="260"/>
      <c r="S516" s="260"/>
      <c r="T516" s="261"/>
      <c r="U516" s="14"/>
      <c r="V516" s="14"/>
      <c r="W516" s="14"/>
      <c r="X516" s="14"/>
      <c r="Y516" s="14"/>
      <c r="Z516" s="14"/>
      <c r="AA516" s="14"/>
      <c r="AB516" s="14"/>
      <c r="AC516" s="14"/>
      <c r="AD516" s="14"/>
      <c r="AE516" s="14"/>
      <c r="AT516" s="262" t="s">
        <v>146</v>
      </c>
      <c r="AU516" s="262" t="s">
        <v>84</v>
      </c>
      <c r="AV516" s="14" t="s">
        <v>84</v>
      </c>
      <c r="AW516" s="14" t="s">
        <v>30</v>
      </c>
      <c r="AX516" s="14" t="s">
        <v>74</v>
      </c>
      <c r="AY516" s="262" t="s">
        <v>137</v>
      </c>
    </row>
    <row r="517" s="15" customFormat="1">
      <c r="A517" s="15"/>
      <c r="B517" s="263"/>
      <c r="C517" s="264"/>
      <c r="D517" s="243" t="s">
        <v>146</v>
      </c>
      <c r="E517" s="265" t="s">
        <v>1</v>
      </c>
      <c r="F517" s="266" t="s">
        <v>151</v>
      </c>
      <c r="G517" s="264"/>
      <c r="H517" s="267">
        <v>408</v>
      </c>
      <c r="I517" s="268"/>
      <c r="J517" s="264"/>
      <c r="K517" s="264"/>
      <c r="L517" s="269"/>
      <c r="M517" s="270"/>
      <c r="N517" s="271"/>
      <c r="O517" s="271"/>
      <c r="P517" s="271"/>
      <c r="Q517" s="271"/>
      <c r="R517" s="271"/>
      <c r="S517" s="271"/>
      <c r="T517" s="272"/>
      <c r="U517" s="15"/>
      <c r="V517" s="15"/>
      <c r="W517" s="15"/>
      <c r="X517" s="15"/>
      <c r="Y517" s="15"/>
      <c r="Z517" s="15"/>
      <c r="AA517" s="15"/>
      <c r="AB517" s="15"/>
      <c r="AC517" s="15"/>
      <c r="AD517" s="15"/>
      <c r="AE517" s="15"/>
      <c r="AT517" s="273" t="s">
        <v>146</v>
      </c>
      <c r="AU517" s="273" t="s">
        <v>84</v>
      </c>
      <c r="AV517" s="15" t="s">
        <v>144</v>
      </c>
      <c r="AW517" s="15" t="s">
        <v>30</v>
      </c>
      <c r="AX517" s="15" t="s">
        <v>82</v>
      </c>
      <c r="AY517" s="273" t="s">
        <v>137</v>
      </c>
    </row>
    <row r="518" s="2" customFormat="1" ht="24.15" customHeight="1">
      <c r="A518" s="38"/>
      <c r="B518" s="39"/>
      <c r="C518" s="274" t="s">
        <v>645</v>
      </c>
      <c r="D518" s="274" t="s">
        <v>254</v>
      </c>
      <c r="E518" s="275" t="s">
        <v>646</v>
      </c>
      <c r="F518" s="276" t="s">
        <v>647</v>
      </c>
      <c r="G518" s="277" t="s">
        <v>154</v>
      </c>
      <c r="H518" s="278">
        <v>214.19999999999999</v>
      </c>
      <c r="I518" s="279"/>
      <c r="J518" s="280">
        <f>ROUND(I518*H518,2)</f>
        <v>0</v>
      </c>
      <c r="K518" s="281"/>
      <c r="L518" s="282"/>
      <c r="M518" s="283" t="s">
        <v>1</v>
      </c>
      <c r="N518" s="284" t="s">
        <v>39</v>
      </c>
      <c r="O518" s="91"/>
      <c r="P518" s="237">
        <f>O518*H518</f>
        <v>0</v>
      </c>
      <c r="Q518" s="237">
        <v>0.0060000000000000001</v>
      </c>
      <c r="R518" s="237">
        <f>Q518*H518</f>
        <v>1.2851999999999999</v>
      </c>
      <c r="S518" s="237">
        <v>0</v>
      </c>
      <c r="T518" s="238">
        <f>S518*H518</f>
        <v>0</v>
      </c>
      <c r="U518" s="38"/>
      <c r="V518" s="38"/>
      <c r="W518" s="38"/>
      <c r="X518" s="38"/>
      <c r="Y518" s="38"/>
      <c r="Z518" s="38"/>
      <c r="AA518" s="38"/>
      <c r="AB518" s="38"/>
      <c r="AC518" s="38"/>
      <c r="AD518" s="38"/>
      <c r="AE518" s="38"/>
      <c r="AR518" s="239" t="s">
        <v>362</v>
      </c>
      <c r="AT518" s="239" t="s">
        <v>254</v>
      </c>
      <c r="AU518" s="239" t="s">
        <v>84</v>
      </c>
      <c r="AY518" s="17" t="s">
        <v>137</v>
      </c>
      <c r="BE518" s="240">
        <f>IF(N518="základní",J518,0)</f>
        <v>0</v>
      </c>
      <c r="BF518" s="240">
        <f>IF(N518="snížená",J518,0)</f>
        <v>0</v>
      </c>
      <c r="BG518" s="240">
        <f>IF(N518="zákl. přenesená",J518,0)</f>
        <v>0</v>
      </c>
      <c r="BH518" s="240">
        <f>IF(N518="sníž. přenesená",J518,0)</f>
        <v>0</v>
      </c>
      <c r="BI518" s="240">
        <f>IF(N518="nulová",J518,0)</f>
        <v>0</v>
      </c>
      <c r="BJ518" s="17" t="s">
        <v>82</v>
      </c>
      <c r="BK518" s="240">
        <f>ROUND(I518*H518,2)</f>
        <v>0</v>
      </c>
      <c r="BL518" s="17" t="s">
        <v>261</v>
      </c>
      <c r="BM518" s="239" t="s">
        <v>648</v>
      </c>
    </row>
    <row r="519" s="14" customFormat="1">
      <c r="A519" s="14"/>
      <c r="B519" s="252"/>
      <c r="C519" s="253"/>
      <c r="D519" s="243" t="s">
        <v>146</v>
      </c>
      <c r="E519" s="253"/>
      <c r="F519" s="255" t="s">
        <v>649</v>
      </c>
      <c r="G519" s="253"/>
      <c r="H519" s="256">
        <v>214.19999999999999</v>
      </c>
      <c r="I519" s="257"/>
      <c r="J519" s="253"/>
      <c r="K519" s="253"/>
      <c r="L519" s="258"/>
      <c r="M519" s="259"/>
      <c r="N519" s="260"/>
      <c r="O519" s="260"/>
      <c r="P519" s="260"/>
      <c r="Q519" s="260"/>
      <c r="R519" s="260"/>
      <c r="S519" s="260"/>
      <c r="T519" s="261"/>
      <c r="U519" s="14"/>
      <c r="V519" s="14"/>
      <c r="W519" s="14"/>
      <c r="X519" s="14"/>
      <c r="Y519" s="14"/>
      <c r="Z519" s="14"/>
      <c r="AA519" s="14"/>
      <c r="AB519" s="14"/>
      <c r="AC519" s="14"/>
      <c r="AD519" s="14"/>
      <c r="AE519" s="14"/>
      <c r="AT519" s="262" t="s">
        <v>146</v>
      </c>
      <c r="AU519" s="262" t="s">
        <v>84</v>
      </c>
      <c r="AV519" s="14" t="s">
        <v>84</v>
      </c>
      <c r="AW519" s="14" t="s">
        <v>4</v>
      </c>
      <c r="AX519" s="14" t="s">
        <v>82</v>
      </c>
      <c r="AY519" s="262" t="s">
        <v>137</v>
      </c>
    </row>
    <row r="520" s="2" customFormat="1" ht="24.15" customHeight="1">
      <c r="A520" s="38"/>
      <c r="B520" s="39"/>
      <c r="C520" s="274" t="s">
        <v>650</v>
      </c>
      <c r="D520" s="274" t="s">
        <v>254</v>
      </c>
      <c r="E520" s="275" t="s">
        <v>651</v>
      </c>
      <c r="F520" s="276" t="s">
        <v>652</v>
      </c>
      <c r="G520" s="277" t="s">
        <v>154</v>
      </c>
      <c r="H520" s="278">
        <v>214.19999999999999</v>
      </c>
      <c r="I520" s="279"/>
      <c r="J520" s="280">
        <f>ROUND(I520*H520,2)</f>
        <v>0</v>
      </c>
      <c r="K520" s="281"/>
      <c r="L520" s="282"/>
      <c r="M520" s="283" t="s">
        <v>1</v>
      </c>
      <c r="N520" s="284" t="s">
        <v>39</v>
      </c>
      <c r="O520" s="91"/>
      <c r="P520" s="237">
        <f>O520*H520</f>
        <v>0</v>
      </c>
      <c r="Q520" s="237">
        <v>0.0060000000000000001</v>
      </c>
      <c r="R520" s="237">
        <f>Q520*H520</f>
        <v>1.2851999999999999</v>
      </c>
      <c r="S520" s="237">
        <v>0</v>
      </c>
      <c r="T520" s="238">
        <f>S520*H520</f>
        <v>0</v>
      </c>
      <c r="U520" s="38"/>
      <c r="V520" s="38"/>
      <c r="W520" s="38"/>
      <c r="X520" s="38"/>
      <c r="Y520" s="38"/>
      <c r="Z520" s="38"/>
      <c r="AA520" s="38"/>
      <c r="AB520" s="38"/>
      <c r="AC520" s="38"/>
      <c r="AD520" s="38"/>
      <c r="AE520" s="38"/>
      <c r="AR520" s="239" t="s">
        <v>362</v>
      </c>
      <c r="AT520" s="239" t="s">
        <v>254</v>
      </c>
      <c r="AU520" s="239" t="s">
        <v>84</v>
      </c>
      <c r="AY520" s="17" t="s">
        <v>137</v>
      </c>
      <c r="BE520" s="240">
        <f>IF(N520="základní",J520,0)</f>
        <v>0</v>
      </c>
      <c r="BF520" s="240">
        <f>IF(N520="snížená",J520,0)</f>
        <v>0</v>
      </c>
      <c r="BG520" s="240">
        <f>IF(N520="zákl. přenesená",J520,0)</f>
        <v>0</v>
      </c>
      <c r="BH520" s="240">
        <f>IF(N520="sníž. přenesená",J520,0)</f>
        <v>0</v>
      </c>
      <c r="BI520" s="240">
        <f>IF(N520="nulová",J520,0)</f>
        <v>0</v>
      </c>
      <c r="BJ520" s="17" t="s">
        <v>82</v>
      </c>
      <c r="BK520" s="240">
        <f>ROUND(I520*H520,2)</f>
        <v>0</v>
      </c>
      <c r="BL520" s="17" t="s">
        <v>261</v>
      </c>
      <c r="BM520" s="239" t="s">
        <v>653</v>
      </c>
    </row>
    <row r="521" s="14" customFormat="1">
      <c r="A521" s="14"/>
      <c r="B521" s="252"/>
      <c r="C521" s="253"/>
      <c r="D521" s="243" t="s">
        <v>146</v>
      </c>
      <c r="E521" s="253"/>
      <c r="F521" s="255" t="s">
        <v>649</v>
      </c>
      <c r="G521" s="253"/>
      <c r="H521" s="256">
        <v>214.19999999999999</v>
      </c>
      <c r="I521" s="257"/>
      <c r="J521" s="253"/>
      <c r="K521" s="253"/>
      <c r="L521" s="258"/>
      <c r="M521" s="259"/>
      <c r="N521" s="260"/>
      <c r="O521" s="260"/>
      <c r="P521" s="260"/>
      <c r="Q521" s="260"/>
      <c r="R521" s="260"/>
      <c r="S521" s="260"/>
      <c r="T521" s="261"/>
      <c r="U521" s="14"/>
      <c r="V521" s="14"/>
      <c r="W521" s="14"/>
      <c r="X521" s="14"/>
      <c r="Y521" s="14"/>
      <c r="Z521" s="14"/>
      <c r="AA521" s="14"/>
      <c r="AB521" s="14"/>
      <c r="AC521" s="14"/>
      <c r="AD521" s="14"/>
      <c r="AE521" s="14"/>
      <c r="AT521" s="262" t="s">
        <v>146</v>
      </c>
      <c r="AU521" s="262" t="s">
        <v>84</v>
      </c>
      <c r="AV521" s="14" t="s">
        <v>84</v>
      </c>
      <c r="AW521" s="14" t="s">
        <v>4</v>
      </c>
      <c r="AX521" s="14" t="s">
        <v>82</v>
      </c>
      <c r="AY521" s="262" t="s">
        <v>137</v>
      </c>
    </row>
    <row r="522" s="2" customFormat="1" ht="24.15" customHeight="1">
      <c r="A522" s="38"/>
      <c r="B522" s="39"/>
      <c r="C522" s="227" t="s">
        <v>654</v>
      </c>
      <c r="D522" s="227" t="s">
        <v>140</v>
      </c>
      <c r="E522" s="228" t="s">
        <v>655</v>
      </c>
      <c r="F522" s="229" t="s">
        <v>656</v>
      </c>
      <c r="G522" s="230" t="s">
        <v>154</v>
      </c>
      <c r="H522" s="231">
        <v>204</v>
      </c>
      <c r="I522" s="232"/>
      <c r="J522" s="233">
        <f>ROUND(I522*H522,2)</f>
        <v>0</v>
      </c>
      <c r="K522" s="234"/>
      <c r="L522" s="44"/>
      <c r="M522" s="235" t="s">
        <v>1</v>
      </c>
      <c r="N522" s="236" t="s">
        <v>39</v>
      </c>
      <c r="O522" s="91"/>
      <c r="P522" s="237">
        <f>O522*H522</f>
        <v>0</v>
      </c>
      <c r="Q522" s="237">
        <v>1.0000000000000001E-05</v>
      </c>
      <c r="R522" s="237">
        <f>Q522*H522</f>
        <v>0.0020400000000000001</v>
      </c>
      <c r="S522" s="237">
        <v>0</v>
      </c>
      <c r="T522" s="238">
        <f>S522*H522</f>
        <v>0</v>
      </c>
      <c r="U522" s="38"/>
      <c r="V522" s="38"/>
      <c r="W522" s="38"/>
      <c r="X522" s="38"/>
      <c r="Y522" s="38"/>
      <c r="Z522" s="38"/>
      <c r="AA522" s="38"/>
      <c r="AB522" s="38"/>
      <c r="AC522" s="38"/>
      <c r="AD522" s="38"/>
      <c r="AE522" s="38"/>
      <c r="AR522" s="239" t="s">
        <v>261</v>
      </c>
      <c r="AT522" s="239" t="s">
        <v>140</v>
      </c>
      <c r="AU522" s="239" t="s">
        <v>84</v>
      </c>
      <c r="AY522" s="17" t="s">
        <v>137</v>
      </c>
      <c r="BE522" s="240">
        <f>IF(N522="základní",J522,0)</f>
        <v>0</v>
      </c>
      <c r="BF522" s="240">
        <f>IF(N522="snížená",J522,0)</f>
        <v>0</v>
      </c>
      <c r="BG522" s="240">
        <f>IF(N522="zákl. přenesená",J522,0)</f>
        <v>0</v>
      </c>
      <c r="BH522" s="240">
        <f>IF(N522="sníž. přenesená",J522,0)</f>
        <v>0</v>
      </c>
      <c r="BI522" s="240">
        <f>IF(N522="nulová",J522,0)</f>
        <v>0</v>
      </c>
      <c r="BJ522" s="17" t="s">
        <v>82</v>
      </c>
      <c r="BK522" s="240">
        <f>ROUND(I522*H522,2)</f>
        <v>0</v>
      </c>
      <c r="BL522" s="17" t="s">
        <v>261</v>
      </c>
      <c r="BM522" s="239" t="s">
        <v>657</v>
      </c>
    </row>
    <row r="523" s="13" customFormat="1">
      <c r="A523" s="13"/>
      <c r="B523" s="241"/>
      <c r="C523" s="242"/>
      <c r="D523" s="243" t="s">
        <v>146</v>
      </c>
      <c r="E523" s="244" t="s">
        <v>1</v>
      </c>
      <c r="F523" s="245" t="s">
        <v>147</v>
      </c>
      <c r="G523" s="242"/>
      <c r="H523" s="244" t="s">
        <v>1</v>
      </c>
      <c r="I523" s="246"/>
      <c r="J523" s="242"/>
      <c r="K523" s="242"/>
      <c r="L523" s="247"/>
      <c r="M523" s="248"/>
      <c r="N523" s="249"/>
      <c r="O523" s="249"/>
      <c r="P523" s="249"/>
      <c r="Q523" s="249"/>
      <c r="R523" s="249"/>
      <c r="S523" s="249"/>
      <c r="T523" s="250"/>
      <c r="U523" s="13"/>
      <c r="V523" s="13"/>
      <c r="W523" s="13"/>
      <c r="X523" s="13"/>
      <c r="Y523" s="13"/>
      <c r="Z523" s="13"/>
      <c r="AA523" s="13"/>
      <c r="AB523" s="13"/>
      <c r="AC523" s="13"/>
      <c r="AD523" s="13"/>
      <c r="AE523" s="13"/>
      <c r="AT523" s="251" t="s">
        <v>146</v>
      </c>
      <c r="AU523" s="251" t="s">
        <v>84</v>
      </c>
      <c r="AV523" s="13" t="s">
        <v>82</v>
      </c>
      <c r="AW523" s="13" t="s">
        <v>30</v>
      </c>
      <c r="AX523" s="13" t="s">
        <v>74</v>
      </c>
      <c r="AY523" s="251" t="s">
        <v>137</v>
      </c>
    </row>
    <row r="524" s="13" customFormat="1">
      <c r="A524" s="13"/>
      <c r="B524" s="241"/>
      <c r="C524" s="242"/>
      <c r="D524" s="243" t="s">
        <v>146</v>
      </c>
      <c r="E524" s="244" t="s">
        <v>1</v>
      </c>
      <c r="F524" s="245" t="s">
        <v>643</v>
      </c>
      <c r="G524" s="242"/>
      <c r="H524" s="244" t="s">
        <v>1</v>
      </c>
      <c r="I524" s="246"/>
      <c r="J524" s="242"/>
      <c r="K524" s="242"/>
      <c r="L524" s="247"/>
      <c r="M524" s="248"/>
      <c r="N524" s="249"/>
      <c r="O524" s="249"/>
      <c r="P524" s="249"/>
      <c r="Q524" s="249"/>
      <c r="R524" s="249"/>
      <c r="S524" s="249"/>
      <c r="T524" s="250"/>
      <c r="U524" s="13"/>
      <c r="V524" s="13"/>
      <c r="W524" s="13"/>
      <c r="X524" s="13"/>
      <c r="Y524" s="13"/>
      <c r="Z524" s="13"/>
      <c r="AA524" s="13"/>
      <c r="AB524" s="13"/>
      <c r="AC524" s="13"/>
      <c r="AD524" s="13"/>
      <c r="AE524" s="13"/>
      <c r="AT524" s="251" t="s">
        <v>146</v>
      </c>
      <c r="AU524" s="251" t="s">
        <v>84</v>
      </c>
      <c r="AV524" s="13" t="s">
        <v>82</v>
      </c>
      <c r="AW524" s="13" t="s">
        <v>30</v>
      </c>
      <c r="AX524" s="13" t="s">
        <v>74</v>
      </c>
      <c r="AY524" s="251" t="s">
        <v>137</v>
      </c>
    </row>
    <row r="525" s="14" customFormat="1">
      <c r="A525" s="14"/>
      <c r="B525" s="252"/>
      <c r="C525" s="253"/>
      <c r="D525" s="243" t="s">
        <v>146</v>
      </c>
      <c r="E525" s="254" t="s">
        <v>1</v>
      </c>
      <c r="F525" s="255" t="s">
        <v>658</v>
      </c>
      <c r="G525" s="253"/>
      <c r="H525" s="256">
        <v>204</v>
      </c>
      <c r="I525" s="257"/>
      <c r="J525" s="253"/>
      <c r="K525" s="253"/>
      <c r="L525" s="258"/>
      <c r="M525" s="259"/>
      <c r="N525" s="260"/>
      <c r="O525" s="260"/>
      <c r="P525" s="260"/>
      <c r="Q525" s="260"/>
      <c r="R525" s="260"/>
      <c r="S525" s="260"/>
      <c r="T525" s="261"/>
      <c r="U525" s="14"/>
      <c r="V525" s="14"/>
      <c r="W525" s="14"/>
      <c r="X525" s="14"/>
      <c r="Y525" s="14"/>
      <c r="Z525" s="14"/>
      <c r="AA525" s="14"/>
      <c r="AB525" s="14"/>
      <c r="AC525" s="14"/>
      <c r="AD525" s="14"/>
      <c r="AE525" s="14"/>
      <c r="AT525" s="262" t="s">
        <v>146</v>
      </c>
      <c r="AU525" s="262" t="s">
        <v>84</v>
      </c>
      <c r="AV525" s="14" t="s">
        <v>84</v>
      </c>
      <c r="AW525" s="14" t="s">
        <v>30</v>
      </c>
      <c r="AX525" s="14" t="s">
        <v>74</v>
      </c>
      <c r="AY525" s="262" t="s">
        <v>137</v>
      </c>
    </row>
    <row r="526" s="15" customFormat="1">
      <c r="A526" s="15"/>
      <c r="B526" s="263"/>
      <c r="C526" s="264"/>
      <c r="D526" s="243" t="s">
        <v>146</v>
      </c>
      <c r="E526" s="265" t="s">
        <v>1</v>
      </c>
      <c r="F526" s="266" t="s">
        <v>151</v>
      </c>
      <c r="G526" s="264"/>
      <c r="H526" s="267">
        <v>204</v>
      </c>
      <c r="I526" s="268"/>
      <c r="J526" s="264"/>
      <c r="K526" s="264"/>
      <c r="L526" s="269"/>
      <c r="M526" s="270"/>
      <c r="N526" s="271"/>
      <c r="O526" s="271"/>
      <c r="P526" s="271"/>
      <c r="Q526" s="271"/>
      <c r="R526" s="271"/>
      <c r="S526" s="271"/>
      <c r="T526" s="272"/>
      <c r="U526" s="15"/>
      <c r="V526" s="15"/>
      <c r="W526" s="15"/>
      <c r="X526" s="15"/>
      <c r="Y526" s="15"/>
      <c r="Z526" s="15"/>
      <c r="AA526" s="15"/>
      <c r="AB526" s="15"/>
      <c r="AC526" s="15"/>
      <c r="AD526" s="15"/>
      <c r="AE526" s="15"/>
      <c r="AT526" s="273" t="s">
        <v>146</v>
      </c>
      <c r="AU526" s="273" t="s">
        <v>84</v>
      </c>
      <c r="AV526" s="15" t="s">
        <v>144</v>
      </c>
      <c r="AW526" s="15" t="s">
        <v>30</v>
      </c>
      <c r="AX526" s="15" t="s">
        <v>82</v>
      </c>
      <c r="AY526" s="273" t="s">
        <v>137</v>
      </c>
    </row>
    <row r="527" s="2" customFormat="1" ht="24.15" customHeight="1">
      <c r="A527" s="38"/>
      <c r="B527" s="39"/>
      <c r="C527" s="274" t="s">
        <v>659</v>
      </c>
      <c r="D527" s="274" t="s">
        <v>254</v>
      </c>
      <c r="E527" s="275" t="s">
        <v>660</v>
      </c>
      <c r="F527" s="276" t="s">
        <v>661</v>
      </c>
      <c r="G527" s="277" t="s">
        <v>154</v>
      </c>
      <c r="H527" s="278">
        <v>237.762</v>
      </c>
      <c r="I527" s="279"/>
      <c r="J527" s="280">
        <f>ROUND(I527*H527,2)</f>
        <v>0</v>
      </c>
      <c r="K527" s="281"/>
      <c r="L527" s="282"/>
      <c r="M527" s="283" t="s">
        <v>1</v>
      </c>
      <c r="N527" s="284" t="s">
        <v>39</v>
      </c>
      <c r="O527" s="91"/>
      <c r="P527" s="237">
        <f>O527*H527</f>
        <v>0</v>
      </c>
      <c r="Q527" s="237">
        <v>0.00016000000000000001</v>
      </c>
      <c r="R527" s="237">
        <f>Q527*H527</f>
        <v>0.03804192</v>
      </c>
      <c r="S527" s="237">
        <v>0</v>
      </c>
      <c r="T527" s="238">
        <f>S527*H527</f>
        <v>0</v>
      </c>
      <c r="U527" s="38"/>
      <c r="V527" s="38"/>
      <c r="W527" s="38"/>
      <c r="X527" s="38"/>
      <c r="Y527" s="38"/>
      <c r="Z527" s="38"/>
      <c r="AA527" s="38"/>
      <c r="AB527" s="38"/>
      <c r="AC527" s="38"/>
      <c r="AD527" s="38"/>
      <c r="AE527" s="38"/>
      <c r="AR527" s="239" t="s">
        <v>362</v>
      </c>
      <c r="AT527" s="239" t="s">
        <v>254</v>
      </c>
      <c r="AU527" s="239" t="s">
        <v>84</v>
      </c>
      <c r="AY527" s="17" t="s">
        <v>137</v>
      </c>
      <c r="BE527" s="240">
        <f>IF(N527="základní",J527,0)</f>
        <v>0</v>
      </c>
      <c r="BF527" s="240">
        <f>IF(N527="snížená",J527,0)</f>
        <v>0</v>
      </c>
      <c r="BG527" s="240">
        <f>IF(N527="zákl. přenesená",J527,0)</f>
        <v>0</v>
      </c>
      <c r="BH527" s="240">
        <f>IF(N527="sníž. přenesená",J527,0)</f>
        <v>0</v>
      </c>
      <c r="BI527" s="240">
        <f>IF(N527="nulová",J527,0)</f>
        <v>0</v>
      </c>
      <c r="BJ527" s="17" t="s">
        <v>82</v>
      </c>
      <c r="BK527" s="240">
        <f>ROUND(I527*H527,2)</f>
        <v>0</v>
      </c>
      <c r="BL527" s="17" t="s">
        <v>261</v>
      </c>
      <c r="BM527" s="239" t="s">
        <v>662</v>
      </c>
    </row>
    <row r="528" s="14" customFormat="1">
      <c r="A528" s="14"/>
      <c r="B528" s="252"/>
      <c r="C528" s="253"/>
      <c r="D528" s="243" t="s">
        <v>146</v>
      </c>
      <c r="E528" s="253"/>
      <c r="F528" s="255" t="s">
        <v>663</v>
      </c>
      <c r="G528" s="253"/>
      <c r="H528" s="256">
        <v>237.762</v>
      </c>
      <c r="I528" s="257"/>
      <c r="J528" s="253"/>
      <c r="K528" s="253"/>
      <c r="L528" s="258"/>
      <c r="M528" s="259"/>
      <c r="N528" s="260"/>
      <c r="O528" s="260"/>
      <c r="P528" s="260"/>
      <c r="Q528" s="260"/>
      <c r="R528" s="260"/>
      <c r="S528" s="260"/>
      <c r="T528" s="261"/>
      <c r="U528" s="14"/>
      <c r="V528" s="14"/>
      <c r="W528" s="14"/>
      <c r="X528" s="14"/>
      <c r="Y528" s="14"/>
      <c r="Z528" s="14"/>
      <c r="AA528" s="14"/>
      <c r="AB528" s="14"/>
      <c r="AC528" s="14"/>
      <c r="AD528" s="14"/>
      <c r="AE528" s="14"/>
      <c r="AT528" s="262" t="s">
        <v>146</v>
      </c>
      <c r="AU528" s="262" t="s">
        <v>84</v>
      </c>
      <c r="AV528" s="14" t="s">
        <v>84</v>
      </c>
      <c r="AW528" s="14" t="s">
        <v>4</v>
      </c>
      <c r="AX528" s="14" t="s">
        <v>82</v>
      </c>
      <c r="AY528" s="262" t="s">
        <v>137</v>
      </c>
    </row>
    <row r="529" s="2" customFormat="1" ht="33" customHeight="1">
      <c r="A529" s="38"/>
      <c r="B529" s="39"/>
      <c r="C529" s="227" t="s">
        <v>664</v>
      </c>
      <c r="D529" s="227" t="s">
        <v>140</v>
      </c>
      <c r="E529" s="228" t="s">
        <v>665</v>
      </c>
      <c r="F529" s="229" t="s">
        <v>666</v>
      </c>
      <c r="G529" s="230" t="s">
        <v>635</v>
      </c>
      <c r="H529" s="289"/>
      <c r="I529" s="232"/>
      <c r="J529" s="233">
        <f>ROUND(I529*H529,2)</f>
        <v>0</v>
      </c>
      <c r="K529" s="234"/>
      <c r="L529" s="44"/>
      <c r="M529" s="235" t="s">
        <v>1</v>
      </c>
      <c r="N529" s="236" t="s">
        <v>39</v>
      </c>
      <c r="O529" s="91"/>
      <c r="P529" s="237">
        <f>O529*H529</f>
        <v>0</v>
      </c>
      <c r="Q529" s="237">
        <v>0</v>
      </c>
      <c r="R529" s="237">
        <f>Q529*H529</f>
        <v>0</v>
      </c>
      <c r="S529" s="237">
        <v>0</v>
      </c>
      <c r="T529" s="238">
        <f>S529*H529</f>
        <v>0</v>
      </c>
      <c r="U529" s="38"/>
      <c r="V529" s="38"/>
      <c r="W529" s="38"/>
      <c r="X529" s="38"/>
      <c r="Y529" s="38"/>
      <c r="Z529" s="38"/>
      <c r="AA529" s="38"/>
      <c r="AB529" s="38"/>
      <c r="AC529" s="38"/>
      <c r="AD529" s="38"/>
      <c r="AE529" s="38"/>
      <c r="AR529" s="239" t="s">
        <v>261</v>
      </c>
      <c r="AT529" s="239" t="s">
        <v>140</v>
      </c>
      <c r="AU529" s="239" t="s">
        <v>84</v>
      </c>
      <c r="AY529" s="17" t="s">
        <v>137</v>
      </c>
      <c r="BE529" s="240">
        <f>IF(N529="základní",J529,0)</f>
        <v>0</v>
      </c>
      <c r="BF529" s="240">
        <f>IF(N529="snížená",J529,0)</f>
        <v>0</v>
      </c>
      <c r="BG529" s="240">
        <f>IF(N529="zákl. přenesená",J529,0)</f>
        <v>0</v>
      </c>
      <c r="BH529" s="240">
        <f>IF(N529="sníž. přenesená",J529,0)</f>
        <v>0</v>
      </c>
      <c r="BI529" s="240">
        <f>IF(N529="nulová",J529,0)</f>
        <v>0</v>
      </c>
      <c r="BJ529" s="17" t="s">
        <v>82</v>
      </c>
      <c r="BK529" s="240">
        <f>ROUND(I529*H529,2)</f>
        <v>0</v>
      </c>
      <c r="BL529" s="17" t="s">
        <v>261</v>
      </c>
      <c r="BM529" s="239" t="s">
        <v>667</v>
      </c>
    </row>
    <row r="530" s="12" customFormat="1" ht="22.8" customHeight="1">
      <c r="A530" s="12"/>
      <c r="B530" s="211"/>
      <c r="C530" s="212"/>
      <c r="D530" s="213" t="s">
        <v>73</v>
      </c>
      <c r="E530" s="225" t="s">
        <v>668</v>
      </c>
      <c r="F530" s="225" t="s">
        <v>669</v>
      </c>
      <c r="G530" s="212"/>
      <c r="H530" s="212"/>
      <c r="I530" s="215"/>
      <c r="J530" s="226">
        <f>BK530</f>
        <v>0</v>
      </c>
      <c r="K530" s="212"/>
      <c r="L530" s="217"/>
      <c r="M530" s="218"/>
      <c r="N530" s="219"/>
      <c r="O530" s="219"/>
      <c r="P530" s="220">
        <f>SUM(P531:P534)</f>
        <v>0</v>
      </c>
      <c r="Q530" s="219"/>
      <c r="R530" s="220">
        <f>SUM(R531:R534)</f>
        <v>0</v>
      </c>
      <c r="S530" s="219"/>
      <c r="T530" s="221">
        <f>SUM(T531:T534)</f>
        <v>0.19792499999999999</v>
      </c>
      <c r="U530" s="12"/>
      <c r="V530" s="12"/>
      <c r="W530" s="12"/>
      <c r="X530" s="12"/>
      <c r="Y530" s="12"/>
      <c r="Z530" s="12"/>
      <c r="AA530" s="12"/>
      <c r="AB530" s="12"/>
      <c r="AC530" s="12"/>
      <c r="AD530" s="12"/>
      <c r="AE530" s="12"/>
      <c r="AR530" s="222" t="s">
        <v>84</v>
      </c>
      <c r="AT530" s="223" t="s">
        <v>73</v>
      </c>
      <c r="AU530" s="223" t="s">
        <v>82</v>
      </c>
      <c r="AY530" s="222" t="s">
        <v>137</v>
      </c>
      <c r="BK530" s="224">
        <f>SUM(BK531:BK534)</f>
        <v>0</v>
      </c>
    </row>
    <row r="531" s="2" customFormat="1" ht="16.5" customHeight="1">
      <c r="A531" s="38"/>
      <c r="B531" s="39"/>
      <c r="C531" s="227" t="s">
        <v>670</v>
      </c>
      <c r="D531" s="227" t="s">
        <v>140</v>
      </c>
      <c r="E531" s="228" t="s">
        <v>671</v>
      </c>
      <c r="F531" s="229" t="s">
        <v>672</v>
      </c>
      <c r="G531" s="230" t="s">
        <v>414</v>
      </c>
      <c r="H531" s="231">
        <v>4.5</v>
      </c>
      <c r="I531" s="232"/>
      <c r="J531" s="233">
        <f>ROUND(I531*H531,2)</f>
        <v>0</v>
      </c>
      <c r="K531" s="234"/>
      <c r="L531" s="44"/>
      <c r="M531" s="235" t="s">
        <v>1</v>
      </c>
      <c r="N531" s="236" t="s">
        <v>39</v>
      </c>
      <c r="O531" s="91"/>
      <c r="P531" s="237">
        <f>O531*H531</f>
        <v>0</v>
      </c>
      <c r="Q531" s="237">
        <v>0</v>
      </c>
      <c r="R531" s="237">
        <f>Q531*H531</f>
        <v>0</v>
      </c>
      <c r="S531" s="237">
        <v>0.03065</v>
      </c>
      <c r="T531" s="238">
        <f>S531*H531</f>
        <v>0.13792499999999999</v>
      </c>
      <c r="U531" s="38"/>
      <c r="V531" s="38"/>
      <c r="W531" s="38"/>
      <c r="X531" s="38"/>
      <c r="Y531" s="38"/>
      <c r="Z531" s="38"/>
      <c r="AA531" s="38"/>
      <c r="AB531" s="38"/>
      <c r="AC531" s="38"/>
      <c r="AD531" s="38"/>
      <c r="AE531" s="38"/>
      <c r="AR531" s="239" t="s">
        <v>261</v>
      </c>
      <c r="AT531" s="239" t="s">
        <v>140</v>
      </c>
      <c r="AU531" s="239" t="s">
        <v>84</v>
      </c>
      <c r="AY531" s="17" t="s">
        <v>137</v>
      </c>
      <c r="BE531" s="240">
        <f>IF(N531="základní",J531,0)</f>
        <v>0</v>
      </c>
      <c r="BF531" s="240">
        <f>IF(N531="snížená",J531,0)</f>
        <v>0</v>
      </c>
      <c r="BG531" s="240">
        <f>IF(N531="zákl. přenesená",J531,0)</f>
        <v>0</v>
      </c>
      <c r="BH531" s="240">
        <f>IF(N531="sníž. přenesená",J531,0)</f>
        <v>0</v>
      </c>
      <c r="BI531" s="240">
        <f>IF(N531="nulová",J531,0)</f>
        <v>0</v>
      </c>
      <c r="BJ531" s="17" t="s">
        <v>82</v>
      </c>
      <c r="BK531" s="240">
        <f>ROUND(I531*H531,2)</f>
        <v>0</v>
      </c>
      <c r="BL531" s="17" t="s">
        <v>261</v>
      </c>
      <c r="BM531" s="239" t="s">
        <v>673</v>
      </c>
    </row>
    <row r="532" s="2" customFormat="1" ht="24.15" customHeight="1">
      <c r="A532" s="38"/>
      <c r="B532" s="39"/>
      <c r="C532" s="227" t="s">
        <v>674</v>
      </c>
      <c r="D532" s="227" t="s">
        <v>140</v>
      </c>
      <c r="E532" s="228" t="s">
        <v>675</v>
      </c>
      <c r="F532" s="229" t="s">
        <v>676</v>
      </c>
      <c r="G532" s="230" t="s">
        <v>228</v>
      </c>
      <c r="H532" s="231">
        <v>3</v>
      </c>
      <c r="I532" s="232"/>
      <c r="J532" s="233">
        <f>ROUND(I532*H532,2)</f>
        <v>0</v>
      </c>
      <c r="K532" s="234"/>
      <c r="L532" s="44"/>
      <c r="M532" s="235" t="s">
        <v>1</v>
      </c>
      <c r="N532" s="236" t="s">
        <v>39</v>
      </c>
      <c r="O532" s="91"/>
      <c r="P532" s="237">
        <f>O532*H532</f>
        <v>0</v>
      </c>
      <c r="Q532" s="237">
        <v>0</v>
      </c>
      <c r="R532" s="237">
        <f>Q532*H532</f>
        <v>0</v>
      </c>
      <c r="S532" s="237">
        <v>0.02</v>
      </c>
      <c r="T532" s="238">
        <f>S532*H532</f>
        <v>0.059999999999999998</v>
      </c>
      <c r="U532" s="38"/>
      <c r="V532" s="38"/>
      <c r="W532" s="38"/>
      <c r="X532" s="38"/>
      <c r="Y532" s="38"/>
      <c r="Z532" s="38"/>
      <c r="AA532" s="38"/>
      <c r="AB532" s="38"/>
      <c r="AC532" s="38"/>
      <c r="AD532" s="38"/>
      <c r="AE532" s="38"/>
      <c r="AR532" s="239" t="s">
        <v>261</v>
      </c>
      <c r="AT532" s="239" t="s">
        <v>140</v>
      </c>
      <c r="AU532" s="239" t="s">
        <v>84</v>
      </c>
      <c r="AY532" s="17" t="s">
        <v>137</v>
      </c>
      <c r="BE532" s="240">
        <f>IF(N532="základní",J532,0)</f>
        <v>0</v>
      </c>
      <c r="BF532" s="240">
        <f>IF(N532="snížená",J532,0)</f>
        <v>0</v>
      </c>
      <c r="BG532" s="240">
        <f>IF(N532="zákl. přenesená",J532,0)</f>
        <v>0</v>
      </c>
      <c r="BH532" s="240">
        <f>IF(N532="sníž. přenesená",J532,0)</f>
        <v>0</v>
      </c>
      <c r="BI532" s="240">
        <f>IF(N532="nulová",J532,0)</f>
        <v>0</v>
      </c>
      <c r="BJ532" s="17" t="s">
        <v>82</v>
      </c>
      <c r="BK532" s="240">
        <f>ROUND(I532*H532,2)</f>
        <v>0</v>
      </c>
      <c r="BL532" s="17" t="s">
        <v>261</v>
      </c>
      <c r="BM532" s="239" t="s">
        <v>677</v>
      </c>
    </row>
    <row r="533" s="2" customFormat="1" ht="49.05" customHeight="1">
      <c r="A533" s="38"/>
      <c r="B533" s="39"/>
      <c r="C533" s="227" t="s">
        <v>678</v>
      </c>
      <c r="D533" s="227" t="s">
        <v>140</v>
      </c>
      <c r="E533" s="228" t="s">
        <v>679</v>
      </c>
      <c r="F533" s="229" t="s">
        <v>680</v>
      </c>
      <c r="G533" s="230" t="s">
        <v>486</v>
      </c>
      <c r="H533" s="231">
        <v>3</v>
      </c>
      <c r="I533" s="232"/>
      <c r="J533" s="233">
        <f>ROUND(I533*H533,2)</f>
        <v>0</v>
      </c>
      <c r="K533" s="234"/>
      <c r="L533" s="44"/>
      <c r="M533" s="235" t="s">
        <v>1</v>
      </c>
      <c r="N533" s="236" t="s">
        <v>39</v>
      </c>
      <c r="O533" s="91"/>
      <c r="P533" s="237">
        <f>O533*H533</f>
        <v>0</v>
      </c>
      <c r="Q533" s="237">
        <v>0</v>
      </c>
      <c r="R533" s="237">
        <f>Q533*H533</f>
        <v>0</v>
      </c>
      <c r="S533" s="237">
        <v>0</v>
      </c>
      <c r="T533" s="238">
        <f>S533*H533</f>
        <v>0</v>
      </c>
      <c r="U533" s="38"/>
      <c r="V533" s="38"/>
      <c r="W533" s="38"/>
      <c r="X533" s="38"/>
      <c r="Y533" s="38"/>
      <c r="Z533" s="38"/>
      <c r="AA533" s="38"/>
      <c r="AB533" s="38"/>
      <c r="AC533" s="38"/>
      <c r="AD533" s="38"/>
      <c r="AE533" s="38"/>
      <c r="AR533" s="239" t="s">
        <v>261</v>
      </c>
      <c r="AT533" s="239" t="s">
        <v>140</v>
      </c>
      <c r="AU533" s="239" t="s">
        <v>84</v>
      </c>
      <c r="AY533" s="17" t="s">
        <v>137</v>
      </c>
      <c r="BE533" s="240">
        <f>IF(N533="základní",J533,0)</f>
        <v>0</v>
      </c>
      <c r="BF533" s="240">
        <f>IF(N533="snížená",J533,0)</f>
        <v>0</v>
      </c>
      <c r="BG533" s="240">
        <f>IF(N533="zákl. přenesená",J533,0)</f>
        <v>0</v>
      </c>
      <c r="BH533" s="240">
        <f>IF(N533="sníž. přenesená",J533,0)</f>
        <v>0</v>
      </c>
      <c r="BI533" s="240">
        <f>IF(N533="nulová",J533,0)</f>
        <v>0</v>
      </c>
      <c r="BJ533" s="17" t="s">
        <v>82</v>
      </c>
      <c r="BK533" s="240">
        <f>ROUND(I533*H533,2)</f>
        <v>0</v>
      </c>
      <c r="BL533" s="17" t="s">
        <v>261</v>
      </c>
      <c r="BM533" s="239" t="s">
        <v>681</v>
      </c>
    </row>
    <row r="534" s="2" customFormat="1" ht="33" customHeight="1">
      <c r="A534" s="38"/>
      <c r="B534" s="39"/>
      <c r="C534" s="227" t="s">
        <v>682</v>
      </c>
      <c r="D534" s="227" t="s">
        <v>140</v>
      </c>
      <c r="E534" s="228" t="s">
        <v>683</v>
      </c>
      <c r="F534" s="229" t="s">
        <v>684</v>
      </c>
      <c r="G534" s="230" t="s">
        <v>635</v>
      </c>
      <c r="H534" s="289"/>
      <c r="I534" s="232"/>
      <c r="J534" s="233">
        <f>ROUND(I534*H534,2)</f>
        <v>0</v>
      </c>
      <c r="K534" s="234"/>
      <c r="L534" s="44"/>
      <c r="M534" s="235" t="s">
        <v>1</v>
      </c>
      <c r="N534" s="236" t="s">
        <v>39</v>
      </c>
      <c r="O534" s="91"/>
      <c r="P534" s="237">
        <f>O534*H534</f>
        <v>0</v>
      </c>
      <c r="Q534" s="237">
        <v>0</v>
      </c>
      <c r="R534" s="237">
        <f>Q534*H534</f>
        <v>0</v>
      </c>
      <c r="S534" s="237">
        <v>0</v>
      </c>
      <c r="T534" s="238">
        <f>S534*H534</f>
        <v>0</v>
      </c>
      <c r="U534" s="38"/>
      <c r="V534" s="38"/>
      <c r="W534" s="38"/>
      <c r="X534" s="38"/>
      <c r="Y534" s="38"/>
      <c r="Z534" s="38"/>
      <c r="AA534" s="38"/>
      <c r="AB534" s="38"/>
      <c r="AC534" s="38"/>
      <c r="AD534" s="38"/>
      <c r="AE534" s="38"/>
      <c r="AR534" s="239" t="s">
        <v>261</v>
      </c>
      <c r="AT534" s="239" t="s">
        <v>140</v>
      </c>
      <c r="AU534" s="239" t="s">
        <v>84</v>
      </c>
      <c r="AY534" s="17" t="s">
        <v>137</v>
      </c>
      <c r="BE534" s="240">
        <f>IF(N534="základní",J534,0)</f>
        <v>0</v>
      </c>
      <c r="BF534" s="240">
        <f>IF(N534="snížená",J534,0)</f>
        <v>0</v>
      </c>
      <c r="BG534" s="240">
        <f>IF(N534="zákl. přenesená",J534,0)</f>
        <v>0</v>
      </c>
      <c r="BH534" s="240">
        <f>IF(N534="sníž. přenesená",J534,0)</f>
        <v>0</v>
      </c>
      <c r="BI534" s="240">
        <f>IF(N534="nulová",J534,0)</f>
        <v>0</v>
      </c>
      <c r="BJ534" s="17" t="s">
        <v>82</v>
      </c>
      <c r="BK534" s="240">
        <f>ROUND(I534*H534,2)</f>
        <v>0</v>
      </c>
      <c r="BL534" s="17" t="s">
        <v>261</v>
      </c>
      <c r="BM534" s="239" t="s">
        <v>685</v>
      </c>
    </row>
    <row r="535" s="12" customFormat="1" ht="22.8" customHeight="1">
      <c r="A535" s="12"/>
      <c r="B535" s="211"/>
      <c r="C535" s="212"/>
      <c r="D535" s="213" t="s">
        <v>73</v>
      </c>
      <c r="E535" s="225" t="s">
        <v>686</v>
      </c>
      <c r="F535" s="225" t="s">
        <v>687</v>
      </c>
      <c r="G535" s="212"/>
      <c r="H535" s="212"/>
      <c r="I535" s="215"/>
      <c r="J535" s="226">
        <f>BK535</f>
        <v>0</v>
      </c>
      <c r="K535" s="212"/>
      <c r="L535" s="217"/>
      <c r="M535" s="218"/>
      <c r="N535" s="219"/>
      <c r="O535" s="219"/>
      <c r="P535" s="220">
        <f>SUM(P536:P650)</f>
        <v>0</v>
      </c>
      <c r="Q535" s="219"/>
      <c r="R535" s="220">
        <f>SUM(R536:R650)</f>
        <v>25.4849499</v>
      </c>
      <c r="S535" s="219"/>
      <c r="T535" s="221">
        <f>SUM(T536:T650)</f>
        <v>27.816540000000003</v>
      </c>
      <c r="U535" s="12"/>
      <c r="V535" s="12"/>
      <c r="W535" s="12"/>
      <c r="X535" s="12"/>
      <c r="Y535" s="12"/>
      <c r="Z535" s="12"/>
      <c r="AA535" s="12"/>
      <c r="AB535" s="12"/>
      <c r="AC535" s="12"/>
      <c r="AD535" s="12"/>
      <c r="AE535" s="12"/>
      <c r="AR535" s="222" t="s">
        <v>84</v>
      </c>
      <c r="AT535" s="223" t="s">
        <v>73</v>
      </c>
      <c r="AU535" s="223" t="s">
        <v>82</v>
      </c>
      <c r="AY535" s="222" t="s">
        <v>137</v>
      </c>
      <c r="BK535" s="224">
        <f>SUM(BK536:BK650)</f>
        <v>0</v>
      </c>
    </row>
    <row r="536" s="2" customFormat="1" ht="33" customHeight="1">
      <c r="A536" s="38"/>
      <c r="B536" s="39"/>
      <c r="C536" s="227" t="s">
        <v>688</v>
      </c>
      <c r="D536" s="227" t="s">
        <v>140</v>
      </c>
      <c r="E536" s="228" t="s">
        <v>689</v>
      </c>
      <c r="F536" s="229" t="s">
        <v>690</v>
      </c>
      <c r="G536" s="230" t="s">
        <v>143</v>
      </c>
      <c r="H536" s="231">
        <v>37.630000000000003</v>
      </c>
      <c r="I536" s="232"/>
      <c r="J536" s="233">
        <f>ROUND(I536*H536,2)</f>
        <v>0</v>
      </c>
      <c r="K536" s="234"/>
      <c r="L536" s="44"/>
      <c r="M536" s="235" t="s">
        <v>1</v>
      </c>
      <c r="N536" s="236" t="s">
        <v>39</v>
      </c>
      <c r="O536" s="91"/>
      <c r="P536" s="237">
        <f>O536*H536</f>
        <v>0</v>
      </c>
      <c r="Q536" s="237">
        <v>0.00189</v>
      </c>
      <c r="R536" s="237">
        <f>Q536*H536</f>
        <v>0.071120700000000009</v>
      </c>
      <c r="S536" s="237">
        <v>0</v>
      </c>
      <c r="T536" s="238">
        <f>S536*H536</f>
        <v>0</v>
      </c>
      <c r="U536" s="38"/>
      <c r="V536" s="38"/>
      <c r="W536" s="38"/>
      <c r="X536" s="38"/>
      <c r="Y536" s="38"/>
      <c r="Z536" s="38"/>
      <c r="AA536" s="38"/>
      <c r="AB536" s="38"/>
      <c r="AC536" s="38"/>
      <c r="AD536" s="38"/>
      <c r="AE536" s="38"/>
      <c r="AR536" s="239" t="s">
        <v>261</v>
      </c>
      <c r="AT536" s="239" t="s">
        <v>140</v>
      </c>
      <c r="AU536" s="239" t="s">
        <v>84</v>
      </c>
      <c r="AY536" s="17" t="s">
        <v>137</v>
      </c>
      <c r="BE536" s="240">
        <f>IF(N536="základní",J536,0)</f>
        <v>0</v>
      </c>
      <c r="BF536" s="240">
        <f>IF(N536="snížená",J536,0)</f>
        <v>0</v>
      </c>
      <c r="BG536" s="240">
        <f>IF(N536="zákl. přenesená",J536,0)</f>
        <v>0</v>
      </c>
      <c r="BH536" s="240">
        <f>IF(N536="sníž. přenesená",J536,0)</f>
        <v>0</v>
      </c>
      <c r="BI536" s="240">
        <f>IF(N536="nulová",J536,0)</f>
        <v>0</v>
      </c>
      <c r="BJ536" s="17" t="s">
        <v>82</v>
      </c>
      <c r="BK536" s="240">
        <f>ROUND(I536*H536,2)</f>
        <v>0</v>
      </c>
      <c r="BL536" s="17" t="s">
        <v>261</v>
      </c>
      <c r="BM536" s="239" t="s">
        <v>691</v>
      </c>
    </row>
    <row r="537" s="13" customFormat="1">
      <c r="A537" s="13"/>
      <c r="B537" s="241"/>
      <c r="C537" s="242"/>
      <c r="D537" s="243" t="s">
        <v>146</v>
      </c>
      <c r="E537" s="244" t="s">
        <v>1</v>
      </c>
      <c r="F537" s="245" t="s">
        <v>147</v>
      </c>
      <c r="G537" s="242"/>
      <c r="H537" s="244" t="s">
        <v>1</v>
      </c>
      <c r="I537" s="246"/>
      <c r="J537" s="242"/>
      <c r="K537" s="242"/>
      <c r="L537" s="247"/>
      <c r="M537" s="248"/>
      <c r="N537" s="249"/>
      <c r="O537" s="249"/>
      <c r="P537" s="249"/>
      <c r="Q537" s="249"/>
      <c r="R537" s="249"/>
      <c r="S537" s="249"/>
      <c r="T537" s="250"/>
      <c r="U537" s="13"/>
      <c r="V537" s="13"/>
      <c r="W537" s="13"/>
      <c r="X537" s="13"/>
      <c r="Y537" s="13"/>
      <c r="Z537" s="13"/>
      <c r="AA537" s="13"/>
      <c r="AB537" s="13"/>
      <c r="AC537" s="13"/>
      <c r="AD537" s="13"/>
      <c r="AE537" s="13"/>
      <c r="AT537" s="251" t="s">
        <v>146</v>
      </c>
      <c r="AU537" s="251" t="s">
        <v>84</v>
      </c>
      <c r="AV537" s="13" t="s">
        <v>82</v>
      </c>
      <c r="AW537" s="13" t="s">
        <v>30</v>
      </c>
      <c r="AX537" s="13" t="s">
        <v>74</v>
      </c>
      <c r="AY537" s="251" t="s">
        <v>137</v>
      </c>
    </row>
    <row r="538" s="14" customFormat="1">
      <c r="A538" s="14"/>
      <c r="B538" s="252"/>
      <c r="C538" s="253"/>
      <c r="D538" s="243" t="s">
        <v>146</v>
      </c>
      <c r="E538" s="254" t="s">
        <v>1</v>
      </c>
      <c r="F538" s="255" t="s">
        <v>692</v>
      </c>
      <c r="G538" s="253"/>
      <c r="H538" s="256">
        <v>37.630000000000003</v>
      </c>
      <c r="I538" s="257"/>
      <c r="J538" s="253"/>
      <c r="K538" s="253"/>
      <c r="L538" s="258"/>
      <c r="M538" s="259"/>
      <c r="N538" s="260"/>
      <c r="O538" s="260"/>
      <c r="P538" s="260"/>
      <c r="Q538" s="260"/>
      <c r="R538" s="260"/>
      <c r="S538" s="260"/>
      <c r="T538" s="261"/>
      <c r="U538" s="14"/>
      <c r="V538" s="14"/>
      <c r="W538" s="14"/>
      <c r="X538" s="14"/>
      <c r="Y538" s="14"/>
      <c r="Z538" s="14"/>
      <c r="AA538" s="14"/>
      <c r="AB538" s="14"/>
      <c r="AC538" s="14"/>
      <c r="AD538" s="14"/>
      <c r="AE538" s="14"/>
      <c r="AT538" s="262" t="s">
        <v>146</v>
      </c>
      <c r="AU538" s="262" t="s">
        <v>84</v>
      </c>
      <c r="AV538" s="14" t="s">
        <v>84</v>
      </c>
      <c r="AW538" s="14" t="s">
        <v>30</v>
      </c>
      <c r="AX538" s="14" t="s">
        <v>74</v>
      </c>
      <c r="AY538" s="262" t="s">
        <v>137</v>
      </c>
    </row>
    <row r="539" s="15" customFormat="1">
      <c r="A539" s="15"/>
      <c r="B539" s="263"/>
      <c r="C539" s="264"/>
      <c r="D539" s="243" t="s">
        <v>146</v>
      </c>
      <c r="E539" s="265" t="s">
        <v>1</v>
      </c>
      <c r="F539" s="266" t="s">
        <v>151</v>
      </c>
      <c r="G539" s="264"/>
      <c r="H539" s="267">
        <v>37.630000000000003</v>
      </c>
      <c r="I539" s="268"/>
      <c r="J539" s="264"/>
      <c r="K539" s="264"/>
      <c r="L539" s="269"/>
      <c r="M539" s="270"/>
      <c r="N539" s="271"/>
      <c r="O539" s="271"/>
      <c r="P539" s="271"/>
      <c r="Q539" s="271"/>
      <c r="R539" s="271"/>
      <c r="S539" s="271"/>
      <c r="T539" s="272"/>
      <c r="U539" s="15"/>
      <c r="V539" s="15"/>
      <c r="W539" s="15"/>
      <c r="X539" s="15"/>
      <c r="Y539" s="15"/>
      <c r="Z539" s="15"/>
      <c r="AA539" s="15"/>
      <c r="AB539" s="15"/>
      <c r="AC539" s="15"/>
      <c r="AD539" s="15"/>
      <c r="AE539" s="15"/>
      <c r="AT539" s="273" t="s">
        <v>146</v>
      </c>
      <c r="AU539" s="273" t="s">
        <v>84</v>
      </c>
      <c r="AV539" s="15" t="s">
        <v>144</v>
      </c>
      <c r="AW539" s="15" t="s">
        <v>30</v>
      </c>
      <c r="AX539" s="15" t="s">
        <v>82</v>
      </c>
      <c r="AY539" s="273" t="s">
        <v>137</v>
      </c>
    </row>
    <row r="540" s="2" customFormat="1" ht="24.15" customHeight="1">
      <c r="A540" s="38"/>
      <c r="B540" s="39"/>
      <c r="C540" s="227" t="s">
        <v>693</v>
      </c>
      <c r="D540" s="227" t="s">
        <v>140</v>
      </c>
      <c r="E540" s="228" t="s">
        <v>694</v>
      </c>
      <c r="F540" s="229" t="s">
        <v>695</v>
      </c>
      <c r="G540" s="230" t="s">
        <v>228</v>
      </c>
      <c r="H540" s="231">
        <v>38</v>
      </c>
      <c r="I540" s="232"/>
      <c r="J540" s="233">
        <f>ROUND(I540*H540,2)</f>
        <v>0</v>
      </c>
      <c r="K540" s="234"/>
      <c r="L540" s="44"/>
      <c r="M540" s="235" t="s">
        <v>1</v>
      </c>
      <c r="N540" s="236" t="s">
        <v>39</v>
      </c>
      <c r="O540" s="91"/>
      <c r="P540" s="237">
        <f>O540*H540</f>
        <v>0</v>
      </c>
      <c r="Q540" s="237">
        <v>0.0026700000000000001</v>
      </c>
      <c r="R540" s="237">
        <f>Q540*H540</f>
        <v>0.10146000000000001</v>
      </c>
      <c r="S540" s="237">
        <v>0</v>
      </c>
      <c r="T540" s="238">
        <f>S540*H540</f>
        <v>0</v>
      </c>
      <c r="U540" s="38"/>
      <c r="V540" s="38"/>
      <c r="W540" s="38"/>
      <c r="X540" s="38"/>
      <c r="Y540" s="38"/>
      <c r="Z540" s="38"/>
      <c r="AA540" s="38"/>
      <c r="AB540" s="38"/>
      <c r="AC540" s="38"/>
      <c r="AD540" s="38"/>
      <c r="AE540" s="38"/>
      <c r="AR540" s="239" t="s">
        <v>261</v>
      </c>
      <c r="AT540" s="239" t="s">
        <v>140</v>
      </c>
      <c r="AU540" s="239" t="s">
        <v>84</v>
      </c>
      <c r="AY540" s="17" t="s">
        <v>137</v>
      </c>
      <c r="BE540" s="240">
        <f>IF(N540="základní",J540,0)</f>
        <v>0</v>
      </c>
      <c r="BF540" s="240">
        <f>IF(N540="snížená",J540,0)</f>
        <v>0</v>
      </c>
      <c r="BG540" s="240">
        <f>IF(N540="zákl. přenesená",J540,0)</f>
        <v>0</v>
      </c>
      <c r="BH540" s="240">
        <f>IF(N540="sníž. přenesená",J540,0)</f>
        <v>0</v>
      </c>
      <c r="BI540" s="240">
        <f>IF(N540="nulová",J540,0)</f>
        <v>0</v>
      </c>
      <c r="BJ540" s="17" t="s">
        <v>82</v>
      </c>
      <c r="BK540" s="240">
        <f>ROUND(I540*H540,2)</f>
        <v>0</v>
      </c>
      <c r="BL540" s="17" t="s">
        <v>261</v>
      </c>
      <c r="BM540" s="239" t="s">
        <v>696</v>
      </c>
    </row>
    <row r="541" s="2" customFormat="1">
      <c r="A541" s="38"/>
      <c r="B541" s="39"/>
      <c r="C541" s="40"/>
      <c r="D541" s="243" t="s">
        <v>258</v>
      </c>
      <c r="E541" s="40"/>
      <c r="F541" s="285" t="s">
        <v>697</v>
      </c>
      <c r="G541" s="40"/>
      <c r="H541" s="40"/>
      <c r="I541" s="286"/>
      <c r="J541" s="40"/>
      <c r="K541" s="40"/>
      <c r="L541" s="44"/>
      <c r="M541" s="287"/>
      <c r="N541" s="288"/>
      <c r="O541" s="91"/>
      <c r="P541" s="91"/>
      <c r="Q541" s="91"/>
      <c r="R541" s="91"/>
      <c r="S541" s="91"/>
      <c r="T541" s="92"/>
      <c r="U541" s="38"/>
      <c r="V541" s="38"/>
      <c r="W541" s="38"/>
      <c r="X541" s="38"/>
      <c r="Y541" s="38"/>
      <c r="Z541" s="38"/>
      <c r="AA541" s="38"/>
      <c r="AB541" s="38"/>
      <c r="AC541" s="38"/>
      <c r="AD541" s="38"/>
      <c r="AE541" s="38"/>
      <c r="AT541" s="17" t="s">
        <v>258</v>
      </c>
      <c r="AU541" s="17" t="s">
        <v>84</v>
      </c>
    </row>
    <row r="542" s="2" customFormat="1" ht="24.15" customHeight="1">
      <c r="A542" s="38"/>
      <c r="B542" s="39"/>
      <c r="C542" s="227" t="s">
        <v>698</v>
      </c>
      <c r="D542" s="227" t="s">
        <v>140</v>
      </c>
      <c r="E542" s="228" t="s">
        <v>699</v>
      </c>
      <c r="F542" s="229" t="s">
        <v>700</v>
      </c>
      <c r="G542" s="230" t="s">
        <v>486</v>
      </c>
      <c r="H542" s="231">
        <v>1</v>
      </c>
      <c r="I542" s="232"/>
      <c r="J542" s="233">
        <f>ROUND(I542*H542,2)</f>
        <v>0</v>
      </c>
      <c r="K542" s="234"/>
      <c r="L542" s="44"/>
      <c r="M542" s="235" t="s">
        <v>1</v>
      </c>
      <c r="N542" s="236" t="s">
        <v>39</v>
      </c>
      <c r="O542" s="91"/>
      <c r="P542" s="237">
        <f>O542*H542</f>
        <v>0</v>
      </c>
      <c r="Q542" s="237">
        <v>0</v>
      </c>
      <c r="R542" s="237">
        <f>Q542*H542</f>
        <v>0</v>
      </c>
      <c r="S542" s="237">
        <v>0</v>
      </c>
      <c r="T542" s="238">
        <f>S542*H542</f>
        <v>0</v>
      </c>
      <c r="U542" s="38"/>
      <c r="V542" s="38"/>
      <c r="W542" s="38"/>
      <c r="X542" s="38"/>
      <c r="Y542" s="38"/>
      <c r="Z542" s="38"/>
      <c r="AA542" s="38"/>
      <c r="AB542" s="38"/>
      <c r="AC542" s="38"/>
      <c r="AD542" s="38"/>
      <c r="AE542" s="38"/>
      <c r="AR542" s="239" t="s">
        <v>261</v>
      </c>
      <c r="AT542" s="239" t="s">
        <v>140</v>
      </c>
      <c r="AU542" s="239" t="s">
        <v>84</v>
      </c>
      <c r="AY542" s="17" t="s">
        <v>137</v>
      </c>
      <c r="BE542" s="240">
        <f>IF(N542="základní",J542,0)</f>
        <v>0</v>
      </c>
      <c r="BF542" s="240">
        <f>IF(N542="snížená",J542,0)</f>
        <v>0</v>
      </c>
      <c r="BG542" s="240">
        <f>IF(N542="zákl. přenesená",J542,0)</f>
        <v>0</v>
      </c>
      <c r="BH542" s="240">
        <f>IF(N542="sníž. přenesená",J542,0)</f>
        <v>0</v>
      </c>
      <c r="BI542" s="240">
        <f>IF(N542="nulová",J542,0)</f>
        <v>0</v>
      </c>
      <c r="BJ542" s="17" t="s">
        <v>82</v>
      </c>
      <c r="BK542" s="240">
        <f>ROUND(I542*H542,2)</f>
        <v>0</v>
      </c>
      <c r="BL542" s="17" t="s">
        <v>261</v>
      </c>
      <c r="BM542" s="239" t="s">
        <v>701</v>
      </c>
    </row>
    <row r="543" s="2" customFormat="1" ht="16.5" customHeight="1">
      <c r="A543" s="38"/>
      <c r="B543" s="39"/>
      <c r="C543" s="227" t="s">
        <v>702</v>
      </c>
      <c r="D543" s="227" t="s">
        <v>140</v>
      </c>
      <c r="E543" s="228" t="s">
        <v>703</v>
      </c>
      <c r="F543" s="229" t="s">
        <v>704</v>
      </c>
      <c r="G543" s="230" t="s">
        <v>228</v>
      </c>
      <c r="H543" s="231">
        <v>3</v>
      </c>
      <c r="I543" s="232"/>
      <c r="J543" s="233">
        <f>ROUND(I543*H543,2)</f>
        <v>0</v>
      </c>
      <c r="K543" s="234"/>
      <c r="L543" s="44"/>
      <c r="M543" s="235" t="s">
        <v>1</v>
      </c>
      <c r="N543" s="236" t="s">
        <v>39</v>
      </c>
      <c r="O543" s="91"/>
      <c r="P543" s="237">
        <f>O543*H543</f>
        <v>0</v>
      </c>
      <c r="Q543" s="237">
        <v>0</v>
      </c>
      <c r="R543" s="237">
        <f>Q543*H543</f>
        <v>0</v>
      </c>
      <c r="S543" s="237">
        <v>0</v>
      </c>
      <c r="T543" s="238">
        <f>S543*H543</f>
        <v>0</v>
      </c>
      <c r="U543" s="38"/>
      <c r="V543" s="38"/>
      <c r="W543" s="38"/>
      <c r="X543" s="38"/>
      <c r="Y543" s="38"/>
      <c r="Z543" s="38"/>
      <c r="AA543" s="38"/>
      <c r="AB543" s="38"/>
      <c r="AC543" s="38"/>
      <c r="AD543" s="38"/>
      <c r="AE543" s="38"/>
      <c r="AR543" s="239" t="s">
        <v>261</v>
      </c>
      <c r="AT543" s="239" t="s">
        <v>140</v>
      </c>
      <c r="AU543" s="239" t="s">
        <v>84</v>
      </c>
      <c r="AY543" s="17" t="s">
        <v>137</v>
      </c>
      <c r="BE543" s="240">
        <f>IF(N543="základní",J543,0)</f>
        <v>0</v>
      </c>
      <c r="BF543" s="240">
        <f>IF(N543="snížená",J543,0)</f>
        <v>0</v>
      </c>
      <c r="BG543" s="240">
        <f>IF(N543="zákl. přenesená",J543,0)</f>
        <v>0</v>
      </c>
      <c r="BH543" s="240">
        <f>IF(N543="sníž. přenesená",J543,0)</f>
        <v>0</v>
      </c>
      <c r="BI543" s="240">
        <f>IF(N543="nulová",J543,0)</f>
        <v>0</v>
      </c>
      <c r="BJ543" s="17" t="s">
        <v>82</v>
      </c>
      <c r="BK543" s="240">
        <f>ROUND(I543*H543,2)</f>
        <v>0</v>
      </c>
      <c r="BL543" s="17" t="s">
        <v>261</v>
      </c>
      <c r="BM543" s="239" t="s">
        <v>705</v>
      </c>
    </row>
    <row r="544" s="2" customFormat="1" ht="24.15" customHeight="1">
      <c r="A544" s="38"/>
      <c r="B544" s="39"/>
      <c r="C544" s="227" t="s">
        <v>706</v>
      </c>
      <c r="D544" s="227" t="s">
        <v>140</v>
      </c>
      <c r="E544" s="228" t="s">
        <v>707</v>
      </c>
      <c r="F544" s="229" t="s">
        <v>708</v>
      </c>
      <c r="G544" s="230" t="s">
        <v>414</v>
      </c>
      <c r="H544" s="231">
        <v>312.86000000000001</v>
      </c>
      <c r="I544" s="232"/>
      <c r="J544" s="233">
        <f>ROUND(I544*H544,2)</f>
        <v>0</v>
      </c>
      <c r="K544" s="234"/>
      <c r="L544" s="44"/>
      <c r="M544" s="235" t="s">
        <v>1</v>
      </c>
      <c r="N544" s="236" t="s">
        <v>39</v>
      </c>
      <c r="O544" s="91"/>
      <c r="P544" s="237">
        <f>O544*H544</f>
        <v>0</v>
      </c>
      <c r="Q544" s="237">
        <v>0</v>
      </c>
      <c r="R544" s="237">
        <f>Q544*H544</f>
        <v>0</v>
      </c>
      <c r="S544" s="237">
        <v>0.014</v>
      </c>
      <c r="T544" s="238">
        <f>S544*H544</f>
        <v>4.3800400000000002</v>
      </c>
      <c r="U544" s="38"/>
      <c r="V544" s="38"/>
      <c r="W544" s="38"/>
      <c r="X544" s="38"/>
      <c r="Y544" s="38"/>
      <c r="Z544" s="38"/>
      <c r="AA544" s="38"/>
      <c r="AB544" s="38"/>
      <c r="AC544" s="38"/>
      <c r="AD544" s="38"/>
      <c r="AE544" s="38"/>
      <c r="AR544" s="239" t="s">
        <v>261</v>
      </c>
      <c r="AT544" s="239" t="s">
        <v>140</v>
      </c>
      <c r="AU544" s="239" t="s">
        <v>84</v>
      </c>
      <c r="AY544" s="17" t="s">
        <v>137</v>
      </c>
      <c r="BE544" s="240">
        <f>IF(N544="základní",J544,0)</f>
        <v>0</v>
      </c>
      <c r="BF544" s="240">
        <f>IF(N544="snížená",J544,0)</f>
        <v>0</v>
      </c>
      <c r="BG544" s="240">
        <f>IF(N544="zákl. přenesená",J544,0)</f>
        <v>0</v>
      </c>
      <c r="BH544" s="240">
        <f>IF(N544="sníž. přenesená",J544,0)</f>
        <v>0</v>
      </c>
      <c r="BI544" s="240">
        <f>IF(N544="nulová",J544,0)</f>
        <v>0</v>
      </c>
      <c r="BJ544" s="17" t="s">
        <v>82</v>
      </c>
      <c r="BK544" s="240">
        <f>ROUND(I544*H544,2)</f>
        <v>0</v>
      </c>
      <c r="BL544" s="17" t="s">
        <v>261</v>
      </c>
      <c r="BM544" s="239" t="s">
        <v>709</v>
      </c>
    </row>
    <row r="545" s="13" customFormat="1">
      <c r="A545" s="13"/>
      <c r="B545" s="241"/>
      <c r="C545" s="242"/>
      <c r="D545" s="243" t="s">
        <v>146</v>
      </c>
      <c r="E545" s="244" t="s">
        <v>1</v>
      </c>
      <c r="F545" s="245" t="s">
        <v>147</v>
      </c>
      <c r="G545" s="242"/>
      <c r="H545" s="244" t="s">
        <v>1</v>
      </c>
      <c r="I545" s="246"/>
      <c r="J545" s="242"/>
      <c r="K545" s="242"/>
      <c r="L545" s="247"/>
      <c r="M545" s="248"/>
      <c r="N545" s="249"/>
      <c r="O545" s="249"/>
      <c r="P545" s="249"/>
      <c r="Q545" s="249"/>
      <c r="R545" s="249"/>
      <c r="S545" s="249"/>
      <c r="T545" s="250"/>
      <c r="U545" s="13"/>
      <c r="V545" s="13"/>
      <c r="W545" s="13"/>
      <c r="X545" s="13"/>
      <c r="Y545" s="13"/>
      <c r="Z545" s="13"/>
      <c r="AA545" s="13"/>
      <c r="AB545" s="13"/>
      <c r="AC545" s="13"/>
      <c r="AD545" s="13"/>
      <c r="AE545" s="13"/>
      <c r="AT545" s="251" t="s">
        <v>146</v>
      </c>
      <c r="AU545" s="251" t="s">
        <v>84</v>
      </c>
      <c r="AV545" s="13" t="s">
        <v>82</v>
      </c>
      <c r="AW545" s="13" t="s">
        <v>30</v>
      </c>
      <c r="AX545" s="13" t="s">
        <v>74</v>
      </c>
      <c r="AY545" s="251" t="s">
        <v>137</v>
      </c>
    </row>
    <row r="546" s="14" customFormat="1">
      <c r="A546" s="14"/>
      <c r="B546" s="252"/>
      <c r="C546" s="253"/>
      <c r="D546" s="243" t="s">
        <v>146</v>
      </c>
      <c r="E546" s="254" t="s">
        <v>1</v>
      </c>
      <c r="F546" s="255" t="s">
        <v>710</v>
      </c>
      <c r="G546" s="253"/>
      <c r="H546" s="256">
        <v>22.75</v>
      </c>
      <c r="I546" s="257"/>
      <c r="J546" s="253"/>
      <c r="K546" s="253"/>
      <c r="L546" s="258"/>
      <c r="M546" s="259"/>
      <c r="N546" s="260"/>
      <c r="O546" s="260"/>
      <c r="P546" s="260"/>
      <c r="Q546" s="260"/>
      <c r="R546" s="260"/>
      <c r="S546" s="260"/>
      <c r="T546" s="261"/>
      <c r="U546" s="14"/>
      <c r="V546" s="14"/>
      <c r="W546" s="14"/>
      <c r="X546" s="14"/>
      <c r="Y546" s="14"/>
      <c r="Z546" s="14"/>
      <c r="AA546" s="14"/>
      <c r="AB546" s="14"/>
      <c r="AC546" s="14"/>
      <c r="AD546" s="14"/>
      <c r="AE546" s="14"/>
      <c r="AT546" s="262" t="s">
        <v>146</v>
      </c>
      <c r="AU546" s="262" t="s">
        <v>84</v>
      </c>
      <c r="AV546" s="14" t="s">
        <v>84</v>
      </c>
      <c r="AW546" s="14" t="s">
        <v>30</v>
      </c>
      <c r="AX546" s="14" t="s">
        <v>74</v>
      </c>
      <c r="AY546" s="262" t="s">
        <v>137</v>
      </c>
    </row>
    <row r="547" s="14" customFormat="1">
      <c r="A547" s="14"/>
      <c r="B547" s="252"/>
      <c r="C547" s="253"/>
      <c r="D547" s="243" t="s">
        <v>146</v>
      </c>
      <c r="E547" s="254" t="s">
        <v>1</v>
      </c>
      <c r="F547" s="255" t="s">
        <v>711</v>
      </c>
      <c r="G547" s="253"/>
      <c r="H547" s="256">
        <v>46.899999999999999</v>
      </c>
      <c r="I547" s="257"/>
      <c r="J547" s="253"/>
      <c r="K547" s="253"/>
      <c r="L547" s="258"/>
      <c r="M547" s="259"/>
      <c r="N547" s="260"/>
      <c r="O547" s="260"/>
      <c r="P547" s="260"/>
      <c r="Q547" s="260"/>
      <c r="R547" s="260"/>
      <c r="S547" s="260"/>
      <c r="T547" s="261"/>
      <c r="U547" s="14"/>
      <c r="V547" s="14"/>
      <c r="W547" s="14"/>
      <c r="X547" s="14"/>
      <c r="Y547" s="14"/>
      <c r="Z547" s="14"/>
      <c r="AA547" s="14"/>
      <c r="AB547" s="14"/>
      <c r="AC547" s="14"/>
      <c r="AD547" s="14"/>
      <c r="AE547" s="14"/>
      <c r="AT547" s="262" t="s">
        <v>146</v>
      </c>
      <c r="AU547" s="262" t="s">
        <v>84</v>
      </c>
      <c r="AV547" s="14" t="s">
        <v>84</v>
      </c>
      <c r="AW547" s="14" t="s">
        <v>30</v>
      </c>
      <c r="AX547" s="14" t="s">
        <v>74</v>
      </c>
      <c r="AY547" s="262" t="s">
        <v>137</v>
      </c>
    </row>
    <row r="548" s="14" customFormat="1">
      <c r="A548" s="14"/>
      <c r="B548" s="252"/>
      <c r="C548" s="253"/>
      <c r="D548" s="243" t="s">
        <v>146</v>
      </c>
      <c r="E548" s="254" t="s">
        <v>1</v>
      </c>
      <c r="F548" s="255" t="s">
        <v>712</v>
      </c>
      <c r="G548" s="253"/>
      <c r="H548" s="256">
        <v>26.100000000000001</v>
      </c>
      <c r="I548" s="257"/>
      <c r="J548" s="253"/>
      <c r="K548" s="253"/>
      <c r="L548" s="258"/>
      <c r="M548" s="259"/>
      <c r="N548" s="260"/>
      <c r="O548" s="260"/>
      <c r="P548" s="260"/>
      <c r="Q548" s="260"/>
      <c r="R548" s="260"/>
      <c r="S548" s="260"/>
      <c r="T548" s="261"/>
      <c r="U548" s="14"/>
      <c r="V548" s="14"/>
      <c r="W548" s="14"/>
      <c r="X548" s="14"/>
      <c r="Y548" s="14"/>
      <c r="Z548" s="14"/>
      <c r="AA548" s="14"/>
      <c r="AB548" s="14"/>
      <c r="AC548" s="14"/>
      <c r="AD548" s="14"/>
      <c r="AE548" s="14"/>
      <c r="AT548" s="262" t="s">
        <v>146</v>
      </c>
      <c r="AU548" s="262" t="s">
        <v>84</v>
      </c>
      <c r="AV548" s="14" t="s">
        <v>84</v>
      </c>
      <c r="AW548" s="14" t="s">
        <v>30</v>
      </c>
      <c r="AX548" s="14" t="s">
        <v>74</v>
      </c>
      <c r="AY548" s="262" t="s">
        <v>137</v>
      </c>
    </row>
    <row r="549" s="14" customFormat="1">
      <c r="A549" s="14"/>
      <c r="B549" s="252"/>
      <c r="C549" s="253"/>
      <c r="D549" s="243" t="s">
        <v>146</v>
      </c>
      <c r="E549" s="254" t="s">
        <v>1</v>
      </c>
      <c r="F549" s="255" t="s">
        <v>713</v>
      </c>
      <c r="G549" s="253"/>
      <c r="H549" s="256">
        <v>59.700000000000003</v>
      </c>
      <c r="I549" s="257"/>
      <c r="J549" s="253"/>
      <c r="K549" s="253"/>
      <c r="L549" s="258"/>
      <c r="M549" s="259"/>
      <c r="N549" s="260"/>
      <c r="O549" s="260"/>
      <c r="P549" s="260"/>
      <c r="Q549" s="260"/>
      <c r="R549" s="260"/>
      <c r="S549" s="260"/>
      <c r="T549" s="261"/>
      <c r="U549" s="14"/>
      <c r="V549" s="14"/>
      <c r="W549" s="14"/>
      <c r="X549" s="14"/>
      <c r="Y549" s="14"/>
      <c r="Z549" s="14"/>
      <c r="AA549" s="14"/>
      <c r="AB549" s="14"/>
      <c r="AC549" s="14"/>
      <c r="AD549" s="14"/>
      <c r="AE549" s="14"/>
      <c r="AT549" s="262" t="s">
        <v>146</v>
      </c>
      <c r="AU549" s="262" t="s">
        <v>84</v>
      </c>
      <c r="AV549" s="14" t="s">
        <v>84</v>
      </c>
      <c r="AW549" s="14" t="s">
        <v>30</v>
      </c>
      <c r="AX549" s="14" t="s">
        <v>74</v>
      </c>
      <c r="AY549" s="262" t="s">
        <v>137</v>
      </c>
    </row>
    <row r="550" s="14" customFormat="1">
      <c r="A550" s="14"/>
      <c r="B550" s="252"/>
      <c r="C550" s="253"/>
      <c r="D550" s="243" t="s">
        <v>146</v>
      </c>
      <c r="E550" s="254" t="s">
        <v>1</v>
      </c>
      <c r="F550" s="255" t="s">
        <v>714</v>
      </c>
      <c r="G550" s="253"/>
      <c r="H550" s="256">
        <v>120.05</v>
      </c>
      <c r="I550" s="257"/>
      <c r="J550" s="253"/>
      <c r="K550" s="253"/>
      <c r="L550" s="258"/>
      <c r="M550" s="259"/>
      <c r="N550" s="260"/>
      <c r="O550" s="260"/>
      <c r="P550" s="260"/>
      <c r="Q550" s="260"/>
      <c r="R550" s="260"/>
      <c r="S550" s="260"/>
      <c r="T550" s="261"/>
      <c r="U550" s="14"/>
      <c r="V550" s="14"/>
      <c r="W550" s="14"/>
      <c r="X550" s="14"/>
      <c r="Y550" s="14"/>
      <c r="Z550" s="14"/>
      <c r="AA550" s="14"/>
      <c r="AB550" s="14"/>
      <c r="AC550" s="14"/>
      <c r="AD550" s="14"/>
      <c r="AE550" s="14"/>
      <c r="AT550" s="262" t="s">
        <v>146</v>
      </c>
      <c r="AU550" s="262" t="s">
        <v>84</v>
      </c>
      <c r="AV550" s="14" t="s">
        <v>84</v>
      </c>
      <c r="AW550" s="14" t="s">
        <v>30</v>
      </c>
      <c r="AX550" s="14" t="s">
        <v>74</v>
      </c>
      <c r="AY550" s="262" t="s">
        <v>137</v>
      </c>
    </row>
    <row r="551" s="14" customFormat="1">
      <c r="A551" s="14"/>
      <c r="B551" s="252"/>
      <c r="C551" s="253"/>
      <c r="D551" s="243" t="s">
        <v>146</v>
      </c>
      <c r="E551" s="254" t="s">
        <v>1</v>
      </c>
      <c r="F551" s="255" t="s">
        <v>715</v>
      </c>
      <c r="G551" s="253"/>
      <c r="H551" s="256">
        <v>10.1</v>
      </c>
      <c r="I551" s="257"/>
      <c r="J551" s="253"/>
      <c r="K551" s="253"/>
      <c r="L551" s="258"/>
      <c r="M551" s="259"/>
      <c r="N551" s="260"/>
      <c r="O551" s="260"/>
      <c r="P551" s="260"/>
      <c r="Q551" s="260"/>
      <c r="R551" s="260"/>
      <c r="S551" s="260"/>
      <c r="T551" s="261"/>
      <c r="U551" s="14"/>
      <c r="V551" s="14"/>
      <c r="W551" s="14"/>
      <c r="X551" s="14"/>
      <c r="Y551" s="14"/>
      <c r="Z551" s="14"/>
      <c r="AA551" s="14"/>
      <c r="AB551" s="14"/>
      <c r="AC551" s="14"/>
      <c r="AD551" s="14"/>
      <c r="AE551" s="14"/>
      <c r="AT551" s="262" t="s">
        <v>146</v>
      </c>
      <c r="AU551" s="262" t="s">
        <v>84</v>
      </c>
      <c r="AV551" s="14" t="s">
        <v>84</v>
      </c>
      <c r="AW551" s="14" t="s">
        <v>30</v>
      </c>
      <c r="AX551" s="14" t="s">
        <v>74</v>
      </c>
      <c r="AY551" s="262" t="s">
        <v>137</v>
      </c>
    </row>
    <row r="552" s="14" customFormat="1">
      <c r="A552" s="14"/>
      <c r="B552" s="252"/>
      <c r="C552" s="253"/>
      <c r="D552" s="243" t="s">
        <v>146</v>
      </c>
      <c r="E552" s="254" t="s">
        <v>1</v>
      </c>
      <c r="F552" s="255" t="s">
        <v>716</v>
      </c>
      <c r="G552" s="253"/>
      <c r="H552" s="256">
        <v>27.260000000000002</v>
      </c>
      <c r="I552" s="257"/>
      <c r="J552" s="253"/>
      <c r="K552" s="253"/>
      <c r="L552" s="258"/>
      <c r="M552" s="259"/>
      <c r="N552" s="260"/>
      <c r="O552" s="260"/>
      <c r="P552" s="260"/>
      <c r="Q552" s="260"/>
      <c r="R552" s="260"/>
      <c r="S552" s="260"/>
      <c r="T552" s="261"/>
      <c r="U552" s="14"/>
      <c r="V552" s="14"/>
      <c r="W552" s="14"/>
      <c r="X552" s="14"/>
      <c r="Y552" s="14"/>
      <c r="Z552" s="14"/>
      <c r="AA552" s="14"/>
      <c r="AB552" s="14"/>
      <c r="AC552" s="14"/>
      <c r="AD552" s="14"/>
      <c r="AE552" s="14"/>
      <c r="AT552" s="262" t="s">
        <v>146</v>
      </c>
      <c r="AU552" s="262" t="s">
        <v>84</v>
      </c>
      <c r="AV552" s="14" t="s">
        <v>84</v>
      </c>
      <c r="AW552" s="14" t="s">
        <v>30</v>
      </c>
      <c r="AX552" s="14" t="s">
        <v>74</v>
      </c>
      <c r="AY552" s="262" t="s">
        <v>137</v>
      </c>
    </row>
    <row r="553" s="15" customFormat="1">
      <c r="A553" s="15"/>
      <c r="B553" s="263"/>
      <c r="C553" s="264"/>
      <c r="D553" s="243" t="s">
        <v>146</v>
      </c>
      <c r="E553" s="265" t="s">
        <v>1</v>
      </c>
      <c r="F553" s="266" t="s">
        <v>151</v>
      </c>
      <c r="G553" s="264"/>
      <c r="H553" s="267">
        <v>312.86000000000001</v>
      </c>
      <c r="I553" s="268"/>
      <c r="J553" s="264"/>
      <c r="K553" s="264"/>
      <c r="L553" s="269"/>
      <c r="M553" s="270"/>
      <c r="N553" s="271"/>
      <c r="O553" s="271"/>
      <c r="P553" s="271"/>
      <c r="Q553" s="271"/>
      <c r="R553" s="271"/>
      <c r="S553" s="271"/>
      <c r="T553" s="272"/>
      <c r="U553" s="15"/>
      <c r="V553" s="15"/>
      <c r="W553" s="15"/>
      <c r="X553" s="15"/>
      <c r="Y553" s="15"/>
      <c r="Z553" s="15"/>
      <c r="AA553" s="15"/>
      <c r="AB553" s="15"/>
      <c r="AC553" s="15"/>
      <c r="AD553" s="15"/>
      <c r="AE553" s="15"/>
      <c r="AT553" s="273" t="s">
        <v>146</v>
      </c>
      <c r="AU553" s="273" t="s">
        <v>84</v>
      </c>
      <c r="AV553" s="15" t="s">
        <v>144</v>
      </c>
      <c r="AW553" s="15" t="s">
        <v>30</v>
      </c>
      <c r="AX553" s="15" t="s">
        <v>82</v>
      </c>
      <c r="AY553" s="273" t="s">
        <v>137</v>
      </c>
    </row>
    <row r="554" s="2" customFormat="1" ht="24.15" customHeight="1">
      <c r="A554" s="38"/>
      <c r="B554" s="39"/>
      <c r="C554" s="227" t="s">
        <v>717</v>
      </c>
      <c r="D554" s="227" t="s">
        <v>140</v>
      </c>
      <c r="E554" s="228" t="s">
        <v>718</v>
      </c>
      <c r="F554" s="229" t="s">
        <v>719</v>
      </c>
      <c r="G554" s="230" t="s">
        <v>414</v>
      </c>
      <c r="H554" s="231">
        <v>63.450000000000003</v>
      </c>
      <c r="I554" s="232"/>
      <c r="J554" s="233">
        <f>ROUND(I554*H554,2)</f>
        <v>0</v>
      </c>
      <c r="K554" s="234"/>
      <c r="L554" s="44"/>
      <c r="M554" s="235" t="s">
        <v>1</v>
      </c>
      <c r="N554" s="236" t="s">
        <v>39</v>
      </c>
      <c r="O554" s="91"/>
      <c r="P554" s="237">
        <f>O554*H554</f>
        <v>0</v>
      </c>
      <c r="Q554" s="237">
        <v>0</v>
      </c>
      <c r="R554" s="237">
        <f>Q554*H554</f>
        <v>0</v>
      </c>
      <c r="S554" s="237">
        <v>0.024</v>
      </c>
      <c r="T554" s="238">
        <f>S554*H554</f>
        <v>1.5228000000000002</v>
      </c>
      <c r="U554" s="38"/>
      <c r="V554" s="38"/>
      <c r="W554" s="38"/>
      <c r="X554" s="38"/>
      <c r="Y554" s="38"/>
      <c r="Z554" s="38"/>
      <c r="AA554" s="38"/>
      <c r="AB554" s="38"/>
      <c r="AC554" s="38"/>
      <c r="AD554" s="38"/>
      <c r="AE554" s="38"/>
      <c r="AR554" s="239" t="s">
        <v>261</v>
      </c>
      <c r="AT554" s="239" t="s">
        <v>140</v>
      </c>
      <c r="AU554" s="239" t="s">
        <v>84</v>
      </c>
      <c r="AY554" s="17" t="s">
        <v>137</v>
      </c>
      <c r="BE554" s="240">
        <f>IF(N554="základní",J554,0)</f>
        <v>0</v>
      </c>
      <c r="BF554" s="240">
        <f>IF(N554="snížená",J554,0)</f>
        <v>0</v>
      </c>
      <c r="BG554" s="240">
        <f>IF(N554="zákl. přenesená",J554,0)</f>
        <v>0</v>
      </c>
      <c r="BH554" s="240">
        <f>IF(N554="sníž. přenesená",J554,0)</f>
        <v>0</v>
      </c>
      <c r="BI554" s="240">
        <f>IF(N554="nulová",J554,0)</f>
        <v>0</v>
      </c>
      <c r="BJ554" s="17" t="s">
        <v>82</v>
      </c>
      <c r="BK554" s="240">
        <f>ROUND(I554*H554,2)</f>
        <v>0</v>
      </c>
      <c r="BL554" s="17" t="s">
        <v>261</v>
      </c>
      <c r="BM554" s="239" t="s">
        <v>720</v>
      </c>
    </row>
    <row r="555" s="13" customFormat="1">
      <c r="A555" s="13"/>
      <c r="B555" s="241"/>
      <c r="C555" s="242"/>
      <c r="D555" s="243" t="s">
        <v>146</v>
      </c>
      <c r="E555" s="244" t="s">
        <v>1</v>
      </c>
      <c r="F555" s="245" t="s">
        <v>147</v>
      </c>
      <c r="G555" s="242"/>
      <c r="H555" s="244" t="s">
        <v>1</v>
      </c>
      <c r="I555" s="246"/>
      <c r="J555" s="242"/>
      <c r="K555" s="242"/>
      <c r="L555" s="247"/>
      <c r="M555" s="248"/>
      <c r="N555" s="249"/>
      <c r="O555" s="249"/>
      <c r="P555" s="249"/>
      <c r="Q555" s="249"/>
      <c r="R555" s="249"/>
      <c r="S555" s="249"/>
      <c r="T555" s="250"/>
      <c r="U555" s="13"/>
      <c r="V555" s="13"/>
      <c r="W555" s="13"/>
      <c r="X555" s="13"/>
      <c r="Y555" s="13"/>
      <c r="Z555" s="13"/>
      <c r="AA555" s="13"/>
      <c r="AB555" s="13"/>
      <c r="AC555" s="13"/>
      <c r="AD555" s="13"/>
      <c r="AE555" s="13"/>
      <c r="AT555" s="251" t="s">
        <v>146</v>
      </c>
      <c r="AU555" s="251" t="s">
        <v>84</v>
      </c>
      <c r="AV555" s="13" t="s">
        <v>82</v>
      </c>
      <c r="AW555" s="13" t="s">
        <v>30</v>
      </c>
      <c r="AX555" s="13" t="s">
        <v>74</v>
      </c>
      <c r="AY555" s="251" t="s">
        <v>137</v>
      </c>
    </row>
    <row r="556" s="14" customFormat="1">
      <c r="A556" s="14"/>
      <c r="B556" s="252"/>
      <c r="C556" s="253"/>
      <c r="D556" s="243" t="s">
        <v>146</v>
      </c>
      <c r="E556" s="254" t="s">
        <v>1</v>
      </c>
      <c r="F556" s="255" t="s">
        <v>721</v>
      </c>
      <c r="G556" s="253"/>
      <c r="H556" s="256">
        <v>45.299999999999997</v>
      </c>
      <c r="I556" s="257"/>
      <c r="J556" s="253"/>
      <c r="K556" s="253"/>
      <c r="L556" s="258"/>
      <c r="M556" s="259"/>
      <c r="N556" s="260"/>
      <c r="O556" s="260"/>
      <c r="P556" s="260"/>
      <c r="Q556" s="260"/>
      <c r="R556" s="260"/>
      <c r="S556" s="260"/>
      <c r="T556" s="261"/>
      <c r="U556" s="14"/>
      <c r="V556" s="14"/>
      <c r="W556" s="14"/>
      <c r="X556" s="14"/>
      <c r="Y556" s="14"/>
      <c r="Z556" s="14"/>
      <c r="AA556" s="14"/>
      <c r="AB556" s="14"/>
      <c r="AC556" s="14"/>
      <c r="AD556" s="14"/>
      <c r="AE556" s="14"/>
      <c r="AT556" s="262" t="s">
        <v>146</v>
      </c>
      <c r="AU556" s="262" t="s">
        <v>84</v>
      </c>
      <c r="AV556" s="14" t="s">
        <v>84</v>
      </c>
      <c r="AW556" s="14" t="s">
        <v>30</v>
      </c>
      <c r="AX556" s="14" t="s">
        <v>74</v>
      </c>
      <c r="AY556" s="262" t="s">
        <v>137</v>
      </c>
    </row>
    <row r="557" s="14" customFormat="1">
      <c r="A557" s="14"/>
      <c r="B557" s="252"/>
      <c r="C557" s="253"/>
      <c r="D557" s="243" t="s">
        <v>146</v>
      </c>
      <c r="E557" s="254" t="s">
        <v>1</v>
      </c>
      <c r="F557" s="255" t="s">
        <v>722</v>
      </c>
      <c r="G557" s="253"/>
      <c r="H557" s="256">
        <v>18.149999999999999</v>
      </c>
      <c r="I557" s="257"/>
      <c r="J557" s="253"/>
      <c r="K557" s="253"/>
      <c r="L557" s="258"/>
      <c r="M557" s="259"/>
      <c r="N557" s="260"/>
      <c r="O557" s="260"/>
      <c r="P557" s="260"/>
      <c r="Q557" s="260"/>
      <c r="R557" s="260"/>
      <c r="S557" s="260"/>
      <c r="T557" s="261"/>
      <c r="U557" s="14"/>
      <c r="V557" s="14"/>
      <c r="W557" s="14"/>
      <c r="X557" s="14"/>
      <c r="Y557" s="14"/>
      <c r="Z557" s="14"/>
      <c r="AA557" s="14"/>
      <c r="AB557" s="14"/>
      <c r="AC557" s="14"/>
      <c r="AD557" s="14"/>
      <c r="AE557" s="14"/>
      <c r="AT557" s="262" t="s">
        <v>146</v>
      </c>
      <c r="AU557" s="262" t="s">
        <v>84</v>
      </c>
      <c r="AV557" s="14" t="s">
        <v>84</v>
      </c>
      <c r="AW557" s="14" t="s">
        <v>30</v>
      </c>
      <c r="AX557" s="14" t="s">
        <v>74</v>
      </c>
      <c r="AY557" s="262" t="s">
        <v>137</v>
      </c>
    </row>
    <row r="558" s="15" customFormat="1">
      <c r="A558" s="15"/>
      <c r="B558" s="263"/>
      <c r="C558" s="264"/>
      <c r="D558" s="243" t="s">
        <v>146</v>
      </c>
      <c r="E558" s="265" t="s">
        <v>1</v>
      </c>
      <c r="F558" s="266" t="s">
        <v>151</v>
      </c>
      <c r="G558" s="264"/>
      <c r="H558" s="267">
        <v>63.450000000000003</v>
      </c>
      <c r="I558" s="268"/>
      <c r="J558" s="264"/>
      <c r="K558" s="264"/>
      <c r="L558" s="269"/>
      <c r="M558" s="270"/>
      <c r="N558" s="271"/>
      <c r="O558" s="271"/>
      <c r="P558" s="271"/>
      <c r="Q558" s="271"/>
      <c r="R558" s="271"/>
      <c r="S558" s="271"/>
      <c r="T558" s="272"/>
      <c r="U558" s="15"/>
      <c r="V558" s="15"/>
      <c r="W558" s="15"/>
      <c r="X558" s="15"/>
      <c r="Y558" s="15"/>
      <c r="Z558" s="15"/>
      <c r="AA558" s="15"/>
      <c r="AB558" s="15"/>
      <c r="AC558" s="15"/>
      <c r="AD558" s="15"/>
      <c r="AE558" s="15"/>
      <c r="AT558" s="273" t="s">
        <v>146</v>
      </c>
      <c r="AU558" s="273" t="s">
        <v>84</v>
      </c>
      <c r="AV558" s="15" t="s">
        <v>144</v>
      </c>
      <c r="AW558" s="15" t="s">
        <v>30</v>
      </c>
      <c r="AX558" s="15" t="s">
        <v>82</v>
      </c>
      <c r="AY558" s="273" t="s">
        <v>137</v>
      </c>
    </row>
    <row r="559" s="2" customFormat="1" ht="24.15" customHeight="1">
      <c r="A559" s="38"/>
      <c r="B559" s="39"/>
      <c r="C559" s="227" t="s">
        <v>723</v>
      </c>
      <c r="D559" s="227" t="s">
        <v>140</v>
      </c>
      <c r="E559" s="228" t="s">
        <v>724</v>
      </c>
      <c r="F559" s="229" t="s">
        <v>725</v>
      </c>
      <c r="G559" s="230" t="s">
        <v>414</v>
      </c>
      <c r="H559" s="231">
        <v>216.75</v>
      </c>
      <c r="I559" s="232"/>
      <c r="J559" s="233">
        <f>ROUND(I559*H559,2)</f>
        <v>0</v>
      </c>
      <c r="K559" s="234"/>
      <c r="L559" s="44"/>
      <c r="M559" s="235" t="s">
        <v>1</v>
      </c>
      <c r="N559" s="236" t="s">
        <v>39</v>
      </c>
      <c r="O559" s="91"/>
      <c r="P559" s="237">
        <f>O559*H559</f>
        <v>0</v>
      </c>
      <c r="Q559" s="237">
        <v>0</v>
      </c>
      <c r="R559" s="237">
        <f>Q559*H559</f>
        <v>0</v>
      </c>
      <c r="S559" s="237">
        <v>0.032000000000000001</v>
      </c>
      <c r="T559" s="238">
        <f>S559*H559</f>
        <v>6.9359999999999999</v>
      </c>
      <c r="U559" s="38"/>
      <c r="V559" s="38"/>
      <c r="W559" s="38"/>
      <c r="X559" s="38"/>
      <c r="Y559" s="38"/>
      <c r="Z559" s="38"/>
      <c r="AA559" s="38"/>
      <c r="AB559" s="38"/>
      <c r="AC559" s="38"/>
      <c r="AD559" s="38"/>
      <c r="AE559" s="38"/>
      <c r="AR559" s="239" t="s">
        <v>261</v>
      </c>
      <c r="AT559" s="239" t="s">
        <v>140</v>
      </c>
      <c r="AU559" s="239" t="s">
        <v>84</v>
      </c>
      <c r="AY559" s="17" t="s">
        <v>137</v>
      </c>
      <c r="BE559" s="240">
        <f>IF(N559="základní",J559,0)</f>
        <v>0</v>
      </c>
      <c r="BF559" s="240">
        <f>IF(N559="snížená",J559,0)</f>
        <v>0</v>
      </c>
      <c r="BG559" s="240">
        <f>IF(N559="zákl. přenesená",J559,0)</f>
        <v>0</v>
      </c>
      <c r="BH559" s="240">
        <f>IF(N559="sníž. přenesená",J559,0)</f>
        <v>0</v>
      </c>
      <c r="BI559" s="240">
        <f>IF(N559="nulová",J559,0)</f>
        <v>0</v>
      </c>
      <c r="BJ559" s="17" t="s">
        <v>82</v>
      </c>
      <c r="BK559" s="240">
        <f>ROUND(I559*H559,2)</f>
        <v>0</v>
      </c>
      <c r="BL559" s="17" t="s">
        <v>261</v>
      </c>
      <c r="BM559" s="239" t="s">
        <v>726</v>
      </c>
    </row>
    <row r="560" s="13" customFormat="1">
      <c r="A560" s="13"/>
      <c r="B560" s="241"/>
      <c r="C560" s="242"/>
      <c r="D560" s="243" t="s">
        <v>146</v>
      </c>
      <c r="E560" s="244" t="s">
        <v>1</v>
      </c>
      <c r="F560" s="245" t="s">
        <v>147</v>
      </c>
      <c r="G560" s="242"/>
      <c r="H560" s="244" t="s">
        <v>1</v>
      </c>
      <c r="I560" s="246"/>
      <c r="J560" s="242"/>
      <c r="K560" s="242"/>
      <c r="L560" s="247"/>
      <c r="M560" s="248"/>
      <c r="N560" s="249"/>
      <c r="O560" s="249"/>
      <c r="P560" s="249"/>
      <c r="Q560" s="249"/>
      <c r="R560" s="249"/>
      <c r="S560" s="249"/>
      <c r="T560" s="250"/>
      <c r="U560" s="13"/>
      <c r="V560" s="13"/>
      <c r="W560" s="13"/>
      <c r="X560" s="13"/>
      <c r="Y560" s="13"/>
      <c r="Z560" s="13"/>
      <c r="AA560" s="13"/>
      <c r="AB560" s="13"/>
      <c r="AC560" s="13"/>
      <c r="AD560" s="13"/>
      <c r="AE560" s="13"/>
      <c r="AT560" s="251" t="s">
        <v>146</v>
      </c>
      <c r="AU560" s="251" t="s">
        <v>84</v>
      </c>
      <c r="AV560" s="13" t="s">
        <v>82</v>
      </c>
      <c r="AW560" s="13" t="s">
        <v>30</v>
      </c>
      <c r="AX560" s="13" t="s">
        <v>74</v>
      </c>
      <c r="AY560" s="251" t="s">
        <v>137</v>
      </c>
    </row>
    <row r="561" s="14" customFormat="1">
      <c r="A561" s="14"/>
      <c r="B561" s="252"/>
      <c r="C561" s="253"/>
      <c r="D561" s="243" t="s">
        <v>146</v>
      </c>
      <c r="E561" s="254" t="s">
        <v>1</v>
      </c>
      <c r="F561" s="255" t="s">
        <v>727</v>
      </c>
      <c r="G561" s="253"/>
      <c r="H561" s="256">
        <v>58.049999999999997</v>
      </c>
      <c r="I561" s="257"/>
      <c r="J561" s="253"/>
      <c r="K561" s="253"/>
      <c r="L561" s="258"/>
      <c r="M561" s="259"/>
      <c r="N561" s="260"/>
      <c r="O561" s="260"/>
      <c r="P561" s="260"/>
      <c r="Q561" s="260"/>
      <c r="R561" s="260"/>
      <c r="S561" s="260"/>
      <c r="T561" s="261"/>
      <c r="U561" s="14"/>
      <c r="V561" s="14"/>
      <c r="W561" s="14"/>
      <c r="X561" s="14"/>
      <c r="Y561" s="14"/>
      <c r="Z561" s="14"/>
      <c r="AA561" s="14"/>
      <c r="AB561" s="14"/>
      <c r="AC561" s="14"/>
      <c r="AD561" s="14"/>
      <c r="AE561" s="14"/>
      <c r="AT561" s="262" t="s">
        <v>146</v>
      </c>
      <c r="AU561" s="262" t="s">
        <v>84</v>
      </c>
      <c r="AV561" s="14" t="s">
        <v>84</v>
      </c>
      <c r="AW561" s="14" t="s">
        <v>30</v>
      </c>
      <c r="AX561" s="14" t="s">
        <v>74</v>
      </c>
      <c r="AY561" s="262" t="s">
        <v>137</v>
      </c>
    </row>
    <row r="562" s="14" customFormat="1">
      <c r="A562" s="14"/>
      <c r="B562" s="252"/>
      <c r="C562" s="253"/>
      <c r="D562" s="243" t="s">
        <v>146</v>
      </c>
      <c r="E562" s="254" t="s">
        <v>1</v>
      </c>
      <c r="F562" s="255" t="s">
        <v>728</v>
      </c>
      <c r="G562" s="253"/>
      <c r="H562" s="256">
        <v>63.600000000000001</v>
      </c>
      <c r="I562" s="257"/>
      <c r="J562" s="253"/>
      <c r="K562" s="253"/>
      <c r="L562" s="258"/>
      <c r="M562" s="259"/>
      <c r="N562" s="260"/>
      <c r="O562" s="260"/>
      <c r="P562" s="260"/>
      <c r="Q562" s="260"/>
      <c r="R562" s="260"/>
      <c r="S562" s="260"/>
      <c r="T562" s="261"/>
      <c r="U562" s="14"/>
      <c r="V562" s="14"/>
      <c r="W562" s="14"/>
      <c r="X562" s="14"/>
      <c r="Y562" s="14"/>
      <c r="Z562" s="14"/>
      <c r="AA562" s="14"/>
      <c r="AB562" s="14"/>
      <c r="AC562" s="14"/>
      <c r="AD562" s="14"/>
      <c r="AE562" s="14"/>
      <c r="AT562" s="262" t="s">
        <v>146</v>
      </c>
      <c r="AU562" s="262" t="s">
        <v>84</v>
      </c>
      <c r="AV562" s="14" t="s">
        <v>84</v>
      </c>
      <c r="AW562" s="14" t="s">
        <v>30</v>
      </c>
      <c r="AX562" s="14" t="s">
        <v>74</v>
      </c>
      <c r="AY562" s="262" t="s">
        <v>137</v>
      </c>
    </row>
    <row r="563" s="14" customFormat="1">
      <c r="A563" s="14"/>
      <c r="B563" s="252"/>
      <c r="C563" s="253"/>
      <c r="D563" s="243" t="s">
        <v>146</v>
      </c>
      <c r="E563" s="254" t="s">
        <v>1</v>
      </c>
      <c r="F563" s="255" t="s">
        <v>729</v>
      </c>
      <c r="G563" s="253"/>
      <c r="H563" s="256">
        <v>95.099999999999994</v>
      </c>
      <c r="I563" s="257"/>
      <c r="J563" s="253"/>
      <c r="K563" s="253"/>
      <c r="L563" s="258"/>
      <c r="M563" s="259"/>
      <c r="N563" s="260"/>
      <c r="O563" s="260"/>
      <c r="P563" s="260"/>
      <c r="Q563" s="260"/>
      <c r="R563" s="260"/>
      <c r="S563" s="260"/>
      <c r="T563" s="261"/>
      <c r="U563" s="14"/>
      <c r="V563" s="14"/>
      <c r="W563" s="14"/>
      <c r="X563" s="14"/>
      <c r="Y563" s="14"/>
      <c r="Z563" s="14"/>
      <c r="AA563" s="14"/>
      <c r="AB563" s="14"/>
      <c r="AC563" s="14"/>
      <c r="AD563" s="14"/>
      <c r="AE563" s="14"/>
      <c r="AT563" s="262" t="s">
        <v>146</v>
      </c>
      <c r="AU563" s="262" t="s">
        <v>84</v>
      </c>
      <c r="AV563" s="14" t="s">
        <v>84</v>
      </c>
      <c r="AW563" s="14" t="s">
        <v>30</v>
      </c>
      <c r="AX563" s="14" t="s">
        <v>74</v>
      </c>
      <c r="AY563" s="262" t="s">
        <v>137</v>
      </c>
    </row>
    <row r="564" s="15" customFormat="1">
      <c r="A564" s="15"/>
      <c r="B564" s="263"/>
      <c r="C564" s="264"/>
      <c r="D564" s="243" t="s">
        <v>146</v>
      </c>
      <c r="E564" s="265" t="s">
        <v>1</v>
      </c>
      <c r="F564" s="266" t="s">
        <v>151</v>
      </c>
      <c r="G564" s="264"/>
      <c r="H564" s="267">
        <v>216.75</v>
      </c>
      <c r="I564" s="268"/>
      <c r="J564" s="264"/>
      <c r="K564" s="264"/>
      <c r="L564" s="269"/>
      <c r="M564" s="270"/>
      <c r="N564" s="271"/>
      <c r="O564" s="271"/>
      <c r="P564" s="271"/>
      <c r="Q564" s="271"/>
      <c r="R564" s="271"/>
      <c r="S564" s="271"/>
      <c r="T564" s="272"/>
      <c r="U564" s="15"/>
      <c r="V564" s="15"/>
      <c r="W564" s="15"/>
      <c r="X564" s="15"/>
      <c r="Y564" s="15"/>
      <c r="Z564" s="15"/>
      <c r="AA564" s="15"/>
      <c r="AB564" s="15"/>
      <c r="AC564" s="15"/>
      <c r="AD564" s="15"/>
      <c r="AE564" s="15"/>
      <c r="AT564" s="273" t="s">
        <v>146</v>
      </c>
      <c r="AU564" s="273" t="s">
        <v>84</v>
      </c>
      <c r="AV564" s="15" t="s">
        <v>144</v>
      </c>
      <c r="AW564" s="15" t="s">
        <v>30</v>
      </c>
      <c r="AX564" s="15" t="s">
        <v>82</v>
      </c>
      <c r="AY564" s="273" t="s">
        <v>137</v>
      </c>
    </row>
    <row r="565" s="2" customFormat="1" ht="37.8" customHeight="1">
      <c r="A565" s="38"/>
      <c r="B565" s="39"/>
      <c r="C565" s="227" t="s">
        <v>730</v>
      </c>
      <c r="D565" s="227" t="s">
        <v>140</v>
      </c>
      <c r="E565" s="228" t="s">
        <v>731</v>
      </c>
      <c r="F565" s="229" t="s">
        <v>732</v>
      </c>
      <c r="G565" s="230" t="s">
        <v>414</v>
      </c>
      <c r="H565" s="231">
        <v>76.829999999999998</v>
      </c>
      <c r="I565" s="232"/>
      <c r="J565" s="233">
        <f>ROUND(I565*H565,2)</f>
        <v>0</v>
      </c>
      <c r="K565" s="234"/>
      <c r="L565" s="44"/>
      <c r="M565" s="235" t="s">
        <v>1</v>
      </c>
      <c r="N565" s="236" t="s">
        <v>39</v>
      </c>
      <c r="O565" s="91"/>
      <c r="P565" s="237">
        <f>O565*H565</f>
        <v>0</v>
      </c>
      <c r="Q565" s="237">
        <v>0</v>
      </c>
      <c r="R565" s="237">
        <f>Q565*H565</f>
        <v>0</v>
      </c>
      <c r="S565" s="237">
        <v>0</v>
      </c>
      <c r="T565" s="238">
        <f>S565*H565</f>
        <v>0</v>
      </c>
      <c r="U565" s="38"/>
      <c r="V565" s="38"/>
      <c r="W565" s="38"/>
      <c r="X565" s="38"/>
      <c r="Y565" s="38"/>
      <c r="Z565" s="38"/>
      <c r="AA565" s="38"/>
      <c r="AB565" s="38"/>
      <c r="AC565" s="38"/>
      <c r="AD565" s="38"/>
      <c r="AE565" s="38"/>
      <c r="AR565" s="239" t="s">
        <v>261</v>
      </c>
      <c r="AT565" s="239" t="s">
        <v>140</v>
      </c>
      <c r="AU565" s="239" t="s">
        <v>84</v>
      </c>
      <c r="AY565" s="17" t="s">
        <v>137</v>
      </c>
      <c r="BE565" s="240">
        <f>IF(N565="základní",J565,0)</f>
        <v>0</v>
      </c>
      <c r="BF565" s="240">
        <f>IF(N565="snížená",J565,0)</f>
        <v>0</v>
      </c>
      <c r="BG565" s="240">
        <f>IF(N565="zákl. přenesená",J565,0)</f>
        <v>0</v>
      </c>
      <c r="BH565" s="240">
        <f>IF(N565="sníž. přenesená",J565,0)</f>
        <v>0</v>
      </c>
      <c r="BI565" s="240">
        <f>IF(N565="nulová",J565,0)</f>
        <v>0</v>
      </c>
      <c r="BJ565" s="17" t="s">
        <v>82</v>
      </c>
      <c r="BK565" s="240">
        <f>ROUND(I565*H565,2)</f>
        <v>0</v>
      </c>
      <c r="BL565" s="17" t="s">
        <v>261</v>
      </c>
      <c r="BM565" s="239" t="s">
        <v>733</v>
      </c>
    </row>
    <row r="566" s="13" customFormat="1">
      <c r="A566" s="13"/>
      <c r="B566" s="241"/>
      <c r="C566" s="242"/>
      <c r="D566" s="243" t="s">
        <v>146</v>
      </c>
      <c r="E566" s="244" t="s">
        <v>1</v>
      </c>
      <c r="F566" s="245" t="s">
        <v>734</v>
      </c>
      <c r="G566" s="242"/>
      <c r="H566" s="244" t="s">
        <v>1</v>
      </c>
      <c r="I566" s="246"/>
      <c r="J566" s="242"/>
      <c r="K566" s="242"/>
      <c r="L566" s="247"/>
      <c r="M566" s="248"/>
      <c r="N566" s="249"/>
      <c r="O566" s="249"/>
      <c r="P566" s="249"/>
      <c r="Q566" s="249"/>
      <c r="R566" s="249"/>
      <c r="S566" s="249"/>
      <c r="T566" s="250"/>
      <c r="U566" s="13"/>
      <c r="V566" s="13"/>
      <c r="W566" s="13"/>
      <c r="X566" s="13"/>
      <c r="Y566" s="13"/>
      <c r="Z566" s="13"/>
      <c r="AA566" s="13"/>
      <c r="AB566" s="13"/>
      <c r="AC566" s="13"/>
      <c r="AD566" s="13"/>
      <c r="AE566" s="13"/>
      <c r="AT566" s="251" t="s">
        <v>146</v>
      </c>
      <c r="AU566" s="251" t="s">
        <v>84</v>
      </c>
      <c r="AV566" s="13" t="s">
        <v>82</v>
      </c>
      <c r="AW566" s="13" t="s">
        <v>30</v>
      </c>
      <c r="AX566" s="13" t="s">
        <v>74</v>
      </c>
      <c r="AY566" s="251" t="s">
        <v>137</v>
      </c>
    </row>
    <row r="567" s="13" customFormat="1">
      <c r="A567" s="13"/>
      <c r="B567" s="241"/>
      <c r="C567" s="242"/>
      <c r="D567" s="243" t="s">
        <v>146</v>
      </c>
      <c r="E567" s="244" t="s">
        <v>1</v>
      </c>
      <c r="F567" s="245" t="s">
        <v>735</v>
      </c>
      <c r="G567" s="242"/>
      <c r="H567" s="244" t="s">
        <v>1</v>
      </c>
      <c r="I567" s="246"/>
      <c r="J567" s="242"/>
      <c r="K567" s="242"/>
      <c r="L567" s="247"/>
      <c r="M567" s="248"/>
      <c r="N567" s="249"/>
      <c r="O567" s="249"/>
      <c r="P567" s="249"/>
      <c r="Q567" s="249"/>
      <c r="R567" s="249"/>
      <c r="S567" s="249"/>
      <c r="T567" s="250"/>
      <c r="U567" s="13"/>
      <c r="V567" s="13"/>
      <c r="W567" s="13"/>
      <c r="X567" s="13"/>
      <c r="Y567" s="13"/>
      <c r="Z567" s="13"/>
      <c r="AA567" s="13"/>
      <c r="AB567" s="13"/>
      <c r="AC567" s="13"/>
      <c r="AD567" s="13"/>
      <c r="AE567" s="13"/>
      <c r="AT567" s="251" t="s">
        <v>146</v>
      </c>
      <c r="AU567" s="251" t="s">
        <v>84</v>
      </c>
      <c r="AV567" s="13" t="s">
        <v>82</v>
      </c>
      <c r="AW567" s="13" t="s">
        <v>30</v>
      </c>
      <c r="AX567" s="13" t="s">
        <v>74</v>
      </c>
      <c r="AY567" s="251" t="s">
        <v>137</v>
      </c>
    </row>
    <row r="568" s="14" customFormat="1">
      <c r="A568" s="14"/>
      <c r="B568" s="252"/>
      <c r="C568" s="253"/>
      <c r="D568" s="243" t="s">
        <v>146</v>
      </c>
      <c r="E568" s="254" t="s">
        <v>1</v>
      </c>
      <c r="F568" s="255" t="s">
        <v>736</v>
      </c>
      <c r="G568" s="253"/>
      <c r="H568" s="256">
        <v>76.829999999999998</v>
      </c>
      <c r="I568" s="257"/>
      <c r="J568" s="253"/>
      <c r="K568" s="253"/>
      <c r="L568" s="258"/>
      <c r="M568" s="259"/>
      <c r="N568" s="260"/>
      <c r="O568" s="260"/>
      <c r="P568" s="260"/>
      <c r="Q568" s="260"/>
      <c r="R568" s="260"/>
      <c r="S568" s="260"/>
      <c r="T568" s="261"/>
      <c r="U568" s="14"/>
      <c r="V568" s="14"/>
      <c r="W568" s="14"/>
      <c r="X568" s="14"/>
      <c r="Y568" s="14"/>
      <c r="Z568" s="14"/>
      <c r="AA568" s="14"/>
      <c r="AB568" s="14"/>
      <c r="AC568" s="14"/>
      <c r="AD568" s="14"/>
      <c r="AE568" s="14"/>
      <c r="AT568" s="262" t="s">
        <v>146</v>
      </c>
      <c r="AU568" s="262" t="s">
        <v>84</v>
      </c>
      <c r="AV568" s="14" t="s">
        <v>84</v>
      </c>
      <c r="AW568" s="14" t="s">
        <v>30</v>
      </c>
      <c r="AX568" s="14" t="s">
        <v>74</v>
      </c>
      <c r="AY568" s="262" t="s">
        <v>137</v>
      </c>
    </row>
    <row r="569" s="15" customFormat="1">
      <c r="A569" s="15"/>
      <c r="B569" s="263"/>
      <c r="C569" s="264"/>
      <c r="D569" s="243" t="s">
        <v>146</v>
      </c>
      <c r="E569" s="265" t="s">
        <v>1</v>
      </c>
      <c r="F569" s="266" t="s">
        <v>151</v>
      </c>
      <c r="G569" s="264"/>
      <c r="H569" s="267">
        <v>76.829999999999998</v>
      </c>
      <c r="I569" s="268"/>
      <c r="J569" s="264"/>
      <c r="K569" s="264"/>
      <c r="L569" s="269"/>
      <c r="M569" s="270"/>
      <c r="N569" s="271"/>
      <c r="O569" s="271"/>
      <c r="P569" s="271"/>
      <c r="Q569" s="271"/>
      <c r="R569" s="271"/>
      <c r="S569" s="271"/>
      <c r="T569" s="272"/>
      <c r="U569" s="15"/>
      <c r="V569" s="15"/>
      <c r="W569" s="15"/>
      <c r="X569" s="15"/>
      <c r="Y569" s="15"/>
      <c r="Z569" s="15"/>
      <c r="AA569" s="15"/>
      <c r="AB569" s="15"/>
      <c r="AC569" s="15"/>
      <c r="AD569" s="15"/>
      <c r="AE569" s="15"/>
      <c r="AT569" s="273" t="s">
        <v>146</v>
      </c>
      <c r="AU569" s="273" t="s">
        <v>84</v>
      </c>
      <c r="AV569" s="15" t="s">
        <v>144</v>
      </c>
      <c r="AW569" s="15" t="s">
        <v>30</v>
      </c>
      <c r="AX569" s="15" t="s">
        <v>82</v>
      </c>
      <c r="AY569" s="273" t="s">
        <v>137</v>
      </c>
    </row>
    <row r="570" s="2" customFormat="1" ht="21.75" customHeight="1">
      <c r="A570" s="38"/>
      <c r="B570" s="39"/>
      <c r="C570" s="274" t="s">
        <v>737</v>
      </c>
      <c r="D570" s="274" t="s">
        <v>254</v>
      </c>
      <c r="E570" s="275" t="s">
        <v>738</v>
      </c>
      <c r="F570" s="276" t="s">
        <v>739</v>
      </c>
      <c r="G570" s="277" t="s">
        <v>143</v>
      </c>
      <c r="H570" s="278">
        <v>0.95499999999999996</v>
      </c>
      <c r="I570" s="279"/>
      <c r="J570" s="280">
        <f>ROUND(I570*H570,2)</f>
        <v>0</v>
      </c>
      <c r="K570" s="281"/>
      <c r="L570" s="282"/>
      <c r="M570" s="283" t="s">
        <v>1</v>
      </c>
      <c r="N570" s="284" t="s">
        <v>39</v>
      </c>
      <c r="O570" s="91"/>
      <c r="P570" s="237">
        <f>O570*H570</f>
        <v>0</v>
      </c>
      <c r="Q570" s="237">
        <v>0.55000000000000004</v>
      </c>
      <c r="R570" s="237">
        <f>Q570*H570</f>
        <v>0.52524999999999999</v>
      </c>
      <c r="S570" s="237">
        <v>0</v>
      </c>
      <c r="T570" s="238">
        <f>S570*H570</f>
        <v>0</v>
      </c>
      <c r="U570" s="38"/>
      <c r="V570" s="38"/>
      <c r="W570" s="38"/>
      <c r="X570" s="38"/>
      <c r="Y570" s="38"/>
      <c r="Z570" s="38"/>
      <c r="AA570" s="38"/>
      <c r="AB570" s="38"/>
      <c r="AC570" s="38"/>
      <c r="AD570" s="38"/>
      <c r="AE570" s="38"/>
      <c r="AR570" s="239" t="s">
        <v>362</v>
      </c>
      <c r="AT570" s="239" t="s">
        <v>254</v>
      </c>
      <c r="AU570" s="239" t="s">
        <v>84</v>
      </c>
      <c r="AY570" s="17" t="s">
        <v>137</v>
      </c>
      <c r="BE570" s="240">
        <f>IF(N570="základní",J570,0)</f>
        <v>0</v>
      </c>
      <c r="BF570" s="240">
        <f>IF(N570="snížená",J570,0)</f>
        <v>0</v>
      </c>
      <c r="BG570" s="240">
        <f>IF(N570="zákl. přenesená",J570,0)</f>
        <v>0</v>
      </c>
      <c r="BH570" s="240">
        <f>IF(N570="sníž. přenesená",J570,0)</f>
        <v>0</v>
      </c>
      <c r="BI570" s="240">
        <f>IF(N570="nulová",J570,0)</f>
        <v>0</v>
      </c>
      <c r="BJ570" s="17" t="s">
        <v>82</v>
      </c>
      <c r="BK570" s="240">
        <f>ROUND(I570*H570,2)</f>
        <v>0</v>
      </c>
      <c r="BL570" s="17" t="s">
        <v>261</v>
      </c>
      <c r="BM570" s="239" t="s">
        <v>740</v>
      </c>
    </row>
    <row r="571" s="2" customFormat="1">
      <c r="A571" s="38"/>
      <c r="B571" s="39"/>
      <c r="C571" s="40"/>
      <c r="D571" s="243" t="s">
        <v>258</v>
      </c>
      <c r="E571" s="40"/>
      <c r="F571" s="285" t="s">
        <v>741</v>
      </c>
      <c r="G571" s="40"/>
      <c r="H571" s="40"/>
      <c r="I571" s="286"/>
      <c r="J571" s="40"/>
      <c r="K571" s="40"/>
      <c r="L571" s="44"/>
      <c r="M571" s="287"/>
      <c r="N571" s="288"/>
      <c r="O571" s="91"/>
      <c r="P571" s="91"/>
      <c r="Q571" s="91"/>
      <c r="R571" s="91"/>
      <c r="S571" s="91"/>
      <c r="T571" s="92"/>
      <c r="U571" s="38"/>
      <c r="V571" s="38"/>
      <c r="W571" s="38"/>
      <c r="X571" s="38"/>
      <c r="Y571" s="38"/>
      <c r="Z571" s="38"/>
      <c r="AA571" s="38"/>
      <c r="AB571" s="38"/>
      <c r="AC571" s="38"/>
      <c r="AD571" s="38"/>
      <c r="AE571" s="38"/>
      <c r="AT571" s="17" t="s">
        <v>258</v>
      </c>
      <c r="AU571" s="17" t="s">
        <v>84</v>
      </c>
    </row>
    <row r="572" s="14" customFormat="1">
      <c r="A572" s="14"/>
      <c r="B572" s="252"/>
      <c r="C572" s="253"/>
      <c r="D572" s="243" t="s">
        <v>146</v>
      </c>
      <c r="E572" s="254" t="s">
        <v>1</v>
      </c>
      <c r="F572" s="255" t="s">
        <v>742</v>
      </c>
      <c r="G572" s="253"/>
      <c r="H572" s="256">
        <v>0.82999999999999996</v>
      </c>
      <c r="I572" s="257"/>
      <c r="J572" s="253"/>
      <c r="K572" s="253"/>
      <c r="L572" s="258"/>
      <c r="M572" s="259"/>
      <c r="N572" s="260"/>
      <c r="O572" s="260"/>
      <c r="P572" s="260"/>
      <c r="Q572" s="260"/>
      <c r="R572" s="260"/>
      <c r="S572" s="260"/>
      <c r="T572" s="261"/>
      <c r="U572" s="14"/>
      <c r="V572" s="14"/>
      <c r="W572" s="14"/>
      <c r="X572" s="14"/>
      <c r="Y572" s="14"/>
      <c r="Z572" s="14"/>
      <c r="AA572" s="14"/>
      <c r="AB572" s="14"/>
      <c r="AC572" s="14"/>
      <c r="AD572" s="14"/>
      <c r="AE572" s="14"/>
      <c r="AT572" s="262" t="s">
        <v>146</v>
      </c>
      <c r="AU572" s="262" t="s">
        <v>84</v>
      </c>
      <c r="AV572" s="14" t="s">
        <v>84</v>
      </c>
      <c r="AW572" s="14" t="s">
        <v>30</v>
      </c>
      <c r="AX572" s="14" t="s">
        <v>74</v>
      </c>
      <c r="AY572" s="262" t="s">
        <v>137</v>
      </c>
    </row>
    <row r="573" s="15" customFormat="1">
      <c r="A573" s="15"/>
      <c r="B573" s="263"/>
      <c r="C573" s="264"/>
      <c r="D573" s="243" t="s">
        <v>146</v>
      </c>
      <c r="E573" s="265" t="s">
        <v>1</v>
      </c>
      <c r="F573" s="266" t="s">
        <v>151</v>
      </c>
      <c r="G573" s="264"/>
      <c r="H573" s="267">
        <v>0.82999999999999996</v>
      </c>
      <c r="I573" s="268"/>
      <c r="J573" s="264"/>
      <c r="K573" s="264"/>
      <c r="L573" s="269"/>
      <c r="M573" s="270"/>
      <c r="N573" s="271"/>
      <c r="O573" s="271"/>
      <c r="P573" s="271"/>
      <c r="Q573" s="271"/>
      <c r="R573" s="271"/>
      <c r="S573" s="271"/>
      <c r="T573" s="272"/>
      <c r="U573" s="15"/>
      <c r="V573" s="15"/>
      <c r="W573" s="15"/>
      <c r="X573" s="15"/>
      <c r="Y573" s="15"/>
      <c r="Z573" s="15"/>
      <c r="AA573" s="15"/>
      <c r="AB573" s="15"/>
      <c r="AC573" s="15"/>
      <c r="AD573" s="15"/>
      <c r="AE573" s="15"/>
      <c r="AT573" s="273" t="s">
        <v>146</v>
      </c>
      <c r="AU573" s="273" t="s">
        <v>84</v>
      </c>
      <c r="AV573" s="15" t="s">
        <v>144</v>
      </c>
      <c r="AW573" s="15" t="s">
        <v>30</v>
      </c>
      <c r="AX573" s="15" t="s">
        <v>82</v>
      </c>
      <c r="AY573" s="273" t="s">
        <v>137</v>
      </c>
    </row>
    <row r="574" s="14" customFormat="1">
      <c r="A574" s="14"/>
      <c r="B574" s="252"/>
      <c r="C574" s="253"/>
      <c r="D574" s="243" t="s">
        <v>146</v>
      </c>
      <c r="E574" s="253"/>
      <c r="F574" s="255" t="s">
        <v>743</v>
      </c>
      <c r="G574" s="253"/>
      <c r="H574" s="256">
        <v>0.95499999999999996</v>
      </c>
      <c r="I574" s="257"/>
      <c r="J574" s="253"/>
      <c r="K574" s="253"/>
      <c r="L574" s="258"/>
      <c r="M574" s="259"/>
      <c r="N574" s="260"/>
      <c r="O574" s="260"/>
      <c r="P574" s="260"/>
      <c r="Q574" s="260"/>
      <c r="R574" s="260"/>
      <c r="S574" s="260"/>
      <c r="T574" s="261"/>
      <c r="U574" s="14"/>
      <c r="V574" s="14"/>
      <c r="W574" s="14"/>
      <c r="X574" s="14"/>
      <c r="Y574" s="14"/>
      <c r="Z574" s="14"/>
      <c r="AA574" s="14"/>
      <c r="AB574" s="14"/>
      <c r="AC574" s="14"/>
      <c r="AD574" s="14"/>
      <c r="AE574" s="14"/>
      <c r="AT574" s="262" t="s">
        <v>146</v>
      </c>
      <c r="AU574" s="262" t="s">
        <v>84</v>
      </c>
      <c r="AV574" s="14" t="s">
        <v>84</v>
      </c>
      <c r="AW574" s="14" t="s">
        <v>4</v>
      </c>
      <c r="AX574" s="14" t="s">
        <v>82</v>
      </c>
      <c r="AY574" s="262" t="s">
        <v>137</v>
      </c>
    </row>
    <row r="575" s="2" customFormat="1" ht="37.8" customHeight="1">
      <c r="A575" s="38"/>
      <c r="B575" s="39"/>
      <c r="C575" s="227" t="s">
        <v>744</v>
      </c>
      <c r="D575" s="227" t="s">
        <v>140</v>
      </c>
      <c r="E575" s="228" t="s">
        <v>745</v>
      </c>
      <c r="F575" s="229" t="s">
        <v>746</v>
      </c>
      <c r="G575" s="230" t="s">
        <v>414</v>
      </c>
      <c r="H575" s="231">
        <v>587.75</v>
      </c>
      <c r="I575" s="232"/>
      <c r="J575" s="233">
        <f>ROUND(I575*H575,2)</f>
        <v>0</v>
      </c>
      <c r="K575" s="234"/>
      <c r="L575" s="44"/>
      <c r="M575" s="235" t="s">
        <v>1</v>
      </c>
      <c r="N575" s="236" t="s">
        <v>39</v>
      </c>
      <c r="O575" s="91"/>
      <c r="P575" s="237">
        <f>O575*H575</f>
        <v>0</v>
      </c>
      <c r="Q575" s="237">
        <v>0</v>
      </c>
      <c r="R575" s="237">
        <f>Q575*H575</f>
        <v>0</v>
      </c>
      <c r="S575" s="237">
        <v>0</v>
      </c>
      <c r="T575" s="238">
        <f>S575*H575</f>
        <v>0</v>
      </c>
      <c r="U575" s="38"/>
      <c r="V575" s="38"/>
      <c r="W575" s="38"/>
      <c r="X575" s="38"/>
      <c r="Y575" s="38"/>
      <c r="Z575" s="38"/>
      <c r="AA575" s="38"/>
      <c r="AB575" s="38"/>
      <c r="AC575" s="38"/>
      <c r="AD575" s="38"/>
      <c r="AE575" s="38"/>
      <c r="AR575" s="239" t="s">
        <v>261</v>
      </c>
      <c r="AT575" s="239" t="s">
        <v>140</v>
      </c>
      <c r="AU575" s="239" t="s">
        <v>84</v>
      </c>
      <c r="AY575" s="17" t="s">
        <v>137</v>
      </c>
      <c r="BE575" s="240">
        <f>IF(N575="základní",J575,0)</f>
        <v>0</v>
      </c>
      <c r="BF575" s="240">
        <f>IF(N575="snížená",J575,0)</f>
        <v>0</v>
      </c>
      <c r="BG575" s="240">
        <f>IF(N575="zákl. přenesená",J575,0)</f>
        <v>0</v>
      </c>
      <c r="BH575" s="240">
        <f>IF(N575="sníž. přenesená",J575,0)</f>
        <v>0</v>
      </c>
      <c r="BI575" s="240">
        <f>IF(N575="nulová",J575,0)</f>
        <v>0</v>
      </c>
      <c r="BJ575" s="17" t="s">
        <v>82</v>
      </c>
      <c r="BK575" s="240">
        <f>ROUND(I575*H575,2)</f>
        <v>0</v>
      </c>
      <c r="BL575" s="17" t="s">
        <v>261</v>
      </c>
      <c r="BM575" s="239" t="s">
        <v>747</v>
      </c>
    </row>
    <row r="576" s="13" customFormat="1">
      <c r="A576" s="13"/>
      <c r="B576" s="241"/>
      <c r="C576" s="242"/>
      <c r="D576" s="243" t="s">
        <v>146</v>
      </c>
      <c r="E576" s="244" t="s">
        <v>1</v>
      </c>
      <c r="F576" s="245" t="s">
        <v>147</v>
      </c>
      <c r="G576" s="242"/>
      <c r="H576" s="244" t="s">
        <v>1</v>
      </c>
      <c r="I576" s="246"/>
      <c r="J576" s="242"/>
      <c r="K576" s="242"/>
      <c r="L576" s="247"/>
      <c r="M576" s="248"/>
      <c r="N576" s="249"/>
      <c r="O576" s="249"/>
      <c r="P576" s="249"/>
      <c r="Q576" s="249"/>
      <c r="R576" s="249"/>
      <c r="S576" s="249"/>
      <c r="T576" s="250"/>
      <c r="U576" s="13"/>
      <c r="V576" s="13"/>
      <c r="W576" s="13"/>
      <c r="X576" s="13"/>
      <c r="Y576" s="13"/>
      <c r="Z576" s="13"/>
      <c r="AA576" s="13"/>
      <c r="AB576" s="13"/>
      <c r="AC576" s="13"/>
      <c r="AD576" s="13"/>
      <c r="AE576" s="13"/>
      <c r="AT576" s="251" t="s">
        <v>146</v>
      </c>
      <c r="AU576" s="251" t="s">
        <v>84</v>
      </c>
      <c r="AV576" s="13" t="s">
        <v>82</v>
      </c>
      <c r="AW576" s="13" t="s">
        <v>30</v>
      </c>
      <c r="AX576" s="13" t="s">
        <v>74</v>
      </c>
      <c r="AY576" s="251" t="s">
        <v>137</v>
      </c>
    </row>
    <row r="577" s="14" customFormat="1">
      <c r="A577" s="14"/>
      <c r="B577" s="252"/>
      <c r="C577" s="253"/>
      <c r="D577" s="243" t="s">
        <v>146</v>
      </c>
      <c r="E577" s="254" t="s">
        <v>1</v>
      </c>
      <c r="F577" s="255" t="s">
        <v>748</v>
      </c>
      <c r="G577" s="253"/>
      <c r="H577" s="256">
        <v>94.099999999999994</v>
      </c>
      <c r="I577" s="257"/>
      <c r="J577" s="253"/>
      <c r="K577" s="253"/>
      <c r="L577" s="258"/>
      <c r="M577" s="259"/>
      <c r="N577" s="260"/>
      <c r="O577" s="260"/>
      <c r="P577" s="260"/>
      <c r="Q577" s="260"/>
      <c r="R577" s="260"/>
      <c r="S577" s="260"/>
      <c r="T577" s="261"/>
      <c r="U577" s="14"/>
      <c r="V577" s="14"/>
      <c r="W577" s="14"/>
      <c r="X577" s="14"/>
      <c r="Y577" s="14"/>
      <c r="Z577" s="14"/>
      <c r="AA577" s="14"/>
      <c r="AB577" s="14"/>
      <c r="AC577" s="14"/>
      <c r="AD577" s="14"/>
      <c r="AE577" s="14"/>
      <c r="AT577" s="262" t="s">
        <v>146</v>
      </c>
      <c r="AU577" s="262" t="s">
        <v>84</v>
      </c>
      <c r="AV577" s="14" t="s">
        <v>84</v>
      </c>
      <c r="AW577" s="14" t="s">
        <v>30</v>
      </c>
      <c r="AX577" s="14" t="s">
        <v>74</v>
      </c>
      <c r="AY577" s="262" t="s">
        <v>137</v>
      </c>
    </row>
    <row r="578" s="14" customFormat="1">
      <c r="A578" s="14"/>
      <c r="B578" s="252"/>
      <c r="C578" s="253"/>
      <c r="D578" s="243" t="s">
        <v>146</v>
      </c>
      <c r="E578" s="254" t="s">
        <v>1</v>
      </c>
      <c r="F578" s="255" t="s">
        <v>749</v>
      </c>
      <c r="G578" s="253"/>
      <c r="H578" s="256">
        <v>42.700000000000003</v>
      </c>
      <c r="I578" s="257"/>
      <c r="J578" s="253"/>
      <c r="K578" s="253"/>
      <c r="L578" s="258"/>
      <c r="M578" s="259"/>
      <c r="N578" s="260"/>
      <c r="O578" s="260"/>
      <c r="P578" s="260"/>
      <c r="Q578" s="260"/>
      <c r="R578" s="260"/>
      <c r="S578" s="260"/>
      <c r="T578" s="261"/>
      <c r="U578" s="14"/>
      <c r="V578" s="14"/>
      <c r="W578" s="14"/>
      <c r="X578" s="14"/>
      <c r="Y578" s="14"/>
      <c r="Z578" s="14"/>
      <c r="AA578" s="14"/>
      <c r="AB578" s="14"/>
      <c r="AC578" s="14"/>
      <c r="AD578" s="14"/>
      <c r="AE578" s="14"/>
      <c r="AT578" s="262" t="s">
        <v>146</v>
      </c>
      <c r="AU578" s="262" t="s">
        <v>84</v>
      </c>
      <c r="AV578" s="14" t="s">
        <v>84</v>
      </c>
      <c r="AW578" s="14" t="s">
        <v>30</v>
      </c>
      <c r="AX578" s="14" t="s">
        <v>74</v>
      </c>
      <c r="AY578" s="262" t="s">
        <v>137</v>
      </c>
    </row>
    <row r="579" s="14" customFormat="1">
      <c r="A579" s="14"/>
      <c r="B579" s="252"/>
      <c r="C579" s="253"/>
      <c r="D579" s="243" t="s">
        <v>146</v>
      </c>
      <c r="E579" s="254" t="s">
        <v>1</v>
      </c>
      <c r="F579" s="255" t="s">
        <v>750</v>
      </c>
      <c r="G579" s="253"/>
      <c r="H579" s="256">
        <v>62.200000000000003</v>
      </c>
      <c r="I579" s="257"/>
      <c r="J579" s="253"/>
      <c r="K579" s="253"/>
      <c r="L579" s="258"/>
      <c r="M579" s="259"/>
      <c r="N579" s="260"/>
      <c r="O579" s="260"/>
      <c r="P579" s="260"/>
      <c r="Q579" s="260"/>
      <c r="R579" s="260"/>
      <c r="S579" s="260"/>
      <c r="T579" s="261"/>
      <c r="U579" s="14"/>
      <c r="V579" s="14"/>
      <c r="W579" s="14"/>
      <c r="X579" s="14"/>
      <c r="Y579" s="14"/>
      <c r="Z579" s="14"/>
      <c r="AA579" s="14"/>
      <c r="AB579" s="14"/>
      <c r="AC579" s="14"/>
      <c r="AD579" s="14"/>
      <c r="AE579" s="14"/>
      <c r="AT579" s="262" t="s">
        <v>146</v>
      </c>
      <c r="AU579" s="262" t="s">
        <v>84</v>
      </c>
      <c r="AV579" s="14" t="s">
        <v>84</v>
      </c>
      <c r="AW579" s="14" t="s">
        <v>30</v>
      </c>
      <c r="AX579" s="14" t="s">
        <v>74</v>
      </c>
      <c r="AY579" s="262" t="s">
        <v>137</v>
      </c>
    </row>
    <row r="580" s="14" customFormat="1">
      <c r="A580" s="14"/>
      <c r="B580" s="252"/>
      <c r="C580" s="253"/>
      <c r="D580" s="243" t="s">
        <v>146</v>
      </c>
      <c r="E580" s="254" t="s">
        <v>1</v>
      </c>
      <c r="F580" s="255" t="s">
        <v>751</v>
      </c>
      <c r="G580" s="253"/>
      <c r="H580" s="256">
        <v>139</v>
      </c>
      <c r="I580" s="257"/>
      <c r="J580" s="253"/>
      <c r="K580" s="253"/>
      <c r="L580" s="258"/>
      <c r="M580" s="259"/>
      <c r="N580" s="260"/>
      <c r="O580" s="260"/>
      <c r="P580" s="260"/>
      <c r="Q580" s="260"/>
      <c r="R580" s="260"/>
      <c r="S580" s="260"/>
      <c r="T580" s="261"/>
      <c r="U580" s="14"/>
      <c r="V580" s="14"/>
      <c r="W580" s="14"/>
      <c r="X580" s="14"/>
      <c r="Y580" s="14"/>
      <c r="Z580" s="14"/>
      <c r="AA580" s="14"/>
      <c r="AB580" s="14"/>
      <c r="AC580" s="14"/>
      <c r="AD580" s="14"/>
      <c r="AE580" s="14"/>
      <c r="AT580" s="262" t="s">
        <v>146</v>
      </c>
      <c r="AU580" s="262" t="s">
        <v>84</v>
      </c>
      <c r="AV580" s="14" t="s">
        <v>84</v>
      </c>
      <c r="AW580" s="14" t="s">
        <v>30</v>
      </c>
      <c r="AX580" s="14" t="s">
        <v>74</v>
      </c>
      <c r="AY580" s="262" t="s">
        <v>137</v>
      </c>
    </row>
    <row r="581" s="14" customFormat="1">
      <c r="A581" s="14"/>
      <c r="B581" s="252"/>
      <c r="C581" s="253"/>
      <c r="D581" s="243" t="s">
        <v>146</v>
      </c>
      <c r="E581" s="254" t="s">
        <v>1</v>
      </c>
      <c r="F581" s="255" t="s">
        <v>752</v>
      </c>
      <c r="G581" s="253"/>
      <c r="H581" s="256">
        <v>86</v>
      </c>
      <c r="I581" s="257"/>
      <c r="J581" s="253"/>
      <c r="K581" s="253"/>
      <c r="L581" s="258"/>
      <c r="M581" s="259"/>
      <c r="N581" s="260"/>
      <c r="O581" s="260"/>
      <c r="P581" s="260"/>
      <c r="Q581" s="260"/>
      <c r="R581" s="260"/>
      <c r="S581" s="260"/>
      <c r="T581" s="261"/>
      <c r="U581" s="14"/>
      <c r="V581" s="14"/>
      <c r="W581" s="14"/>
      <c r="X581" s="14"/>
      <c r="Y581" s="14"/>
      <c r="Z581" s="14"/>
      <c r="AA581" s="14"/>
      <c r="AB581" s="14"/>
      <c r="AC581" s="14"/>
      <c r="AD581" s="14"/>
      <c r="AE581" s="14"/>
      <c r="AT581" s="262" t="s">
        <v>146</v>
      </c>
      <c r="AU581" s="262" t="s">
        <v>84</v>
      </c>
      <c r="AV581" s="14" t="s">
        <v>84</v>
      </c>
      <c r="AW581" s="14" t="s">
        <v>30</v>
      </c>
      <c r="AX581" s="14" t="s">
        <v>74</v>
      </c>
      <c r="AY581" s="262" t="s">
        <v>137</v>
      </c>
    </row>
    <row r="582" s="14" customFormat="1">
      <c r="A582" s="14"/>
      <c r="B582" s="252"/>
      <c r="C582" s="253"/>
      <c r="D582" s="243" t="s">
        <v>146</v>
      </c>
      <c r="E582" s="254" t="s">
        <v>1</v>
      </c>
      <c r="F582" s="255" t="s">
        <v>753</v>
      </c>
      <c r="G582" s="253"/>
      <c r="H582" s="256">
        <v>44.700000000000003</v>
      </c>
      <c r="I582" s="257"/>
      <c r="J582" s="253"/>
      <c r="K582" s="253"/>
      <c r="L582" s="258"/>
      <c r="M582" s="259"/>
      <c r="N582" s="260"/>
      <c r="O582" s="260"/>
      <c r="P582" s="260"/>
      <c r="Q582" s="260"/>
      <c r="R582" s="260"/>
      <c r="S582" s="260"/>
      <c r="T582" s="261"/>
      <c r="U582" s="14"/>
      <c r="V582" s="14"/>
      <c r="W582" s="14"/>
      <c r="X582" s="14"/>
      <c r="Y582" s="14"/>
      <c r="Z582" s="14"/>
      <c r="AA582" s="14"/>
      <c r="AB582" s="14"/>
      <c r="AC582" s="14"/>
      <c r="AD582" s="14"/>
      <c r="AE582" s="14"/>
      <c r="AT582" s="262" t="s">
        <v>146</v>
      </c>
      <c r="AU582" s="262" t="s">
        <v>84</v>
      </c>
      <c r="AV582" s="14" t="s">
        <v>84</v>
      </c>
      <c r="AW582" s="14" t="s">
        <v>30</v>
      </c>
      <c r="AX582" s="14" t="s">
        <v>74</v>
      </c>
      <c r="AY582" s="262" t="s">
        <v>137</v>
      </c>
    </row>
    <row r="583" s="14" customFormat="1">
      <c r="A583" s="14"/>
      <c r="B583" s="252"/>
      <c r="C583" s="253"/>
      <c r="D583" s="243" t="s">
        <v>146</v>
      </c>
      <c r="E583" s="254" t="s">
        <v>1</v>
      </c>
      <c r="F583" s="255" t="s">
        <v>754</v>
      </c>
      <c r="G583" s="253"/>
      <c r="H583" s="256">
        <v>7</v>
      </c>
      <c r="I583" s="257"/>
      <c r="J583" s="253"/>
      <c r="K583" s="253"/>
      <c r="L583" s="258"/>
      <c r="M583" s="259"/>
      <c r="N583" s="260"/>
      <c r="O583" s="260"/>
      <c r="P583" s="260"/>
      <c r="Q583" s="260"/>
      <c r="R583" s="260"/>
      <c r="S583" s="260"/>
      <c r="T583" s="261"/>
      <c r="U583" s="14"/>
      <c r="V583" s="14"/>
      <c r="W583" s="14"/>
      <c r="X583" s="14"/>
      <c r="Y583" s="14"/>
      <c r="Z583" s="14"/>
      <c r="AA583" s="14"/>
      <c r="AB583" s="14"/>
      <c r="AC583" s="14"/>
      <c r="AD583" s="14"/>
      <c r="AE583" s="14"/>
      <c r="AT583" s="262" t="s">
        <v>146</v>
      </c>
      <c r="AU583" s="262" t="s">
        <v>84</v>
      </c>
      <c r="AV583" s="14" t="s">
        <v>84</v>
      </c>
      <c r="AW583" s="14" t="s">
        <v>30</v>
      </c>
      <c r="AX583" s="14" t="s">
        <v>74</v>
      </c>
      <c r="AY583" s="262" t="s">
        <v>137</v>
      </c>
    </row>
    <row r="584" s="14" customFormat="1">
      <c r="A584" s="14"/>
      <c r="B584" s="252"/>
      <c r="C584" s="253"/>
      <c r="D584" s="243" t="s">
        <v>146</v>
      </c>
      <c r="E584" s="254" t="s">
        <v>1</v>
      </c>
      <c r="F584" s="255" t="s">
        <v>755</v>
      </c>
      <c r="G584" s="253"/>
      <c r="H584" s="256">
        <v>23.199999999999999</v>
      </c>
      <c r="I584" s="257"/>
      <c r="J584" s="253"/>
      <c r="K584" s="253"/>
      <c r="L584" s="258"/>
      <c r="M584" s="259"/>
      <c r="N584" s="260"/>
      <c r="O584" s="260"/>
      <c r="P584" s="260"/>
      <c r="Q584" s="260"/>
      <c r="R584" s="260"/>
      <c r="S584" s="260"/>
      <c r="T584" s="261"/>
      <c r="U584" s="14"/>
      <c r="V584" s="14"/>
      <c r="W584" s="14"/>
      <c r="X584" s="14"/>
      <c r="Y584" s="14"/>
      <c r="Z584" s="14"/>
      <c r="AA584" s="14"/>
      <c r="AB584" s="14"/>
      <c r="AC584" s="14"/>
      <c r="AD584" s="14"/>
      <c r="AE584" s="14"/>
      <c r="AT584" s="262" t="s">
        <v>146</v>
      </c>
      <c r="AU584" s="262" t="s">
        <v>84</v>
      </c>
      <c r="AV584" s="14" t="s">
        <v>84</v>
      </c>
      <c r="AW584" s="14" t="s">
        <v>30</v>
      </c>
      <c r="AX584" s="14" t="s">
        <v>74</v>
      </c>
      <c r="AY584" s="262" t="s">
        <v>137</v>
      </c>
    </row>
    <row r="585" s="14" customFormat="1">
      <c r="A585" s="14"/>
      <c r="B585" s="252"/>
      <c r="C585" s="253"/>
      <c r="D585" s="243" t="s">
        <v>146</v>
      </c>
      <c r="E585" s="254" t="s">
        <v>1</v>
      </c>
      <c r="F585" s="255" t="s">
        <v>756</v>
      </c>
      <c r="G585" s="253"/>
      <c r="H585" s="256">
        <v>66.349999999999994</v>
      </c>
      <c r="I585" s="257"/>
      <c r="J585" s="253"/>
      <c r="K585" s="253"/>
      <c r="L585" s="258"/>
      <c r="M585" s="259"/>
      <c r="N585" s="260"/>
      <c r="O585" s="260"/>
      <c r="P585" s="260"/>
      <c r="Q585" s="260"/>
      <c r="R585" s="260"/>
      <c r="S585" s="260"/>
      <c r="T585" s="261"/>
      <c r="U585" s="14"/>
      <c r="V585" s="14"/>
      <c r="W585" s="14"/>
      <c r="X585" s="14"/>
      <c r="Y585" s="14"/>
      <c r="Z585" s="14"/>
      <c r="AA585" s="14"/>
      <c r="AB585" s="14"/>
      <c r="AC585" s="14"/>
      <c r="AD585" s="14"/>
      <c r="AE585" s="14"/>
      <c r="AT585" s="262" t="s">
        <v>146</v>
      </c>
      <c r="AU585" s="262" t="s">
        <v>84</v>
      </c>
      <c r="AV585" s="14" t="s">
        <v>84</v>
      </c>
      <c r="AW585" s="14" t="s">
        <v>30</v>
      </c>
      <c r="AX585" s="14" t="s">
        <v>74</v>
      </c>
      <c r="AY585" s="262" t="s">
        <v>137</v>
      </c>
    </row>
    <row r="586" s="14" customFormat="1">
      <c r="A586" s="14"/>
      <c r="B586" s="252"/>
      <c r="C586" s="253"/>
      <c r="D586" s="243" t="s">
        <v>146</v>
      </c>
      <c r="E586" s="254" t="s">
        <v>1</v>
      </c>
      <c r="F586" s="255" t="s">
        <v>757</v>
      </c>
      <c r="G586" s="253"/>
      <c r="H586" s="256">
        <v>22.5</v>
      </c>
      <c r="I586" s="257"/>
      <c r="J586" s="253"/>
      <c r="K586" s="253"/>
      <c r="L586" s="258"/>
      <c r="M586" s="259"/>
      <c r="N586" s="260"/>
      <c r="O586" s="260"/>
      <c r="P586" s="260"/>
      <c r="Q586" s="260"/>
      <c r="R586" s="260"/>
      <c r="S586" s="260"/>
      <c r="T586" s="261"/>
      <c r="U586" s="14"/>
      <c r="V586" s="14"/>
      <c r="W586" s="14"/>
      <c r="X586" s="14"/>
      <c r="Y586" s="14"/>
      <c r="Z586" s="14"/>
      <c r="AA586" s="14"/>
      <c r="AB586" s="14"/>
      <c r="AC586" s="14"/>
      <c r="AD586" s="14"/>
      <c r="AE586" s="14"/>
      <c r="AT586" s="262" t="s">
        <v>146</v>
      </c>
      <c r="AU586" s="262" t="s">
        <v>84</v>
      </c>
      <c r="AV586" s="14" t="s">
        <v>84</v>
      </c>
      <c r="AW586" s="14" t="s">
        <v>30</v>
      </c>
      <c r="AX586" s="14" t="s">
        <v>74</v>
      </c>
      <c r="AY586" s="262" t="s">
        <v>137</v>
      </c>
    </row>
    <row r="587" s="15" customFormat="1">
      <c r="A587" s="15"/>
      <c r="B587" s="263"/>
      <c r="C587" s="264"/>
      <c r="D587" s="243" t="s">
        <v>146</v>
      </c>
      <c r="E587" s="265" t="s">
        <v>1</v>
      </c>
      <c r="F587" s="266" t="s">
        <v>151</v>
      </c>
      <c r="G587" s="264"/>
      <c r="H587" s="267">
        <v>587.75</v>
      </c>
      <c r="I587" s="268"/>
      <c r="J587" s="264"/>
      <c r="K587" s="264"/>
      <c r="L587" s="269"/>
      <c r="M587" s="270"/>
      <c r="N587" s="271"/>
      <c r="O587" s="271"/>
      <c r="P587" s="271"/>
      <c r="Q587" s="271"/>
      <c r="R587" s="271"/>
      <c r="S587" s="271"/>
      <c r="T587" s="272"/>
      <c r="U587" s="15"/>
      <c r="V587" s="15"/>
      <c r="W587" s="15"/>
      <c r="X587" s="15"/>
      <c r="Y587" s="15"/>
      <c r="Z587" s="15"/>
      <c r="AA587" s="15"/>
      <c r="AB587" s="15"/>
      <c r="AC587" s="15"/>
      <c r="AD587" s="15"/>
      <c r="AE587" s="15"/>
      <c r="AT587" s="273" t="s">
        <v>146</v>
      </c>
      <c r="AU587" s="273" t="s">
        <v>84</v>
      </c>
      <c r="AV587" s="15" t="s">
        <v>144</v>
      </c>
      <c r="AW587" s="15" t="s">
        <v>30</v>
      </c>
      <c r="AX587" s="15" t="s">
        <v>82</v>
      </c>
      <c r="AY587" s="273" t="s">
        <v>137</v>
      </c>
    </row>
    <row r="588" s="2" customFormat="1" ht="16.5" customHeight="1">
      <c r="A588" s="38"/>
      <c r="B588" s="39"/>
      <c r="C588" s="274" t="s">
        <v>758</v>
      </c>
      <c r="D588" s="274" t="s">
        <v>254</v>
      </c>
      <c r="E588" s="275" t="s">
        <v>759</v>
      </c>
      <c r="F588" s="276" t="s">
        <v>760</v>
      </c>
      <c r="G588" s="277" t="s">
        <v>143</v>
      </c>
      <c r="H588" s="278">
        <v>11.27</v>
      </c>
      <c r="I588" s="279"/>
      <c r="J588" s="280">
        <f>ROUND(I588*H588,2)</f>
        <v>0</v>
      </c>
      <c r="K588" s="281"/>
      <c r="L588" s="282"/>
      <c r="M588" s="283" t="s">
        <v>1</v>
      </c>
      <c r="N588" s="284" t="s">
        <v>39</v>
      </c>
      <c r="O588" s="91"/>
      <c r="P588" s="237">
        <f>O588*H588</f>
        <v>0</v>
      </c>
      <c r="Q588" s="237">
        <v>0.55000000000000004</v>
      </c>
      <c r="R588" s="237">
        <f>Q588*H588</f>
        <v>6.1985000000000001</v>
      </c>
      <c r="S588" s="237">
        <v>0</v>
      </c>
      <c r="T588" s="238">
        <f>S588*H588</f>
        <v>0</v>
      </c>
      <c r="U588" s="38"/>
      <c r="V588" s="38"/>
      <c r="W588" s="38"/>
      <c r="X588" s="38"/>
      <c r="Y588" s="38"/>
      <c r="Z588" s="38"/>
      <c r="AA588" s="38"/>
      <c r="AB588" s="38"/>
      <c r="AC588" s="38"/>
      <c r="AD588" s="38"/>
      <c r="AE588" s="38"/>
      <c r="AR588" s="239" t="s">
        <v>362</v>
      </c>
      <c r="AT588" s="239" t="s">
        <v>254</v>
      </c>
      <c r="AU588" s="239" t="s">
        <v>84</v>
      </c>
      <c r="AY588" s="17" t="s">
        <v>137</v>
      </c>
      <c r="BE588" s="240">
        <f>IF(N588="základní",J588,0)</f>
        <v>0</v>
      </c>
      <c r="BF588" s="240">
        <f>IF(N588="snížená",J588,0)</f>
        <v>0</v>
      </c>
      <c r="BG588" s="240">
        <f>IF(N588="zákl. přenesená",J588,0)</f>
        <v>0</v>
      </c>
      <c r="BH588" s="240">
        <f>IF(N588="sníž. přenesená",J588,0)</f>
        <v>0</v>
      </c>
      <c r="BI588" s="240">
        <f>IF(N588="nulová",J588,0)</f>
        <v>0</v>
      </c>
      <c r="BJ588" s="17" t="s">
        <v>82</v>
      </c>
      <c r="BK588" s="240">
        <f>ROUND(I588*H588,2)</f>
        <v>0</v>
      </c>
      <c r="BL588" s="17" t="s">
        <v>261</v>
      </c>
      <c r="BM588" s="239" t="s">
        <v>761</v>
      </c>
    </row>
    <row r="589" s="2" customFormat="1">
      <c r="A589" s="38"/>
      <c r="B589" s="39"/>
      <c r="C589" s="40"/>
      <c r="D589" s="243" t="s">
        <v>258</v>
      </c>
      <c r="E589" s="40"/>
      <c r="F589" s="285" t="s">
        <v>741</v>
      </c>
      <c r="G589" s="40"/>
      <c r="H589" s="40"/>
      <c r="I589" s="286"/>
      <c r="J589" s="40"/>
      <c r="K589" s="40"/>
      <c r="L589" s="44"/>
      <c r="M589" s="287"/>
      <c r="N589" s="288"/>
      <c r="O589" s="91"/>
      <c r="P589" s="91"/>
      <c r="Q589" s="91"/>
      <c r="R589" s="91"/>
      <c r="S589" s="91"/>
      <c r="T589" s="92"/>
      <c r="U589" s="38"/>
      <c r="V589" s="38"/>
      <c r="W589" s="38"/>
      <c r="X589" s="38"/>
      <c r="Y589" s="38"/>
      <c r="Z589" s="38"/>
      <c r="AA589" s="38"/>
      <c r="AB589" s="38"/>
      <c r="AC589" s="38"/>
      <c r="AD589" s="38"/>
      <c r="AE589" s="38"/>
      <c r="AT589" s="17" t="s">
        <v>258</v>
      </c>
      <c r="AU589" s="17" t="s">
        <v>84</v>
      </c>
    </row>
    <row r="590" s="13" customFormat="1">
      <c r="A590" s="13"/>
      <c r="B590" s="241"/>
      <c r="C590" s="242"/>
      <c r="D590" s="243" t="s">
        <v>146</v>
      </c>
      <c r="E590" s="244" t="s">
        <v>1</v>
      </c>
      <c r="F590" s="245" t="s">
        <v>147</v>
      </c>
      <c r="G590" s="242"/>
      <c r="H590" s="244" t="s">
        <v>1</v>
      </c>
      <c r="I590" s="246"/>
      <c r="J590" s="242"/>
      <c r="K590" s="242"/>
      <c r="L590" s="247"/>
      <c r="M590" s="248"/>
      <c r="N590" s="249"/>
      <c r="O590" s="249"/>
      <c r="P590" s="249"/>
      <c r="Q590" s="249"/>
      <c r="R590" s="249"/>
      <c r="S590" s="249"/>
      <c r="T590" s="250"/>
      <c r="U590" s="13"/>
      <c r="V590" s="13"/>
      <c r="W590" s="13"/>
      <c r="X590" s="13"/>
      <c r="Y590" s="13"/>
      <c r="Z590" s="13"/>
      <c r="AA590" s="13"/>
      <c r="AB590" s="13"/>
      <c r="AC590" s="13"/>
      <c r="AD590" s="13"/>
      <c r="AE590" s="13"/>
      <c r="AT590" s="251" t="s">
        <v>146</v>
      </c>
      <c r="AU590" s="251" t="s">
        <v>84</v>
      </c>
      <c r="AV590" s="13" t="s">
        <v>82</v>
      </c>
      <c r="AW590" s="13" t="s">
        <v>30</v>
      </c>
      <c r="AX590" s="13" t="s">
        <v>74</v>
      </c>
      <c r="AY590" s="251" t="s">
        <v>137</v>
      </c>
    </row>
    <row r="591" s="14" customFormat="1">
      <c r="A591" s="14"/>
      <c r="B591" s="252"/>
      <c r="C591" s="253"/>
      <c r="D591" s="243" t="s">
        <v>146</v>
      </c>
      <c r="E591" s="254" t="s">
        <v>1</v>
      </c>
      <c r="F591" s="255" t="s">
        <v>762</v>
      </c>
      <c r="G591" s="253"/>
      <c r="H591" s="256">
        <v>9.8000000000000007</v>
      </c>
      <c r="I591" s="257"/>
      <c r="J591" s="253"/>
      <c r="K591" s="253"/>
      <c r="L591" s="258"/>
      <c r="M591" s="259"/>
      <c r="N591" s="260"/>
      <c r="O591" s="260"/>
      <c r="P591" s="260"/>
      <c r="Q591" s="260"/>
      <c r="R591" s="260"/>
      <c r="S591" s="260"/>
      <c r="T591" s="261"/>
      <c r="U591" s="14"/>
      <c r="V591" s="14"/>
      <c r="W591" s="14"/>
      <c r="X591" s="14"/>
      <c r="Y591" s="14"/>
      <c r="Z591" s="14"/>
      <c r="AA591" s="14"/>
      <c r="AB591" s="14"/>
      <c r="AC591" s="14"/>
      <c r="AD591" s="14"/>
      <c r="AE591" s="14"/>
      <c r="AT591" s="262" t="s">
        <v>146</v>
      </c>
      <c r="AU591" s="262" t="s">
        <v>84</v>
      </c>
      <c r="AV591" s="14" t="s">
        <v>84</v>
      </c>
      <c r="AW591" s="14" t="s">
        <v>30</v>
      </c>
      <c r="AX591" s="14" t="s">
        <v>74</v>
      </c>
      <c r="AY591" s="262" t="s">
        <v>137</v>
      </c>
    </row>
    <row r="592" s="15" customFormat="1">
      <c r="A592" s="15"/>
      <c r="B592" s="263"/>
      <c r="C592" s="264"/>
      <c r="D592" s="243" t="s">
        <v>146</v>
      </c>
      <c r="E592" s="265" t="s">
        <v>1</v>
      </c>
      <c r="F592" s="266" t="s">
        <v>151</v>
      </c>
      <c r="G592" s="264"/>
      <c r="H592" s="267">
        <v>9.8000000000000007</v>
      </c>
      <c r="I592" s="268"/>
      <c r="J592" s="264"/>
      <c r="K592" s="264"/>
      <c r="L592" s="269"/>
      <c r="M592" s="270"/>
      <c r="N592" s="271"/>
      <c r="O592" s="271"/>
      <c r="P592" s="271"/>
      <c r="Q592" s="271"/>
      <c r="R592" s="271"/>
      <c r="S592" s="271"/>
      <c r="T592" s="272"/>
      <c r="U592" s="15"/>
      <c r="V592" s="15"/>
      <c r="W592" s="15"/>
      <c r="X592" s="15"/>
      <c r="Y592" s="15"/>
      <c r="Z592" s="15"/>
      <c r="AA592" s="15"/>
      <c r="AB592" s="15"/>
      <c r="AC592" s="15"/>
      <c r="AD592" s="15"/>
      <c r="AE592" s="15"/>
      <c r="AT592" s="273" t="s">
        <v>146</v>
      </c>
      <c r="AU592" s="273" t="s">
        <v>84</v>
      </c>
      <c r="AV592" s="15" t="s">
        <v>144</v>
      </c>
      <c r="AW592" s="15" t="s">
        <v>30</v>
      </c>
      <c r="AX592" s="15" t="s">
        <v>82</v>
      </c>
      <c r="AY592" s="273" t="s">
        <v>137</v>
      </c>
    </row>
    <row r="593" s="14" customFormat="1">
      <c r="A593" s="14"/>
      <c r="B593" s="252"/>
      <c r="C593" s="253"/>
      <c r="D593" s="243" t="s">
        <v>146</v>
      </c>
      <c r="E593" s="253"/>
      <c r="F593" s="255" t="s">
        <v>763</v>
      </c>
      <c r="G593" s="253"/>
      <c r="H593" s="256">
        <v>11.27</v>
      </c>
      <c r="I593" s="257"/>
      <c r="J593" s="253"/>
      <c r="K593" s="253"/>
      <c r="L593" s="258"/>
      <c r="M593" s="259"/>
      <c r="N593" s="260"/>
      <c r="O593" s="260"/>
      <c r="P593" s="260"/>
      <c r="Q593" s="260"/>
      <c r="R593" s="260"/>
      <c r="S593" s="260"/>
      <c r="T593" s="261"/>
      <c r="U593" s="14"/>
      <c r="V593" s="14"/>
      <c r="W593" s="14"/>
      <c r="X593" s="14"/>
      <c r="Y593" s="14"/>
      <c r="Z593" s="14"/>
      <c r="AA593" s="14"/>
      <c r="AB593" s="14"/>
      <c r="AC593" s="14"/>
      <c r="AD593" s="14"/>
      <c r="AE593" s="14"/>
      <c r="AT593" s="262" t="s">
        <v>146</v>
      </c>
      <c r="AU593" s="262" t="s">
        <v>84</v>
      </c>
      <c r="AV593" s="14" t="s">
        <v>84</v>
      </c>
      <c r="AW593" s="14" t="s">
        <v>4</v>
      </c>
      <c r="AX593" s="14" t="s">
        <v>82</v>
      </c>
      <c r="AY593" s="262" t="s">
        <v>137</v>
      </c>
    </row>
    <row r="594" s="2" customFormat="1" ht="37.8" customHeight="1">
      <c r="A594" s="38"/>
      <c r="B594" s="39"/>
      <c r="C594" s="227" t="s">
        <v>764</v>
      </c>
      <c r="D594" s="227" t="s">
        <v>140</v>
      </c>
      <c r="E594" s="228" t="s">
        <v>765</v>
      </c>
      <c r="F594" s="229" t="s">
        <v>766</v>
      </c>
      <c r="G594" s="230" t="s">
        <v>414</v>
      </c>
      <c r="H594" s="231">
        <v>35.600000000000001</v>
      </c>
      <c r="I594" s="232"/>
      <c r="J594" s="233">
        <f>ROUND(I594*H594,2)</f>
        <v>0</v>
      </c>
      <c r="K594" s="234"/>
      <c r="L594" s="44"/>
      <c r="M594" s="235" t="s">
        <v>1</v>
      </c>
      <c r="N594" s="236" t="s">
        <v>39</v>
      </c>
      <c r="O594" s="91"/>
      <c r="P594" s="237">
        <f>O594*H594</f>
        <v>0</v>
      </c>
      <c r="Q594" s="237">
        <v>0</v>
      </c>
      <c r="R594" s="237">
        <f>Q594*H594</f>
        <v>0</v>
      </c>
      <c r="S594" s="237">
        <v>0</v>
      </c>
      <c r="T594" s="238">
        <f>S594*H594</f>
        <v>0</v>
      </c>
      <c r="U594" s="38"/>
      <c r="V594" s="38"/>
      <c r="W594" s="38"/>
      <c r="X594" s="38"/>
      <c r="Y594" s="38"/>
      <c r="Z594" s="38"/>
      <c r="AA594" s="38"/>
      <c r="AB594" s="38"/>
      <c r="AC594" s="38"/>
      <c r="AD594" s="38"/>
      <c r="AE594" s="38"/>
      <c r="AR594" s="239" t="s">
        <v>261</v>
      </c>
      <c r="AT594" s="239" t="s">
        <v>140</v>
      </c>
      <c r="AU594" s="239" t="s">
        <v>84</v>
      </c>
      <c r="AY594" s="17" t="s">
        <v>137</v>
      </c>
      <c r="BE594" s="240">
        <f>IF(N594="základní",J594,0)</f>
        <v>0</v>
      </c>
      <c r="BF594" s="240">
        <f>IF(N594="snížená",J594,0)</f>
        <v>0</v>
      </c>
      <c r="BG594" s="240">
        <f>IF(N594="zákl. přenesená",J594,0)</f>
        <v>0</v>
      </c>
      <c r="BH594" s="240">
        <f>IF(N594="sníž. přenesená",J594,0)</f>
        <v>0</v>
      </c>
      <c r="BI594" s="240">
        <f>IF(N594="nulová",J594,0)</f>
        <v>0</v>
      </c>
      <c r="BJ594" s="17" t="s">
        <v>82</v>
      </c>
      <c r="BK594" s="240">
        <f>ROUND(I594*H594,2)</f>
        <v>0</v>
      </c>
      <c r="BL594" s="17" t="s">
        <v>261</v>
      </c>
      <c r="BM594" s="239" t="s">
        <v>767</v>
      </c>
    </row>
    <row r="595" s="13" customFormat="1">
      <c r="A595" s="13"/>
      <c r="B595" s="241"/>
      <c r="C595" s="242"/>
      <c r="D595" s="243" t="s">
        <v>146</v>
      </c>
      <c r="E595" s="244" t="s">
        <v>1</v>
      </c>
      <c r="F595" s="245" t="s">
        <v>147</v>
      </c>
      <c r="G595" s="242"/>
      <c r="H595" s="244" t="s">
        <v>1</v>
      </c>
      <c r="I595" s="246"/>
      <c r="J595" s="242"/>
      <c r="K595" s="242"/>
      <c r="L595" s="247"/>
      <c r="M595" s="248"/>
      <c r="N595" s="249"/>
      <c r="O595" s="249"/>
      <c r="P595" s="249"/>
      <c r="Q595" s="249"/>
      <c r="R595" s="249"/>
      <c r="S595" s="249"/>
      <c r="T595" s="250"/>
      <c r="U595" s="13"/>
      <c r="V595" s="13"/>
      <c r="W595" s="13"/>
      <c r="X595" s="13"/>
      <c r="Y595" s="13"/>
      <c r="Z595" s="13"/>
      <c r="AA595" s="13"/>
      <c r="AB595" s="13"/>
      <c r="AC595" s="13"/>
      <c r="AD595" s="13"/>
      <c r="AE595" s="13"/>
      <c r="AT595" s="251" t="s">
        <v>146</v>
      </c>
      <c r="AU595" s="251" t="s">
        <v>84</v>
      </c>
      <c r="AV595" s="13" t="s">
        <v>82</v>
      </c>
      <c r="AW595" s="13" t="s">
        <v>30</v>
      </c>
      <c r="AX595" s="13" t="s">
        <v>74</v>
      </c>
      <c r="AY595" s="251" t="s">
        <v>137</v>
      </c>
    </row>
    <row r="596" s="14" customFormat="1">
      <c r="A596" s="14"/>
      <c r="B596" s="252"/>
      <c r="C596" s="253"/>
      <c r="D596" s="243" t="s">
        <v>146</v>
      </c>
      <c r="E596" s="254" t="s">
        <v>1</v>
      </c>
      <c r="F596" s="255" t="s">
        <v>768</v>
      </c>
      <c r="G596" s="253"/>
      <c r="H596" s="256">
        <v>35.600000000000001</v>
      </c>
      <c r="I596" s="257"/>
      <c r="J596" s="253"/>
      <c r="K596" s="253"/>
      <c r="L596" s="258"/>
      <c r="M596" s="259"/>
      <c r="N596" s="260"/>
      <c r="O596" s="260"/>
      <c r="P596" s="260"/>
      <c r="Q596" s="260"/>
      <c r="R596" s="260"/>
      <c r="S596" s="260"/>
      <c r="T596" s="261"/>
      <c r="U596" s="14"/>
      <c r="V596" s="14"/>
      <c r="W596" s="14"/>
      <c r="X596" s="14"/>
      <c r="Y596" s="14"/>
      <c r="Z596" s="14"/>
      <c r="AA596" s="14"/>
      <c r="AB596" s="14"/>
      <c r="AC596" s="14"/>
      <c r="AD596" s="14"/>
      <c r="AE596" s="14"/>
      <c r="AT596" s="262" t="s">
        <v>146</v>
      </c>
      <c r="AU596" s="262" t="s">
        <v>84</v>
      </c>
      <c r="AV596" s="14" t="s">
        <v>84</v>
      </c>
      <c r="AW596" s="14" t="s">
        <v>30</v>
      </c>
      <c r="AX596" s="14" t="s">
        <v>74</v>
      </c>
      <c r="AY596" s="262" t="s">
        <v>137</v>
      </c>
    </row>
    <row r="597" s="15" customFormat="1">
      <c r="A597" s="15"/>
      <c r="B597" s="263"/>
      <c r="C597" s="264"/>
      <c r="D597" s="243" t="s">
        <v>146</v>
      </c>
      <c r="E597" s="265" t="s">
        <v>1</v>
      </c>
      <c r="F597" s="266" t="s">
        <v>151</v>
      </c>
      <c r="G597" s="264"/>
      <c r="H597" s="267">
        <v>35.600000000000001</v>
      </c>
      <c r="I597" s="268"/>
      <c r="J597" s="264"/>
      <c r="K597" s="264"/>
      <c r="L597" s="269"/>
      <c r="M597" s="270"/>
      <c r="N597" s="271"/>
      <c r="O597" s="271"/>
      <c r="P597" s="271"/>
      <c r="Q597" s="271"/>
      <c r="R597" s="271"/>
      <c r="S597" s="271"/>
      <c r="T597" s="272"/>
      <c r="U597" s="15"/>
      <c r="V597" s="15"/>
      <c r="W597" s="15"/>
      <c r="X597" s="15"/>
      <c r="Y597" s="15"/>
      <c r="Z597" s="15"/>
      <c r="AA597" s="15"/>
      <c r="AB597" s="15"/>
      <c r="AC597" s="15"/>
      <c r="AD597" s="15"/>
      <c r="AE597" s="15"/>
      <c r="AT597" s="273" t="s">
        <v>146</v>
      </c>
      <c r="AU597" s="273" t="s">
        <v>84</v>
      </c>
      <c r="AV597" s="15" t="s">
        <v>144</v>
      </c>
      <c r="AW597" s="15" t="s">
        <v>30</v>
      </c>
      <c r="AX597" s="15" t="s">
        <v>82</v>
      </c>
      <c r="AY597" s="273" t="s">
        <v>137</v>
      </c>
    </row>
    <row r="598" s="2" customFormat="1" ht="16.5" customHeight="1">
      <c r="A598" s="38"/>
      <c r="B598" s="39"/>
      <c r="C598" s="274" t="s">
        <v>769</v>
      </c>
      <c r="D598" s="274" t="s">
        <v>254</v>
      </c>
      <c r="E598" s="275" t="s">
        <v>770</v>
      </c>
      <c r="F598" s="276" t="s">
        <v>771</v>
      </c>
      <c r="G598" s="277" t="s">
        <v>143</v>
      </c>
      <c r="H598" s="278">
        <v>1.1499999999999999</v>
      </c>
      <c r="I598" s="279"/>
      <c r="J598" s="280">
        <f>ROUND(I598*H598,2)</f>
        <v>0</v>
      </c>
      <c r="K598" s="281"/>
      <c r="L598" s="282"/>
      <c r="M598" s="283" t="s">
        <v>1</v>
      </c>
      <c r="N598" s="284" t="s">
        <v>39</v>
      </c>
      <c r="O598" s="91"/>
      <c r="P598" s="237">
        <f>O598*H598</f>
        <v>0</v>
      </c>
      <c r="Q598" s="237">
        <v>0.55000000000000004</v>
      </c>
      <c r="R598" s="237">
        <f>Q598*H598</f>
        <v>0.63249999999999995</v>
      </c>
      <c r="S598" s="237">
        <v>0</v>
      </c>
      <c r="T598" s="238">
        <f>S598*H598</f>
        <v>0</v>
      </c>
      <c r="U598" s="38"/>
      <c r="V598" s="38"/>
      <c r="W598" s="38"/>
      <c r="X598" s="38"/>
      <c r="Y598" s="38"/>
      <c r="Z598" s="38"/>
      <c r="AA598" s="38"/>
      <c r="AB598" s="38"/>
      <c r="AC598" s="38"/>
      <c r="AD598" s="38"/>
      <c r="AE598" s="38"/>
      <c r="AR598" s="239" t="s">
        <v>362</v>
      </c>
      <c r="AT598" s="239" t="s">
        <v>254</v>
      </c>
      <c r="AU598" s="239" t="s">
        <v>84</v>
      </c>
      <c r="AY598" s="17" t="s">
        <v>137</v>
      </c>
      <c r="BE598" s="240">
        <f>IF(N598="základní",J598,0)</f>
        <v>0</v>
      </c>
      <c r="BF598" s="240">
        <f>IF(N598="snížená",J598,0)</f>
        <v>0</v>
      </c>
      <c r="BG598" s="240">
        <f>IF(N598="zákl. přenesená",J598,0)</f>
        <v>0</v>
      </c>
      <c r="BH598" s="240">
        <f>IF(N598="sníž. přenesená",J598,0)</f>
        <v>0</v>
      </c>
      <c r="BI598" s="240">
        <f>IF(N598="nulová",J598,0)</f>
        <v>0</v>
      </c>
      <c r="BJ598" s="17" t="s">
        <v>82</v>
      </c>
      <c r="BK598" s="240">
        <f>ROUND(I598*H598,2)</f>
        <v>0</v>
      </c>
      <c r="BL598" s="17" t="s">
        <v>261</v>
      </c>
      <c r="BM598" s="239" t="s">
        <v>772</v>
      </c>
    </row>
    <row r="599" s="2" customFormat="1">
      <c r="A599" s="38"/>
      <c r="B599" s="39"/>
      <c r="C599" s="40"/>
      <c r="D599" s="243" t="s">
        <v>258</v>
      </c>
      <c r="E599" s="40"/>
      <c r="F599" s="285" t="s">
        <v>741</v>
      </c>
      <c r="G599" s="40"/>
      <c r="H599" s="40"/>
      <c r="I599" s="286"/>
      <c r="J599" s="40"/>
      <c r="K599" s="40"/>
      <c r="L599" s="44"/>
      <c r="M599" s="287"/>
      <c r="N599" s="288"/>
      <c r="O599" s="91"/>
      <c r="P599" s="91"/>
      <c r="Q599" s="91"/>
      <c r="R599" s="91"/>
      <c r="S599" s="91"/>
      <c r="T599" s="92"/>
      <c r="U599" s="38"/>
      <c r="V599" s="38"/>
      <c r="W599" s="38"/>
      <c r="X599" s="38"/>
      <c r="Y599" s="38"/>
      <c r="Z599" s="38"/>
      <c r="AA599" s="38"/>
      <c r="AB599" s="38"/>
      <c r="AC599" s="38"/>
      <c r="AD599" s="38"/>
      <c r="AE599" s="38"/>
      <c r="AT599" s="17" t="s">
        <v>258</v>
      </c>
      <c r="AU599" s="17" t="s">
        <v>84</v>
      </c>
    </row>
    <row r="600" s="13" customFormat="1">
      <c r="A600" s="13"/>
      <c r="B600" s="241"/>
      <c r="C600" s="242"/>
      <c r="D600" s="243" t="s">
        <v>146</v>
      </c>
      <c r="E600" s="244" t="s">
        <v>1</v>
      </c>
      <c r="F600" s="245" t="s">
        <v>147</v>
      </c>
      <c r="G600" s="242"/>
      <c r="H600" s="244" t="s">
        <v>1</v>
      </c>
      <c r="I600" s="246"/>
      <c r="J600" s="242"/>
      <c r="K600" s="242"/>
      <c r="L600" s="247"/>
      <c r="M600" s="248"/>
      <c r="N600" s="249"/>
      <c r="O600" s="249"/>
      <c r="P600" s="249"/>
      <c r="Q600" s="249"/>
      <c r="R600" s="249"/>
      <c r="S600" s="249"/>
      <c r="T600" s="250"/>
      <c r="U600" s="13"/>
      <c r="V600" s="13"/>
      <c r="W600" s="13"/>
      <c r="X600" s="13"/>
      <c r="Y600" s="13"/>
      <c r="Z600" s="13"/>
      <c r="AA600" s="13"/>
      <c r="AB600" s="13"/>
      <c r="AC600" s="13"/>
      <c r="AD600" s="13"/>
      <c r="AE600" s="13"/>
      <c r="AT600" s="251" t="s">
        <v>146</v>
      </c>
      <c r="AU600" s="251" t="s">
        <v>84</v>
      </c>
      <c r="AV600" s="13" t="s">
        <v>82</v>
      </c>
      <c r="AW600" s="13" t="s">
        <v>30</v>
      </c>
      <c r="AX600" s="13" t="s">
        <v>74</v>
      </c>
      <c r="AY600" s="251" t="s">
        <v>137</v>
      </c>
    </row>
    <row r="601" s="14" customFormat="1">
      <c r="A601" s="14"/>
      <c r="B601" s="252"/>
      <c r="C601" s="253"/>
      <c r="D601" s="243" t="s">
        <v>146</v>
      </c>
      <c r="E601" s="254" t="s">
        <v>1</v>
      </c>
      <c r="F601" s="255" t="s">
        <v>773</v>
      </c>
      <c r="G601" s="253"/>
      <c r="H601" s="256">
        <v>1</v>
      </c>
      <c r="I601" s="257"/>
      <c r="J601" s="253"/>
      <c r="K601" s="253"/>
      <c r="L601" s="258"/>
      <c r="M601" s="259"/>
      <c r="N601" s="260"/>
      <c r="O601" s="260"/>
      <c r="P601" s="260"/>
      <c r="Q601" s="260"/>
      <c r="R601" s="260"/>
      <c r="S601" s="260"/>
      <c r="T601" s="261"/>
      <c r="U601" s="14"/>
      <c r="V601" s="14"/>
      <c r="W601" s="14"/>
      <c r="X601" s="14"/>
      <c r="Y601" s="14"/>
      <c r="Z601" s="14"/>
      <c r="AA601" s="14"/>
      <c r="AB601" s="14"/>
      <c r="AC601" s="14"/>
      <c r="AD601" s="14"/>
      <c r="AE601" s="14"/>
      <c r="AT601" s="262" t="s">
        <v>146</v>
      </c>
      <c r="AU601" s="262" t="s">
        <v>84</v>
      </c>
      <c r="AV601" s="14" t="s">
        <v>84</v>
      </c>
      <c r="AW601" s="14" t="s">
        <v>30</v>
      </c>
      <c r="AX601" s="14" t="s">
        <v>74</v>
      </c>
      <c r="AY601" s="262" t="s">
        <v>137</v>
      </c>
    </row>
    <row r="602" s="15" customFormat="1">
      <c r="A602" s="15"/>
      <c r="B602" s="263"/>
      <c r="C602" s="264"/>
      <c r="D602" s="243" t="s">
        <v>146</v>
      </c>
      <c r="E602" s="265" t="s">
        <v>1</v>
      </c>
      <c r="F602" s="266" t="s">
        <v>151</v>
      </c>
      <c r="G602" s="264"/>
      <c r="H602" s="267">
        <v>1</v>
      </c>
      <c r="I602" s="268"/>
      <c r="J602" s="264"/>
      <c r="K602" s="264"/>
      <c r="L602" s="269"/>
      <c r="M602" s="270"/>
      <c r="N602" s="271"/>
      <c r="O602" s="271"/>
      <c r="P602" s="271"/>
      <c r="Q602" s="271"/>
      <c r="R602" s="271"/>
      <c r="S602" s="271"/>
      <c r="T602" s="272"/>
      <c r="U602" s="15"/>
      <c r="V602" s="15"/>
      <c r="W602" s="15"/>
      <c r="X602" s="15"/>
      <c r="Y602" s="15"/>
      <c r="Z602" s="15"/>
      <c r="AA602" s="15"/>
      <c r="AB602" s="15"/>
      <c r="AC602" s="15"/>
      <c r="AD602" s="15"/>
      <c r="AE602" s="15"/>
      <c r="AT602" s="273" t="s">
        <v>146</v>
      </c>
      <c r="AU602" s="273" t="s">
        <v>84</v>
      </c>
      <c r="AV602" s="15" t="s">
        <v>144</v>
      </c>
      <c r="AW602" s="15" t="s">
        <v>30</v>
      </c>
      <c r="AX602" s="15" t="s">
        <v>82</v>
      </c>
      <c r="AY602" s="273" t="s">
        <v>137</v>
      </c>
    </row>
    <row r="603" s="14" customFormat="1">
      <c r="A603" s="14"/>
      <c r="B603" s="252"/>
      <c r="C603" s="253"/>
      <c r="D603" s="243" t="s">
        <v>146</v>
      </c>
      <c r="E603" s="253"/>
      <c r="F603" s="255" t="s">
        <v>774</v>
      </c>
      <c r="G603" s="253"/>
      <c r="H603" s="256">
        <v>1.1499999999999999</v>
      </c>
      <c r="I603" s="257"/>
      <c r="J603" s="253"/>
      <c r="K603" s="253"/>
      <c r="L603" s="258"/>
      <c r="M603" s="259"/>
      <c r="N603" s="260"/>
      <c r="O603" s="260"/>
      <c r="P603" s="260"/>
      <c r="Q603" s="260"/>
      <c r="R603" s="260"/>
      <c r="S603" s="260"/>
      <c r="T603" s="261"/>
      <c r="U603" s="14"/>
      <c r="V603" s="14"/>
      <c r="W603" s="14"/>
      <c r="X603" s="14"/>
      <c r="Y603" s="14"/>
      <c r="Z603" s="14"/>
      <c r="AA603" s="14"/>
      <c r="AB603" s="14"/>
      <c r="AC603" s="14"/>
      <c r="AD603" s="14"/>
      <c r="AE603" s="14"/>
      <c r="AT603" s="262" t="s">
        <v>146</v>
      </c>
      <c r="AU603" s="262" t="s">
        <v>84</v>
      </c>
      <c r="AV603" s="14" t="s">
        <v>84</v>
      </c>
      <c r="AW603" s="14" t="s">
        <v>4</v>
      </c>
      <c r="AX603" s="14" t="s">
        <v>82</v>
      </c>
      <c r="AY603" s="262" t="s">
        <v>137</v>
      </c>
    </row>
    <row r="604" s="2" customFormat="1" ht="33" customHeight="1">
      <c r="A604" s="38"/>
      <c r="B604" s="39"/>
      <c r="C604" s="227" t="s">
        <v>775</v>
      </c>
      <c r="D604" s="227" t="s">
        <v>140</v>
      </c>
      <c r="E604" s="228" t="s">
        <v>776</v>
      </c>
      <c r="F604" s="229" t="s">
        <v>777</v>
      </c>
      <c r="G604" s="230" t="s">
        <v>154</v>
      </c>
      <c r="H604" s="231">
        <v>311</v>
      </c>
      <c r="I604" s="232"/>
      <c r="J604" s="233">
        <f>ROUND(I604*H604,2)</f>
        <v>0</v>
      </c>
      <c r="K604" s="234"/>
      <c r="L604" s="44"/>
      <c r="M604" s="235" t="s">
        <v>1</v>
      </c>
      <c r="N604" s="236" t="s">
        <v>39</v>
      </c>
      <c r="O604" s="91"/>
      <c r="P604" s="237">
        <f>O604*H604</f>
        <v>0</v>
      </c>
      <c r="Q604" s="237">
        <v>0.01438</v>
      </c>
      <c r="R604" s="237">
        <f>Q604*H604</f>
        <v>4.4721799999999998</v>
      </c>
      <c r="S604" s="237">
        <v>0</v>
      </c>
      <c r="T604" s="238">
        <f>S604*H604</f>
        <v>0</v>
      </c>
      <c r="U604" s="38"/>
      <c r="V604" s="38"/>
      <c r="W604" s="38"/>
      <c r="X604" s="38"/>
      <c r="Y604" s="38"/>
      <c r="Z604" s="38"/>
      <c r="AA604" s="38"/>
      <c r="AB604" s="38"/>
      <c r="AC604" s="38"/>
      <c r="AD604" s="38"/>
      <c r="AE604" s="38"/>
      <c r="AR604" s="239" t="s">
        <v>261</v>
      </c>
      <c r="AT604" s="239" t="s">
        <v>140</v>
      </c>
      <c r="AU604" s="239" t="s">
        <v>84</v>
      </c>
      <c r="AY604" s="17" t="s">
        <v>137</v>
      </c>
      <c r="BE604" s="240">
        <f>IF(N604="základní",J604,0)</f>
        <v>0</v>
      </c>
      <c r="BF604" s="240">
        <f>IF(N604="snížená",J604,0)</f>
        <v>0</v>
      </c>
      <c r="BG604" s="240">
        <f>IF(N604="zákl. přenesená",J604,0)</f>
        <v>0</v>
      </c>
      <c r="BH604" s="240">
        <f>IF(N604="sníž. přenesená",J604,0)</f>
        <v>0</v>
      </c>
      <c r="BI604" s="240">
        <f>IF(N604="nulová",J604,0)</f>
        <v>0</v>
      </c>
      <c r="BJ604" s="17" t="s">
        <v>82</v>
      </c>
      <c r="BK604" s="240">
        <f>ROUND(I604*H604,2)</f>
        <v>0</v>
      </c>
      <c r="BL604" s="17" t="s">
        <v>261</v>
      </c>
      <c r="BM604" s="239" t="s">
        <v>778</v>
      </c>
    </row>
    <row r="605" s="13" customFormat="1">
      <c r="A605" s="13"/>
      <c r="B605" s="241"/>
      <c r="C605" s="242"/>
      <c r="D605" s="243" t="s">
        <v>146</v>
      </c>
      <c r="E605" s="244" t="s">
        <v>1</v>
      </c>
      <c r="F605" s="245" t="s">
        <v>147</v>
      </c>
      <c r="G605" s="242"/>
      <c r="H605" s="244" t="s">
        <v>1</v>
      </c>
      <c r="I605" s="246"/>
      <c r="J605" s="242"/>
      <c r="K605" s="242"/>
      <c r="L605" s="247"/>
      <c r="M605" s="248"/>
      <c r="N605" s="249"/>
      <c r="O605" s="249"/>
      <c r="P605" s="249"/>
      <c r="Q605" s="249"/>
      <c r="R605" s="249"/>
      <c r="S605" s="249"/>
      <c r="T605" s="250"/>
      <c r="U605" s="13"/>
      <c r="V605" s="13"/>
      <c r="W605" s="13"/>
      <c r="X605" s="13"/>
      <c r="Y605" s="13"/>
      <c r="Z605" s="13"/>
      <c r="AA605" s="13"/>
      <c r="AB605" s="13"/>
      <c r="AC605" s="13"/>
      <c r="AD605" s="13"/>
      <c r="AE605" s="13"/>
      <c r="AT605" s="251" t="s">
        <v>146</v>
      </c>
      <c r="AU605" s="251" t="s">
        <v>84</v>
      </c>
      <c r="AV605" s="13" t="s">
        <v>82</v>
      </c>
      <c r="AW605" s="13" t="s">
        <v>30</v>
      </c>
      <c r="AX605" s="13" t="s">
        <v>74</v>
      </c>
      <c r="AY605" s="251" t="s">
        <v>137</v>
      </c>
    </row>
    <row r="606" s="13" customFormat="1">
      <c r="A606" s="13"/>
      <c r="B606" s="241"/>
      <c r="C606" s="242"/>
      <c r="D606" s="243" t="s">
        <v>146</v>
      </c>
      <c r="E606" s="244" t="s">
        <v>1</v>
      </c>
      <c r="F606" s="245" t="s">
        <v>625</v>
      </c>
      <c r="G606" s="242"/>
      <c r="H606" s="244" t="s">
        <v>1</v>
      </c>
      <c r="I606" s="246"/>
      <c r="J606" s="242"/>
      <c r="K606" s="242"/>
      <c r="L606" s="247"/>
      <c r="M606" s="248"/>
      <c r="N606" s="249"/>
      <c r="O606" s="249"/>
      <c r="P606" s="249"/>
      <c r="Q606" s="249"/>
      <c r="R606" s="249"/>
      <c r="S606" s="249"/>
      <c r="T606" s="250"/>
      <c r="U606" s="13"/>
      <c r="V606" s="13"/>
      <c r="W606" s="13"/>
      <c r="X606" s="13"/>
      <c r="Y606" s="13"/>
      <c r="Z606" s="13"/>
      <c r="AA606" s="13"/>
      <c r="AB606" s="13"/>
      <c r="AC606" s="13"/>
      <c r="AD606" s="13"/>
      <c r="AE606" s="13"/>
      <c r="AT606" s="251" t="s">
        <v>146</v>
      </c>
      <c r="AU606" s="251" t="s">
        <v>84</v>
      </c>
      <c r="AV606" s="13" t="s">
        <v>82</v>
      </c>
      <c r="AW606" s="13" t="s">
        <v>30</v>
      </c>
      <c r="AX606" s="13" t="s">
        <v>74</v>
      </c>
      <c r="AY606" s="251" t="s">
        <v>137</v>
      </c>
    </row>
    <row r="607" s="14" customFormat="1">
      <c r="A607" s="14"/>
      <c r="B607" s="252"/>
      <c r="C607" s="253"/>
      <c r="D607" s="243" t="s">
        <v>146</v>
      </c>
      <c r="E607" s="254" t="s">
        <v>1</v>
      </c>
      <c r="F607" s="255" t="s">
        <v>626</v>
      </c>
      <c r="G607" s="253"/>
      <c r="H607" s="256">
        <v>311</v>
      </c>
      <c r="I607" s="257"/>
      <c r="J607" s="253"/>
      <c r="K607" s="253"/>
      <c r="L607" s="258"/>
      <c r="M607" s="259"/>
      <c r="N607" s="260"/>
      <c r="O607" s="260"/>
      <c r="P607" s="260"/>
      <c r="Q607" s="260"/>
      <c r="R607" s="260"/>
      <c r="S607" s="260"/>
      <c r="T607" s="261"/>
      <c r="U607" s="14"/>
      <c r="V607" s="14"/>
      <c r="W607" s="14"/>
      <c r="X607" s="14"/>
      <c r="Y607" s="14"/>
      <c r="Z607" s="14"/>
      <c r="AA607" s="14"/>
      <c r="AB607" s="14"/>
      <c r="AC607" s="14"/>
      <c r="AD607" s="14"/>
      <c r="AE607" s="14"/>
      <c r="AT607" s="262" t="s">
        <v>146</v>
      </c>
      <c r="AU607" s="262" t="s">
        <v>84</v>
      </c>
      <c r="AV607" s="14" t="s">
        <v>84</v>
      </c>
      <c r="AW607" s="14" t="s">
        <v>30</v>
      </c>
      <c r="AX607" s="14" t="s">
        <v>74</v>
      </c>
      <c r="AY607" s="262" t="s">
        <v>137</v>
      </c>
    </row>
    <row r="608" s="15" customFormat="1">
      <c r="A608" s="15"/>
      <c r="B608" s="263"/>
      <c r="C608" s="264"/>
      <c r="D608" s="243" t="s">
        <v>146</v>
      </c>
      <c r="E608" s="265" t="s">
        <v>1</v>
      </c>
      <c r="F608" s="266" t="s">
        <v>151</v>
      </c>
      <c r="G608" s="264"/>
      <c r="H608" s="267">
        <v>311</v>
      </c>
      <c r="I608" s="268"/>
      <c r="J608" s="264"/>
      <c r="K608" s="264"/>
      <c r="L608" s="269"/>
      <c r="M608" s="270"/>
      <c r="N608" s="271"/>
      <c r="O608" s="271"/>
      <c r="P608" s="271"/>
      <c r="Q608" s="271"/>
      <c r="R608" s="271"/>
      <c r="S608" s="271"/>
      <c r="T608" s="272"/>
      <c r="U608" s="15"/>
      <c r="V608" s="15"/>
      <c r="W608" s="15"/>
      <c r="X608" s="15"/>
      <c r="Y608" s="15"/>
      <c r="Z608" s="15"/>
      <c r="AA608" s="15"/>
      <c r="AB608" s="15"/>
      <c r="AC608" s="15"/>
      <c r="AD608" s="15"/>
      <c r="AE608" s="15"/>
      <c r="AT608" s="273" t="s">
        <v>146</v>
      </c>
      <c r="AU608" s="273" t="s">
        <v>84</v>
      </c>
      <c r="AV608" s="15" t="s">
        <v>144</v>
      </c>
      <c r="AW608" s="15" t="s">
        <v>30</v>
      </c>
      <c r="AX608" s="15" t="s">
        <v>82</v>
      </c>
      <c r="AY608" s="273" t="s">
        <v>137</v>
      </c>
    </row>
    <row r="609" s="2" customFormat="1" ht="33" customHeight="1">
      <c r="A609" s="38"/>
      <c r="B609" s="39"/>
      <c r="C609" s="227" t="s">
        <v>779</v>
      </c>
      <c r="D609" s="227" t="s">
        <v>140</v>
      </c>
      <c r="E609" s="228" t="s">
        <v>780</v>
      </c>
      <c r="F609" s="229" t="s">
        <v>781</v>
      </c>
      <c r="G609" s="230" t="s">
        <v>154</v>
      </c>
      <c r="H609" s="231">
        <v>311</v>
      </c>
      <c r="I609" s="232"/>
      <c r="J609" s="233">
        <f>ROUND(I609*H609,2)</f>
        <v>0</v>
      </c>
      <c r="K609" s="234"/>
      <c r="L609" s="44"/>
      <c r="M609" s="235" t="s">
        <v>1</v>
      </c>
      <c r="N609" s="236" t="s">
        <v>39</v>
      </c>
      <c r="O609" s="91"/>
      <c r="P609" s="237">
        <f>O609*H609</f>
        <v>0</v>
      </c>
      <c r="Q609" s="237">
        <v>0</v>
      </c>
      <c r="R609" s="237">
        <f>Q609*H609</f>
        <v>0</v>
      </c>
      <c r="S609" s="237">
        <v>0</v>
      </c>
      <c r="T609" s="238">
        <f>S609*H609</f>
        <v>0</v>
      </c>
      <c r="U609" s="38"/>
      <c r="V609" s="38"/>
      <c r="W609" s="38"/>
      <c r="X609" s="38"/>
      <c r="Y609" s="38"/>
      <c r="Z609" s="38"/>
      <c r="AA609" s="38"/>
      <c r="AB609" s="38"/>
      <c r="AC609" s="38"/>
      <c r="AD609" s="38"/>
      <c r="AE609" s="38"/>
      <c r="AR609" s="239" t="s">
        <v>261</v>
      </c>
      <c r="AT609" s="239" t="s">
        <v>140</v>
      </c>
      <c r="AU609" s="239" t="s">
        <v>84</v>
      </c>
      <c r="AY609" s="17" t="s">
        <v>137</v>
      </c>
      <c r="BE609" s="240">
        <f>IF(N609="základní",J609,0)</f>
        <v>0</v>
      </c>
      <c r="BF609" s="240">
        <f>IF(N609="snížená",J609,0)</f>
        <v>0</v>
      </c>
      <c r="BG609" s="240">
        <f>IF(N609="zákl. přenesená",J609,0)</f>
        <v>0</v>
      </c>
      <c r="BH609" s="240">
        <f>IF(N609="sníž. přenesená",J609,0)</f>
        <v>0</v>
      </c>
      <c r="BI609" s="240">
        <f>IF(N609="nulová",J609,0)</f>
        <v>0</v>
      </c>
      <c r="BJ609" s="17" t="s">
        <v>82</v>
      </c>
      <c r="BK609" s="240">
        <f>ROUND(I609*H609,2)</f>
        <v>0</v>
      </c>
      <c r="BL609" s="17" t="s">
        <v>261</v>
      </c>
      <c r="BM609" s="239" t="s">
        <v>782</v>
      </c>
    </row>
    <row r="610" s="13" customFormat="1">
      <c r="A610" s="13"/>
      <c r="B610" s="241"/>
      <c r="C610" s="242"/>
      <c r="D610" s="243" t="s">
        <v>146</v>
      </c>
      <c r="E610" s="244" t="s">
        <v>1</v>
      </c>
      <c r="F610" s="245" t="s">
        <v>147</v>
      </c>
      <c r="G610" s="242"/>
      <c r="H610" s="244" t="s">
        <v>1</v>
      </c>
      <c r="I610" s="246"/>
      <c r="J610" s="242"/>
      <c r="K610" s="242"/>
      <c r="L610" s="247"/>
      <c r="M610" s="248"/>
      <c r="N610" s="249"/>
      <c r="O610" s="249"/>
      <c r="P610" s="249"/>
      <c r="Q610" s="249"/>
      <c r="R610" s="249"/>
      <c r="S610" s="249"/>
      <c r="T610" s="250"/>
      <c r="U610" s="13"/>
      <c r="V610" s="13"/>
      <c r="W610" s="13"/>
      <c r="X610" s="13"/>
      <c r="Y610" s="13"/>
      <c r="Z610" s="13"/>
      <c r="AA610" s="13"/>
      <c r="AB610" s="13"/>
      <c r="AC610" s="13"/>
      <c r="AD610" s="13"/>
      <c r="AE610" s="13"/>
      <c r="AT610" s="251" t="s">
        <v>146</v>
      </c>
      <c r="AU610" s="251" t="s">
        <v>84</v>
      </c>
      <c r="AV610" s="13" t="s">
        <v>82</v>
      </c>
      <c r="AW610" s="13" t="s">
        <v>30</v>
      </c>
      <c r="AX610" s="13" t="s">
        <v>74</v>
      </c>
      <c r="AY610" s="251" t="s">
        <v>137</v>
      </c>
    </row>
    <row r="611" s="13" customFormat="1">
      <c r="A611" s="13"/>
      <c r="B611" s="241"/>
      <c r="C611" s="242"/>
      <c r="D611" s="243" t="s">
        <v>146</v>
      </c>
      <c r="E611" s="244" t="s">
        <v>1</v>
      </c>
      <c r="F611" s="245" t="s">
        <v>625</v>
      </c>
      <c r="G611" s="242"/>
      <c r="H611" s="244" t="s">
        <v>1</v>
      </c>
      <c r="I611" s="246"/>
      <c r="J611" s="242"/>
      <c r="K611" s="242"/>
      <c r="L611" s="247"/>
      <c r="M611" s="248"/>
      <c r="N611" s="249"/>
      <c r="O611" s="249"/>
      <c r="P611" s="249"/>
      <c r="Q611" s="249"/>
      <c r="R611" s="249"/>
      <c r="S611" s="249"/>
      <c r="T611" s="250"/>
      <c r="U611" s="13"/>
      <c r="V611" s="13"/>
      <c r="W611" s="13"/>
      <c r="X611" s="13"/>
      <c r="Y611" s="13"/>
      <c r="Z611" s="13"/>
      <c r="AA611" s="13"/>
      <c r="AB611" s="13"/>
      <c r="AC611" s="13"/>
      <c r="AD611" s="13"/>
      <c r="AE611" s="13"/>
      <c r="AT611" s="251" t="s">
        <v>146</v>
      </c>
      <c r="AU611" s="251" t="s">
        <v>84</v>
      </c>
      <c r="AV611" s="13" t="s">
        <v>82</v>
      </c>
      <c r="AW611" s="13" t="s">
        <v>30</v>
      </c>
      <c r="AX611" s="13" t="s">
        <v>74</v>
      </c>
      <c r="AY611" s="251" t="s">
        <v>137</v>
      </c>
    </row>
    <row r="612" s="14" customFormat="1">
      <c r="A612" s="14"/>
      <c r="B612" s="252"/>
      <c r="C612" s="253"/>
      <c r="D612" s="243" t="s">
        <v>146</v>
      </c>
      <c r="E612" s="254" t="s">
        <v>1</v>
      </c>
      <c r="F612" s="255" t="s">
        <v>626</v>
      </c>
      <c r="G612" s="253"/>
      <c r="H612" s="256">
        <v>311</v>
      </c>
      <c r="I612" s="257"/>
      <c r="J612" s="253"/>
      <c r="K612" s="253"/>
      <c r="L612" s="258"/>
      <c r="M612" s="259"/>
      <c r="N612" s="260"/>
      <c r="O612" s="260"/>
      <c r="P612" s="260"/>
      <c r="Q612" s="260"/>
      <c r="R612" s="260"/>
      <c r="S612" s="260"/>
      <c r="T612" s="261"/>
      <c r="U612" s="14"/>
      <c r="V612" s="14"/>
      <c r="W612" s="14"/>
      <c r="X612" s="14"/>
      <c r="Y612" s="14"/>
      <c r="Z612" s="14"/>
      <c r="AA612" s="14"/>
      <c r="AB612" s="14"/>
      <c r="AC612" s="14"/>
      <c r="AD612" s="14"/>
      <c r="AE612" s="14"/>
      <c r="AT612" s="262" t="s">
        <v>146</v>
      </c>
      <c r="AU612" s="262" t="s">
        <v>84</v>
      </c>
      <c r="AV612" s="14" t="s">
        <v>84</v>
      </c>
      <c r="AW612" s="14" t="s">
        <v>30</v>
      </c>
      <c r="AX612" s="14" t="s">
        <v>74</v>
      </c>
      <c r="AY612" s="262" t="s">
        <v>137</v>
      </c>
    </row>
    <row r="613" s="15" customFormat="1">
      <c r="A613" s="15"/>
      <c r="B613" s="263"/>
      <c r="C613" s="264"/>
      <c r="D613" s="243" t="s">
        <v>146</v>
      </c>
      <c r="E613" s="265" t="s">
        <v>1</v>
      </c>
      <c r="F613" s="266" t="s">
        <v>151</v>
      </c>
      <c r="G613" s="264"/>
      <c r="H613" s="267">
        <v>311</v>
      </c>
      <c r="I613" s="268"/>
      <c r="J613" s="264"/>
      <c r="K613" s="264"/>
      <c r="L613" s="269"/>
      <c r="M613" s="270"/>
      <c r="N613" s="271"/>
      <c r="O613" s="271"/>
      <c r="P613" s="271"/>
      <c r="Q613" s="271"/>
      <c r="R613" s="271"/>
      <c r="S613" s="271"/>
      <c r="T613" s="272"/>
      <c r="U613" s="15"/>
      <c r="V613" s="15"/>
      <c r="W613" s="15"/>
      <c r="X613" s="15"/>
      <c r="Y613" s="15"/>
      <c r="Z613" s="15"/>
      <c r="AA613" s="15"/>
      <c r="AB613" s="15"/>
      <c r="AC613" s="15"/>
      <c r="AD613" s="15"/>
      <c r="AE613" s="15"/>
      <c r="AT613" s="273" t="s">
        <v>146</v>
      </c>
      <c r="AU613" s="273" t="s">
        <v>84</v>
      </c>
      <c r="AV613" s="15" t="s">
        <v>144</v>
      </c>
      <c r="AW613" s="15" t="s">
        <v>30</v>
      </c>
      <c r="AX613" s="15" t="s">
        <v>82</v>
      </c>
      <c r="AY613" s="273" t="s">
        <v>137</v>
      </c>
    </row>
    <row r="614" s="2" customFormat="1" ht="16.5" customHeight="1">
      <c r="A614" s="38"/>
      <c r="B614" s="39"/>
      <c r="C614" s="274" t="s">
        <v>783</v>
      </c>
      <c r="D614" s="274" t="s">
        <v>254</v>
      </c>
      <c r="E614" s="275" t="s">
        <v>784</v>
      </c>
      <c r="F614" s="276" t="s">
        <v>785</v>
      </c>
      <c r="G614" s="277" t="s">
        <v>143</v>
      </c>
      <c r="H614" s="278">
        <v>7.8680000000000003</v>
      </c>
      <c r="I614" s="279"/>
      <c r="J614" s="280">
        <f>ROUND(I614*H614,2)</f>
        <v>0</v>
      </c>
      <c r="K614" s="281"/>
      <c r="L614" s="282"/>
      <c r="M614" s="283" t="s">
        <v>1</v>
      </c>
      <c r="N614" s="284" t="s">
        <v>39</v>
      </c>
      <c r="O614" s="91"/>
      <c r="P614" s="237">
        <f>O614*H614</f>
        <v>0</v>
      </c>
      <c r="Q614" s="237">
        <v>0.55000000000000004</v>
      </c>
      <c r="R614" s="237">
        <f>Q614*H614</f>
        <v>4.3274000000000008</v>
      </c>
      <c r="S614" s="237">
        <v>0</v>
      </c>
      <c r="T614" s="238">
        <f>S614*H614</f>
        <v>0</v>
      </c>
      <c r="U614" s="38"/>
      <c r="V614" s="38"/>
      <c r="W614" s="38"/>
      <c r="X614" s="38"/>
      <c r="Y614" s="38"/>
      <c r="Z614" s="38"/>
      <c r="AA614" s="38"/>
      <c r="AB614" s="38"/>
      <c r="AC614" s="38"/>
      <c r="AD614" s="38"/>
      <c r="AE614" s="38"/>
      <c r="AR614" s="239" t="s">
        <v>362</v>
      </c>
      <c r="AT614" s="239" t="s">
        <v>254</v>
      </c>
      <c r="AU614" s="239" t="s">
        <v>84</v>
      </c>
      <c r="AY614" s="17" t="s">
        <v>137</v>
      </c>
      <c r="BE614" s="240">
        <f>IF(N614="základní",J614,0)</f>
        <v>0</v>
      </c>
      <c r="BF614" s="240">
        <f>IF(N614="snížená",J614,0)</f>
        <v>0</v>
      </c>
      <c r="BG614" s="240">
        <f>IF(N614="zákl. přenesená",J614,0)</f>
        <v>0</v>
      </c>
      <c r="BH614" s="240">
        <f>IF(N614="sníž. přenesená",J614,0)</f>
        <v>0</v>
      </c>
      <c r="BI614" s="240">
        <f>IF(N614="nulová",J614,0)</f>
        <v>0</v>
      </c>
      <c r="BJ614" s="17" t="s">
        <v>82</v>
      </c>
      <c r="BK614" s="240">
        <f>ROUND(I614*H614,2)</f>
        <v>0</v>
      </c>
      <c r="BL614" s="17" t="s">
        <v>261</v>
      </c>
      <c r="BM614" s="239" t="s">
        <v>786</v>
      </c>
    </row>
    <row r="615" s="13" customFormat="1">
      <c r="A615" s="13"/>
      <c r="B615" s="241"/>
      <c r="C615" s="242"/>
      <c r="D615" s="243" t="s">
        <v>146</v>
      </c>
      <c r="E615" s="244" t="s">
        <v>1</v>
      </c>
      <c r="F615" s="245" t="s">
        <v>147</v>
      </c>
      <c r="G615" s="242"/>
      <c r="H615" s="244" t="s">
        <v>1</v>
      </c>
      <c r="I615" s="246"/>
      <c r="J615" s="242"/>
      <c r="K615" s="242"/>
      <c r="L615" s="247"/>
      <c r="M615" s="248"/>
      <c r="N615" s="249"/>
      <c r="O615" s="249"/>
      <c r="P615" s="249"/>
      <c r="Q615" s="249"/>
      <c r="R615" s="249"/>
      <c r="S615" s="249"/>
      <c r="T615" s="250"/>
      <c r="U615" s="13"/>
      <c r="V615" s="13"/>
      <c r="W615" s="13"/>
      <c r="X615" s="13"/>
      <c r="Y615" s="13"/>
      <c r="Z615" s="13"/>
      <c r="AA615" s="13"/>
      <c r="AB615" s="13"/>
      <c r="AC615" s="13"/>
      <c r="AD615" s="13"/>
      <c r="AE615" s="13"/>
      <c r="AT615" s="251" t="s">
        <v>146</v>
      </c>
      <c r="AU615" s="251" t="s">
        <v>84</v>
      </c>
      <c r="AV615" s="13" t="s">
        <v>82</v>
      </c>
      <c r="AW615" s="13" t="s">
        <v>30</v>
      </c>
      <c r="AX615" s="13" t="s">
        <v>74</v>
      </c>
      <c r="AY615" s="251" t="s">
        <v>137</v>
      </c>
    </row>
    <row r="616" s="13" customFormat="1">
      <c r="A616" s="13"/>
      <c r="B616" s="241"/>
      <c r="C616" s="242"/>
      <c r="D616" s="243" t="s">
        <v>146</v>
      </c>
      <c r="E616" s="244" t="s">
        <v>1</v>
      </c>
      <c r="F616" s="245" t="s">
        <v>625</v>
      </c>
      <c r="G616" s="242"/>
      <c r="H616" s="244" t="s">
        <v>1</v>
      </c>
      <c r="I616" s="246"/>
      <c r="J616" s="242"/>
      <c r="K616" s="242"/>
      <c r="L616" s="247"/>
      <c r="M616" s="248"/>
      <c r="N616" s="249"/>
      <c r="O616" s="249"/>
      <c r="P616" s="249"/>
      <c r="Q616" s="249"/>
      <c r="R616" s="249"/>
      <c r="S616" s="249"/>
      <c r="T616" s="250"/>
      <c r="U616" s="13"/>
      <c r="V616" s="13"/>
      <c r="W616" s="13"/>
      <c r="X616" s="13"/>
      <c r="Y616" s="13"/>
      <c r="Z616" s="13"/>
      <c r="AA616" s="13"/>
      <c r="AB616" s="13"/>
      <c r="AC616" s="13"/>
      <c r="AD616" s="13"/>
      <c r="AE616" s="13"/>
      <c r="AT616" s="251" t="s">
        <v>146</v>
      </c>
      <c r="AU616" s="251" t="s">
        <v>84</v>
      </c>
      <c r="AV616" s="13" t="s">
        <v>82</v>
      </c>
      <c r="AW616" s="13" t="s">
        <v>30</v>
      </c>
      <c r="AX616" s="13" t="s">
        <v>74</v>
      </c>
      <c r="AY616" s="251" t="s">
        <v>137</v>
      </c>
    </row>
    <row r="617" s="14" customFormat="1">
      <c r="A617" s="14"/>
      <c r="B617" s="252"/>
      <c r="C617" s="253"/>
      <c r="D617" s="243" t="s">
        <v>146</v>
      </c>
      <c r="E617" s="254" t="s">
        <v>1</v>
      </c>
      <c r="F617" s="255" t="s">
        <v>787</v>
      </c>
      <c r="G617" s="253"/>
      <c r="H617" s="256">
        <v>6.8419999999999996</v>
      </c>
      <c r="I617" s="257"/>
      <c r="J617" s="253"/>
      <c r="K617" s="253"/>
      <c r="L617" s="258"/>
      <c r="M617" s="259"/>
      <c r="N617" s="260"/>
      <c r="O617" s="260"/>
      <c r="P617" s="260"/>
      <c r="Q617" s="260"/>
      <c r="R617" s="260"/>
      <c r="S617" s="260"/>
      <c r="T617" s="261"/>
      <c r="U617" s="14"/>
      <c r="V617" s="14"/>
      <c r="W617" s="14"/>
      <c r="X617" s="14"/>
      <c r="Y617" s="14"/>
      <c r="Z617" s="14"/>
      <c r="AA617" s="14"/>
      <c r="AB617" s="14"/>
      <c r="AC617" s="14"/>
      <c r="AD617" s="14"/>
      <c r="AE617" s="14"/>
      <c r="AT617" s="262" t="s">
        <v>146</v>
      </c>
      <c r="AU617" s="262" t="s">
        <v>84</v>
      </c>
      <c r="AV617" s="14" t="s">
        <v>84</v>
      </c>
      <c r="AW617" s="14" t="s">
        <v>30</v>
      </c>
      <c r="AX617" s="14" t="s">
        <v>74</v>
      </c>
      <c r="AY617" s="262" t="s">
        <v>137</v>
      </c>
    </row>
    <row r="618" s="15" customFormat="1">
      <c r="A618" s="15"/>
      <c r="B618" s="263"/>
      <c r="C618" s="264"/>
      <c r="D618" s="243" t="s">
        <v>146</v>
      </c>
      <c r="E618" s="265" t="s">
        <v>1</v>
      </c>
      <c r="F618" s="266" t="s">
        <v>151</v>
      </c>
      <c r="G618" s="264"/>
      <c r="H618" s="267">
        <v>6.8419999999999996</v>
      </c>
      <c r="I618" s="268"/>
      <c r="J618" s="264"/>
      <c r="K618" s="264"/>
      <c r="L618" s="269"/>
      <c r="M618" s="270"/>
      <c r="N618" s="271"/>
      <c r="O618" s="271"/>
      <c r="P618" s="271"/>
      <c r="Q618" s="271"/>
      <c r="R618" s="271"/>
      <c r="S618" s="271"/>
      <c r="T618" s="272"/>
      <c r="U618" s="15"/>
      <c r="V618" s="15"/>
      <c r="W618" s="15"/>
      <c r="X618" s="15"/>
      <c r="Y618" s="15"/>
      <c r="Z618" s="15"/>
      <c r="AA618" s="15"/>
      <c r="AB618" s="15"/>
      <c r="AC618" s="15"/>
      <c r="AD618" s="15"/>
      <c r="AE618" s="15"/>
      <c r="AT618" s="273" t="s">
        <v>146</v>
      </c>
      <c r="AU618" s="273" t="s">
        <v>84</v>
      </c>
      <c r="AV618" s="15" t="s">
        <v>144</v>
      </c>
      <c r="AW618" s="15" t="s">
        <v>30</v>
      </c>
      <c r="AX618" s="15" t="s">
        <v>82</v>
      </c>
      <c r="AY618" s="273" t="s">
        <v>137</v>
      </c>
    </row>
    <row r="619" s="14" customFormat="1">
      <c r="A619" s="14"/>
      <c r="B619" s="252"/>
      <c r="C619" s="253"/>
      <c r="D619" s="243" t="s">
        <v>146</v>
      </c>
      <c r="E619" s="253"/>
      <c r="F619" s="255" t="s">
        <v>788</v>
      </c>
      <c r="G619" s="253"/>
      <c r="H619" s="256">
        <v>7.8680000000000003</v>
      </c>
      <c r="I619" s="257"/>
      <c r="J619" s="253"/>
      <c r="K619" s="253"/>
      <c r="L619" s="258"/>
      <c r="M619" s="259"/>
      <c r="N619" s="260"/>
      <c r="O619" s="260"/>
      <c r="P619" s="260"/>
      <c r="Q619" s="260"/>
      <c r="R619" s="260"/>
      <c r="S619" s="260"/>
      <c r="T619" s="261"/>
      <c r="U619" s="14"/>
      <c r="V619" s="14"/>
      <c r="W619" s="14"/>
      <c r="X619" s="14"/>
      <c r="Y619" s="14"/>
      <c r="Z619" s="14"/>
      <c r="AA619" s="14"/>
      <c r="AB619" s="14"/>
      <c r="AC619" s="14"/>
      <c r="AD619" s="14"/>
      <c r="AE619" s="14"/>
      <c r="AT619" s="262" t="s">
        <v>146</v>
      </c>
      <c r="AU619" s="262" t="s">
        <v>84</v>
      </c>
      <c r="AV619" s="14" t="s">
        <v>84</v>
      </c>
      <c r="AW619" s="14" t="s">
        <v>4</v>
      </c>
      <c r="AX619" s="14" t="s">
        <v>82</v>
      </c>
      <c r="AY619" s="262" t="s">
        <v>137</v>
      </c>
    </row>
    <row r="620" s="2" customFormat="1" ht="16.5" customHeight="1">
      <c r="A620" s="38"/>
      <c r="B620" s="39"/>
      <c r="C620" s="227" t="s">
        <v>789</v>
      </c>
      <c r="D620" s="227" t="s">
        <v>140</v>
      </c>
      <c r="E620" s="228" t="s">
        <v>790</v>
      </c>
      <c r="F620" s="229" t="s">
        <v>791</v>
      </c>
      <c r="G620" s="230" t="s">
        <v>154</v>
      </c>
      <c r="H620" s="231">
        <v>312</v>
      </c>
      <c r="I620" s="232"/>
      <c r="J620" s="233">
        <f>ROUND(I620*H620,2)</f>
        <v>0</v>
      </c>
      <c r="K620" s="234"/>
      <c r="L620" s="44"/>
      <c r="M620" s="235" t="s">
        <v>1</v>
      </c>
      <c r="N620" s="236" t="s">
        <v>39</v>
      </c>
      <c r="O620" s="91"/>
      <c r="P620" s="237">
        <f>O620*H620</f>
        <v>0</v>
      </c>
      <c r="Q620" s="237">
        <v>0</v>
      </c>
      <c r="R620" s="237">
        <f>Q620*H620</f>
        <v>0</v>
      </c>
      <c r="S620" s="237">
        <v>0.014999999999999999</v>
      </c>
      <c r="T620" s="238">
        <f>S620*H620</f>
        <v>4.6799999999999997</v>
      </c>
      <c r="U620" s="38"/>
      <c r="V620" s="38"/>
      <c r="W620" s="38"/>
      <c r="X620" s="38"/>
      <c r="Y620" s="38"/>
      <c r="Z620" s="38"/>
      <c r="AA620" s="38"/>
      <c r="AB620" s="38"/>
      <c r="AC620" s="38"/>
      <c r="AD620" s="38"/>
      <c r="AE620" s="38"/>
      <c r="AR620" s="239" t="s">
        <v>261</v>
      </c>
      <c r="AT620" s="239" t="s">
        <v>140</v>
      </c>
      <c r="AU620" s="239" t="s">
        <v>84</v>
      </c>
      <c r="AY620" s="17" t="s">
        <v>137</v>
      </c>
      <c r="BE620" s="240">
        <f>IF(N620="základní",J620,0)</f>
        <v>0</v>
      </c>
      <c r="BF620" s="240">
        <f>IF(N620="snížená",J620,0)</f>
        <v>0</v>
      </c>
      <c r="BG620" s="240">
        <f>IF(N620="zákl. přenesená",J620,0)</f>
        <v>0</v>
      </c>
      <c r="BH620" s="240">
        <f>IF(N620="sníž. přenesená",J620,0)</f>
        <v>0</v>
      </c>
      <c r="BI620" s="240">
        <f>IF(N620="nulová",J620,0)</f>
        <v>0</v>
      </c>
      <c r="BJ620" s="17" t="s">
        <v>82</v>
      </c>
      <c r="BK620" s="240">
        <f>ROUND(I620*H620,2)</f>
        <v>0</v>
      </c>
      <c r="BL620" s="17" t="s">
        <v>261</v>
      </c>
      <c r="BM620" s="239" t="s">
        <v>792</v>
      </c>
    </row>
    <row r="621" s="13" customFormat="1">
      <c r="A621" s="13"/>
      <c r="B621" s="241"/>
      <c r="C621" s="242"/>
      <c r="D621" s="243" t="s">
        <v>146</v>
      </c>
      <c r="E621" s="244" t="s">
        <v>1</v>
      </c>
      <c r="F621" s="245" t="s">
        <v>147</v>
      </c>
      <c r="G621" s="242"/>
      <c r="H621" s="244" t="s">
        <v>1</v>
      </c>
      <c r="I621" s="246"/>
      <c r="J621" s="242"/>
      <c r="K621" s="242"/>
      <c r="L621" s="247"/>
      <c r="M621" s="248"/>
      <c r="N621" s="249"/>
      <c r="O621" s="249"/>
      <c r="P621" s="249"/>
      <c r="Q621" s="249"/>
      <c r="R621" s="249"/>
      <c r="S621" s="249"/>
      <c r="T621" s="250"/>
      <c r="U621" s="13"/>
      <c r="V621" s="13"/>
      <c r="W621" s="13"/>
      <c r="X621" s="13"/>
      <c r="Y621" s="13"/>
      <c r="Z621" s="13"/>
      <c r="AA621" s="13"/>
      <c r="AB621" s="13"/>
      <c r="AC621" s="13"/>
      <c r="AD621" s="13"/>
      <c r="AE621" s="13"/>
      <c r="AT621" s="251" t="s">
        <v>146</v>
      </c>
      <c r="AU621" s="251" t="s">
        <v>84</v>
      </c>
      <c r="AV621" s="13" t="s">
        <v>82</v>
      </c>
      <c r="AW621" s="13" t="s">
        <v>30</v>
      </c>
      <c r="AX621" s="13" t="s">
        <v>74</v>
      </c>
      <c r="AY621" s="251" t="s">
        <v>137</v>
      </c>
    </row>
    <row r="622" s="13" customFormat="1">
      <c r="A622" s="13"/>
      <c r="B622" s="241"/>
      <c r="C622" s="242"/>
      <c r="D622" s="243" t="s">
        <v>146</v>
      </c>
      <c r="E622" s="244" t="s">
        <v>1</v>
      </c>
      <c r="F622" s="245" t="s">
        <v>148</v>
      </c>
      <c r="G622" s="242"/>
      <c r="H622" s="244" t="s">
        <v>1</v>
      </c>
      <c r="I622" s="246"/>
      <c r="J622" s="242"/>
      <c r="K622" s="242"/>
      <c r="L622" s="247"/>
      <c r="M622" s="248"/>
      <c r="N622" s="249"/>
      <c r="O622" s="249"/>
      <c r="P622" s="249"/>
      <c r="Q622" s="249"/>
      <c r="R622" s="249"/>
      <c r="S622" s="249"/>
      <c r="T622" s="250"/>
      <c r="U622" s="13"/>
      <c r="V622" s="13"/>
      <c r="W622" s="13"/>
      <c r="X622" s="13"/>
      <c r="Y622" s="13"/>
      <c r="Z622" s="13"/>
      <c r="AA622" s="13"/>
      <c r="AB622" s="13"/>
      <c r="AC622" s="13"/>
      <c r="AD622" s="13"/>
      <c r="AE622" s="13"/>
      <c r="AT622" s="251" t="s">
        <v>146</v>
      </c>
      <c r="AU622" s="251" t="s">
        <v>84</v>
      </c>
      <c r="AV622" s="13" t="s">
        <v>82</v>
      </c>
      <c r="AW622" s="13" t="s">
        <v>30</v>
      </c>
      <c r="AX622" s="13" t="s">
        <v>74</v>
      </c>
      <c r="AY622" s="251" t="s">
        <v>137</v>
      </c>
    </row>
    <row r="623" s="13" customFormat="1">
      <c r="A623" s="13"/>
      <c r="B623" s="241"/>
      <c r="C623" s="242"/>
      <c r="D623" s="243" t="s">
        <v>146</v>
      </c>
      <c r="E623" s="244" t="s">
        <v>1</v>
      </c>
      <c r="F623" s="245" t="s">
        <v>793</v>
      </c>
      <c r="G623" s="242"/>
      <c r="H623" s="244" t="s">
        <v>1</v>
      </c>
      <c r="I623" s="246"/>
      <c r="J623" s="242"/>
      <c r="K623" s="242"/>
      <c r="L623" s="247"/>
      <c r="M623" s="248"/>
      <c r="N623" s="249"/>
      <c r="O623" s="249"/>
      <c r="P623" s="249"/>
      <c r="Q623" s="249"/>
      <c r="R623" s="249"/>
      <c r="S623" s="249"/>
      <c r="T623" s="250"/>
      <c r="U623" s="13"/>
      <c r="V623" s="13"/>
      <c r="W623" s="13"/>
      <c r="X623" s="13"/>
      <c r="Y623" s="13"/>
      <c r="Z623" s="13"/>
      <c r="AA623" s="13"/>
      <c r="AB623" s="13"/>
      <c r="AC623" s="13"/>
      <c r="AD623" s="13"/>
      <c r="AE623" s="13"/>
      <c r="AT623" s="251" t="s">
        <v>146</v>
      </c>
      <c r="AU623" s="251" t="s">
        <v>84</v>
      </c>
      <c r="AV623" s="13" t="s">
        <v>82</v>
      </c>
      <c r="AW623" s="13" t="s">
        <v>30</v>
      </c>
      <c r="AX623" s="13" t="s">
        <v>74</v>
      </c>
      <c r="AY623" s="251" t="s">
        <v>137</v>
      </c>
    </row>
    <row r="624" s="14" customFormat="1">
      <c r="A624" s="14"/>
      <c r="B624" s="252"/>
      <c r="C624" s="253"/>
      <c r="D624" s="243" t="s">
        <v>146</v>
      </c>
      <c r="E624" s="254" t="s">
        <v>1</v>
      </c>
      <c r="F624" s="255" t="s">
        <v>794</v>
      </c>
      <c r="G624" s="253"/>
      <c r="H624" s="256">
        <v>312</v>
      </c>
      <c r="I624" s="257"/>
      <c r="J624" s="253"/>
      <c r="K624" s="253"/>
      <c r="L624" s="258"/>
      <c r="M624" s="259"/>
      <c r="N624" s="260"/>
      <c r="O624" s="260"/>
      <c r="P624" s="260"/>
      <c r="Q624" s="260"/>
      <c r="R624" s="260"/>
      <c r="S624" s="260"/>
      <c r="T624" s="261"/>
      <c r="U624" s="14"/>
      <c r="V624" s="14"/>
      <c r="W624" s="14"/>
      <c r="X624" s="14"/>
      <c r="Y624" s="14"/>
      <c r="Z624" s="14"/>
      <c r="AA624" s="14"/>
      <c r="AB624" s="14"/>
      <c r="AC624" s="14"/>
      <c r="AD624" s="14"/>
      <c r="AE624" s="14"/>
      <c r="AT624" s="262" t="s">
        <v>146</v>
      </c>
      <c r="AU624" s="262" t="s">
        <v>84</v>
      </c>
      <c r="AV624" s="14" t="s">
        <v>84</v>
      </c>
      <c r="AW624" s="14" t="s">
        <v>30</v>
      </c>
      <c r="AX624" s="14" t="s">
        <v>74</v>
      </c>
      <c r="AY624" s="262" t="s">
        <v>137</v>
      </c>
    </row>
    <row r="625" s="15" customFormat="1">
      <c r="A625" s="15"/>
      <c r="B625" s="263"/>
      <c r="C625" s="264"/>
      <c r="D625" s="243" t="s">
        <v>146</v>
      </c>
      <c r="E625" s="265" t="s">
        <v>1</v>
      </c>
      <c r="F625" s="266" t="s">
        <v>151</v>
      </c>
      <c r="G625" s="264"/>
      <c r="H625" s="267">
        <v>312</v>
      </c>
      <c r="I625" s="268"/>
      <c r="J625" s="264"/>
      <c r="K625" s="264"/>
      <c r="L625" s="269"/>
      <c r="M625" s="270"/>
      <c r="N625" s="271"/>
      <c r="O625" s="271"/>
      <c r="P625" s="271"/>
      <c r="Q625" s="271"/>
      <c r="R625" s="271"/>
      <c r="S625" s="271"/>
      <c r="T625" s="272"/>
      <c r="U625" s="15"/>
      <c r="V625" s="15"/>
      <c r="W625" s="15"/>
      <c r="X625" s="15"/>
      <c r="Y625" s="15"/>
      <c r="Z625" s="15"/>
      <c r="AA625" s="15"/>
      <c r="AB625" s="15"/>
      <c r="AC625" s="15"/>
      <c r="AD625" s="15"/>
      <c r="AE625" s="15"/>
      <c r="AT625" s="273" t="s">
        <v>146</v>
      </c>
      <c r="AU625" s="273" t="s">
        <v>84</v>
      </c>
      <c r="AV625" s="15" t="s">
        <v>144</v>
      </c>
      <c r="AW625" s="15" t="s">
        <v>30</v>
      </c>
      <c r="AX625" s="15" t="s">
        <v>82</v>
      </c>
      <c r="AY625" s="273" t="s">
        <v>137</v>
      </c>
    </row>
    <row r="626" s="2" customFormat="1" ht="24.15" customHeight="1">
      <c r="A626" s="38"/>
      <c r="B626" s="39"/>
      <c r="C626" s="227" t="s">
        <v>795</v>
      </c>
      <c r="D626" s="227" t="s">
        <v>140</v>
      </c>
      <c r="E626" s="228" t="s">
        <v>796</v>
      </c>
      <c r="F626" s="229" t="s">
        <v>797</v>
      </c>
      <c r="G626" s="230" t="s">
        <v>154</v>
      </c>
      <c r="H626" s="231">
        <v>311</v>
      </c>
      <c r="I626" s="232"/>
      <c r="J626" s="233">
        <f>ROUND(I626*H626,2)</f>
        <v>0</v>
      </c>
      <c r="K626" s="234"/>
      <c r="L626" s="44"/>
      <c r="M626" s="235" t="s">
        <v>1</v>
      </c>
      <c r="N626" s="236" t="s">
        <v>39</v>
      </c>
      <c r="O626" s="91"/>
      <c r="P626" s="237">
        <f>O626*H626</f>
        <v>0</v>
      </c>
      <c r="Q626" s="237">
        <v>0</v>
      </c>
      <c r="R626" s="237">
        <f>Q626*H626</f>
        <v>0</v>
      </c>
      <c r="S626" s="237">
        <v>0</v>
      </c>
      <c r="T626" s="238">
        <f>S626*H626</f>
        <v>0</v>
      </c>
      <c r="U626" s="38"/>
      <c r="V626" s="38"/>
      <c r="W626" s="38"/>
      <c r="X626" s="38"/>
      <c r="Y626" s="38"/>
      <c r="Z626" s="38"/>
      <c r="AA626" s="38"/>
      <c r="AB626" s="38"/>
      <c r="AC626" s="38"/>
      <c r="AD626" s="38"/>
      <c r="AE626" s="38"/>
      <c r="AR626" s="239" t="s">
        <v>261</v>
      </c>
      <c r="AT626" s="239" t="s">
        <v>140</v>
      </c>
      <c r="AU626" s="239" t="s">
        <v>84</v>
      </c>
      <c r="AY626" s="17" t="s">
        <v>137</v>
      </c>
      <c r="BE626" s="240">
        <f>IF(N626="základní",J626,0)</f>
        <v>0</v>
      </c>
      <c r="BF626" s="240">
        <f>IF(N626="snížená",J626,0)</f>
        <v>0</v>
      </c>
      <c r="BG626" s="240">
        <f>IF(N626="zákl. přenesená",J626,0)</f>
        <v>0</v>
      </c>
      <c r="BH626" s="240">
        <f>IF(N626="sníž. přenesená",J626,0)</f>
        <v>0</v>
      </c>
      <c r="BI626" s="240">
        <f>IF(N626="nulová",J626,0)</f>
        <v>0</v>
      </c>
      <c r="BJ626" s="17" t="s">
        <v>82</v>
      </c>
      <c r="BK626" s="240">
        <f>ROUND(I626*H626,2)</f>
        <v>0</v>
      </c>
      <c r="BL626" s="17" t="s">
        <v>261</v>
      </c>
      <c r="BM626" s="239" t="s">
        <v>798</v>
      </c>
    </row>
    <row r="627" s="2" customFormat="1" ht="16.5" customHeight="1">
      <c r="A627" s="38"/>
      <c r="B627" s="39"/>
      <c r="C627" s="274" t="s">
        <v>799</v>
      </c>
      <c r="D627" s="274" t="s">
        <v>254</v>
      </c>
      <c r="E627" s="275" t="s">
        <v>800</v>
      </c>
      <c r="F627" s="276" t="s">
        <v>801</v>
      </c>
      <c r="G627" s="277" t="s">
        <v>143</v>
      </c>
      <c r="H627" s="278">
        <v>14.651</v>
      </c>
      <c r="I627" s="279"/>
      <c r="J627" s="280">
        <f>ROUND(I627*H627,2)</f>
        <v>0</v>
      </c>
      <c r="K627" s="281"/>
      <c r="L627" s="282"/>
      <c r="M627" s="283" t="s">
        <v>1</v>
      </c>
      <c r="N627" s="284" t="s">
        <v>39</v>
      </c>
      <c r="O627" s="91"/>
      <c r="P627" s="237">
        <f>O627*H627</f>
        <v>0</v>
      </c>
      <c r="Q627" s="237">
        <v>0.55000000000000004</v>
      </c>
      <c r="R627" s="237">
        <f>Q627*H627</f>
        <v>8.0580499999999997</v>
      </c>
      <c r="S627" s="237">
        <v>0</v>
      </c>
      <c r="T627" s="238">
        <f>S627*H627</f>
        <v>0</v>
      </c>
      <c r="U627" s="38"/>
      <c r="V627" s="38"/>
      <c r="W627" s="38"/>
      <c r="X627" s="38"/>
      <c r="Y627" s="38"/>
      <c r="Z627" s="38"/>
      <c r="AA627" s="38"/>
      <c r="AB627" s="38"/>
      <c r="AC627" s="38"/>
      <c r="AD627" s="38"/>
      <c r="AE627" s="38"/>
      <c r="AR627" s="239" t="s">
        <v>362</v>
      </c>
      <c r="AT627" s="239" t="s">
        <v>254</v>
      </c>
      <c r="AU627" s="239" t="s">
        <v>84</v>
      </c>
      <c r="AY627" s="17" t="s">
        <v>137</v>
      </c>
      <c r="BE627" s="240">
        <f>IF(N627="základní",J627,0)</f>
        <v>0</v>
      </c>
      <c r="BF627" s="240">
        <f>IF(N627="snížená",J627,0)</f>
        <v>0</v>
      </c>
      <c r="BG627" s="240">
        <f>IF(N627="zákl. přenesená",J627,0)</f>
        <v>0</v>
      </c>
      <c r="BH627" s="240">
        <f>IF(N627="sníž. přenesená",J627,0)</f>
        <v>0</v>
      </c>
      <c r="BI627" s="240">
        <f>IF(N627="nulová",J627,0)</f>
        <v>0</v>
      </c>
      <c r="BJ627" s="17" t="s">
        <v>82</v>
      </c>
      <c r="BK627" s="240">
        <f>ROUND(I627*H627,2)</f>
        <v>0</v>
      </c>
      <c r="BL627" s="17" t="s">
        <v>261</v>
      </c>
      <c r="BM627" s="239" t="s">
        <v>802</v>
      </c>
    </row>
    <row r="628" s="14" customFormat="1">
      <c r="A628" s="14"/>
      <c r="B628" s="252"/>
      <c r="C628" s="253"/>
      <c r="D628" s="243" t="s">
        <v>146</v>
      </c>
      <c r="E628" s="253"/>
      <c r="F628" s="255" t="s">
        <v>803</v>
      </c>
      <c r="G628" s="253"/>
      <c r="H628" s="256">
        <v>14.651</v>
      </c>
      <c r="I628" s="257"/>
      <c r="J628" s="253"/>
      <c r="K628" s="253"/>
      <c r="L628" s="258"/>
      <c r="M628" s="259"/>
      <c r="N628" s="260"/>
      <c r="O628" s="260"/>
      <c r="P628" s="260"/>
      <c r="Q628" s="260"/>
      <c r="R628" s="260"/>
      <c r="S628" s="260"/>
      <c r="T628" s="261"/>
      <c r="U628" s="14"/>
      <c r="V628" s="14"/>
      <c r="W628" s="14"/>
      <c r="X628" s="14"/>
      <c r="Y628" s="14"/>
      <c r="Z628" s="14"/>
      <c r="AA628" s="14"/>
      <c r="AB628" s="14"/>
      <c r="AC628" s="14"/>
      <c r="AD628" s="14"/>
      <c r="AE628" s="14"/>
      <c r="AT628" s="262" t="s">
        <v>146</v>
      </c>
      <c r="AU628" s="262" t="s">
        <v>84</v>
      </c>
      <c r="AV628" s="14" t="s">
        <v>84</v>
      </c>
      <c r="AW628" s="14" t="s">
        <v>4</v>
      </c>
      <c r="AX628" s="14" t="s">
        <v>82</v>
      </c>
      <c r="AY628" s="262" t="s">
        <v>137</v>
      </c>
    </row>
    <row r="629" s="2" customFormat="1" ht="24.15" customHeight="1">
      <c r="A629" s="38"/>
      <c r="B629" s="39"/>
      <c r="C629" s="227" t="s">
        <v>804</v>
      </c>
      <c r="D629" s="227" t="s">
        <v>140</v>
      </c>
      <c r="E629" s="228" t="s">
        <v>805</v>
      </c>
      <c r="F629" s="229" t="s">
        <v>806</v>
      </c>
      <c r="G629" s="230" t="s">
        <v>143</v>
      </c>
      <c r="H629" s="231">
        <v>37.630000000000003</v>
      </c>
      <c r="I629" s="232"/>
      <c r="J629" s="233">
        <f>ROUND(I629*H629,2)</f>
        <v>0</v>
      </c>
      <c r="K629" s="234"/>
      <c r="L629" s="44"/>
      <c r="M629" s="235" t="s">
        <v>1</v>
      </c>
      <c r="N629" s="236" t="s">
        <v>39</v>
      </c>
      <c r="O629" s="91"/>
      <c r="P629" s="237">
        <f>O629*H629</f>
        <v>0</v>
      </c>
      <c r="Q629" s="237">
        <v>0.022839999999999999</v>
      </c>
      <c r="R629" s="237">
        <f>Q629*H629</f>
        <v>0.85946920000000004</v>
      </c>
      <c r="S629" s="237">
        <v>0</v>
      </c>
      <c r="T629" s="238">
        <f>S629*H629</f>
        <v>0</v>
      </c>
      <c r="U629" s="38"/>
      <c r="V629" s="38"/>
      <c r="W629" s="38"/>
      <c r="X629" s="38"/>
      <c r="Y629" s="38"/>
      <c r="Z629" s="38"/>
      <c r="AA629" s="38"/>
      <c r="AB629" s="38"/>
      <c r="AC629" s="38"/>
      <c r="AD629" s="38"/>
      <c r="AE629" s="38"/>
      <c r="AR629" s="239" t="s">
        <v>261</v>
      </c>
      <c r="AT629" s="239" t="s">
        <v>140</v>
      </c>
      <c r="AU629" s="239" t="s">
        <v>84</v>
      </c>
      <c r="AY629" s="17" t="s">
        <v>137</v>
      </c>
      <c r="BE629" s="240">
        <f>IF(N629="základní",J629,0)</f>
        <v>0</v>
      </c>
      <c r="BF629" s="240">
        <f>IF(N629="snížená",J629,0)</f>
        <v>0</v>
      </c>
      <c r="BG629" s="240">
        <f>IF(N629="zákl. přenesená",J629,0)</f>
        <v>0</v>
      </c>
      <c r="BH629" s="240">
        <f>IF(N629="sníž. přenesená",J629,0)</f>
        <v>0</v>
      </c>
      <c r="BI629" s="240">
        <f>IF(N629="nulová",J629,0)</f>
        <v>0</v>
      </c>
      <c r="BJ629" s="17" t="s">
        <v>82</v>
      </c>
      <c r="BK629" s="240">
        <f>ROUND(I629*H629,2)</f>
        <v>0</v>
      </c>
      <c r="BL629" s="17" t="s">
        <v>261</v>
      </c>
      <c r="BM629" s="239" t="s">
        <v>807</v>
      </c>
    </row>
    <row r="630" s="13" customFormat="1">
      <c r="A630" s="13"/>
      <c r="B630" s="241"/>
      <c r="C630" s="242"/>
      <c r="D630" s="243" t="s">
        <v>146</v>
      </c>
      <c r="E630" s="244" t="s">
        <v>1</v>
      </c>
      <c r="F630" s="245" t="s">
        <v>147</v>
      </c>
      <c r="G630" s="242"/>
      <c r="H630" s="244" t="s">
        <v>1</v>
      </c>
      <c r="I630" s="246"/>
      <c r="J630" s="242"/>
      <c r="K630" s="242"/>
      <c r="L630" s="247"/>
      <c r="M630" s="248"/>
      <c r="N630" s="249"/>
      <c r="O630" s="249"/>
      <c r="P630" s="249"/>
      <c r="Q630" s="249"/>
      <c r="R630" s="249"/>
      <c r="S630" s="249"/>
      <c r="T630" s="250"/>
      <c r="U630" s="13"/>
      <c r="V630" s="13"/>
      <c r="W630" s="13"/>
      <c r="X630" s="13"/>
      <c r="Y630" s="13"/>
      <c r="Z630" s="13"/>
      <c r="AA630" s="13"/>
      <c r="AB630" s="13"/>
      <c r="AC630" s="13"/>
      <c r="AD630" s="13"/>
      <c r="AE630" s="13"/>
      <c r="AT630" s="251" t="s">
        <v>146</v>
      </c>
      <c r="AU630" s="251" t="s">
        <v>84</v>
      </c>
      <c r="AV630" s="13" t="s">
        <v>82</v>
      </c>
      <c r="AW630" s="13" t="s">
        <v>30</v>
      </c>
      <c r="AX630" s="13" t="s">
        <v>74</v>
      </c>
      <c r="AY630" s="251" t="s">
        <v>137</v>
      </c>
    </row>
    <row r="631" s="14" customFormat="1">
      <c r="A631" s="14"/>
      <c r="B631" s="252"/>
      <c r="C631" s="253"/>
      <c r="D631" s="243" t="s">
        <v>146</v>
      </c>
      <c r="E631" s="254" t="s">
        <v>1</v>
      </c>
      <c r="F631" s="255" t="s">
        <v>692</v>
      </c>
      <c r="G631" s="253"/>
      <c r="H631" s="256">
        <v>37.630000000000003</v>
      </c>
      <c r="I631" s="257"/>
      <c r="J631" s="253"/>
      <c r="K631" s="253"/>
      <c r="L631" s="258"/>
      <c r="M631" s="259"/>
      <c r="N631" s="260"/>
      <c r="O631" s="260"/>
      <c r="P631" s="260"/>
      <c r="Q631" s="260"/>
      <c r="R631" s="260"/>
      <c r="S631" s="260"/>
      <c r="T631" s="261"/>
      <c r="U631" s="14"/>
      <c r="V631" s="14"/>
      <c r="W631" s="14"/>
      <c r="X631" s="14"/>
      <c r="Y631" s="14"/>
      <c r="Z631" s="14"/>
      <c r="AA631" s="14"/>
      <c r="AB631" s="14"/>
      <c r="AC631" s="14"/>
      <c r="AD631" s="14"/>
      <c r="AE631" s="14"/>
      <c r="AT631" s="262" t="s">
        <v>146</v>
      </c>
      <c r="AU631" s="262" t="s">
        <v>84</v>
      </c>
      <c r="AV631" s="14" t="s">
        <v>84</v>
      </c>
      <c r="AW631" s="14" t="s">
        <v>30</v>
      </c>
      <c r="AX631" s="14" t="s">
        <v>74</v>
      </c>
      <c r="AY631" s="262" t="s">
        <v>137</v>
      </c>
    </row>
    <row r="632" s="15" customFormat="1">
      <c r="A632" s="15"/>
      <c r="B632" s="263"/>
      <c r="C632" s="264"/>
      <c r="D632" s="243" t="s">
        <v>146</v>
      </c>
      <c r="E632" s="265" t="s">
        <v>1</v>
      </c>
      <c r="F632" s="266" t="s">
        <v>151</v>
      </c>
      <c r="G632" s="264"/>
      <c r="H632" s="267">
        <v>37.630000000000003</v>
      </c>
      <c r="I632" s="268"/>
      <c r="J632" s="264"/>
      <c r="K632" s="264"/>
      <c r="L632" s="269"/>
      <c r="M632" s="270"/>
      <c r="N632" s="271"/>
      <c r="O632" s="271"/>
      <c r="P632" s="271"/>
      <c r="Q632" s="271"/>
      <c r="R632" s="271"/>
      <c r="S632" s="271"/>
      <c r="T632" s="272"/>
      <c r="U632" s="15"/>
      <c r="V632" s="15"/>
      <c r="W632" s="15"/>
      <c r="X632" s="15"/>
      <c r="Y632" s="15"/>
      <c r="Z632" s="15"/>
      <c r="AA632" s="15"/>
      <c r="AB632" s="15"/>
      <c r="AC632" s="15"/>
      <c r="AD632" s="15"/>
      <c r="AE632" s="15"/>
      <c r="AT632" s="273" t="s">
        <v>146</v>
      </c>
      <c r="AU632" s="273" t="s">
        <v>84</v>
      </c>
      <c r="AV632" s="15" t="s">
        <v>144</v>
      </c>
      <c r="AW632" s="15" t="s">
        <v>30</v>
      </c>
      <c r="AX632" s="15" t="s">
        <v>82</v>
      </c>
      <c r="AY632" s="273" t="s">
        <v>137</v>
      </c>
    </row>
    <row r="633" s="2" customFormat="1" ht="33" customHeight="1">
      <c r="A633" s="38"/>
      <c r="B633" s="39"/>
      <c r="C633" s="227" t="s">
        <v>808</v>
      </c>
      <c r="D633" s="227" t="s">
        <v>140</v>
      </c>
      <c r="E633" s="228" t="s">
        <v>809</v>
      </c>
      <c r="F633" s="229" t="s">
        <v>810</v>
      </c>
      <c r="G633" s="230" t="s">
        <v>154</v>
      </c>
      <c r="H633" s="231">
        <v>17</v>
      </c>
      <c r="I633" s="232"/>
      <c r="J633" s="233">
        <f>ROUND(I633*H633,2)</f>
        <v>0</v>
      </c>
      <c r="K633" s="234"/>
      <c r="L633" s="44"/>
      <c r="M633" s="235" t="s">
        <v>1</v>
      </c>
      <c r="N633" s="236" t="s">
        <v>39</v>
      </c>
      <c r="O633" s="91"/>
      <c r="P633" s="237">
        <f>O633*H633</f>
        <v>0</v>
      </c>
      <c r="Q633" s="237">
        <v>0.01388</v>
      </c>
      <c r="R633" s="237">
        <f>Q633*H633</f>
        <v>0.23596</v>
      </c>
      <c r="S633" s="237">
        <v>0</v>
      </c>
      <c r="T633" s="238">
        <f>S633*H633</f>
        <v>0</v>
      </c>
      <c r="U633" s="38"/>
      <c r="V633" s="38"/>
      <c r="W633" s="38"/>
      <c r="X633" s="38"/>
      <c r="Y633" s="38"/>
      <c r="Z633" s="38"/>
      <c r="AA633" s="38"/>
      <c r="AB633" s="38"/>
      <c r="AC633" s="38"/>
      <c r="AD633" s="38"/>
      <c r="AE633" s="38"/>
      <c r="AR633" s="239" t="s">
        <v>261</v>
      </c>
      <c r="AT633" s="239" t="s">
        <v>140</v>
      </c>
      <c r="AU633" s="239" t="s">
        <v>84</v>
      </c>
      <c r="AY633" s="17" t="s">
        <v>137</v>
      </c>
      <c r="BE633" s="240">
        <f>IF(N633="základní",J633,0)</f>
        <v>0</v>
      </c>
      <c r="BF633" s="240">
        <f>IF(N633="snížená",J633,0)</f>
        <v>0</v>
      </c>
      <c r="BG633" s="240">
        <f>IF(N633="zákl. přenesená",J633,0)</f>
        <v>0</v>
      </c>
      <c r="BH633" s="240">
        <f>IF(N633="sníž. přenesená",J633,0)</f>
        <v>0</v>
      </c>
      <c r="BI633" s="240">
        <f>IF(N633="nulová",J633,0)</f>
        <v>0</v>
      </c>
      <c r="BJ633" s="17" t="s">
        <v>82</v>
      </c>
      <c r="BK633" s="240">
        <f>ROUND(I633*H633,2)</f>
        <v>0</v>
      </c>
      <c r="BL633" s="17" t="s">
        <v>261</v>
      </c>
      <c r="BM633" s="239" t="s">
        <v>811</v>
      </c>
    </row>
    <row r="634" s="13" customFormat="1">
      <c r="A634" s="13"/>
      <c r="B634" s="241"/>
      <c r="C634" s="242"/>
      <c r="D634" s="243" t="s">
        <v>146</v>
      </c>
      <c r="E634" s="244" t="s">
        <v>1</v>
      </c>
      <c r="F634" s="245" t="s">
        <v>734</v>
      </c>
      <c r="G634" s="242"/>
      <c r="H634" s="244" t="s">
        <v>1</v>
      </c>
      <c r="I634" s="246"/>
      <c r="J634" s="242"/>
      <c r="K634" s="242"/>
      <c r="L634" s="247"/>
      <c r="M634" s="248"/>
      <c r="N634" s="249"/>
      <c r="O634" s="249"/>
      <c r="P634" s="249"/>
      <c r="Q634" s="249"/>
      <c r="R634" s="249"/>
      <c r="S634" s="249"/>
      <c r="T634" s="250"/>
      <c r="U634" s="13"/>
      <c r="V634" s="13"/>
      <c r="W634" s="13"/>
      <c r="X634" s="13"/>
      <c r="Y634" s="13"/>
      <c r="Z634" s="13"/>
      <c r="AA634" s="13"/>
      <c r="AB634" s="13"/>
      <c r="AC634" s="13"/>
      <c r="AD634" s="13"/>
      <c r="AE634" s="13"/>
      <c r="AT634" s="251" t="s">
        <v>146</v>
      </c>
      <c r="AU634" s="251" t="s">
        <v>84</v>
      </c>
      <c r="AV634" s="13" t="s">
        <v>82</v>
      </c>
      <c r="AW634" s="13" t="s">
        <v>30</v>
      </c>
      <c r="AX634" s="13" t="s">
        <v>74</v>
      </c>
      <c r="AY634" s="251" t="s">
        <v>137</v>
      </c>
    </row>
    <row r="635" s="13" customFormat="1">
      <c r="A635" s="13"/>
      <c r="B635" s="241"/>
      <c r="C635" s="242"/>
      <c r="D635" s="243" t="s">
        <v>146</v>
      </c>
      <c r="E635" s="244" t="s">
        <v>1</v>
      </c>
      <c r="F635" s="245" t="s">
        <v>812</v>
      </c>
      <c r="G635" s="242"/>
      <c r="H635" s="244" t="s">
        <v>1</v>
      </c>
      <c r="I635" s="246"/>
      <c r="J635" s="242"/>
      <c r="K635" s="242"/>
      <c r="L635" s="247"/>
      <c r="M635" s="248"/>
      <c r="N635" s="249"/>
      <c r="O635" s="249"/>
      <c r="P635" s="249"/>
      <c r="Q635" s="249"/>
      <c r="R635" s="249"/>
      <c r="S635" s="249"/>
      <c r="T635" s="250"/>
      <c r="U635" s="13"/>
      <c r="V635" s="13"/>
      <c r="W635" s="13"/>
      <c r="X635" s="13"/>
      <c r="Y635" s="13"/>
      <c r="Z635" s="13"/>
      <c r="AA635" s="13"/>
      <c r="AB635" s="13"/>
      <c r="AC635" s="13"/>
      <c r="AD635" s="13"/>
      <c r="AE635" s="13"/>
      <c r="AT635" s="251" t="s">
        <v>146</v>
      </c>
      <c r="AU635" s="251" t="s">
        <v>84</v>
      </c>
      <c r="AV635" s="13" t="s">
        <v>82</v>
      </c>
      <c r="AW635" s="13" t="s">
        <v>30</v>
      </c>
      <c r="AX635" s="13" t="s">
        <v>74</v>
      </c>
      <c r="AY635" s="251" t="s">
        <v>137</v>
      </c>
    </row>
    <row r="636" s="14" customFormat="1">
      <c r="A636" s="14"/>
      <c r="B636" s="252"/>
      <c r="C636" s="253"/>
      <c r="D636" s="243" t="s">
        <v>146</v>
      </c>
      <c r="E636" s="254" t="s">
        <v>1</v>
      </c>
      <c r="F636" s="255" t="s">
        <v>813</v>
      </c>
      <c r="G636" s="253"/>
      <c r="H636" s="256">
        <v>17</v>
      </c>
      <c r="I636" s="257"/>
      <c r="J636" s="253"/>
      <c r="K636" s="253"/>
      <c r="L636" s="258"/>
      <c r="M636" s="259"/>
      <c r="N636" s="260"/>
      <c r="O636" s="260"/>
      <c r="P636" s="260"/>
      <c r="Q636" s="260"/>
      <c r="R636" s="260"/>
      <c r="S636" s="260"/>
      <c r="T636" s="261"/>
      <c r="U636" s="14"/>
      <c r="V636" s="14"/>
      <c r="W636" s="14"/>
      <c r="X636" s="14"/>
      <c r="Y636" s="14"/>
      <c r="Z636" s="14"/>
      <c r="AA636" s="14"/>
      <c r="AB636" s="14"/>
      <c r="AC636" s="14"/>
      <c r="AD636" s="14"/>
      <c r="AE636" s="14"/>
      <c r="AT636" s="262" t="s">
        <v>146</v>
      </c>
      <c r="AU636" s="262" t="s">
        <v>84</v>
      </c>
      <c r="AV636" s="14" t="s">
        <v>84</v>
      </c>
      <c r="AW636" s="14" t="s">
        <v>30</v>
      </c>
      <c r="AX636" s="14" t="s">
        <v>74</v>
      </c>
      <c r="AY636" s="262" t="s">
        <v>137</v>
      </c>
    </row>
    <row r="637" s="15" customFormat="1">
      <c r="A637" s="15"/>
      <c r="B637" s="263"/>
      <c r="C637" s="264"/>
      <c r="D637" s="243" t="s">
        <v>146</v>
      </c>
      <c r="E637" s="265" t="s">
        <v>1</v>
      </c>
      <c r="F637" s="266" t="s">
        <v>151</v>
      </c>
      <c r="G637" s="264"/>
      <c r="H637" s="267">
        <v>17</v>
      </c>
      <c r="I637" s="268"/>
      <c r="J637" s="264"/>
      <c r="K637" s="264"/>
      <c r="L637" s="269"/>
      <c r="M637" s="270"/>
      <c r="N637" s="271"/>
      <c r="O637" s="271"/>
      <c r="P637" s="271"/>
      <c r="Q637" s="271"/>
      <c r="R637" s="271"/>
      <c r="S637" s="271"/>
      <c r="T637" s="272"/>
      <c r="U637" s="15"/>
      <c r="V637" s="15"/>
      <c r="W637" s="15"/>
      <c r="X637" s="15"/>
      <c r="Y637" s="15"/>
      <c r="Z637" s="15"/>
      <c r="AA637" s="15"/>
      <c r="AB637" s="15"/>
      <c r="AC637" s="15"/>
      <c r="AD637" s="15"/>
      <c r="AE637" s="15"/>
      <c r="AT637" s="273" t="s">
        <v>146</v>
      </c>
      <c r="AU637" s="273" t="s">
        <v>84</v>
      </c>
      <c r="AV637" s="15" t="s">
        <v>144</v>
      </c>
      <c r="AW637" s="15" t="s">
        <v>30</v>
      </c>
      <c r="AX637" s="15" t="s">
        <v>82</v>
      </c>
      <c r="AY637" s="273" t="s">
        <v>137</v>
      </c>
    </row>
    <row r="638" s="2" customFormat="1" ht="24.15" customHeight="1">
      <c r="A638" s="38"/>
      <c r="B638" s="39"/>
      <c r="C638" s="227" t="s">
        <v>814</v>
      </c>
      <c r="D638" s="227" t="s">
        <v>140</v>
      </c>
      <c r="E638" s="228" t="s">
        <v>815</v>
      </c>
      <c r="F638" s="229" t="s">
        <v>816</v>
      </c>
      <c r="G638" s="230" t="s">
        <v>154</v>
      </c>
      <c r="H638" s="231">
        <v>17</v>
      </c>
      <c r="I638" s="232"/>
      <c r="J638" s="233">
        <f>ROUND(I638*H638,2)</f>
        <v>0</v>
      </c>
      <c r="K638" s="234"/>
      <c r="L638" s="44"/>
      <c r="M638" s="235" t="s">
        <v>1</v>
      </c>
      <c r="N638" s="236" t="s">
        <v>39</v>
      </c>
      <c r="O638" s="91"/>
      <c r="P638" s="237">
        <f>O638*H638</f>
        <v>0</v>
      </c>
      <c r="Q638" s="237">
        <v>0.00018000000000000001</v>
      </c>
      <c r="R638" s="237">
        <f>Q638*H638</f>
        <v>0.0030600000000000002</v>
      </c>
      <c r="S638" s="237">
        <v>0</v>
      </c>
      <c r="T638" s="238">
        <f>S638*H638</f>
        <v>0</v>
      </c>
      <c r="U638" s="38"/>
      <c r="V638" s="38"/>
      <c r="W638" s="38"/>
      <c r="X638" s="38"/>
      <c r="Y638" s="38"/>
      <c r="Z638" s="38"/>
      <c r="AA638" s="38"/>
      <c r="AB638" s="38"/>
      <c r="AC638" s="38"/>
      <c r="AD638" s="38"/>
      <c r="AE638" s="38"/>
      <c r="AR638" s="239" t="s">
        <v>261</v>
      </c>
      <c r="AT638" s="239" t="s">
        <v>140</v>
      </c>
      <c r="AU638" s="239" t="s">
        <v>84</v>
      </c>
      <c r="AY638" s="17" t="s">
        <v>137</v>
      </c>
      <c r="BE638" s="240">
        <f>IF(N638="základní",J638,0)</f>
        <v>0</v>
      </c>
      <c r="BF638" s="240">
        <f>IF(N638="snížená",J638,0)</f>
        <v>0</v>
      </c>
      <c r="BG638" s="240">
        <f>IF(N638="zákl. přenesená",J638,0)</f>
        <v>0</v>
      </c>
      <c r="BH638" s="240">
        <f>IF(N638="sníž. přenesená",J638,0)</f>
        <v>0</v>
      </c>
      <c r="BI638" s="240">
        <f>IF(N638="nulová",J638,0)</f>
        <v>0</v>
      </c>
      <c r="BJ638" s="17" t="s">
        <v>82</v>
      </c>
      <c r="BK638" s="240">
        <f>ROUND(I638*H638,2)</f>
        <v>0</v>
      </c>
      <c r="BL638" s="17" t="s">
        <v>261</v>
      </c>
      <c r="BM638" s="239" t="s">
        <v>817</v>
      </c>
    </row>
    <row r="639" s="2" customFormat="1" ht="21.75" customHeight="1">
      <c r="A639" s="38"/>
      <c r="B639" s="39"/>
      <c r="C639" s="227" t="s">
        <v>818</v>
      </c>
      <c r="D639" s="227" t="s">
        <v>140</v>
      </c>
      <c r="E639" s="228" t="s">
        <v>819</v>
      </c>
      <c r="F639" s="229" t="s">
        <v>820</v>
      </c>
      <c r="G639" s="230" t="s">
        <v>154</v>
      </c>
      <c r="H639" s="231">
        <v>196</v>
      </c>
      <c r="I639" s="232"/>
      <c r="J639" s="233">
        <f>ROUND(I639*H639,2)</f>
        <v>0</v>
      </c>
      <c r="K639" s="234"/>
      <c r="L639" s="44"/>
      <c r="M639" s="235" t="s">
        <v>1</v>
      </c>
      <c r="N639" s="236" t="s">
        <v>39</v>
      </c>
      <c r="O639" s="91"/>
      <c r="P639" s="237">
        <f>O639*H639</f>
        <v>0</v>
      </c>
      <c r="Q639" s="237">
        <v>0</v>
      </c>
      <c r="R639" s="237">
        <f>Q639*H639</f>
        <v>0</v>
      </c>
      <c r="S639" s="237">
        <v>0.014</v>
      </c>
      <c r="T639" s="238">
        <f>S639*H639</f>
        <v>2.7440000000000002</v>
      </c>
      <c r="U639" s="38"/>
      <c r="V639" s="38"/>
      <c r="W639" s="38"/>
      <c r="X639" s="38"/>
      <c r="Y639" s="38"/>
      <c r="Z639" s="38"/>
      <c r="AA639" s="38"/>
      <c r="AB639" s="38"/>
      <c r="AC639" s="38"/>
      <c r="AD639" s="38"/>
      <c r="AE639" s="38"/>
      <c r="AR639" s="239" t="s">
        <v>261</v>
      </c>
      <c r="AT639" s="239" t="s">
        <v>140</v>
      </c>
      <c r="AU639" s="239" t="s">
        <v>84</v>
      </c>
      <c r="AY639" s="17" t="s">
        <v>137</v>
      </c>
      <c r="BE639" s="240">
        <f>IF(N639="základní",J639,0)</f>
        <v>0</v>
      </c>
      <c r="BF639" s="240">
        <f>IF(N639="snížená",J639,0)</f>
        <v>0</v>
      </c>
      <c r="BG639" s="240">
        <f>IF(N639="zákl. přenesená",J639,0)</f>
        <v>0</v>
      </c>
      <c r="BH639" s="240">
        <f>IF(N639="sníž. přenesená",J639,0)</f>
        <v>0</v>
      </c>
      <c r="BI639" s="240">
        <f>IF(N639="nulová",J639,0)</f>
        <v>0</v>
      </c>
      <c r="BJ639" s="17" t="s">
        <v>82</v>
      </c>
      <c r="BK639" s="240">
        <f>ROUND(I639*H639,2)</f>
        <v>0</v>
      </c>
      <c r="BL639" s="17" t="s">
        <v>261</v>
      </c>
      <c r="BM639" s="239" t="s">
        <v>821</v>
      </c>
    </row>
    <row r="640" s="13" customFormat="1">
      <c r="A640" s="13"/>
      <c r="B640" s="241"/>
      <c r="C640" s="242"/>
      <c r="D640" s="243" t="s">
        <v>146</v>
      </c>
      <c r="E640" s="244" t="s">
        <v>1</v>
      </c>
      <c r="F640" s="245" t="s">
        <v>147</v>
      </c>
      <c r="G640" s="242"/>
      <c r="H640" s="244" t="s">
        <v>1</v>
      </c>
      <c r="I640" s="246"/>
      <c r="J640" s="242"/>
      <c r="K640" s="242"/>
      <c r="L640" s="247"/>
      <c r="M640" s="248"/>
      <c r="N640" s="249"/>
      <c r="O640" s="249"/>
      <c r="P640" s="249"/>
      <c r="Q640" s="249"/>
      <c r="R640" s="249"/>
      <c r="S640" s="249"/>
      <c r="T640" s="250"/>
      <c r="U640" s="13"/>
      <c r="V640" s="13"/>
      <c r="W640" s="13"/>
      <c r="X640" s="13"/>
      <c r="Y640" s="13"/>
      <c r="Z640" s="13"/>
      <c r="AA640" s="13"/>
      <c r="AB640" s="13"/>
      <c r="AC640" s="13"/>
      <c r="AD640" s="13"/>
      <c r="AE640" s="13"/>
      <c r="AT640" s="251" t="s">
        <v>146</v>
      </c>
      <c r="AU640" s="251" t="s">
        <v>84</v>
      </c>
      <c r="AV640" s="13" t="s">
        <v>82</v>
      </c>
      <c r="AW640" s="13" t="s">
        <v>30</v>
      </c>
      <c r="AX640" s="13" t="s">
        <v>74</v>
      </c>
      <c r="AY640" s="251" t="s">
        <v>137</v>
      </c>
    </row>
    <row r="641" s="13" customFormat="1">
      <c r="A641" s="13"/>
      <c r="B641" s="241"/>
      <c r="C641" s="242"/>
      <c r="D641" s="243" t="s">
        <v>146</v>
      </c>
      <c r="E641" s="244" t="s">
        <v>1</v>
      </c>
      <c r="F641" s="245" t="s">
        <v>148</v>
      </c>
      <c r="G641" s="242"/>
      <c r="H641" s="244" t="s">
        <v>1</v>
      </c>
      <c r="I641" s="246"/>
      <c r="J641" s="242"/>
      <c r="K641" s="242"/>
      <c r="L641" s="247"/>
      <c r="M641" s="248"/>
      <c r="N641" s="249"/>
      <c r="O641" s="249"/>
      <c r="P641" s="249"/>
      <c r="Q641" s="249"/>
      <c r="R641" s="249"/>
      <c r="S641" s="249"/>
      <c r="T641" s="250"/>
      <c r="U641" s="13"/>
      <c r="V641" s="13"/>
      <c r="W641" s="13"/>
      <c r="X641" s="13"/>
      <c r="Y641" s="13"/>
      <c r="Z641" s="13"/>
      <c r="AA641" s="13"/>
      <c r="AB641" s="13"/>
      <c r="AC641" s="13"/>
      <c r="AD641" s="13"/>
      <c r="AE641" s="13"/>
      <c r="AT641" s="251" t="s">
        <v>146</v>
      </c>
      <c r="AU641" s="251" t="s">
        <v>84</v>
      </c>
      <c r="AV641" s="13" t="s">
        <v>82</v>
      </c>
      <c r="AW641" s="13" t="s">
        <v>30</v>
      </c>
      <c r="AX641" s="13" t="s">
        <v>74</v>
      </c>
      <c r="AY641" s="251" t="s">
        <v>137</v>
      </c>
    </row>
    <row r="642" s="13" customFormat="1">
      <c r="A642" s="13"/>
      <c r="B642" s="241"/>
      <c r="C642" s="242"/>
      <c r="D642" s="243" t="s">
        <v>146</v>
      </c>
      <c r="E642" s="244" t="s">
        <v>1</v>
      </c>
      <c r="F642" s="245" t="s">
        <v>540</v>
      </c>
      <c r="G642" s="242"/>
      <c r="H642" s="244" t="s">
        <v>1</v>
      </c>
      <c r="I642" s="246"/>
      <c r="J642" s="242"/>
      <c r="K642" s="242"/>
      <c r="L642" s="247"/>
      <c r="M642" s="248"/>
      <c r="N642" s="249"/>
      <c r="O642" s="249"/>
      <c r="P642" s="249"/>
      <c r="Q642" s="249"/>
      <c r="R642" s="249"/>
      <c r="S642" s="249"/>
      <c r="T642" s="250"/>
      <c r="U642" s="13"/>
      <c r="V642" s="13"/>
      <c r="W642" s="13"/>
      <c r="X642" s="13"/>
      <c r="Y642" s="13"/>
      <c r="Z642" s="13"/>
      <c r="AA642" s="13"/>
      <c r="AB642" s="13"/>
      <c r="AC642" s="13"/>
      <c r="AD642" s="13"/>
      <c r="AE642" s="13"/>
      <c r="AT642" s="251" t="s">
        <v>146</v>
      </c>
      <c r="AU642" s="251" t="s">
        <v>84</v>
      </c>
      <c r="AV642" s="13" t="s">
        <v>82</v>
      </c>
      <c r="AW642" s="13" t="s">
        <v>30</v>
      </c>
      <c r="AX642" s="13" t="s">
        <v>74</v>
      </c>
      <c r="AY642" s="251" t="s">
        <v>137</v>
      </c>
    </row>
    <row r="643" s="14" customFormat="1">
      <c r="A643" s="14"/>
      <c r="B643" s="252"/>
      <c r="C643" s="253"/>
      <c r="D643" s="243" t="s">
        <v>146</v>
      </c>
      <c r="E643" s="254" t="s">
        <v>1</v>
      </c>
      <c r="F643" s="255" t="s">
        <v>822</v>
      </c>
      <c r="G643" s="253"/>
      <c r="H643" s="256">
        <v>196</v>
      </c>
      <c r="I643" s="257"/>
      <c r="J643" s="253"/>
      <c r="K643" s="253"/>
      <c r="L643" s="258"/>
      <c r="M643" s="259"/>
      <c r="N643" s="260"/>
      <c r="O643" s="260"/>
      <c r="P643" s="260"/>
      <c r="Q643" s="260"/>
      <c r="R643" s="260"/>
      <c r="S643" s="260"/>
      <c r="T643" s="261"/>
      <c r="U643" s="14"/>
      <c r="V643" s="14"/>
      <c r="W643" s="14"/>
      <c r="X643" s="14"/>
      <c r="Y643" s="14"/>
      <c r="Z643" s="14"/>
      <c r="AA643" s="14"/>
      <c r="AB643" s="14"/>
      <c r="AC643" s="14"/>
      <c r="AD643" s="14"/>
      <c r="AE643" s="14"/>
      <c r="AT643" s="262" t="s">
        <v>146</v>
      </c>
      <c r="AU643" s="262" t="s">
        <v>84</v>
      </c>
      <c r="AV643" s="14" t="s">
        <v>84</v>
      </c>
      <c r="AW643" s="14" t="s">
        <v>30</v>
      </c>
      <c r="AX643" s="14" t="s">
        <v>74</v>
      </c>
      <c r="AY643" s="262" t="s">
        <v>137</v>
      </c>
    </row>
    <row r="644" s="15" customFormat="1">
      <c r="A644" s="15"/>
      <c r="B644" s="263"/>
      <c r="C644" s="264"/>
      <c r="D644" s="243" t="s">
        <v>146</v>
      </c>
      <c r="E644" s="265" t="s">
        <v>1</v>
      </c>
      <c r="F644" s="266" t="s">
        <v>151</v>
      </c>
      <c r="G644" s="264"/>
      <c r="H644" s="267">
        <v>196</v>
      </c>
      <c r="I644" s="268"/>
      <c r="J644" s="264"/>
      <c r="K644" s="264"/>
      <c r="L644" s="269"/>
      <c r="M644" s="270"/>
      <c r="N644" s="271"/>
      <c r="O644" s="271"/>
      <c r="P644" s="271"/>
      <c r="Q644" s="271"/>
      <c r="R644" s="271"/>
      <c r="S644" s="271"/>
      <c r="T644" s="272"/>
      <c r="U644" s="15"/>
      <c r="V644" s="15"/>
      <c r="W644" s="15"/>
      <c r="X644" s="15"/>
      <c r="Y644" s="15"/>
      <c r="Z644" s="15"/>
      <c r="AA644" s="15"/>
      <c r="AB644" s="15"/>
      <c r="AC644" s="15"/>
      <c r="AD644" s="15"/>
      <c r="AE644" s="15"/>
      <c r="AT644" s="273" t="s">
        <v>146</v>
      </c>
      <c r="AU644" s="273" t="s">
        <v>84</v>
      </c>
      <c r="AV644" s="15" t="s">
        <v>144</v>
      </c>
      <c r="AW644" s="15" t="s">
        <v>30</v>
      </c>
      <c r="AX644" s="15" t="s">
        <v>82</v>
      </c>
      <c r="AY644" s="273" t="s">
        <v>137</v>
      </c>
    </row>
    <row r="645" s="2" customFormat="1" ht="24.15" customHeight="1">
      <c r="A645" s="38"/>
      <c r="B645" s="39"/>
      <c r="C645" s="227" t="s">
        <v>823</v>
      </c>
      <c r="D645" s="227" t="s">
        <v>140</v>
      </c>
      <c r="E645" s="228" t="s">
        <v>824</v>
      </c>
      <c r="F645" s="229" t="s">
        <v>825</v>
      </c>
      <c r="G645" s="230" t="s">
        <v>414</v>
      </c>
      <c r="H645" s="231">
        <v>228.90000000000001</v>
      </c>
      <c r="I645" s="232"/>
      <c r="J645" s="233">
        <f>ROUND(I645*H645,2)</f>
        <v>0</v>
      </c>
      <c r="K645" s="234"/>
      <c r="L645" s="44"/>
      <c r="M645" s="235" t="s">
        <v>1</v>
      </c>
      <c r="N645" s="236" t="s">
        <v>39</v>
      </c>
      <c r="O645" s="91"/>
      <c r="P645" s="237">
        <f>O645*H645</f>
        <v>0</v>
      </c>
      <c r="Q645" s="237">
        <v>0</v>
      </c>
      <c r="R645" s="237">
        <f>Q645*H645</f>
        <v>0</v>
      </c>
      <c r="S645" s="237">
        <v>0.033000000000000002</v>
      </c>
      <c r="T645" s="238">
        <f>S645*H645</f>
        <v>7.553700000000001</v>
      </c>
      <c r="U645" s="38"/>
      <c r="V645" s="38"/>
      <c r="W645" s="38"/>
      <c r="X645" s="38"/>
      <c r="Y645" s="38"/>
      <c r="Z645" s="38"/>
      <c r="AA645" s="38"/>
      <c r="AB645" s="38"/>
      <c r="AC645" s="38"/>
      <c r="AD645" s="38"/>
      <c r="AE645" s="38"/>
      <c r="AR645" s="239" t="s">
        <v>261</v>
      </c>
      <c r="AT645" s="239" t="s">
        <v>140</v>
      </c>
      <c r="AU645" s="239" t="s">
        <v>84</v>
      </c>
      <c r="AY645" s="17" t="s">
        <v>137</v>
      </c>
      <c r="BE645" s="240">
        <f>IF(N645="základní",J645,0)</f>
        <v>0</v>
      </c>
      <c r="BF645" s="240">
        <f>IF(N645="snížená",J645,0)</f>
        <v>0</v>
      </c>
      <c r="BG645" s="240">
        <f>IF(N645="zákl. přenesená",J645,0)</f>
        <v>0</v>
      </c>
      <c r="BH645" s="240">
        <f>IF(N645="sníž. přenesená",J645,0)</f>
        <v>0</v>
      </c>
      <c r="BI645" s="240">
        <f>IF(N645="nulová",J645,0)</f>
        <v>0</v>
      </c>
      <c r="BJ645" s="17" t="s">
        <v>82</v>
      </c>
      <c r="BK645" s="240">
        <f>ROUND(I645*H645,2)</f>
        <v>0</v>
      </c>
      <c r="BL645" s="17" t="s">
        <v>261</v>
      </c>
      <c r="BM645" s="239" t="s">
        <v>826</v>
      </c>
    </row>
    <row r="646" s="13" customFormat="1">
      <c r="A646" s="13"/>
      <c r="B646" s="241"/>
      <c r="C646" s="242"/>
      <c r="D646" s="243" t="s">
        <v>146</v>
      </c>
      <c r="E646" s="244" t="s">
        <v>1</v>
      </c>
      <c r="F646" s="245" t="s">
        <v>147</v>
      </c>
      <c r="G646" s="242"/>
      <c r="H646" s="244" t="s">
        <v>1</v>
      </c>
      <c r="I646" s="246"/>
      <c r="J646" s="242"/>
      <c r="K646" s="242"/>
      <c r="L646" s="247"/>
      <c r="M646" s="248"/>
      <c r="N646" s="249"/>
      <c r="O646" s="249"/>
      <c r="P646" s="249"/>
      <c r="Q646" s="249"/>
      <c r="R646" s="249"/>
      <c r="S646" s="249"/>
      <c r="T646" s="250"/>
      <c r="U646" s="13"/>
      <c r="V646" s="13"/>
      <c r="W646" s="13"/>
      <c r="X646" s="13"/>
      <c r="Y646" s="13"/>
      <c r="Z646" s="13"/>
      <c r="AA646" s="13"/>
      <c r="AB646" s="13"/>
      <c r="AC646" s="13"/>
      <c r="AD646" s="13"/>
      <c r="AE646" s="13"/>
      <c r="AT646" s="251" t="s">
        <v>146</v>
      </c>
      <c r="AU646" s="251" t="s">
        <v>84</v>
      </c>
      <c r="AV646" s="13" t="s">
        <v>82</v>
      </c>
      <c r="AW646" s="13" t="s">
        <v>30</v>
      </c>
      <c r="AX646" s="13" t="s">
        <v>74</v>
      </c>
      <c r="AY646" s="251" t="s">
        <v>137</v>
      </c>
    </row>
    <row r="647" s="13" customFormat="1">
      <c r="A647" s="13"/>
      <c r="B647" s="241"/>
      <c r="C647" s="242"/>
      <c r="D647" s="243" t="s">
        <v>146</v>
      </c>
      <c r="E647" s="244" t="s">
        <v>1</v>
      </c>
      <c r="F647" s="245" t="s">
        <v>540</v>
      </c>
      <c r="G647" s="242"/>
      <c r="H647" s="244" t="s">
        <v>1</v>
      </c>
      <c r="I647" s="246"/>
      <c r="J647" s="242"/>
      <c r="K647" s="242"/>
      <c r="L647" s="247"/>
      <c r="M647" s="248"/>
      <c r="N647" s="249"/>
      <c r="O647" s="249"/>
      <c r="P647" s="249"/>
      <c r="Q647" s="249"/>
      <c r="R647" s="249"/>
      <c r="S647" s="249"/>
      <c r="T647" s="250"/>
      <c r="U647" s="13"/>
      <c r="V647" s="13"/>
      <c r="W647" s="13"/>
      <c r="X647" s="13"/>
      <c r="Y647" s="13"/>
      <c r="Z647" s="13"/>
      <c r="AA647" s="13"/>
      <c r="AB647" s="13"/>
      <c r="AC647" s="13"/>
      <c r="AD647" s="13"/>
      <c r="AE647" s="13"/>
      <c r="AT647" s="251" t="s">
        <v>146</v>
      </c>
      <c r="AU647" s="251" t="s">
        <v>84</v>
      </c>
      <c r="AV647" s="13" t="s">
        <v>82</v>
      </c>
      <c r="AW647" s="13" t="s">
        <v>30</v>
      </c>
      <c r="AX647" s="13" t="s">
        <v>74</v>
      </c>
      <c r="AY647" s="251" t="s">
        <v>137</v>
      </c>
    </row>
    <row r="648" s="14" customFormat="1">
      <c r="A648" s="14"/>
      <c r="B648" s="252"/>
      <c r="C648" s="253"/>
      <c r="D648" s="243" t="s">
        <v>146</v>
      </c>
      <c r="E648" s="254" t="s">
        <v>1</v>
      </c>
      <c r="F648" s="255" t="s">
        <v>827</v>
      </c>
      <c r="G648" s="253"/>
      <c r="H648" s="256">
        <v>228.90000000000001</v>
      </c>
      <c r="I648" s="257"/>
      <c r="J648" s="253"/>
      <c r="K648" s="253"/>
      <c r="L648" s="258"/>
      <c r="M648" s="259"/>
      <c r="N648" s="260"/>
      <c r="O648" s="260"/>
      <c r="P648" s="260"/>
      <c r="Q648" s="260"/>
      <c r="R648" s="260"/>
      <c r="S648" s="260"/>
      <c r="T648" s="261"/>
      <c r="U648" s="14"/>
      <c r="V648" s="14"/>
      <c r="W648" s="14"/>
      <c r="X648" s="14"/>
      <c r="Y648" s="14"/>
      <c r="Z648" s="14"/>
      <c r="AA648" s="14"/>
      <c r="AB648" s="14"/>
      <c r="AC648" s="14"/>
      <c r="AD648" s="14"/>
      <c r="AE648" s="14"/>
      <c r="AT648" s="262" t="s">
        <v>146</v>
      </c>
      <c r="AU648" s="262" t="s">
        <v>84</v>
      </c>
      <c r="AV648" s="14" t="s">
        <v>84</v>
      </c>
      <c r="AW648" s="14" t="s">
        <v>30</v>
      </c>
      <c r="AX648" s="14" t="s">
        <v>74</v>
      </c>
      <c r="AY648" s="262" t="s">
        <v>137</v>
      </c>
    </row>
    <row r="649" s="15" customFormat="1">
      <c r="A649" s="15"/>
      <c r="B649" s="263"/>
      <c r="C649" s="264"/>
      <c r="D649" s="243" t="s">
        <v>146</v>
      </c>
      <c r="E649" s="265" t="s">
        <v>1</v>
      </c>
      <c r="F649" s="266" t="s">
        <v>151</v>
      </c>
      <c r="G649" s="264"/>
      <c r="H649" s="267">
        <v>228.90000000000001</v>
      </c>
      <c r="I649" s="268"/>
      <c r="J649" s="264"/>
      <c r="K649" s="264"/>
      <c r="L649" s="269"/>
      <c r="M649" s="270"/>
      <c r="N649" s="271"/>
      <c r="O649" s="271"/>
      <c r="P649" s="271"/>
      <c r="Q649" s="271"/>
      <c r="R649" s="271"/>
      <c r="S649" s="271"/>
      <c r="T649" s="272"/>
      <c r="U649" s="15"/>
      <c r="V649" s="15"/>
      <c r="W649" s="15"/>
      <c r="X649" s="15"/>
      <c r="Y649" s="15"/>
      <c r="Z649" s="15"/>
      <c r="AA649" s="15"/>
      <c r="AB649" s="15"/>
      <c r="AC649" s="15"/>
      <c r="AD649" s="15"/>
      <c r="AE649" s="15"/>
      <c r="AT649" s="273" t="s">
        <v>146</v>
      </c>
      <c r="AU649" s="273" t="s">
        <v>84</v>
      </c>
      <c r="AV649" s="15" t="s">
        <v>144</v>
      </c>
      <c r="AW649" s="15" t="s">
        <v>30</v>
      </c>
      <c r="AX649" s="15" t="s">
        <v>82</v>
      </c>
      <c r="AY649" s="273" t="s">
        <v>137</v>
      </c>
    </row>
    <row r="650" s="2" customFormat="1" ht="33" customHeight="1">
      <c r="A650" s="38"/>
      <c r="B650" s="39"/>
      <c r="C650" s="227" t="s">
        <v>828</v>
      </c>
      <c r="D650" s="227" t="s">
        <v>140</v>
      </c>
      <c r="E650" s="228" t="s">
        <v>829</v>
      </c>
      <c r="F650" s="229" t="s">
        <v>830</v>
      </c>
      <c r="G650" s="230" t="s">
        <v>635</v>
      </c>
      <c r="H650" s="289"/>
      <c r="I650" s="232"/>
      <c r="J650" s="233">
        <f>ROUND(I650*H650,2)</f>
        <v>0</v>
      </c>
      <c r="K650" s="234"/>
      <c r="L650" s="44"/>
      <c r="M650" s="235" t="s">
        <v>1</v>
      </c>
      <c r="N650" s="236" t="s">
        <v>39</v>
      </c>
      <c r="O650" s="91"/>
      <c r="P650" s="237">
        <f>O650*H650</f>
        <v>0</v>
      </c>
      <c r="Q650" s="237">
        <v>0</v>
      </c>
      <c r="R650" s="237">
        <f>Q650*H650</f>
        <v>0</v>
      </c>
      <c r="S650" s="237">
        <v>0</v>
      </c>
      <c r="T650" s="238">
        <f>S650*H650</f>
        <v>0</v>
      </c>
      <c r="U650" s="38"/>
      <c r="V650" s="38"/>
      <c r="W650" s="38"/>
      <c r="X650" s="38"/>
      <c r="Y650" s="38"/>
      <c r="Z650" s="38"/>
      <c r="AA650" s="38"/>
      <c r="AB650" s="38"/>
      <c r="AC650" s="38"/>
      <c r="AD650" s="38"/>
      <c r="AE650" s="38"/>
      <c r="AR650" s="239" t="s">
        <v>261</v>
      </c>
      <c r="AT650" s="239" t="s">
        <v>140</v>
      </c>
      <c r="AU650" s="239" t="s">
        <v>84</v>
      </c>
      <c r="AY650" s="17" t="s">
        <v>137</v>
      </c>
      <c r="BE650" s="240">
        <f>IF(N650="základní",J650,0)</f>
        <v>0</v>
      </c>
      <c r="BF650" s="240">
        <f>IF(N650="snížená",J650,0)</f>
        <v>0</v>
      </c>
      <c r="BG650" s="240">
        <f>IF(N650="zákl. přenesená",J650,0)</f>
        <v>0</v>
      </c>
      <c r="BH650" s="240">
        <f>IF(N650="sníž. přenesená",J650,0)</f>
        <v>0</v>
      </c>
      <c r="BI650" s="240">
        <f>IF(N650="nulová",J650,0)</f>
        <v>0</v>
      </c>
      <c r="BJ650" s="17" t="s">
        <v>82</v>
      </c>
      <c r="BK650" s="240">
        <f>ROUND(I650*H650,2)</f>
        <v>0</v>
      </c>
      <c r="BL650" s="17" t="s">
        <v>261</v>
      </c>
      <c r="BM650" s="239" t="s">
        <v>831</v>
      </c>
    </row>
    <row r="651" s="12" customFormat="1" ht="22.8" customHeight="1">
      <c r="A651" s="12"/>
      <c r="B651" s="211"/>
      <c r="C651" s="212"/>
      <c r="D651" s="213" t="s">
        <v>73</v>
      </c>
      <c r="E651" s="225" t="s">
        <v>832</v>
      </c>
      <c r="F651" s="225" t="s">
        <v>833</v>
      </c>
      <c r="G651" s="212"/>
      <c r="H651" s="212"/>
      <c r="I651" s="215"/>
      <c r="J651" s="226">
        <f>BK651</f>
        <v>0</v>
      </c>
      <c r="K651" s="212"/>
      <c r="L651" s="217"/>
      <c r="M651" s="218"/>
      <c r="N651" s="219"/>
      <c r="O651" s="219"/>
      <c r="P651" s="220">
        <f>SUM(P652:P694)</f>
        <v>0</v>
      </c>
      <c r="Q651" s="219"/>
      <c r="R651" s="220">
        <f>SUM(R652:R694)</f>
        <v>4.2871351999999998</v>
      </c>
      <c r="S651" s="219"/>
      <c r="T651" s="221">
        <f>SUM(T652:T694)</f>
        <v>0</v>
      </c>
      <c r="U651" s="12"/>
      <c r="V651" s="12"/>
      <c r="W651" s="12"/>
      <c r="X651" s="12"/>
      <c r="Y651" s="12"/>
      <c r="Z651" s="12"/>
      <c r="AA651" s="12"/>
      <c r="AB651" s="12"/>
      <c r="AC651" s="12"/>
      <c r="AD651" s="12"/>
      <c r="AE651" s="12"/>
      <c r="AR651" s="222" t="s">
        <v>84</v>
      </c>
      <c r="AT651" s="223" t="s">
        <v>73</v>
      </c>
      <c r="AU651" s="223" t="s">
        <v>82</v>
      </c>
      <c r="AY651" s="222" t="s">
        <v>137</v>
      </c>
      <c r="BK651" s="224">
        <f>SUM(BK652:BK694)</f>
        <v>0</v>
      </c>
    </row>
    <row r="652" s="2" customFormat="1" ht="24.15" customHeight="1">
      <c r="A652" s="38"/>
      <c r="B652" s="39"/>
      <c r="C652" s="227" t="s">
        <v>834</v>
      </c>
      <c r="D652" s="227" t="s">
        <v>140</v>
      </c>
      <c r="E652" s="228" t="s">
        <v>835</v>
      </c>
      <c r="F652" s="229" t="s">
        <v>836</v>
      </c>
      <c r="G652" s="230" t="s">
        <v>154</v>
      </c>
      <c r="H652" s="231">
        <v>160</v>
      </c>
      <c r="I652" s="232"/>
      <c r="J652" s="233">
        <f>ROUND(I652*H652,2)</f>
        <v>0</v>
      </c>
      <c r="K652" s="234"/>
      <c r="L652" s="44"/>
      <c r="M652" s="235" t="s">
        <v>1</v>
      </c>
      <c r="N652" s="236" t="s">
        <v>39</v>
      </c>
      <c r="O652" s="91"/>
      <c r="P652" s="237">
        <f>O652*H652</f>
        <v>0</v>
      </c>
      <c r="Q652" s="237">
        <v>0.013860000000000001</v>
      </c>
      <c r="R652" s="237">
        <f>Q652*H652</f>
        <v>2.2176</v>
      </c>
      <c r="S652" s="237">
        <v>0</v>
      </c>
      <c r="T652" s="238">
        <f>S652*H652</f>
        <v>0</v>
      </c>
      <c r="U652" s="38"/>
      <c r="V652" s="38"/>
      <c r="W652" s="38"/>
      <c r="X652" s="38"/>
      <c r="Y652" s="38"/>
      <c r="Z652" s="38"/>
      <c r="AA652" s="38"/>
      <c r="AB652" s="38"/>
      <c r="AC652" s="38"/>
      <c r="AD652" s="38"/>
      <c r="AE652" s="38"/>
      <c r="AR652" s="239" t="s">
        <v>261</v>
      </c>
      <c r="AT652" s="239" t="s">
        <v>140</v>
      </c>
      <c r="AU652" s="239" t="s">
        <v>84</v>
      </c>
      <c r="AY652" s="17" t="s">
        <v>137</v>
      </c>
      <c r="BE652" s="240">
        <f>IF(N652="základní",J652,0)</f>
        <v>0</v>
      </c>
      <c r="BF652" s="240">
        <f>IF(N652="snížená",J652,0)</f>
        <v>0</v>
      </c>
      <c r="BG652" s="240">
        <f>IF(N652="zákl. přenesená",J652,0)</f>
        <v>0</v>
      </c>
      <c r="BH652" s="240">
        <f>IF(N652="sníž. přenesená",J652,0)</f>
        <v>0</v>
      </c>
      <c r="BI652" s="240">
        <f>IF(N652="nulová",J652,0)</f>
        <v>0</v>
      </c>
      <c r="BJ652" s="17" t="s">
        <v>82</v>
      </c>
      <c r="BK652" s="240">
        <f>ROUND(I652*H652,2)</f>
        <v>0</v>
      </c>
      <c r="BL652" s="17" t="s">
        <v>261</v>
      </c>
      <c r="BM652" s="239" t="s">
        <v>837</v>
      </c>
    </row>
    <row r="653" s="13" customFormat="1">
      <c r="A653" s="13"/>
      <c r="B653" s="241"/>
      <c r="C653" s="242"/>
      <c r="D653" s="243" t="s">
        <v>146</v>
      </c>
      <c r="E653" s="244" t="s">
        <v>1</v>
      </c>
      <c r="F653" s="245" t="s">
        <v>147</v>
      </c>
      <c r="G653" s="242"/>
      <c r="H653" s="244" t="s">
        <v>1</v>
      </c>
      <c r="I653" s="246"/>
      <c r="J653" s="242"/>
      <c r="K653" s="242"/>
      <c r="L653" s="247"/>
      <c r="M653" s="248"/>
      <c r="N653" s="249"/>
      <c r="O653" s="249"/>
      <c r="P653" s="249"/>
      <c r="Q653" s="249"/>
      <c r="R653" s="249"/>
      <c r="S653" s="249"/>
      <c r="T653" s="250"/>
      <c r="U653" s="13"/>
      <c r="V653" s="13"/>
      <c r="W653" s="13"/>
      <c r="X653" s="13"/>
      <c r="Y653" s="13"/>
      <c r="Z653" s="13"/>
      <c r="AA653" s="13"/>
      <c r="AB653" s="13"/>
      <c r="AC653" s="13"/>
      <c r="AD653" s="13"/>
      <c r="AE653" s="13"/>
      <c r="AT653" s="251" t="s">
        <v>146</v>
      </c>
      <c r="AU653" s="251" t="s">
        <v>84</v>
      </c>
      <c r="AV653" s="13" t="s">
        <v>82</v>
      </c>
      <c r="AW653" s="13" t="s">
        <v>30</v>
      </c>
      <c r="AX653" s="13" t="s">
        <v>74</v>
      </c>
      <c r="AY653" s="251" t="s">
        <v>137</v>
      </c>
    </row>
    <row r="654" s="13" customFormat="1">
      <c r="A654" s="13"/>
      <c r="B654" s="241"/>
      <c r="C654" s="242"/>
      <c r="D654" s="243" t="s">
        <v>146</v>
      </c>
      <c r="E654" s="244" t="s">
        <v>1</v>
      </c>
      <c r="F654" s="245" t="s">
        <v>838</v>
      </c>
      <c r="G654" s="242"/>
      <c r="H654" s="244" t="s">
        <v>1</v>
      </c>
      <c r="I654" s="246"/>
      <c r="J654" s="242"/>
      <c r="K654" s="242"/>
      <c r="L654" s="247"/>
      <c r="M654" s="248"/>
      <c r="N654" s="249"/>
      <c r="O654" s="249"/>
      <c r="P654" s="249"/>
      <c r="Q654" s="249"/>
      <c r="R654" s="249"/>
      <c r="S654" s="249"/>
      <c r="T654" s="250"/>
      <c r="U654" s="13"/>
      <c r="V654" s="13"/>
      <c r="W654" s="13"/>
      <c r="X654" s="13"/>
      <c r="Y654" s="13"/>
      <c r="Z654" s="13"/>
      <c r="AA654" s="13"/>
      <c r="AB654" s="13"/>
      <c r="AC654" s="13"/>
      <c r="AD654" s="13"/>
      <c r="AE654" s="13"/>
      <c r="AT654" s="251" t="s">
        <v>146</v>
      </c>
      <c r="AU654" s="251" t="s">
        <v>84</v>
      </c>
      <c r="AV654" s="13" t="s">
        <v>82</v>
      </c>
      <c r="AW654" s="13" t="s">
        <v>30</v>
      </c>
      <c r="AX654" s="13" t="s">
        <v>74</v>
      </c>
      <c r="AY654" s="251" t="s">
        <v>137</v>
      </c>
    </row>
    <row r="655" s="14" customFormat="1">
      <c r="A655" s="14"/>
      <c r="B655" s="252"/>
      <c r="C655" s="253"/>
      <c r="D655" s="243" t="s">
        <v>146</v>
      </c>
      <c r="E655" s="254" t="s">
        <v>1</v>
      </c>
      <c r="F655" s="255" t="s">
        <v>839</v>
      </c>
      <c r="G655" s="253"/>
      <c r="H655" s="256">
        <v>160</v>
      </c>
      <c r="I655" s="257"/>
      <c r="J655" s="253"/>
      <c r="K655" s="253"/>
      <c r="L655" s="258"/>
      <c r="M655" s="259"/>
      <c r="N655" s="260"/>
      <c r="O655" s="260"/>
      <c r="P655" s="260"/>
      <c r="Q655" s="260"/>
      <c r="R655" s="260"/>
      <c r="S655" s="260"/>
      <c r="T655" s="261"/>
      <c r="U655" s="14"/>
      <c r="V655" s="14"/>
      <c r="W655" s="14"/>
      <c r="X655" s="14"/>
      <c r="Y655" s="14"/>
      <c r="Z655" s="14"/>
      <c r="AA655" s="14"/>
      <c r="AB655" s="14"/>
      <c r="AC655" s="14"/>
      <c r="AD655" s="14"/>
      <c r="AE655" s="14"/>
      <c r="AT655" s="262" t="s">
        <v>146</v>
      </c>
      <c r="AU655" s="262" t="s">
        <v>84</v>
      </c>
      <c r="AV655" s="14" t="s">
        <v>84</v>
      </c>
      <c r="AW655" s="14" t="s">
        <v>30</v>
      </c>
      <c r="AX655" s="14" t="s">
        <v>74</v>
      </c>
      <c r="AY655" s="262" t="s">
        <v>137</v>
      </c>
    </row>
    <row r="656" s="15" customFormat="1">
      <c r="A656" s="15"/>
      <c r="B656" s="263"/>
      <c r="C656" s="264"/>
      <c r="D656" s="243" t="s">
        <v>146</v>
      </c>
      <c r="E656" s="265" t="s">
        <v>1</v>
      </c>
      <c r="F656" s="266" t="s">
        <v>151</v>
      </c>
      <c r="G656" s="264"/>
      <c r="H656" s="267">
        <v>160</v>
      </c>
      <c r="I656" s="268"/>
      <c r="J656" s="264"/>
      <c r="K656" s="264"/>
      <c r="L656" s="269"/>
      <c r="M656" s="270"/>
      <c r="N656" s="271"/>
      <c r="O656" s="271"/>
      <c r="P656" s="271"/>
      <c r="Q656" s="271"/>
      <c r="R656" s="271"/>
      <c r="S656" s="271"/>
      <c r="T656" s="272"/>
      <c r="U656" s="15"/>
      <c r="V656" s="15"/>
      <c r="W656" s="15"/>
      <c r="X656" s="15"/>
      <c r="Y656" s="15"/>
      <c r="Z656" s="15"/>
      <c r="AA656" s="15"/>
      <c r="AB656" s="15"/>
      <c r="AC656" s="15"/>
      <c r="AD656" s="15"/>
      <c r="AE656" s="15"/>
      <c r="AT656" s="273" t="s">
        <v>146</v>
      </c>
      <c r="AU656" s="273" t="s">
        <v>84</v>
      </c>
      <c r="AV656" s="15" t="s">
        <v>144</v>
      </c>
      <c r="AW656" s="15" t="s">
        <v>30</v>
      </c>
      <c r="AX656" s="15" t="s">
        <v>82</v>
      </c>
      <c r="AY656" s="273" t="s">
        <v>137</v>
      </c>
    </row>
    <row r="657" s="2" customFormat="1" ht="24.15" customHeight="1">
      <c r="A657" s="38"/>
      <c r="B657" s="39"/>
      <c r="C657" s="227" t="s">
        <v>840</v>
      </c>
      <c r="D657" s="227" t="s">
        <v>140</v>
      </c>
      <c r="E657" s="228" t="s">
        <v>841</v>
      </c>
      <c r="F657" s="229" t="s">
        <v>842</v>
      </c>
      <c r="G657" s="230" t="s">
        <v>154</v>
      </c>
      <c r="H657" s="231">
        <v>17</v>
      </c>
      <c r="I657" s="232"/>
      <c r="J657" s="233">
        <f>ROUND(I657*H657,2)</f>
        <v>0</v>
      </c>
      <c r="K657" s="234"/>
      <c r="L657" s="44"/>
      <c r="M657" s="235" t="s">
        <v>1</v>
      </c>
      <c r="N657" s="236" t="s">
        <v>39</v>
      </c>
      <c r="O657" s="91"/>
      <c r="P657" s="237">
        <f>O657*H657</f>
        <v>0</v>
      </c>
      <c r="Q657" s="237">
        <v>0.013860000000000001</v>
      </c>
      <c r="R657" s="237">
        <f>Q657*H657</f>
        <v>0.23562000000000002</v>
      </c>
      <c r="S657" s="237">
        <v>0</v>
      </c>
      <c r="T657" s="238">
        <f>S657*H657</f>
        <v>0</v>
      </c>
      <c r="U657" s="38"/>
      <c r="V657" s="38"/>
      <c r="W657" s="38"/>
      <c r="X657" s="38"/>
      <c r="Y657" s="38"/>
      <c r="Z657" s="38"/>
      <c r="AA657" s="38"/>
      <c r="AB657" s="38"/>
      <c r="AC657" s="38"/>
      <c r="AD657" s="38"/>
      <c r="AE657" s="38"/>
      <c r="AR657" s="239" t="s">
        <v>261</v>
      </c>
      <c r="AT657" s="239" t="s">
        <v>140</v>
      </c>
      <c r="AU657" s="239" t="s">
        <v>84</v>
      </c>
      <c r="AY657" s="17" t="s">
        <v>137</v>
      </c>
      <c r="BE657" s="240">
        <f>IF(N657="základní",J657,0)</f>
        <v>0</v>
      </c>
      <c r="BF657" s="240">
        <f>IF(N657="snížená",J657,0)</f>
        <v>0</v>
      </c>
      <c r="BG657" s="240">
        <f>IF(N657="zákl. přenesená",J657,0)</f>
        <v>0</v>
      </c>
      <c r="BH657" s="240">
        <f>IF(N657="sníž. přenesená",J657,0)</f>
        <v>0</v>
      </c>
      <c r="BI657" s="240">
        <f>IF(N657="nulová",J657,0)</f>
        <v>0</v>
      </c>
      <c r="BJ657" s="17" t="s">
        <v>82</v>
      </c>
      <c r="BK657" s="240">
        <f>ROUND(I657*H657,2)</f>
        <v>0</v>
      </c>
      <c r="BL657" s="17" t="s">
        <v>261</v>
      </c>
      <c r="BM657" s="239" t="s">
        <v>843</v>
      </c>
    </row>
    <row r="658" s="13" customFormat="1">
      <c r="A658" s="13"/>
      <c r="B658" s="241"/>
      <c r="C658" s="242"/>
      <c r="D658" s="243" t="s">
        <v>146</v>
      </c>
      <c r="E658" s="244" t="s">
        <v>1</v>
      </c>
      <c r="F658" s="245" t="s">
        <v>147</v>
      </c>
      <c r="G658" s="242"/>
      <c r="H658" s="244" t="s">
        <v>1</v>
      </c>
      <c r="I658" s="246"/>
      <c r="J658" s="242"/>
      <c r="K658" s="242"/>
      <c r="L658" s="247"/>
      <c r="M658" s="248"/>
      <c r="N658" s="249"/>
      <c r="O658" s="249"/>
      <c r="P658" s="249"/>
      <c r="Q658" s="249"/>
      <c r="R658" s="249"/>
      <c r="S658" s="249"/>
      <c r="T658" s="250"/>
      <c r="U658" s="13"/>
      <c r="V658" s="13"/>
      <c r="W658" s="13"/>
      <c r="X658" s="13"/>
      <c r="Y658" s="13"/>
      <c r="Z658" s="13"/>
      <c r="AA658" s="13"/>
      <c r="AB658" s="13"/>
      <c r="AC658" s="13"/>
      <c r="AD658" s="13"/>
      <c r="AE658" s="13"/>
      <c r="AT658" s="251" t="s">
        <v>146</v>
      </c>
      <c r="AU658" s="251" t="s">
        <v>84</v>
      </c>
      <c r="AV658" s="13" t="s">
        <v>82</v>
      </c>
      <c r="AW658" s="13" t="s">
        <v>30</v>
      </c>
      <c r="AX658" s="13" t="s">
        <v>74</v>
      </c>
      <c r="AY658" s="251" t="s">
        <v>137</v>
      </c>
    </row>
    <row r="659" s="13" customFormat="1">
      <c r="A659" s="13"/>
      <c r="B659" s="241"/>
      <c r="C659" s="242"/>
      <c r="D659" s="243" t="s">
        <v>146</v>
      </c>
      <c r="E659" s="244" t="s">
        <v>1</v>
      </c>
      <c r="F659" s="245" t="s">
        <v>844</v>
      </c>
      <c r="G659" s="242"/>
      <c r="H659" s="244" t="s">
        <v>1</v>
      </c>
      <c r="I659" s="246"/>
      <c r="J659" s="242"/>
      <c r="K659" s="242"/>
      <c r="L659" s="247"/>
      <c r="M659" s="248"/>
      <c r="N659" s="249"/>
      <c r="O659" s="249"/>
      <c r="P659" s="249"/>
      <c r="Q659" s="249"/>
      <c r="R659" s="249"/>
      <c r="S659" s="249"/>
      <c r="T659" s="250"/>
      <c r="U659" s="13"/>
      <c r="V659" s="13"/>
      <c r="W659" s="13"/>
      <c r="X659" s="13"/>
      <c r="Y659" s="13"/>
      <c r="Z659" s="13"/>
      <c r="AA659" s="13"/>
      <c r="AB659" s="13"/>
      <c r="AC659" s="13"/>
      <c r="AD659" s="13"/>
      <c r="AE659" s="13"/>
      <c r="AT659" s="251" t="s">
        <v>146</v>
      </c>
      <c r="AU659" s="251" t="s">
        <v>84</v>
      </c>
      <c r="AV659" s="13" t="s">
        <v>82</v>
      </c>
      <c r="AW659" s="13" t="s">
        <v>30</v>
      </c>
      <c r="AX659" s="13" t="s">
        <v>74</v>
      </c>
      <c r="AY659" s="251" t="s">
        <v>137</v>
      </c>
    </row>
    <row r="660" s="14" customFormat="1">
      <c r="A660" s="14"/>
      <c r="B660" s="252"/>
      <c r="C660" s="253"/>
      <c r="D660" s="243" t="s">
        <v>146</v>
      </c>
      <c r="E660" s="254" t="s">
        <v>1</v>
      </c>
      <c r="F660" s="255" t="s">
        <v>813</v>
      </c>
      <c r="G660" s="253"/>
      <c r="H660" s="256">
        <v>17</v>
      </c>
      <c r="I660" s="257"/>
      <c r="J660" s="253"/>
      <c r="K660" s="253"/>
      <c r="L660" s="258"/>
      <c r="M660" s="259"/>
      <c r="N660" s="260"/>
      <c r="O660" s="260"/>
      <c r="P660" s="260"/>
      <c r="Q660" s="260"/>
      <c r="R660" s="260"/>
      <c r="S660" s="260"/>
      <c r="T660" s="261"/>
      <c r="U660" s="14"/>
      <c r="V660" s="14"/>
      <c r="W660" s="14"/>
      <c r="X660" s="14"/>
      <c r="Y660" s="14"/>
      <c r="Z660" s="14"/>
      <c r="AA660" s="14"/>
      <c r="AB660" s="14"/>
      <c r="AC660" s="14"/>
      <c r="AD660" s="14"/>
      <c r="AE660" s="14"/>
      <c r="AT660" s="262" t="s">
        <v>146</v>
      </c>
      <c r="AU660" s="262" t="s">
        <v>84</v>
      </c>
      <c r="AV660" s="14" t="s">
        <v>84</v>
      </c>
      <c r="AW660" s="14" t="s">
        <v>30</v>
      </c>
      <c r="AX660" s="14" t="s">
        <v>74</v>
      </c>
      <c r="AY660" s="262" t="s">
        <v>137</v>
      </c>
    </row>
    <row r="661" s="15" customFormat="1">
      <c r="A661" s="15"/>
      <c r="B661" s="263"/>
      <c r="C661" s="264"/>
      <c r="D661" s="243" t="s">
        <v>146</v>
      </c>
      <c r="E661" s="265" t="s">
        <v>1</v>
      </c>
      <c r="F661" s="266" t="s">
        <v>151</v>
      </c>
      <c r="G661" s="264"/>
      <c r="H661" s="267">
        <v>17</v>
      </c>
      <c r="I661" s="268"/>
      <c r="J661" s="264"/>
      <c r="K661" s="264"/>
      <c r="L661" s="269"/>
      <c r="M661" s="270"/>
      <c r="N661" s="271"/>
      <c r="O661" s="271"/>
      <c r="P661" s="271"/>
      <c r="Q661" s="271"/>
      <c r="R661" s="271"/>
      <c r="S661" s="271"/>
      <c r="T661" s="272"/>
      <c r="U661" s="15"/>
      <c r="V661" s="15"/>
      <c r="W661" s="15"/>
      <c r="X661" s="15"/>
      <c r="Y661" s="15"/>
      <c r="Z661" s="15"/>
      <c r="AA661" s="15"/>
      <c r="AB661" s="15"/>
      <c r="AC661" s="15"/>
      <c r="AD661" s="15"/>
      <c r="AE661" s="15"/>
      <c r="AT661" s="273" t="s">
        <v>146</v>
      </c>
      <c r="AU661" s="273" t="s">
        <v>84</v>
      </c>
      <c r="AV661" s="15" t="s">
        <v>144</v>
      </c>
      <c r="AW661" s="15" t="s">
        <v>30</v>
      </c>
      <c r="AX661" s="15" t="s">
        <v>82</v>
      </c>
      <c r="AY661" s="273" t="s">
        <v>137</v>
      </c>
    </row>
    <row r="662" s="2" customFormat="1" ht="16.5" customHeight="1">
      <c r="A662" s="38"/>
      <c r="B662" s="39"/>
      <c r="C662" s="227" t="s">
        <v>845</v>
      </c>
      <c r="D662" s="227" t="s">
        <v>140</v>
      </c>
      <c r="E662" s="228" t="s">
        <v>846</v>
      </c>
      <c r="F662" s="229" t="s">
        <v>847</v>
      </c>
      <c r="G662" s="230" t="s">
        <v>154</v>
      </c>
      <c r="H662" s="231">
        <v>177</v>
      </c>
      <c r="I662" s="232"/>
      <c r="J662" s="233">
        <f>ROUND(I662*H662,2)</f>
        <v>0</v>
      </c>
      <c r="K662" s="234"/>
      <c r="L662" s="44"/>
      <c r="M662" s="235" t="s">
        <v>1</v>
      </c>
      <c r="N662" s="236" t="s">
        <v>39</v>
      </c>
      <c r="O662" s="91"/>
      <c r="P662" s="237">
        <f>O662*H662</f>
        <v>0</v>
      </c>
      <c r="Q662" s="237">
        <v>0.00010000000000000001</v>
      </c>
      <c r="R662" s="237">
        <f>Q662*H662</f>
        <v>0.0177</v>
      </c>
      <c r="S662" s="237">
        <v>0</v>
      </c>
      <c r="T662" s="238">
        <f>S662*H662</f>
        <v>0</v>
      </c>
      <c r="U662" s="38"/>
      <c r="V662" s="38"/>
      <c r="W662" s="38"/>
      <c r="X662" s="38"/>
      <c r="Y662" s="38"/>
      <c r="Z662" s="38"/>
      <c r="AA662" s="38"/>
      <c r="AB662" s="38"/>
      <c r="AC662" s="38"/>
      <c r="AD662" s="38"/>
      <c r="AE662" s="38"/>
      <c r="AR662" s="239" t="s">
        <v>261</v>
      </c>
      <c r="AT662" s="239" t="s">
        <v>140</v>
      </c>
      <c r="AU662" s="239" t="s">
        <v>84</v>
      </c>
      <c r="AY662" s="17" t="s">
        <v>137</v>
      </c>
      <c r="BE662" s="240">
        <f>IF(N662="základní",J662,0)</f>
        <v>0</v>
      </c>
      <c r="BF662" s="240">
        <f>IF(N662="snížená",J662,0)</f>
        <v>0</v>
      </c>
      <c r="BG662" s="240">
        <f>IF(N662="zákl. přenesená",J662,0)</f>
        <v>0</v>
      </c>
      <c r="BH662" s="240">
        <f>IF(N662="sníž. přenesená",J662,0)</f>
        <v>0</v>
      </c>
      <c r="BI662" s="240">
        <f>IF(N662="nulová",J662,0)</f>
        <v>0</v>
      </c>
      <c r="BJ662" s="17" t="s">
        <v>82</v>
      </c>
      <c r="BK662" s="240">
        <f>ROUND(I662*H662,2)</f>
        <v>0</v>
      </c>
      <c r="BL662" s="17" t="s">
        <v>261</v>
      </c>
      <c r="BM662" s="239" t="s">
        <v>848</v>
      </c>
    </row>
    <row r="663" s="2" customFormat="1" ht="24.15" customHeight="1">
      <c r="A663" s="38"/>
      <c r="B663" s="39"/>
      <c r="C663" s="227" t="s">
        <v>849</v>
      </c>
      <c r="D663" s="227" t="s">
        <v>140</v>
      </c>
      <c r="E663" s="228" t="s">
        <v>850</v>
      </c>
      <c r="F663" s="229" t="s">
        <v>851</v>
      </c>
      <c r="G663" s="230" t="s">
        <v>154</v>
      </c>
      <c r="H663" s="231">
        <v>177</v>
      </c>
      <c r="I663" s="232"/>
      <c r="J663" s="233">
        <f>ROUND(I663*H663,2)</f>
        <v>0</v>
      </c>
      <c r="K663" s="234"/>
      <c r="L663" s="44"/>
      <c r="M663" s="235" t="s">
        <v>1</v>
      </c>
      <c r="N663" s="236" t="s">
        <v>39</v>
      </c>
      <c r="O663" s="91"/>
      <c r="P663" s="237">
        <f>O663*H663</f>
        <v>0</v>
      </c>
      <c r="Q663" s="237">
        <v>0.00010000000000000001</v>
      </c>
      <c r="R663" s="237">
        <f>Q663*H663</f>
        <v>0.0177</v>
      </c>
      <c r="S663" s="237">
        <v>0</v>
      </c>
      <c r="T663" s="238">
        <f>S663*H663</f>
        <v>0</v>
      </c>
      <c r="U663" s="38"/>
      <c r="V663" s="38"/>
      <c r="W663" s="38"/>
      <c r="X663" s="38"/>
      <c r="Y663" s="38"/>
      <c r="Z663" s="38"/>
      <c r="AA663" s="38"/>
      <c r="AB663" s="38"/>
      <c r="AC663" s="38"/>
      <c r="AD663" s="38"/>
      <c r="AE663" s="38"/>
      <c r="AR663" s="239" t="s">
        <v>261</v>
      </c>
      <c r="AT663" s="239" t="s">
        <v>140</v>
      </c>
      <c r="AU663" s="239" t="s">
        <v>84</v>
      </c>
      <c r="AY663" s="17" t="s">
        <v>137</v>
      </c>
      <c r="BE663" s="240">
        <f>IF(N663="základní",J663,0)</f>
        <v>0</v>
      </c>
      <c r="BF663" s="240">
        <f>IF(N663="snížená",J663,0)</f>
        <v>0</v>
      </c>
      <c r="BG663" s="240">
        <f>IF(N663="zákl. přenesená",J663,0)</f>
        <v>0</v>
      </c>
      <c r="BH663" s="240">
        <f>IF(N663="sníž. přenesená",J663,0)</f>
        <v>0</v>
      </c>
      <c r="BI663" s="240">
        <f>IF(N663="nulová",J663,0)</f>
        <v>0</v>
      </c>
      <c r="BJ663" s="17" t="s">
        <v>82</v>
      </c>
      <c r="BK663" s="240">
        <f>ROUND(I663*H663,2)</f>
        <v>0</v>
      </c>
      <c r="BL663" s="17" t="s">
        <v>261</v>
      </c>
      <c r="BM663" s="239" t="s">
        <v>852</v>
      </c>
    </row>
    <row r="664" s="2" customFormat="1" ht="21.75" customHeight="1">
      <c r="A664" s="38"/>
      <c r="B664" s="39"/>
      <c r="C664" s="227" t="s">
        <v>853</v>
      </c>
      <c r="D664" s="227" t="s">
        <v>140</v>
      </c>
      <c r="E664" s="228" t="s">
        <v>854</v>
      </c>
      <c r="F664" s="229" t="s">
        <v>855</v>
      </c>
      <c r="G664" s="230" t="s">
        <v>154</v>
      </c>
      <c r="H664" s="231">
        <v>177</v>
      </c>
      <c r="I664" s="232"/>
      <c r="J664" s="233">
        <f>ROUND(I664*H664,2)</f>
        <v>0</v>
      </c>
      <c r="K664" s="234"/>
      <c r="L664" s="44"/>
      <c r="M664" s="235" t="s">
        <v>1</v>
      </c>
      <c r="N664" s="236" t="s">
        <v>39</v>
      </c>
      <c r="O664" s="91"/>
      <c r="P664" s="237">
        <f>O664*H664</f>
        <v>0</v>
      </c>
      <c r="Q664" s="237">
        <v>0.0016000000000000001</v>
      </c>
      <c r="R664" s="237">
        <f>Q664*H664</f>
        <v>0.28320000000000001</v>
      </c>
      <c r="S664" s="237">
        <v>0</v>
      </c>
      <c r="T664" s="238">
        <f>S664*H664</f>
        <v>0</v>
      </c>
      <c r="U664" s="38"/>
      <c r="V664" s="38"/>
      <c r="W664" s="38"/>
      <c r="X664" s="38"/>
      <c r="Y664" s="38"/>
      <c r="Z664" s="38"/>
      <c r="AA664" s="38"/>
      <c r="AB664" s="38"/>
      <c r="AC664" s="38"/>
      <c r="AD664" s="38"/>
      <c r="AE664" s="38"/>
      <c r="AR664" s="239" t="s">
        <v>261</v>
      </c>
      <c r="AT664" s="239" t="s">
        <v>140</v>
      </c>
      <c r="AU664" s="239" t="s">
        <v>84</v>
      </c>
      <c r="AY664" s="17" t="s">
        <v>137</v>
      </c>
      <c r="BE664" s="240">
        <f>IF(N664="základní",J664,0)</f>
        <v>0</v>
      </c>
      <c r="BF664" s="240">
        <f>IF(N664="snížená",J664,0)</f>
        <v>0</v>
      </c>
      <c r="BG664" s="240">
        <f>IF(N664="zákl. přenesená",J664,0)</f>
        <v>0</v>
      </c>
      <c r="BH664" s="240">
        <f>IF(N664="sníž. přenesená",J664,0)</f>
        <v>0</v>
      </c>
      <c r="BI664" s="240">
        <f>IF(N664="nulová",J664,0)</f>
        <v>0</v>
      </c>
      <c r="BJ664" s="17" t="s">
        <v>82</v>
      </c>
      <c r="BK664" s="240">
        <f>ROUND(I664*H664,2)</f>
        <v>0</v>
      </c>
      <c r="BL664" s="17" t="s">
        <v>261</v>
      </c>
      <c r="BM664" s="239" t="s">
        <v>856</v>
      </c>
    </row>
    <row r="665" s="2" customFormat="1" ht="33" customHeight="1">
      <c r="A665" s="38"/>
      <c r="B665" s="39"/>
      <c r="C665" s="227" t="s">
        <v>857</v>
      </c>
      <c r="D665" s="227" t="s">
        <v>140</v>
      </c>
      <c r="E665" s="228" t="s">
        <v>858</v>
      </c>
      <c r="F665" s="229" t="s">
        <v>859</v>
      </c>
      <c r="G665" s="230" t="s">
        <v>154</v>
      </c>
      <c r="H665" s="231">
        <v>170</v>
      </c>
      <c r="I665" s="232"/>
      <c r="J665" s="233">
        <f>ROUND(I665*H665,2)</f>
        <v>0</v>
      </c>
      <c r="K665" s="234"/>
      <c r="L665" s="44"/>
      <c r="M665" s="235" t="s">
        <v>1</v>
      </c>
      <c r="N665" s="236" t="s">
        <v>39</v>
      </c>
      <c r="O665" s="91"/>
      <c r="P665" s="237">
        <f>O665*H665</f>
        <v>0</v>
      </c>
      <c r="Q665" s="237">
        <v>0.0070499999999999998</v>
      </c>
      <c r="R665" s="237">
        <f>Q665*H665</f>
        <v>1.1984999999999999</v>
      </c>
      <c r="S665" s="237">
        <v>0</v>
      </c>
      <c r="T665" s="238">
        <f>S665*H665</f>
        <v>0</v>
      </c>
      <c r="U665" s="38"/>
      <c r="V665" s="38"/>
      <c r="W665" s="38"/>
      <c r="X665" s="38"/>
      <c r="Y665" s="38"/>
      <c r="Z665" s="38"/>
      <c r="AA665" s="38"/>
      <c r="AB665" s="38"/>
      <c r="AC665" s="38"/>
      <c r="AD665" s="38"/>
      <c r="AE665" s="38"/>
      <c r="AR665" s="239" t="s">
        <v>261</v>
      </c>
      <c r="AT665" s="239" t="s">
        <v>140</v>
      </c>
      <c r="AU665" s="239" t="s">
        <v>84</v>
      </c>
      <c r="AY665" s="17" t="s">
        <v>137</v>
      </c>
      <c r="BE665" s="240">
        <f>IF(N665="základní",J665,0)</f>
        <v>0</v>
      </c>
      <c r="BF665" s="240">
        <f>IF(N665="snížená",J665,0)</f>
        <v>0</v>
      </c>
      <c r="BG665" s="240">
        <f>IF(N665="zákl. přenesená",J665,0)</f>
        <v>0</v>
      </c>
      <c r="BH665" s="240">
        <f>IF(N665="sníž. přenesená",J665,0)</f>
        <v>0</v>
      </c>
      <c r="BI665" s="240">
        <f>IF(N665="nulová",J665,0)</f>
        <v>0</v>
      </c>
      <c r="BJ665" s="17" t="s">
        <v>82</v>
      </c>
      <c r="BK665" s="240">
        <f>ROUND(I665*H665,2)</f>
        <v>0</v>
      </c>
      <c r="BL665" s="17" t="s">
        <v>261</v>
      </c>
      <c r="BM665" s="239" t="s">
        <v>860</v>
      </c>
    </row>
    <row r="666" s="13" customFormat="1">
      <c r="A666" s="13"/>
      <c r="B666" s="241"/>
      <c r="C666" s="242"/>
      <c r="D666" s="243" t="s">
        <v>146</v>
      </c>
      <c r="E666" s="244" t="s">
        <v>1</v>
      </c>
      <c r="F666" s="245" t="s">
        <v>147</v>
      </c>
      <c r="G666" s="242"/>
      <c r="H666" s="244" t="s">
        <v>1</v>
      </c>
      <c r="I666" s="246"/>
      <c r="J666" s="242"/>
      <c r="K666" s="242"/>
      <c r="L666" s="247"/>
      <c r="M666" s="248"/>
      <c r="N666" s="249"/>
      <c r="O666" s="249"/>
      <c r="P666" s="249"/>
      <c r="Q666" s="249"/>
      <c r="R666" s="249"/>
      <c r="S666" s="249"/>
      <c r="T666" s="250"/>
      <c r="U666" s="13"/>
      <c r="V666" s="13"/>
      <c r="W666" s="13"/>
      <c r="X666" s="13"/>
      <c r="Y666" s="13"/>
      <c r="Z666" s="13"/>
      <c r="AA666" s="13"/>
      <c r="AB666" s="13"/>
      <c r="AC666" s="13"/>
      <c r="AD666" s="13"/>
      <c r="AE666" s="13"/>
      <c r="AT666" s="251" t="s">
        <v>146</v>
      </c>
      <c r="AU666" s="251" t="s">
        <v>84</v>
      </c>
      <c r="AV666" s="13" t="s">
        <v>82</v>
      </c>
      <c r="AW666" s="13" t="s">
        <v>30</v>
      </c>
      <c r="AX666" s="13" t="s">
        <v>74</v>
      </c>
      <c r="AY666" s="251" t="s">
        <v>137</v>
      </c>
    </row>
    <row r="667" s="13" customFormat="1">
      <c r="A667" s="13"/>
      <c r="B667" s="241"/>
      <c r="C667" s="242"/>
      <c r="D667" s="243" t="s">
        <v>146</v>
      </c>
      <c r="E667" s="244" t="s">
        <v>1</v>
      </c>
      <c r="F667" s="245" t="s">
        <v>861</v>
      </c>
      <c r="G667" s="242"/>
      <c r="H667" s="244" t="s">
        <v>1</v>
      </c>
      <c r="I667" s="246"/>
      <c r="J667" s="242"/>
      <c r="K667" s="242"/>
      <c r="L667" s="247"/>
      <c r="M667" s="248"/>
      <c r="N667" s="249"/>
      <c r="O667" s="249"/>
      <c r="P667" s="249"/>
      <c r="Q667" s="249"/>
      <c r="R667" s="249"/>
      <c r="S667" s="249"/>
      <c r="T667" s="250"/>
      <c r="U667" s="13"/>
      <c r="V667" s="13"/>
      <c r="W667" s="13"/>
      <c r="X667" s="13"/>
      <c r="Y667" s="13"/>
      <c r="Z667" s="13"/>
      <c r="AA667" s="13"/>
      <c r="AB667" s="13"/>
      <c r="AC667" s="13"/>
      <c r="AD667" s="13"/>
      <c r="AE667" s="13"/>
      <c r="AT667" s="251" t="s">
        <v>146</v>
      </c>
      <c r="AU667" s="251" t="s">
        <v>84</v>
      </c>
      <c r="AV667" s="13" t="s">
        <v>82</v>
      </c>
      <c r="AW667" s="13" t="s">
        <v>30</v>
      </c>
      <c r="AX667" s="13" t="s">
        <v>74</v>
      </c>
      <c r="AY667" s="251" t="s">
        <v>137</v>
      </c>
    </row>
    <row r="668" s="14" customFormat="1">
      <c r="A668" s="14"/>
      <c r="B668" s="252"/>
      <c r="C668" s="253"/>
      <c r="D668" s="243" t="s">
        <v>146</v>
      </c>
      <c r="E668" s="254" t="s">
        <v>1</v>
      </c>
      <c r="F668" s="255" t="s">
        <v>828</v>
      </c>
      <c r="G668" s="253"/>
      <c r="H668" s="256">
        <v>119</v>
      </c>
      <c r="I668" s="257"/>
      <c r="J668" s="253"/>
      <c r="K668" s="253"/>
      <c r="L668" s="258"/>
      <c r="M668" s="259"/>
      <c r="N668" s="260"/>
      <c r="O668" s="260"/>
      <c r="P668" s="260"/>
      <c r="Q668" s="260"/>
      <c r="R668" s="260"/>
      <c r="S668" s="260"/>
      <c r="T668" s="261"/>
      <c r="U668" s="14"/>
      <c r="V668" s="14"/>
      <c r="W668" s="14"/>
      <c r="X668" s="14"/>
      <c r="Y668" s="14"/>
      <c r="Z668" s="14"/>
      <c r="AA668" s="14"/>
      <c r="AB668" s="14"/>
      <c r="AC668" s="14"/>
      <c r="AD668" s="14"/>
      <c r="AE668" s="14"/>
      <c r="AT668" s="262" t="s">
        <v>146</v>
      </c>
      <c r="AU668" s="262" t="s">
        <v>84</v>
      </c>
      <c r="AV668" s="14" t="s">
        <v>84</v>
      </c>
      <c r="AW668" s="14" t="s">
        <v>30</v>
      </c>
      <c r="AX668" s="14" t="s">
        <v>74</v>
      </c>
      <c r="AY668" s="262" t="s">
        <v>137</v>
      </c>
    </row>
    <row r="669" s="13" customFormat="1">
      <c r="A669" s="13"/>
      <c r="B669" s="241"/>
      <c r="C669" s="242"/>
      <c r="D669" s="243" t="s">
        <v>146</v>
      </c>
      <c r="E669" s="244" t="s">
        <v>1</v>
      </c>
      <c r="F669" s="245" t="s">
        <v>862</v>
      </c>
      <c r="G669" s="242"/>
      <c r="H669" s="244" t="s">
        <v>1</v>
      </c>
      <c r="I669" s="246"/>
      <c r="J669" s="242"/>
      <c r="K669" s="242"/>
      <c r="L669" s="247"/>
      <c r="M669" s="248"/>
      <c r="N669" s="249"/>
      <c r="O669" s="249"/>
      <c r="P669" s="249"/>
      <c r="Q669" s="249"/>
      <c r="R669" s="249"/>
      <c r="S669" s="249"/>
      <c r="T669" s="250"/>
      <c r="U669" s="13"/>
      <c r="V669" s="13"/>
      <c r="W669" s="13"/>
      <c r="X669" s="13"/>
      <c r="Y669" s="13"/>
      <c r="Z669" s="13"/>
      <c r="AA669" s="13"/>
      <c r="AB669" s="13"/>
      <c r="AC669" s="13"/>
      <c r="AD669" s="13"/>
      <c r="AE669" s="13"/>
      <c r="AT669" s="251" t="s">
        <v>146</v>
      </c>
      <c r="AU669" s="251" t="s">
        <v>84</v>
      </c>
      <c r="AV669" s="13" t="s">
        <v>82</v>
      </c>
      <c r="AW669" s="13" t="s">
        <v>30</v>
      </c>
      <c r="AX669" s="13" t="s">
        <v>74</v>
      </c>
      <c r="AY669" s="251" t="s">
        <v>137</v>
      </c>
    </row>
    <row r="670" s="14" customFormat="1">
      <c r="A670" s="14"/>
      <c r="B670" s="252"/>
      <c r="C670" s="253"/>
      <c r="D670" s="243" t="s">
        <v>146</v>
      </c>
      <c r="E670" s="254" t="s">
        <v>1</v>
      </c>
      <c r="F670" s="255" t="s">
        <v>461</v>
      </c>
      <c r="G670" s="253"/>
      <c r="H670" s="256">
        <v>51</v>
      </c>
      <c r="I670" s="257"/>
      <c r="J670" s="253"/>
      <c r="K670" s="253"/>
      <c r="L670" s="258"/>
      <c r="M670" s="259"/>
      <c r="N670" s="260"/>
      <c r="O670" s="260"/>
      <c r="P670" s="260"/>
      <c r="Q670" s="260"/>
      <c r="R670" s="260"/>
      <c r="S670" s="260"/>
      <c r="T670" s="261"/>
      <c r="U670" s="14"/>
      <c r="V670" s="14"/>
      <c r="W670" s="14"/>
      <c r="X670" s="14"/>
      <c r="Y670" s="14"/>
      <c r="Z670" s="14"/>
      <c r="AA670" s="14"/>
      <c r="AB670" s="14"/>
      <c r="AC670" s="14"/>
      <c r="AD670" s="14"/>
      <c r="AE670" s="14"/>
      <c r="AT670" s="262" t="s">
        <v>146</v>
      </c>
      <c r="AU670" s="262" t="s">
        <v>84</v>
      </c>
      <c r="AV670" s="14" t="s">
        <v>84</v>
      </c>
      <c r="AW670" s="14" t="s">
        <v>30</v>
      </c>
      <c r="AX670" s="14" t="s">
        <v>74</v>
      </c>
      <c r="AY670" s="262" t="s">
        <v>137</v>
      </c>
    </row>
    <row r="671" s="15" customFormat="1">
      <c r="A671" s="15"/>
      <c r="B671" s="263"/>
      <c r="C671" s="264"/>
      <c r="D671" s="243" t="s">
        <v>146</v>
      </c>
      <c r="E671" s="265" t="s">
        <v>1</v>
      </c>
      <c r="F671" s="266" t="s">
        <v>151</v>
      </c>
      <c r="G671" s="264"/>
      <c r="H671" s="267">
        <v>170</v>
      </c>
      <c r="I671" s="268"/>
      <c r="J671" s="264"/>
      <c r="K671" s="264"/>
      <c r="L671" s="269"/>
      <c r="M671" s="270"/>
      <c r="N671" s="271"/>
      <c r="O671" s="271"/>
      <c r="P671" s="271"/>
      <c r="Q671" s="271"/>
      <c r="R671" s="271"/>
      <c r="S671" s="271"/>
      <c r="T671" s="272"/>
      <c r="U671" s="15"/>
      <c r="V671" s="15"/>
      <c r="W671" s="15"/>
      <c r="X671" s="15"/>
      <c r="Y671" s="15"/>
      <c r="Z671" s="15"/>
      <c r="AA671" s="15"/>
      <c r="AB671" s="15"/>
      <c r="AC671" s="15"/>
      <c r="AD671" s="15"/>
      <c r="AE671" s="15"/>
      <c r="AT671" s="273" t="s">
        <v>146</v>
      </c>
      <c r="AU671" s="273" t="s">
        <v>84</v>
      </c>
      <c r="AV671" s="15" t="s">
        <v>144</v>
      </c>
      <c r="AW671" s="15" t="s">
        <v>30</v>
      </c>
      <c r="AX671" s="15" t="s">
        <v>82</v>
      </c>
      <c r="AY671" s="273" t="s">
        <v>137</v>
      </c>
    </row>
    <row r="672" s="2" customFormat="1" ht="37.8" customHeight="1">
      <c r="A672" s="38"/>
      <c r="B672" s="39"/>
      <c r="C672" s="274" t="s">
        <v>863</v>
      </c>
      <c r="D672" s="274" t="s">
        <v>254</v>
      </c>
      <c r="E672" s="275" t="s">
        <v>864</v>
      </c>
      <c r="F672" s="276" t="s">
        <v>865</v>
      </c>
      <c r="G672" s="277" t="s">
        <v>154</v>
      </c>
      <c r="H672" s="278">
        <v>54.820999999999998</v>
      </c>
      <c r="I672" s="279"/>
      <c r="J672" s="280">
        <f>ROUND(I672*H672,2)</f>
        <v>0</v>
      </c>
      <c r="K672" s="281"/>
      <c r="L672" s="282"/>
      <c r="M672" s="283" t="s">
        <v>1</v>
      </c>
      <c r="N672" s="284" t="s">
        <v>39</v>
      </c>
      <c r="O672" s="91"/>
      <c r="P672" s="237">
        <f>O672*H672</f>
        <v>0</v>
      </c>
      <c r="Q672" s="237">
        <v>0.0016000000000000001</v>
      </c>
      <c r="R672" s="237">
        <f>Q672*H672</f>
        <v>0.087713600000000003</v>
      </c>
      <c r="S672" s="237">
        <v>0</v>
      </c>
      <c r="T672" s="238">
        <f>S672*H672</f>
        <v>0</v>
      </c>
      <c r="U672" s="38"/>
      <c r="V672" s="38"/>
      <c r="W672" s="38"/>
      <c r="X672" s="38"/>
      <c r="Y672" s="38"/>
      <c r="Z672" s="38"/>
      <c r="AA672" s="38"/>
      <c r="AB672" s="38"/>
      <c r="AC672" s="38"/>
      <c r="AD672" s="38"/>
      <c r="AE672" s="38"/>
      <c r="AR672" s="239" t="s">
        <v>362</v>
      </c>
      <c r="AT672" s="239" t="s">
        <v>254</v>
      </c>
      <c r="AU672" s="239" t="s">
        <v>84</v>
      </c>
      <c r="AY672" s="17" t="s">
        <v>137</v>
      </c>
      <c r="BE672" s="240">
        <f>IF(N672="základní",J672,0)</f>
        <v>0</v>
      </c>
      <c r="BF672" s="240">
        <f>IF(N672="snížená",J672,0)</f>
        <v>0</v>
      </c>
      <c r="BG672" s="240">
        <f>IF(N672="zákl. přenesená",J672,0)</f>
        <v>0</v>
      </c>
      <c r="BH672" s="240">
        <f>IF(N672="sníž. přenesená",J672,0)</f>
        <v>0</v>
      </c>
      <c r="BI672" s="240">
        <f>IF(N672="nulová",J672,0)</f>
        <v>0</v>
      </c>
      <c r="BJ672" s="17" t="s">
        <v>82</v>
      </c>
      <c r="BK672" s="240">
        <f>ROUND(I672*H672,2)</f>
        <v>0</v>
      </c>
      <c r="BL672" s="17" t="s">
        <v>261</v>
      </c>
      <c r="BM672" s="239" t="s">
        <v>866</v>
      </c>
    </row>
    <row r="673" s="2" customFormat="1">
      <c r="A673" s="38"/>
      <c r="B673" s="39"/>
      <c r="C673" s="40"/>
      <c r="D673" s="243" t="s">
        <v>258</v>
      </c>
      <c r="E673" s="40"/>
      <c r="F673" s="285" t="s">
        <v>867</v>
      </c>
      <c r="G673" s="40"/>
      <c r="H673" s="40"/>
      <c r="I673" s="286"/>
      <c r="J673" s="40"/>
      <c r="K673" s="40"/>
      <c r="L673" s="44"/>
      <c r="M673" s="287"/>
      <c r="N673" s="288"/>
      <c r="O673" s="91"/>
      <c r="P673" s="91"/>
      <c r="Q673" s="91"/>
      <c r="R673" s="91"/>
      <c r="S673" s="91"/>
      <c r="T673" s="92"/>
      <c r="U673" s="38"/>
      <c r="V673" s="38"/>
      <c r="W673" s="38"/>
      <c r="X673" s="38"/>
      <c r="Y673" s="38"/>
      <c r="Z673" s="38"/>
      <c r="AA673" s="38"/>
      <c r="AB673" s="38"/>
      <c r="AC673" s="38"/>
      <c r="AD673" s="38"/>
      <c r="AE673" s="38"/>
      <c r="AT673" s="17" t="s">
        <v>258</v>
      </c>
      <c r="AU673" s="17" t="s">
        <v>84</v>
      </c>
    </row>
    <row r="674" s="13" customFormat="1">
      <c r="A674" s="13"/>
      <c r="B674" s="241"/>
      <c r="C674" s="242"/>
      <c r="D674" s="243" t="s">
        <v>146</v>
      </c>
      <c r="E674" s="244" t="s">
        <v>1</v>
      </c>
      <c r="F674" s="245" t="s">
        <v>862</v>
      </c>
      <c r="G674" s="242"/>
      <c r="H674" s="244" t="s">
        <v>1</v>
      </c>
      <c r="I674" s="246"/>
      <c r="J674" s="242"/>
      <c r="K674" s="242"/>
      <c r="L674" s="247"/>
      <c r="M674" s="248"/>
      <c r="N674" s="249"/>
      <c r="O674" s="249"/>
      <c r="P674" s="249"/>
      <c r="Q674" s="249"/>
      <c r="R674" s="249"/>
      <c r="S674" s="249"/>
      <c r="T674" s="250"/>
      <c r="U674" s="13"/>
      <c r="V674" s="13"/>
      <c r="W674" s="13"/>
      <c r="X674" s="13"/>
      <c r="Y674" s="13"/>
      <c r="Z674" s="13"/>
      <c r="AA674" s="13"/>
      <c r="AB674" s="13"/>
      <c r="AC674" s="13"/>
      <c r="AD674" s="13"/>
      <c r="AE674" s="13"/>
      <c r="AT674" s="251" t="s">
        <v>146</v>
      </c>
      <c r="AU674" s="251" t="s">
        <v>84</v>
      </c>
      <c r="AV674" s="13" t="s">
        <v>82</v>
      </c>
      <c r="AW674" s="13" t="s">
        <v>30</v>
      </c>
      <c r="AX674" s="13" t="s">
        <v>74</v>
      </c>
      <c r="AY674" s="251" t="s">
        <v>137</v>
      </c>
    </row>
    <row r="675" s="14" customFormat="1">
      <c r="A675" s="14"/>
      <c r="B675" s="252"/>
      <c r="C675" s="253"/>
      <c r="D675" s="243" t="s">
        <v>146</v>
      </c>
      <c r="E675" s="254" t="s">
        <v>1</v>
      </c>
      <c r="F675" s="255" t="s">
        <v>868</v>
      </c>
      <c r="G675" s="253"/>
      <c r="H675" s="256">
        <v>54.820999999999998</v>
      </c>
      <c r="I675" s="257"/>
      <c r="J675" s="253"/>
      <c r="K675" s="253"/>
      <c r="L675" s="258"/>
      <c r="M675" s="259"/>
      <c r="N675" s="260"/>
      <c r="O675" s="260"/>
      <c r="P675" s="260"/>
      <c r="Q675" s="260"/>
      <c r="R675" s="260"/>
      <c r="S675" s="260"/>
      <c r="T675" s="261"/>
      <c r="U675" s="14"/>
      <c r="V675" s="14"/>
      <c r="W675" s="14"/>
      <c r="X675" s="14"/>
      <c r="Y675" s="14"/>
      <c r="Z675" s="14"/>
      <c r="AA675" s="14"/>
      <c r="AB675" s="14"/>
      <c r="AC675" s="14"/>
      <c r="AD675" s="14"/>
      <c r="AE675" s="14"/>
      <c r="AT675" s="262" t="s">
        <v>146</v>
      </c>
      <c r="AU675" s="262" t="s">
        <v>84</v>
      </c>
      <c r="AV675" s="14" t="s">
        <v>84</v>
      </c>
      <c r="AW675" s="14" t="s">
        <v>30</v>
      </c>
      <c r="AX675" s="14" t="s">
        <v>74</v>
      </c>
      <c r="AY675" s="262" t="s">
        <v>137</v>
      </c>
    </row>
    <row r="676" s="15" customFormat="1">
      <c r="A676" s="15"/>
      <c r="B676" s="263"/>
      <c r="C676" s="264"/>
      <c r="D676" s="243" t="s">
        <v>146</v>
      </c>
      <c r="E676" s="265" t="s">
        <v>1</v>
      </c>
      <c r="F676" s="266" t="s">
        <v>151</v>
      </c>
      <c r="G676" s="264"/>
      <c r="H676" s="267">
        <v>54.820999999999998</v>
      </c>
      <c r="I676" s="268"/>
      <c r="J676" s="264"/>
      <c r="K676" s="264"/>
      <c r="L676" s="269"/>
      <c r="M676" s="270"/>
      <c r="N676" s="271"/>
      <c r="O676" s="271"/>
      <c r="P676" s="271"/>
      <c r="Q676" s="271"/>
      <c r="R676" s="271"/>
      <c r="S676" s="271"/>
      <c r="T676" s="272"/>
      <c r="U676" s="15"/>
      <c r="V676" s="15"/>
      <c r="W676" s="15"/>
      <c r="X676" s="15"/>
      <c r="Y676" s="15"/>
      <c r="Z676" s="15"/>
      <c r="AA676" s="15"/>
      <c r="AB676" s="15"/>
      <c r="AC676" s="15"/>
      <c r="AD676" s="15"/>
      <c r="AE676" s="15"/>
      <c r="AT676" s="273" t="s">
        <v>146</v>
      </c>
      <c r="AU676" s="273" t="s">
        <v>84</v>
      </c>
      <c r="AV676" s="15" t="s">
        <v>144</v>
      </c>
      <c r="AW676" s="15" t="s">
        <v>30</v>
      </c>
      <c r="AX676" s="15" t="s">
        <v>82</v>
      </c>
      <c r="AY676" s="273" t="s">
        <v>137</v>
      </c>
    </row>
    <row r="677" s="2" customFormat="1" ht="37.8" customHeight="1">
      <c r="A677" s="38"/>
      <c r="B677" s="39"/>
      <c r="C677" s="274" t="s">
        <v>869</v>
      </c>
      <c r="D677" s="274" t="s">
        <v>254</v>
      </c>
      <c r="E677" s="275" t="s">
        <v>870</v>
      </c>
      <c r="F677" s="276" t="s">
        <v>871</v>
      </c>
      <c r="G677" s="277" t="s">
        <v>154</v>
      </c>
      <c r="H677" s="278">
        <v>132.37600000000001</v>
      </c>
      <c r="I677" s="279"/>
      <c r="J677" s="280">
        <f>ROUND(I677*H677,2)</f>
        <v>0</v>
      </c>
      <c r="K677" s="281"/>
      <c r="L677" s="282"/>
      <c r="M677" s="283" t="s">
        <v>1</v>
      </c>
      <c r="N677" s="284" t="s">
        <v>39</v>
      </c>
      <c r="O677" s="91"/>
      <c r="P677" s="237">
        <f>O677*H677</f>
        <v>0</v>
      </c>
      <c r="Q677" s="237">
        <v>0.0016000000000000001</v>
      </c>
      <c r="R677" s="237">
        <f>Q677*H677</f>
        <v>0.21180160000000001</v>
      </c>
      <c r="S677" s="237">
        <v>0</v>
      </c>
      <c r="T677" s="238">
        <f>S677*H677</f>
        <v>0</v>
      </c>
      <c r="U677" s="38"/>
      <c r="V677" s="38"/>
      <c r="W677" s="38"/>
      <c r="X677" s="38"/>
      <c r="Y677" s="38"/>
      <c r="Z677" s="38"/>
      <c r="AA677" s="38"/>
      <c r="AB677" s="38"/>
      <c r="AC677" s="38"/>
      <c r="AD677" s="38"/>
      <c r="AE677" s="38"/>
      <c r="AR677" s="239" t="s">
        <v>362</v>
      </c>
      <c r="AT677" s="239" t="s">
        <v>254</v>
      </c>
      <c r="AU677" s="239" t="s">
        <v>84</v>
      </c>
      <c r="AY677" s="17" t="s">
        <v>137</v>
      </c>
      <c r="BE677" s="240">
        <f>IF(N677="základní",J677,0)</f>
        <v>0</v>
      </c>
      <c r="BF677" s="240">
        <f>IF(N677="snížená",J677,0)</f>
        <v>0</v>
      </c>
      <c r="BG677" s="240">
        <f>IF(N677="zákl. přenesená",J677,0)</f>
        <v>0</v>
      </c>
      <c r="BH677" s="240">
        <f>IF(N677="sníž. přenesená",J677,0)</f>
        <v>0</v>
      </c>
      <c r="BI677" s="240">
        <f>IF(N677="nulová",J677,0)</f>
        <v>0</v>
      </c>
      <c r="BJ677" s="17" t="s">
        <v>82</v>
      </c>
      <c r="BK677" s="240">
        <f>ROUND(I677*H677,2)</f>
        <v>0</v>
      </c>
      <c r="BL677" s="17" t="s">
        <v>261</v>
      </c>
      <c r="BM677" s="239" t="s">
        <v>872</v>
      </c>
    </row>
    <row r="678" s="2" customFormat="1">
      <c r="A678" s="38"/>
      <c r="B678" s="39"/>
      <c r="C678" s="40"/>
      <c r="D678" s="243" t="s">
        <v>258</v>
      </c>
      <c r="E678" s="40"/>
      <c r="F678" s="285" t="s">
        <v>867</v>
      </c>
      <c r="G678" s="40"/>
      <c r="H678" s="40"/>
      <c r="I678" s="286"/>
      <c r="J678" s="40"/>
      <c r="K678" s="40"/>
      <c r="L678" s="44"/>
      <c r="M678" s="287"/>
      <c r="N678" s="288"/>
      <c r="O678" s="91"/>
      <c r="P678" s="91"/>
      <c r="Q678" s="91"/>
      <c r="R678" s="91"/>
      <c r="S678" s="91"/>
      <c r="T678" s="92"/>
      <c r="U678" s="38"/>
      <c r="V678" s="38"/>
      <c r="W678" s="38"/>
      <c r="X678" s="38"/>
      <c r="Y678" s="38"/>
      <c r="Z678" s="38"/>
      <c r="AA678" s="38"/>
      <c r="AB678" s="38"/>
      <c r="AC678" s="38"/>
      <c r="AD678" s="38"/>
      <c r="AE678" s="38"/>
      <c r="AT678" s="17" t="s">
        <v>258</v>
      </c>
      <c r="AU678" s="17" t="s">
        <v>84</v>
      </c>
    </row>
    <row r="679" s="13" customFormat="1">
      <c r="A679" s="13"/>
      <c r="B679" s="241"/>
      <c r="C679" s="242"/>
      <c r="D679" s="243" t="s">
        <v>146</v>
      </c>
      <c r="E679" s="244" t="s">
        <v>1</v>
      </c>
      <c r="F679" s="245" t="s">
        <v>861</v>
      </c>
      <c r="G679" s="242"/>
      <c r="H679" s="244" t="s">
        <v>1</v>
      </c>
      <c r="I679" s="246"/>
      <c r="J679" s="242"/>
      <c r="K679" s="242"/>
      <c r="L679" s="247"/>
      <c r="M679" s="248"/>
      <c r="N679" s="249"/>
      <c r="O679" s="249"/>
      <c r="P679" s="249"/>
      <c r="Q679" s="249"/>
      <c r="R679" s="249"/>
      <c r="S679" s="249"/>
      <c r="T679" s="250"/>
      <c r="U679" s="13"/>
      <c r="V679" s="13"/>
      <c r="W679" s="13"/>
      <c r="X679" s="13"/>
      <c r="Y679" s="13"/>
      <c r="Z679" s="13"/>
      <c r="AA679" s="13"/>
      <c r="AB679" s="13"/>
      <c r="AC679" s="13"/>
      <c r="AD679" s="13"/>
      <c r="AE679" s="13"/>
      <c r="AT679" s="251" t="s">
        <v>146</v>
      </c>
      <c r="AU679" s="251" t="s">
        <v>84</v>
      </c>
      <c r="AV679" s="13" t="s">
        <v>82</v>
      </c>
      <c r="AW679" s="13" t="s">
        <v>30</v>
      </c>
      <c r="AX679" s="13" t="s">
        <v>74</v>
      </c>
      <c r="AY679" s="251" t="s">
        <v>137</v>
      </c>
    </row>
    <row r="680" s="14" customFormat="1">
      <c r="A680" s="14"/>
      <c r="B680" s="252"/>
      <c r="C680" s="253"/>
      <c r="D680" s="243" t="s">
        <v>146</v>
      </c>
      <c r="E680" s="254" t="s">
        <v>1</v>
      </c>
      <c r="F680" s="255" t="s">
        <v>873</v>
      </c>
      <c r="G680" s="253"/>
      <c r="H680" s="256">
        <v>128.52000000000001</v>
      </c>
      <c r="I680" s="257"/>
      <c r="J680" s="253"/>
      <c r="K680" s="253"/>
      <c r="L680" s="258"/>
      <c r="M680" s="259"/>
      <c r="N680" s="260"/>
      <c r="O680" s="260"/>
      <c r="P680" s="260"/>
      <c r="Q680" s="260"/>
      <c r="R680" s="260"/>
      <c r="S680" s="260"/>
      <c r="T680" s="261"/>
      <c r="U680" s="14"/>
      <c r="V680" s="14"/>
      <c r="W680" s="14"/>
      <c r="X680" s="14"/>
      <c r="Y680" s="14"/>
      <c r="Z680" s="14"/>
      <c r="AA680" s="14"/>
      <c r="AB680" s="14"/>
      <c r="AC680" s="14"/>
      <c r="AD680" s="14"/>
      <c r="AE680" s="14"/>
      <c r="AT680" s="262" t="s">
        <v>146</v>
      </c>
      <c r="AU680" s="262" t="s">
        <v>84</v>
      </c>
      <c r="AV680" s="14" t="s">
        <v>84</v>
      </c>
      <c r="AW680" s="14" t="s">
        <v>30</v>
      </c>
      <c r="AX680" s="14" t="s">
        <v>74</v>
      </c>
      <c r="AY680" s="262" t="s">
        <v>137</v>
      </c>
    </row>
    <row r="681" s="15" customFormat="1">
      <c r="A681" s="15"/>
      <c r="B681" s="263"/>
      <c r="C681" s="264"/>
      <c r="D681" s="243" t="s">
        <v>146</v>
      </c>
      <c r="E681" s="265" t="s">
        <v>1</v>
      </c>
      <c r="F681" s="266" t="s">
        <v>151</v>
      </c>
      <c r="G681" s="264"/>
      <c r="H681" s="267">
        <v>128.52000000000001</v>
      </c>
      <c r="I681" s="268"/>
      <c r="J681" s="264"/>
      <c r="K681" s="264"/>
      <c r="L681" s="269"/>
      <c r="M681" s="270"/>
      <c r="N681" s="271"/>
      <c r="O681" s="271"/>
      <c r="P681" s="271"/>
      <c r="Q681" s="271"/>
      <c r="R681" s="271"/>
      <c r="S681" s="271"/>
      <c r="T681" s="272"/>
      <c r="U681" s="15"/>
      <c r="V681" s="15"/>
      <c r="W681" s="15"/>
      <c r="X681" s="15"/>
      <c r="Y681" s="15"/>
      <c r="Z681" s="15"/>
      <c r="AA681" s="15"/>
      <c r="AB681" s="15"/>
      <c r="AC681" s="15"/>
      <c r="AD681" s="15"/>
      <c r="AE681" s="15"/>
      <c r="AT681" s="273" t="s">
        <v>146</v>
      </c>
      <c r="AU681" s="273" t="s">
        <v>84</v>
      </c>
      <c r="AV681" s="15" t="s">
        <v>144</v>
      </c>
      <c r="AW681" s="15" t="s">
        <v>30</v>
      </c>
      <c r="AX681" s="15" t="s">
        <v>82</v>
      </c>
      <c r="AY681" s="273" t="s">
        <v>137</v>
      </c>
    </row>
    <row r="682" s="14" customFormat="1">
      <c r="A682" s="14"/>
      <c r="B682" s="252"/>
      <c r="C682" s="253"/>
      <c r="D682" s="243" t="s">
        <v>146</v>
      </c>
      <c r="E682" s="253"/>
      <c r="F682" s="255" t="s">
        <v>874</v>
      </c>
      <c r="G682" s="253"/>
      <c r="H682" s="256">
        <v>132.37600000000001</v>
      </c>
      <c r="I682" s="257"/>
      <c r="J682" s="253"/>
      <c r="K682" s="253"/>
      <c r="L682" s="258"/>
      <c r="M682" s="259"/>
      <c r="N682" s="260"/>
      <c r="O682" s="260"/>
      <c r="P682" s="260"/>
      <c r="Q682" s="260"/>
      <c r="R682" s="260"/>
      <c r="S682" s="260"/>
      <c r="T682" s="261"/>
      <c r="U682" s="14"/>
      <c r="V682" s="14"/>
      <c r="W682" s="14"/>
      <c r="X682" s="14"/>
      <c r="Y682" s="14"/>
      <c r="Z682" s="14"/>
      <c r="AA682" s="14"/>
      <c r="AB682" s="14"/>
      <c r="AC682" s="14"/>
      <c r="AD682" s="14"/>
      <c r="AE682" s="14"/>
      <c r="AT682" s="262" t="s">
        <v>146</v>
      </c>
      <c r="AU682" s="262" t="s">
        <v>84</v>
      </c>
      <c r="AV682" s="14" t="s">
        <v>84</v>
      </c>
      <c r="AW682" s="14" t="s">
        <v>4</v>
      </c>
      <c r="AX682" s="14" t="s">
        <v>82</v>
      </c>
      <c r="AY682" s="262" t="s">
        <v>137</v>
      </c>
    </row>
    <row r="683" s="2" customFormat="1" ht="33" customHeight="1">
      <c r="A683" s="38"/>
      <c r="B683" s="39"/>
      <c r="C683" s="227" t="s">
        <v>875</v>
      </c>
      <c r="D683" s="227" t="s">
        <v>140</v>
      </c>
      <c r="E683" s="228" t="s">
        <v>876</v>
      </c>
      <c r="F683" s="229" t="s">
        <v>877</v>
      </c>
      <c r="G683" s="230" t="s">
        <v>154</v>
      </c>
      <c r="H683" s="231">
        <v>120</v>
      </c>
      <c r="I683" s="232"/>
      <c r="J683" s="233">
        <f>ROUND(I683*H683,2)</f>
        <v>0</v>
      </c>
      <c r="K683" s="234"/>
      <c r="L683" s="44"/>
      <c r="M683" s="235" t="s">
        <v>1</v>
      </c>
      <c r="N683" s="236" t="s">
        <v>39</v>
      </c>
      <c r="O683" s="91"/>
      <c r="P683" s="237">
        <f>O683*H683</f>
        <v>0</v>
      </c>
      <c r="Q683" s="237">
        <v>4.0000000000000003E-05</v>
      </c>
      <c r="R683" s="237">
        <f>Q683*H683</f>
        <v>0.0048000000000000004</v>
      </c>
      <c r="S683" s="237">
        <v>0</v>
      </c>
      <c r="T683" s="238">
        <f>S683*H683</f>
        <v>0</v>
      </c>
      <c r="U683" s="38"/>
      <c r="V683" s="38"/>
      <c r="W683" s="38"/>
      <c r="X683" s="38"/>
      <c r="Y683" s="38"/>
      <c r="Z683" s="38"/>
      <c r="AA683" s="38"/>
      <c r="AB683" s="38"/>
      <c r="AC683" s="38"/>
      <c r="AD683" s="38"/>
      <c r="AE683" s="38"/>
      <c r="AR683" s="239" t="s">
        <v>261</v>
      </c>
      <c r="AT683" s="239" t="s">
        <v>140</v>
      </c>
      <c r="AU683" s="239" t="s">
        <v>84</v>
      </c>
      <c r="AY683" s="17" t="s">
        <v>137</v>
      </c>
      <c r="BE683" s="240">
        <f>IF(N683="základní",J683,0)</f>
        <v>0</v>
      </c>
      <c r="BF683" s="240">
        <f>IF(N683="snížená",J683,0)</f>
        <v>0</v>
      </c>
      <c r="BG683" s="240">
        <f>IF(N683="zákl. přenesená",J683,0)</f>
        <v>0</v>
      </c>
      <c r="BH683" s="240">
        <f>IF(N683="sníž. přenesená",J683,0)</f>
        <v>0</v>
      </c>
      <c r="BI683" s="240">
        <f>IF(N683="nulová",J683,0)</f>
        <v>0</v>
      </c>
      <c r="BJ683" s="17" t="s">
        <v>82</v>
      </c>
      <c r="BK683" s="240">
        <f>ROUND(I683*H683,2)</f>
        <v>0</v>
      </c>
      <c r="BL683" s="17" t="s">
        <v>261</v>
      </c>
      <c r="BM683" s="239" t="s">
        <v>878</v>
      </c>
    </row>
    <row r="684" s="2" customFormat="1" ht="24.15" customHeight="1">
      <c r="A684" s="38"/>
      <c r="B684" s="39"/>
      <c r="C684" s="227" t="s">
        <v>879</v>
      </c>
      <c r="D684" s="227" t="s">
        <v>140</v>
      </c>
      <c r="E684" s="228" t="s">
        <v>880</v>
      </c>
      <c r="F684" s="229" t="s">
        <v>881</v>
      </c>
      <c r="G684" s="230" t="s">
        <v>414</v>
      </c>
      <c r="H684" s="231">
        <v>62.5</v>
      </c>
      <c r="I684" s="232"/>
      <c r="J684" s="233">
        <f>ROUND(I684*H684,2)</f>
        <v>0</v>
      </c>
      <c r="K684" s="234"/>
      <c r="L684" s="44"/>
      <c r="M684" s="235" t="s">
        <v>1</v>
      </c>
      <c r="N684" s="236" t="s">
        <v>39</v>
      </c>
      <c r="O684" s="91"/>
      <c r="P684" s="237">
        <f>O684*H684</f>
        <v>0</v>
      </c>
      <c r="Q684" s="237">
        <v>0.00020000000000000001</v>
      </c>
      <c r="R684" s="237">
        <f>Q684*H684</f>
        <v>0.012500000000000001</v>
      </c>
      <c r="S684" s="237">
        <v>0</v>
      </c>
      <c r="T684" s="238">
        <f>S684*H684</f>
        <v>0</v>
      </c>
      <c r="U684" s="38"/>
      <c r="V684" s="38"/>
      <c r="W684" s="38"/>
      <c r="X684" s="38"/>
      <c r="Y684" s="38"/>
      <c r="Z684" s="38"/>
      <c r="AA684" s="38"/>
      <c r="AB684" s="38"/>
      <c r="AC684" s="38"/>
      <c r="AD684" s="38"/>
      <c r="AE684" s="38"/>
      <c r="AR684" s="239" t="s">
        <v>261</v>
      </c>
      <c r="AT684" s="239" t="s">
        <v>140</v>
      </c>
      <c r="AU684" s="239" t="s">
        <v>84</v>
      </c>
      <c r="AY684" s="17" t="s">
        <v>137</v>
      </c>
      <c r="BE684" s="240">
        <f>IF(N684="základní",J684,0)</f>
        <v>0</v>
      </c>
      <c r="BF684" s="240">
        <f>IF(N684="snížená",J684,0)</f>
        <v>0</v>
      </c>
      <c r="BG684" s="240">
        <f>IF(N684="zákl. přenesená",J684,0)</f>
        <v>0</v>
      </c>
      <c r="BH684" s="240">
        <f>IF(N684="sníž. přenesená",J684,0)</f>
        <v>0</v>
      </c>
      <c r="BI684" s="240">
        <f>IF(N684="nulová",J684,0)</f>
        <v>0</v>
      </c>
      <c r="BJ684" s="17" t="s">
        <v>82</v>
      </c>
      <c r="BK684" s="240">
        <f>ROUND(I684*H684,2)</f>
        <v>0</v>
      </c>
      <c r="BL684" s="17" t="s">
        <v>261</v>
      </c>
      <c r="BM684" s="239" t="s">
        <v>882</v>
      </c>
    </row>
    <row r="685" s="13" customFormat="1">
      <c r="A685" s="13"/>
      <c r="B685" s="241"/>
      <c r="C685" s="242"/>
      <c r="D685" s="243" t="s">
        <v>146</v>
      </c>
      <c r="E685" s="244" t="s">
        <v>1</v>
      </c>
      <c r="F685" s="245" t="s">
        <v>147</v>
      </c>
      <c r="G685" s="242"/>
      <c r="H685" s="244" t="s">
        <v>1</v>
      </c>
      <c r="I685" s="246"/>
      <c r="J685" s="242"/>
      <c r="K685" s="242"/>
      <c r="L685" s="247"/>
      <c r="M685" s="248"/>
      <c r="N685" s="249"/>
      <c r="O685" s="249"/>
      <c r="P685" s="249"/>
      <c r="Q685" s="249"/>
      <c r="R685" s="249"/>
      <c r="S685" s="249"/>
      <c r="T685" s="250"/>
      <c r="U685" s="13"/>
      <c r="V685" s="13"/>
      <c r="W685" s="13"/>
      <c r="X685" s="13"/>
      <c r="Y685" s="13"/>
      <c r="Z685" s="13"/>
      <c r="AA685" s="13"/>
      <c r="AB685" s="13"/>
      <c r="AC685" s="13"/>
      <c r="AD685" s="13"/>
      <c r="AE685" s="13"/>
      <c r="AT685" s="251" t="s">
        <v>146</v>
      </c>
      <c r="AU685" s="251" t="s">
        <v>84</v>
      </c>
      <c r="AV685" s="13" t="s">
        <v>82</v>
      </c>
      <c r="AW685" s="13" t="s">
        <v>30</v>
      </c>
      <c r="AX685" s="13" t="s">
        <v>74</v>
      </c>
      <c r="AY685" s="251" t="s">
        <v>137</v>
      </c>
    </row>
    <row r="686" s="13" customFormat="1">
      <c r="A686" s="13"/>
      <c r="B686" s="241"/>
      <c r="C686" s="242"/>
      <c r="D686" s="243" t="s">
        <v>146</v>
      </c>
      <c r="E686" s="244" t="s">
        <v>1</v>
      </c>
      <c r="F686" s="245" t="s">
        <v>883</v>
      </c>
      <c r="G686" s="242"/>
      <c r="H686" s="244" t="s">
        <v>1</v>
      </c>
      <c r="I686" s="246"/>
      <c r="J686" s="242"/>
      <c r="K686" s="242"/>
      <c r="L686" s="247"/>
      <c r="M686" s="248"/>
      <c r="N686" s="249"/>
      <c r="O686" s="249"/>
      <c r="P686" s="249"/>
      <c r="Q686" s="249"/>
      <c r="R686" s="249"/>
      <c r="S686" s="249"/>
      <c r="T686" s="250"/>
      <c r="U686" s="13"/>
      <c r="V686" s="13"/>
      <c r="W686" s="13"/>
      <c r="X686" s="13"/>
      <c r="Y686" s="13"/>
      <c r="Z686" s="13"/>
      <c r="AA686" s="13"/>
      <c r="AB686" s="13"/>
      <c r="AC686" s="13"/>
      <c r="AD686" s="13"/>
      <c r="AE686" s="13"/>
      <c r="AT686" s="251" t="s">
        <v>146</v>
      </c>
      <c r="AU686" s="251" t="s">
        <v>84</v>
      </c>
      <c r="AV686" s="13" t="s">
        <v>82</v>
      </c>
      <c r="AW686" s="13" t="s">
        <v>30</v>
      </c>
      <c r="AX686" s="13" t="s">
        <v>74</v>
      </c>
      <c r="AY686" s="251" t="s">
        <v>137</v>
      </c>
    </row>
    <row r="687" s="14" customFormat="1">
      <c r="A687" s="14"/>
      <c r="B687" s="252"/>
      <c r="C687" s="253"/>
      <c r="D687" s="243" t="s">
        <v>146</v>
      </c>
      <c r="E687" s="254" t="s">
        <v>1</v>
      </c>
      <c r="F687" s="255" t="s">
        <v>884</v>
      </c>
      <c r="G687" s="253"/>
      <c r="H687" s="256">
        <v>62.5</v>
      </c>
      <c r="I687" s="257"/>
      <c r="J687" s="253"/>
      <c r="K687" s="253"/>
      <c r="L687" s="258"/>
      <c r="M687" s="259"/>
      <c r="N687" s="260"/>
      <c r="O687" s="260"/>
      <c r="P687" s="260"/>
      <c r="Q687" s="260"/>
      <c r="R687" s="260"/>
      <c r="S687" s="260"/>
      <c r="T687" s="261"/>
      <c r="U687" s="14"/>
      <c r="V687" s="14"/>
      <c r="W687" s="14"/>
      <c r="X687" s="14"/>
      <c r="Y687" s="14"/>
      <c r="Z687" s="14"/>
      <c r="AA687" s="14"/>
      <c r="AB687" s="14"/>
      <c r="AC687" s="14"/>
      <c r="AD687" s="14"/>
      <c r="AE687" s="14"/>
      <c r="AT687" s="262" t="s">
        <v>146</v>
      </c>
      <c r="AU687" s="262" t="s">
        <v>84</v>
      </c>
      <c r="AV687" s="14" t="s">
        <v>84</v>
      </c>
      <c r="AW687" s="14" t="s">
        <v>30</v>
      </c>
      <c r="AX687" s="14" t="s">
        <v>74</v>
      </c>
      <c r="AY687" s="262" t="s">
        <v>137</v>
      </c>
    </row>
    <row r="688" s="15" customFormat="1">
      <c r="A688" s="15"/>
      <c r="B688" s="263"/>
      <c r="C688" s="264"/>
      <c r="D688" s="243" t="s">
        <v>146</v>
      </c>
      <c r="E688" s="265" t="s">
        <v>1</v>
      </c>
      <c r="F688" s="266" t="s">
        <v>151</v>
      </c>
      <c r="G688" s="264"/>
      <c r="H688" s="267">
        <v>62.5</v>
      </c>
      <c r="I688" s="268"/>
      <c r="J688" s="264"/>
      <c r="K688" s="264"/>
      <c r="L688" s="269"/>
      <c r="M688" s="270"/>
      <c r="N688" s="271"/>
      <c r="O688" s="271"/>
      <c r="P688" s="271"/>
      <c r="Q688" s="271"/>
      <c r="R688" s="271"/>
      <c r="S688" s="271"/>
      <c r="T688" s="272"/>
      <c r="U688" s="15"/>
      <c r="V688" s="15"/>
      <c r="W688" s="15"/>
      <c r="X688" s="15"/>
      <c r="Y688" s="15"/>
      <c r="Z688" s="15"/>
      <c r="AA688" s="15"/>
      <c r="AB688" s="15"/>
      <c r="AC688" s="15"/>
      <c r="AD688" s="15"/>
      <c r="AE688" s="15"/>
      <c r="AT688" s="273" t="s">
        <v>146</v>
      </c>
      <c r="AU688" s="273" t="s">
        <v>84</v>
      </c>
      <c r="AV688" s="15" t="s">
        <v>144</v>
      </c>
      <c r="AW688" s="15" t="s">
        <v>30</v>
      </c>
      <c r="AX688" s="15" t="s">
        <v>82</v>
      </c>
      <c r="AY688" s="273" t="s">
        <v>137</v>
      </c>
    </row>
    <row r="689" s="2" customFormat="1" ht="37.8" customHeight="1">
      <c r="A689" s="38"/>
      <c r="B689" s="39"/>
      <c r="C689" s="227" t="s">
        <v>885</v>
      </c>
      <c r="D689" s="227" t="s">
        <v>140</v>
      </c>
      <c r="E689" s="228" t="s">
        <v>886</v>
      </c>
      <c r="F689" s="229" t="s">
        <v>887</v>
      </c>
      <c r="G689" s="230" t="s">
        <v>154</v>
      </c>
      <c r="H689" s="231">
        <v>119</v>
      </c>
      <c r="I689" s="232"/>
      <c r="J689" s="233">
        <f>ROUND(I689*H689,2)</f>
        <v>0</v>
      </c>
      <c r="K689" s="234"/>
      <c r="L689" s="44"/>
      <c r="M689" s="235" t="s">
        <v>1</v>
      </c>
      <c r="N689" s="236" t="s">
        <v>39</v>
      </c>
      <c r="O689" s="91"/>
      <c r="P689" s="237">
        <f>O689*H689</f>
        <v>0</v>
      </c>
      <c r="Q689" s="237">
        <v>0</v>
      </c>
      <c r="R689" s="237">
        <f>Q689*H689</f>
        <v>0</v>
      </c>
      <c r="S689" s="237">
        <v>0</v>
      </c>
      <c r="T689" s="238">
        <f>S689*H689</f>
        <v>0</v>
      </c>
      <c r="U689" s="38"/>
      <c r="V689" s="38"/>
      <c r="W689" s="38"/>
      <c r="X689" s="38"/>
      <c r="Y689" s="38"/>
      <c r="Z689" s="38"/>
      <c r="AA689" s="38"/>
      <c r="AB689" s="38"/>
      <c r="AC689" s="38"/>
      <c r="AD689" s="38"/>
      <c r="AE689" s="38"/>
      <c r="AR689" s="239" t="s">
        <v>261</v>
      </c>
      <c r="AT689" s="239" t="s">
        <v>140</v>
      </c>
      <c r="AU689" s="239" t="s">
        <v>84</v>
      </c>
      <c r="AY689" s="17" t="s">
        <v>137</v>
      </c>
      <c r="BE689" s="240">
        <f>IF(N689="základní",J689,0)</f>
        <v>0</v>
      </c>
      <c r="BF689" s="240">
        <f>IF(N689="snížená",J689,0)</f>
        <v>0</v>
      </c>
      <c r="BG689" s="240">
        <f>IF(N689="zákl. přenesená",J689,0)</f>
        <v>0</v>
      </c>
      <c r="BH689" s="240">
        <f>IF(N689="sníž. přenesená",J689,0)</f>
        <v>0</v>
      </c>
      <c r="BI689" s="240">
        <f>IF(N689="nulová",J689,0)</f>
        <v>0</v>
      </c>
      <c r="BJ689" s="17" t="s">
        <v>82</v>
      </c>
      <c r="BK689" s="240">
        <f>ROUND(I689*H689,2)</f>
        <v>0</v>
      </c>
      <c r="BL689" s="17" t="s">
        <v>261</v>
      </c>
      <c r="BM689" s="239" t="s">
        <v>888</v>
      </c>
    </row>
    <row r="690" s="13" customFormat="1">
      <c r="A690" s="13"/>
      <c r="B690" s="241"/>
      <c r="C690" s="242"/>
      <c r="D690" s="243" t="s">
        <v>146</v>
      </c>
      <c r="E690" s="244" t="s">
        <v>1</v>
      </c>
      <c r="F690" s="245" t="s">
        <v>147</v>
      </c>
      <c r="G690" s="242"/>
      <c r="H690" s="244" t="s">
        <v>1</v>
      </c>
      <c r="I690" s="246"/>
      <c r="J690" s="242"/>
      <c r="K690" s="242"/>
      <c r="L690" s="247"/>
      <c r="M690" s="248"/>
      <c r="N690" s="249"/>
      <c r="O690" s="249"/>
      <c r="P690" s="249"/>
      <c r="Q690" s="249"/>
      <c r="R690" s="249"/>
      <c r="S690" s="249"/>
      <c r="T690" s="250"/>
      <c r="U690" s="13"/>
      <c r="V690" s="13"/>
      <c r="W690" s="13"/>
      <c r="X690" s="13"/>
      <c r="Y690" s="13"/>
      <c r="Z690" s="13"/>
      <c r="AA690" s="13"/>
      <c r="AB690" s="13"/>
      <c r="AC690" s="13"/>
      <c r="AD690" s="13"/>
      <c r="AE690" s="13"/>
      <c r="AT690" s="251" t="s">
        <v>146</v>
      </c>
      <c r="AU690" s="251" t="s">
        <v>84</v>
      </c>
      <c r="AV690" s="13" t="s">
        <v>82</v>
      </c>
      <c r="AW690" s="13" t="s">
        <v>30</v>
      </c>
      <c r="AX690" s="13" t="s">
        <v>74</v>
      </c>
      <c r="AY690" s="251" t="s">
        <v>137</v>
      </c>
    </row>
    <row r="691" s="13" customFormat="1">
      <c r="A691" s="13"/>
      <c r="B691" s="241"/>
      <c r="C691" s="242"/>
      <c r="D691" s="243" t="s">
        <v>146</v>
      </c>
      <c r="E691" s="244" t="s">
        <v>1</v>
      </c>
      <c r="F691" s="245" t="s">
        <v>861</v>
      </c>
      <c r="G691" s="242"/>
      <c r="H691" s="244" t="s">
        <v>1</v>
      </c>
      <c r="I691" s="246"/>
      <c r="J691" s="242"/>
      <c r="K691" s="242"/>
      <c r="L691" s="247"/>
      <c r="M691" s="248"/>
      <c r="N691" s="249"/>
      <c r="O691" s="249"/>
      <c r="P691" s="249"/>
      <c r="Q691" s="249"/>
      <c r="R691" s="249"/>
      <c r="S691" s="249"/>
      <c r="T691" s="250"/>
      <c r="U691" s="13"/>
      <c r="V691" s="13"/>
      <c r="W691" s="13"/>
      <c r="X691" s="13"/>
      <c r="Y691" s="13"/>
      <c r="Z691" s="13"/>
      <c r="AA691" s="13"/>
      <c r="AB691" s="13"/>
      <c r="AC691" s="13"/>
      <c r="AD691" s="13"/>
      <c r="AE691" s="13"/>
      <c r="AT691" s="251" t="s">
        <v>146</v>
      </c>
      <c r="AU691" s="251" t="s">
        <v>84</v>
      </c>
      <c r="AV691" s="13" t="s">
        <v>82</v>
      </c>
      <c r="AW691" s="13" t="s">
        <v>30</v>
      </c>
      <c r="AX691" s="13" t="s">
        <v>74</v>
      </c>
      <c r="AY691" s="251" t="s">
        <v>137</v>
      </c>
    </row>
    <row r="692" s="14" customFormat="1">
      <c r="A692" s="14"/>
      <c r="B692" s="252"/>
      <c r="C692" s="253"/>
      <c r="D692" s="243" t="s">
        <v>146</v>
      </c>
      <c r="E692" s="254" t="s">
        <v>1</v>
      </c>
      <c r="F692" s="255" t="s">
        <v>889</v>
      </c>
      <c r="G692" s="253"/>
      <c r="H692" s="256">
        <v>119</v>
      </c>
      <c r="I692" s="257"/>
      <c r="J692" s="253"/>
      <c r="K692" s="253"/>
      <c r="L692" s="258"/>
      <c r="M692" s="259"/>
      <c r="N692" s="260"/>
      <c r="O692" s="260"/>
      <c r="P692" s="260"/>
      <c r="Q692" s="260"/>
      <c r="R692" s="260"/>
      <c r="S692" s="260"/>
      <c r="T692" s="261"/>
      <c r="U692" s="14"/>
      <c r="V692" s="14"/>
      <c r="W692" s="14"/>
      <c r="X692" s="14"/>
      <c r="Y692" s="14"/>
      <c r="Z692" s="14"/>
      <c r="AA692" s="14"/>
      <c r="AB692" s="14"/>
      <c r="AC692" s="14"/>
      <c r="AD692" s="14"/>
      <c r="AE692" s="14"/>
      <c r="AT692" s="262" t="s">
        <v>146</v>
      </c>
      <c r="AU692" s="262" t="s">
        <v>84</v>
      </c>
      <c r="AV692" s="14" t="s">
        <v>84</v>
      </c>
      <c r="AW692" s="14" t="s">
        <v>30</v>
      </c>
      <c r="AX692" s="14" t="s">
        <v>74</v>
      </c>
      <c r="AY692" s="262" t="s">
        <v>137</v>
      </c>
    </row>
    <row r="693" s="15" customFormat="1">
      <c r="A693" s="15"/>
      <c r="B693" s="263"/>
      <c r="C693" s="264"/>
      <c r="D693" s="243" t="s">
        <v>146</v>
      </c>
      <c r="E693" s="265" t="s">
        <v>1</v>
      </c>
      <c r="F693" s="266" t="s">
        <v>151</v>
      </c>
      <c r="G693" s="264"/>
      <c r="H693" s="267">
        <v>119</v>
      </c>
      <c r="I693" s="268"/>
      <c r="J693" s="264"/>
      <c r="K693" s="264"/>
      <c r="L693" s="269"/>
      <c r="M693" s="270"/>
      <c r="N693" s="271"/>
      <c r="O693" s="271"/>
      <c r="P693" s="271"/>
      <c r="Q693" s="271"/>
      <c r="R693" s="271"/>
      <c r="S693" s="271"/>
      <c r="T693" s="272"/>
      <c r="U693" s="15"/>
      <c r="V693" s="15"/>
      <c r="W693" s="15"/>
      <c r="X693" s="15"/>
      <c r="Y693" s="15"/>
      <c r="Z693" s="15"/>
      <c r="AA693" s="15"/>
      <c r="AB693" s="15"/>
      <c r="AC693" s="15"/>
      <c r="AD693" s="15"/>
      <c r="AE693" s="15"/>
      <c r="AT693" s="273" t="s">
        <v>146</v>
      </c>
      <c r="AU693" s="273" t="s">
        <v>84</v>
      </c>
      <c r="AV693" s="15" t="s">
        <v>144</v>
      </c>
      <c r="AW693" s="15" t="s">
        <v>30</v>
      </c>
      <c r="AX693" s="15" t="s">
        <v>82</v>
      </c>
      <c r="AY693" s="273" t="s">
        <v>137</v>
      </c>
    </row>
    <row r="694" s="2" customFormat="1" ht="33" customHeight="1">
      <c r="A694" s="38"/>
      <c r="B694" s="39"/>
      <c r="C694" s="227" t="s">
        <v>890</v>
      </c>
      <c r="D694" s="227" t="s">
        <v>140</v>
      </c>
      <c r="E694" s="228" t="s">
        <v>891</v>
      </c>
      <c r="F694" s="229" t="s">
        <v>892</v>
      </c>
      <c r="G694" s="230" t="s">
        <v>635</v>
      </c>
      <c r="H694" s="289"/>
      <c r="I694" s="232"/>
      <c r="J694" s="233">
        <f>ROUND(I694*H694,2)</f>
        <v>0</v>
      </c>
      <c r="K694" s="234"/>
      <c r="L694" s="44"/>
      <c r="M694" s="235" t="s">
        <v>1</v>
      </c>
      <c r="N694" s="236" t="s">
        <v>39</v>
      </c>
      <c r="O694" s="91"/>
      <c r="P694" s="237">
        <f>O694*H694</f>
        <v>0</v>
      </c>
      <c r="Q694" s="237">
        <v>0</v>
      </c>
      <c r="R694" s="237">
        <f>Q694*H694</f>
        <v>0</v>
      </c>
      <c r="S694" s="237">
        <v>0</v>
      </c>
      <c r="T694" s="238">
        <f>S694*H694</f>
        <v>0</v>
      </c>
      <c r="U694" s="38"/>
      <c r="V694" s="38"/>
      <c r="W694" s="38"/>
      <c r="X694" s="38"/>
      <c r="Y694" s="38"/>
      <c r="Z694" s="38"/>
      <c r="AA694" s="38"/>
      <c r="AB694" s="38"/>
      <c r="AC694" s="38"/>
      <c r="AD694" s="38"/>
      <c r="AE694" s="38"/>
      <c r="AR694" s="239" t="s">
        <v>261</v>
      </c>
      <c r="AT694" s="239" t="s">
        <v>140</v>
      </c>
      <c r="AU694" s="239" t="s">
        <v>84</v>
      </c>
      <c r="AY694" s="17" t="s">
        <v>137</v>
      </c>
      <c r="BE694" s="240">
        <f>IF(N694="základní",J694,0)</f>
        <v>0</v>
      </c>
      <c r="BF694" s="240">
        <f>IF(N694="snížená",J694,0)</f>
        <v>0</v>
      </c>
      <c r="BG694" s="240">
        <f>IF(N694="zákl. přenesená",J694,0)</f>
        <v>0</v>
      </c>
      <c r="BH694" s="240">
        <f>IF(N694="sníž. přenesená",J694,0)</f>
        <v>0</v>
      </c>
      <c r="BI694" s="240">
        <f>IF(N694="nulová",J694,0)</f>
        <v>0</v>
      </c>
      <c r="BJ694" s="17" t="s">
        <v>82</v>
      </c>
      <c r="BK694" s="240">
        <f>ROUND(I694*H694,2)</f>
        <v>0</v>
      </c>
      <c r="BL694" s="17" t="s">
        <v>261</v>
      </c>
      <c r="BM694" s="239" t="s">
        <v>893</v>
      </c>
    </row>
    <row r="695" s="12" customFormat="1" ht="22.8" customHeight="1">
      <c r="A695" s="12"/>
      <c r="B695" s="211"/>
      <c r="C695" s="212"/>
      <c r="D695" s="213" t="s">
        <v>73</v>
      </c>
      <c r="E695" s="225" t="s">
        <v>894</v>
      </c>
      <c r="F695" s="225" t="s">
        <v>895</v>
      </c>
      <c r="G695" s="212"/>
      <c r="H695" s="212"/>
      <c r="I695" s="215"/>
      <c r="J695" s="226">
        <f>BK695</f>
        <v>0</v>
      </c>
      <c r="K695" s="212"/>
      <c r="L695" s="217"/>
      <c r="M695" s="218"/>
      <c r="N695" s="219"/>
      <c r="O695" s="219"/>
      <c r="P695" s="220">
        <f>SUM(P696:P736)</f>
        <v>0</v>
      </c>
      <c r="Q695" s="219"/>
      <c r="R695" s="220">
        <f>SUM(R696:R736)</f>
        <v>1.654812</v>
      </c>
      <c r="S695" s="219"/>
      <c r="T695" s="221">
        <f>SUM(T696:T736)</f>
        <v>0.80647199999999997</v>
      </c>
      <c r="U695" s="12"/>
      <c r="V695" s="12"/>
      <c r="W695" s="12"/>
      <c r="X695" s="12"/>
      <c r="Y695" s="12"/>
      <c r="Z695" s="12"/>
      <c r="AA695" s="12"/>
      <c r="AB695" s="12"/>
      <c r="AC695" s="12"/>
      <c r="AD695" s="12"/>
      <c r="AE695" s="12"/>
      <c r="AR695" s="222" t="s">
        <v>84</v>
      </c>
      <c r="AT695" s="223" t="s">
        <v>73</v>
      </c>
      <c r="AU695" s="223" t="s">
        <v>82</v>
      </c>
      <c r="AY695" s="222" t="s">
        <v>137</v>
      </c>
      <c r="BK695" s="224">
        <f>SUM(BK696:BK736)</f>
        <v>0</v>
      </c>
    </row>
    <row r="696" s="2" customFormat="1" ht="24.15" customHeight="1">
      <c r="A696" s="38"/>
      <c r="B696" s="39"/>
      <c r="C696" s="227" t="s">
        <v>896</v>
      </c>
      <c r="D696" s="227" t="s">
        <v>140</v>
      </c>
      <c r="E696" s="228" t="s">
        <v>897</v>
      </c>
      <c r="F696" s="229" t="s">
        <v>898</v>
      </c>
      <c r="G696" s="230" t="s">
        <v>414</v>
      </c>
      <c r="H696" s="231">
        <v>10.76</v>
      </c>
      <c r="I696" s="232"/>
      <c r="J696" s="233">
        <f>ROUND(I696*H696,2)</f>
        <v>0</v>
      </c>
      <c r="K696" s="234"/>
      <c r="L696" s="44"/>
      <c r="M696" s="235" t="s">
        <v>1</v>
      </c>
      <c r="N696" s="236" t="s">
        <v>39</v>
      </c>
      <c r="O696" s="91"/>
      <c r="P696" s="237">
        <f>O696*H696</f>
        <v>0</v>
      </c>
      <c r="Q696" s="237">
        <v>0</v>
      </c>
      <c r="R696" s="237">
        <f>Q696*H696</f>
        <v>0</v>
      </c>
      <c r="S696" s="237">
        <v>0.0033800000000000002</v>
      </c>
      <c r="T696" s="238">
        <f>S696*H696</f>
        <v>0.0363688</v>
      </c>
      <c r="U696" s="38"/>
      <c r="V696" s="38"/>
      <c r="W696" s="38"/>
      <c r="X696" s="38"/>
      <c r="Y696" s="38"/>
      <c r="Z696" s="38"/>
      <c r="AA696" s="38"/>
      <c r="AB696" s="38"/>
      <c r="AC696" s="38"/>
      <c r="AD696" s="38"/>
      <c r="AE696" s="38"/>
      <c r="AR696" s="239" t="s">
        <v>899</v>
      </c>
      <c r="AT696" s="239" t="s">
        <v>140</v>
      </c>
      <c r="AU696" s="239" t="s">
        <v>84</v>
      </c>
      <c r="AY696" s="17" t="s">
        <v>137</v>
      </c>
      <c r="BE696" s="240">
        <f>IF(N696="základní",J696,0)</f>
        <v>0</v>
      </c>
      <c r="BF696" s="240">
        <f>IF(N696="snížená",J696,0)</f>
        <v>0</v>
      </c>
      <c r="BG696" s="240">
        <f>IF(N696="zákl. přenesená",J696,0)</f>
        <v>0</v>
      </c>
      <c r="BH696" s="240">
        <f>IF(N696="sníž. přenesená",J696,0)</f>
        <v>0</v>
      </c>
      <c r="BI696" s="240">
        <f>IF(N696="nulová",J696,0)</f>
        <v>0</v>
      </c>
      <c r="BJ696" s="17" t="s">
        <v>82</v>
      </c>
      <c r="BK696" s="240">
        <f>ROUND(I696*H696,2)</f>
        <v>0</v>
      </c>
      <c r="BL696" s="17" t="s">
        <v>899</v>
      </c>
      <c r="BM696" s="239" t="s">
        <v>900</v>
      </c>
    </row>
    <row r="697" s="2" customFormat="1" ht="24.15" customHeight="1">
      <c r="A697" s="38"/>
      <c r="B697" s="39"/>
      <c r="C697" s="227" t="s">
        <v>901</v>
      </c>
      <c r="D697" s="227" t="s">
        <v>140</v>
      </c>
      <c r="E697" s="228" t="s">
        <v>902</v>
      </c>
      <c r="F697" s="229" t="s">
        <v>903</v>
      </c>
      <c r="G697" s="230" t="s">
        <v>414</v>
      </c>
      <c r="H697" s="231">
        <v>47.100000000000001</v>
      </c>
      <c r="I697" s="232"/>
      <c r="J697" s="233">
        <f>ROUND(I697*H697,2)</f>
        <v>0</v>
      </c>
      <c r="K697" s="234"/>
      <c r="L697" s="44"/>
      <c r="M697" s="235" t="s">
        <v>1</v>
      </c>
      <c r="N697" s="236" t="s">
        <v>39</v>
      </c>
      <c r="O697" s="91"/>
      <c r="P697" s="237">
        <f>O697*H697</f>
        <v>0</v>
      </c>
      <c r="Q697" s="237">
        <v>0</v>
      </c>
      <c r="R697" s="237">
        <f>Q697*H697</f>
        <v>0</v>
      </c>
      <c r="S697" s="237">
        <v>0.0033800000000000002</v>
      </c>
      <c r="T697" s="238">
        <f>S697*H697</f>
        <v>0.15919800000000001</v>
      </c>
      <c r="U697" s="38"/>
      <c r="V697" s="38"/>
      <c r="W697" s="38"/>
      <c r="X697" s="38"/>
      <c r="Y697" s="38"/>
      <c r="Z697" s="38"/>
      <c r="AA697" s="38"/>
      <c r="AB697" s="38"/>
      <c r="AC697" s="38"/>
      <c r="AD697" s="38"/>
      <c r="AE697" s="38"/>
      <c r="AR697" s="239" t="s">
        <v>261</v>
      </c>
      <c r="AT697" s="239" t="s">
        <v>140</v>
      </c>
      <c r="AU697" s="239" t="s">
        <v>84</v>
      </c>
      <c r="AY697" s="17" t="s">
        <v>137</v>
      </c>
      <c r="BE697" s="240">
        <f>IF(N697="základní",J697,0)</f>
        <v>0</v>
      </c>
      <c r="BF697" s="240">
        <f>IF(N697="snížená",J697,0)</f>
        <v>0</v>
      </c>
      <c r="BG697" s="240">
        <f>IF(N697="zákl. přenesená",J697,0)</f>
        <v>0</v>
      </c>
      <c r="BH697" s="240">
        <f>IF(N697="sníž. přenesená",J697,0)</f>
        <v>0</v>
      </c>
      <c r="BI697" s="240">
        <f>IF(N697="nulová",J697,0)</f>
        <v>0</v>
      </c>
      <c r="BJ697" s="17" t="s">
        <v>82</v>
      </c>
      <c r="BK697" s="240">
        <f>ROUND(I697*H697,2)</f>
        <v>0</v>
      </c>
      <c r="BL697" s="17" t="s">
        <v>261</v>
      </c>
      <c r="BM697" s="239" t="s">
        <v>904</v>
      </c>
    </row>
    <row r="698" s="2" customFormat="1" ht="16.5" customHeight="1">
      <c r="A698" s="38"/>
      <c r="B698" s="39"/>
      <c r="C698" s="227" t="s">
        <v>905</v>
      </c>
      <c r="D698" s="227" t="s">
        <v>140</v>
      </c>
      <c r="E698" s="228" t="s">
        <v>906</v>
      </c>
      <c r="F698" s="229" t="s">
        <v>907</v>
      </c>
      <c r="G698" s="230" t="s">
        <v>414</v>
      </c>
      <c r="H698" s="231">
        <v>8.5</v>
      </c>
      <c r="I698" s="232"/>
      <c r="J698" s="233">
        <f>ROUND(I698*H698,2)</f>
        <v>0</v>
      </c>
      <c r="K698" s="234"/>
      <c r="L698" s="44"/>
      <c r="M698" s="235" t="s">
        <v>1</v>
      </c>
      <c r="N698" s="236" t="s">
        <v>39</v>
      </c>
      <c r="O698" s="91"/>
      <c r="P698" s="237">
        <f>O698*H698</f>
        <v>0</v>
      </c>
      <c r="Q698" s="237">
        <v>0</v>
      </c>
      <c r="R698" s="237">
        <f>Q698*H698</f>
        <v>0</v>
      </c>
      <c r="S698" s="237">
        <v>0.00348</v>
      </c>
      <c r="T698" s="238">
        <f>S698*H698</f>
        <v>0.029579999999999999</v>
      </c>
      <c r="U698" s="38"/>
      <c r="V698" s="38"/>
      <c r="W698" s="38"/>
      <c r="X698" s="38"/>
      <c r="Y698" s="38"/>
      <c r="Z698" s="38"/>
      <c r="AA698" s="38"/>
      <c r="AB698" s="38"/>
      <c r="AC698" s="38"/>
      <c r="AD698" s="38"/>
      <c r="AE698" s="38"/>
      <c r="AR698" s="239" t="s">
        <v>261</v>
      </c>
      <c r="AT698" s="239" t="s">
        <v>140</v>
      </c>
      <c r="AU698" s="239" t="s">
        <v>84</v>
      </c>
      <c r="AY698" s="17" t="s">
        <v>137</v>
      </c>
      <c r="BE698" s="240">
        <f>IF(N698="základní",J698,0)</f>
        <v>0</v>
      </c>
      <c r="BF698" s="240">
        <f>IF(N698="snížená",J698,0)</f>
        <v>0</v>
      </c>
      <c r="BG698" s="240">
        <f>IF(N698="zákl. přenesená",J698,0)</f>
        <v>0</v>
      </c>
      <c r="BH698" s="240">
        <f>IF(N698="sníž. přenesená",J698,0)</f>
        <v>0</v>
      </c>
      <c r="BI698" s="240">
        <f>IF(N698="nulová",J698,0)</f>
        <v>0</v>
      </c>
      <c r="BJ698" s="17" t="s">
        <v>82</v>
      </c>
      <c r="BK698" s="240">
        <f>ROUND(I698*H698,2)</f>
        <v>0</v>
      </c>
      <c r="BL698" s="17" t="s">
        <v>261</v>
      </c>
      <c r="BM698" s="239" t="s">
        <v>908</v>
      </c>
    </row>
    <row r="699" s="2" customFormat="1" ht="21.75" customHeight="1">
      <c r="A699" s="38"/>
      <c r="B699" s="39"/>
      <c r="C699" s="227" t="s">
        <v>909</v>
      </c>
      <c r="D699" s="227" t="s">
        <v>140</v>
      </c>
      <c r="E699" s="228" t="s">
        <v>910</v>
      </c>
      <c r="F699" s="229" t="s">
        <v>911</v>
      </c>
      <c r="G699" s="230" t="s">
        <v>154</v>
      </c>
      <c r="H699" s="231">
        <v>311</v>
      </c>
      <c r="I699" s="232"/>
      <c r="J699" s="233">
        <f>ROUND(I699*H699,2)</f>
        <v>0</v>
      </c>
      <c r="K699" s="234"/>
      <c r="L699" s="44"/>
      <c r="M699" s="235" t="s">
        <v>1</v>
      </c>
      <c r="N699" s="236" t="s">
        <v>39</v>
      </c>
      <c r="O699" s="91"/>
      <c r="P699" s="237">
        <f>O699*H699</f>
        <v>0</v>
      </c>
      <c r="Q699" s="237">
        <v>0</v>
      </c>
      <c r="R699" s="237">
        <f>Q699*H699</f>
        <v>0</v>
      </c>
      <c r="S699" s="237">
        <v>0</v>
      </c>
      <c r="T699" s="238">
        <f>S699*H699</f>
        <v>0</v>
      </c>
      <c r="U699" s="38"/>
      <c r="V699" s="38"/>
      <c r="W699" s="38"/>
      <c r="X699" s="38"/>
      <c r="Y699" s="38"/>
      <c r="Z699" s="38"/>
      <c r="AA699" s="38"/>
      <c r="AB699" s="38"/>
      <c r="AC699" s="38"/>
      <c r="AD699" s="38"/>
      <c r="AE699" s="38"/>
      <c r="AR699" s="239" t="s">
        <v>261</v>
      </c>
      <c r="AT699" s="239" t="s">
        <v>140</v>
      </c>
      <c r="AU699" s="239" t="s">
        <v>84</v>
      </c>
      <c r="AY699" s="17" t="s">
        <v>137</v>
      </c>
      <c r="BE699" s="240">
        <f>IF(N699="základní",J699,0)</f>
        <v>0</v>
      </c>
      <c r="BF699" s="240">
        <f>IF(N699="snížená",J699,0)</f>
        <v>0</v>
      </c>
      <c r="BG699" s="240">
        <f>IF(N699="zákl. přenesená",J699,0)</f>
        <v>0</v>
      </c>
      <c r="BH699" s="240">
        <f>IF(N699="sníž. přenesená",J699,0)</f>
        <v>0</v>
      </c>
      <c r="BI699" s="240">
        <f>IF(N699="nulová",J699,0)</f>
        <v>0</v>
      </c>
      <c r="BJ699" s="17" t="s">
        <v>82</v>
      </c>
      <c r="BK699" s="240">
        <f>ROUND(I699*H699,2)</f>
        <v>0</v>
      </c>
      <c r="BL699" s="17" t="s">
        <v>261</v>
      </c>
      <c r="BM699" s="239" t="s">
        <v>912</v>
      </c>
    </row>
    <row r="700" s="13" customFormat="1">
      <c r="A700" s="13"/>
      <c r="B700" s="241"/>
      <c r="C700" s="242"/>
      <c r="D700" s="243" t="s">
        <v>146</v>
      </c>
      <c r="E700" s="244" t="s">
        <v>1</v>
      </c>
      <c r="F700" s="245" t="s">
        <v>147</v>
      </c>
      <c r="G700" s="242"/>
      <c r="H700" s="244" t="s">
        <v>1</v>
      </c>
      <c r="I700" s="246"/>
      <c r="J700" s="242"/>
      <c r="K700" s="242"/>
      <c r="L700" s="247"/>
      <c r="M700" s="248"/>
      <c r="N700" s="249"/>
      <c r="O700" s="249"/>
      <c r="P700" s="249"/>
      <c r="Q700" s="249"/>
      <c r="R700" s="249"/>
      <c r="S700" s="249"/>
      <c r="T700" s="250"/>
      <c r="U700" s="13"/>
      <c r="V700" s="13"/>
      <c r="W700" s="13"/>
      <c r="X700" s="13"/>
      <c r="Y700" s="13"/>
      <c r="Z700" s="13"/>
      <c r="AA700" s="13"/>
      <c r="AB700" s="13"/>
      <c r="AC700" s="13"/>
      <c r="AD700" s="13"/>
      <c r="AE700" s="13"/>
      <c r="AT700" s="251" t="s">
        <v>146</v>
      </c>
      <c r="AU700" s="251" t="s">
        <v>84</v>
      </c>
      <c r="AV700" s="13" t="s">
        <v>82</v>
      </c>
      <c r="AW700" s="13" t="s">
        <v>30</v>
      </c>
      <c r="AX700" s="13" t="s">
        <v>74</v>
      </c>
      <c r="AY700" s="251" t="s">
        <v>137</v>
      </c>
    </row>
    <row r="701" s="13" customFormat="1">
      <c r="A701" s="13"/>
      <c r="B701" s="241"/>
      <c r="C701" s="242"/>
      <c r="D701" s="243" t="s">
        <v>146</v>
      </c>
      <c r="E701" s="244" t="s">
        <v>1</v>
      </c>
      <c r="F701" s="245" t="s">
        <v>625</v>
      </c>
      <c r="G701" s="242"/>
      <c r="H701" s="244" t="s">
        <v>1</v>
      </c>
      <c r="I701" s="246"/>
      <c r="J701" s="242"/>
      <c r="K701" s="242"/>
      <c r="L701" s="247"/>
      <c r="M701" s="248"/>
      <c r="N701" s="249"/>
      <c r="O701" s="249"/>
      <c r="P701" s="249"/>
      <c r="Q701" s="249"/>
      <c r="R701" s="249"/>
      <c r="S701" s="249"/>
      <c r="T701" s="250"/>
      <c r="U701" s="13"/>
      <c r="V701" s="13"/>
      <c r="W701" s="13"/>
      <c r="X701" s="13"/>
      <c r="Y701" s="13"/>
      <c r="Z701" s="13"/>
      <c r="AA701" s="13"/>
      <c r="AB701" s="13"/>
      <c r="AC701" s="13"/>
      <c r="AD701" s="13"/>
      <c r="AE701" s="13"/>
      <c r="AT701" s="251" t="s">
        <v>146</v>
      </c>
      <c r="AU701" s="251" t="s">
        <v>84</v>
      </c>
      <c r="AV701" s="13" t="s">
        <v>82</v>
      </c>
      <c r="AW701" s="13" t="s">
        <v>30</v>
      </c>
      <c r="AX701" s="13" t="s">
        <v>74</v>
      </c>
      <c r="AY701" s="251" t="s">
        <v>137</v>
      </c>
    </row>
    <row r="702" s="14" customFormat="1">
      <c r="A702" s="14"/>
      <c r="B702" s="252"/>
      <c r="C702" s="253"/>
      <c r="D702" s="243" t="s">
        <v>146</v>
      </c>
      <c r="E702" s="254" t="s">
        <v>1</v>
      </c>
      <c r="F702" s="255" t="s">
        <v>626</v>
      </c>
      <c r="G702" s="253"/>
      <c r="H702" s="256">
        <v>311</v>
      </c>
      <c r="I702" s="257"/>
      <c r="J702" s="253"/>
      <c r="K702" s="253"/>
      <c r="L702" s="258"/>
      <c r="M702" s="259"/>
      <c r="N702" s="260"/>
      <c r="O702" s="260"/>
      <c r="P702" s="260"/>
      <c r="Q702" s="260"/>
      <c r="R702" s="260"/>
      <c r="S702" s="260"/>
      <c r="T702" s="261"/>
      <c r="U702" s="14"/>
      <c r="V702" s="14"/>
      <c r="W702" s="14"/>
      <c r="X702" s="14"/>
      <c r="Y702" s="14"/>
      <c r="Z702" s="14"/>
      <c r="AA702" s="14"/>
      <c r="AB702" s="14"/>
      <c r="AC702" s="14"/>
      <c r="AD702" s="14"/>
      <c r="AE702" s="14"/>
      <c r="AT702" s="262" t="s">
        <v>146</v>
      </c>
      <c r="AU702" s="262" t="s">
        <v>84</v>
      </c>
      <c r="AV702" s="14" t="s">
        <v>84</v>
      </c>
      <c r="AW702" s="14" t="s">
        <v>30</v>
      </c>
      <c r="AX702" s="14" t="s">
        <v>74</v>
      </c>
      <c r="AY702" s="262" t="s">
        <v>137</v>
      </c>
    </row>
    <row r="703" s="15" customFormat="1">
      <c r="A703" s="15"/>
      <c r="B703" s="263"/>
      <c r="C703" s="264"/>
      <c r="D703" s="243" t="s">
        <v>146</v>
      </c>
      <c r="E703" s="265" t="s">
        <v>1</v>
      </c>
      <c r="F703" s="266" t="s">
        <v>151</v>
      </c>
      <c r="G703" s="264"/>
      <c r="H703" s="267">
        <v>311</v>
      </c>
      <c r="I703" s="268"/>
      <c r="J703" s="264"/>
      <c r="K703" s="264"/>
      <c r="L703" s="269"/>
      <c r="M703" s="270"/>
      <c r="N703" s="271"/>
      <c r="O703" s="271"/>
      <c r="P703" s="271"/>
      <c r="Q703" s="271"/>
      <c r="R703" s="271"/>
      <c r="S703" s="271"/>
      <c r="T703" s="272"/>
      <c r="U703" s="15"/>
      <c r="V703" s="15"/>
      <c r="W703" s="15"/>
      <c r="X703" s="15"/>
      <c r="Y703" s="15"/>
      <c r="Z703" s="15"/>
      <c r="AA703" s="15"/>
      <c r="AB703" s="15"/>
      <c r="AC703" s="15"/>
      <c r="AD703" s="15"/>
      <c r="AE703" s="15"/>
      <c r="AT703" s="273" t="s">
        <v>146</v>
      </c>
      <c r="AU703" s="273" t="s">
        <v>84</v>
      </c>
      <c r="AV703" s="15" t="s">
        <v>144</v>
      </c>
      <c r="AW703" s="15" t="s">
        <v>30</v>
      </c>
      <c r="AX703" s="15" t="s">
        <v>82</v>
      </c>
      <c r="AY703" s="273" t="s">
        <v>137</v>
      </c>
    </row>
    <row r="704" s="2" customFormat="1" ht="44.25" customHeight="1">
      <c r="A704" s="38"/>
      <c r="B704" s="39"/>
      <c r="C704" s="274" t="s">
        <v>913</v>
      </c>
      <c r="D704" s="274" t="s">
        <v>254</v>
      </c>
      <c r="E704" s="275" t="s">
        <v>914</v>
      </c>
      <c r="F704" s="276" t="s">
        <v>915</v>
      </c>
      <c r="G704" s="277" t="s">
        <v>154</v>
      </c>
      <c r="H704" s="278">
        <v>357.64999999999998</v>
      </c>
      <c r="I704" s="279"/>
      <c r="J704" s="280">
        <f>ROUND(I704*H704,2)</f>
        <v>0</v>
      </c>
      <c r="K704" s="281"/>
      <c r="L704" s="282"/>
      <c r="M704" s="283" t="s">
        <v>1</v>
      </c>
      <c r="N704" s="284" t="s">
        <v>39</v>
      </c>
      <c r="O704" s="91"/>
      <c r="P704" s="237">
        <f>O704*H704</f>
        <v>0</v>
      </c>
      <c r="Q704" s="237">
        <v>0.00050000000000000001</v>
      </c>
      <c r="R704" s="237">
        <f>Q704*H704</f>
        <v>0.17882499999999998</v>
      </c>
      <c r="S704" s="237">
        <v>0</v>
      </c>
      <c r="T704" s="238">
        <f>S704*H704</f>
        <v>0</v>
      </c>
      <c r="U704" s="38"/>
      <c r="V704" s="38"/>
      <c r="W704" s="38"/>
      <c r="X704" s="38"/>
      <c r="Y704" s="38"/>
      <c r="Z704" s="38"/>
      <c r="AA704" s="38"/>
      <c r="AB704" s="38"/>
      <c r="AC704" s="38"/>
      <c r="AD704" s="38"/>
      <c r="AE704" s="38"/>
      <c r="AR704" s="239" t="s">
        <v>362</v>
      </c>
      <c r="AT704" s="239" t="s">
        <v>254</v>
      </c>
      <c r="AU704" s="239" t="s">
        <v>84</v>
      </c>
      <c r="AY704" s="17" t="s">
        <v>137</v>
      </c>
      <c r="BE704" s="240">
        <f>IF(N704="základní",J704,0)</f>
        <v>0</v>
      </c>
      <c r="BF704" s="240">
        <f>IF(N704="snížená",J704,0)</f>
        <v>0</v>
      </c>
      <c r="BG704" s="240">
        <f>IF(N704="zákl. přenesená",J704,0)</f>
        <v>0</v>
      </c>
      <c r="BH704" s="240">
        <f>IF(N704="sníž. přenesená",J704,0)</f>
        <v>0</v>
      </c>
      <c r="BI704" s="240">
        <f>IF(N704="nulová",J704,0)</f>
        <v>0</v>
      </c>
      <c r="BJ704" s="17" t="s">
        <v>82</v>
      </c>
      <c r="BK704" s="240">
        <f>ROUND(I704*H704,2)</f>
        <v>0</v>
      </c>
      <c r="BL704" s="17" t="s">
        <v>261</v>
      </c>
      <c r="BM704" s="239" t="s">
        <v>916</v>
      </c>
    </row>
    <row r="705" s="14" customFormat="1">
      <c r="A705" s="14"/>
      <c r="B705" s="252"/>
      <c r="C705" s="253"/>
      <c r="D705" s="243" t="s">
        <v>146</v>
      </c>
      <c r="E705" s="253"/>
      <c r="F705" s="255" t="s">
        <v>631</v>
      </c>
      <c r="G705" s="253"/>
      <c r="H705" s="256">
        <v>357.64999999999998</v>
      </c>
      <c r="I705" s="257"/>
      <c r="J705" s="253"/>
      <c r="K705" s="253"/>
      <c r="L705" s="258"/>
      <c r="M705" s="259"/>
      <c r="N705" s="260"/>
      <c r="O705" s="260"/>
      <c r="P705" s="260"/>
      <c r="Q705" s="260"/>
      <c r="R705" s="260"/>
      <c r="S705" s="260"/>
      <c r="T705" s="261"/>
      <c r="U705" s="14"/>
      <c r="V705" s="14"/>
      <c r="W705" s="14"/>
      <c r="X705" s="14"/>
      <c r="Y705" s="14"/>
      <c r="Z705" s="14"/>
      <c r="AA705" s="14"/>
      <c r="AB705" s="14"/>
      <c r="AC705" s="14"/>
      <c r="AD705" s="14"/>
      <c r="AE705" s="14"/>
      <c r="AT705" s="262" t="s">
        <v>146</v>
      </c>
      <c r="AU705" s="262" t="s">
        <v>84</v>
      </c>
      <c r="AV705" s="14" t="s">
        <v>84</v>
      </c>
      <c r="AW705" s="14" t="s">
        <v>4</v>
      </c>
      <c r="AX705" s="14" t="s">
        <v>82</v>
      </c>
      <c r="AY705" s="262" t="s">
        <v>137</v>
      </c>
    </row>
    <row r="706" s="2" customFormat="1" ht="21.75" customHeight="1">
      <c r="A706" s="38"/>
      <c r="B706" s="39"/>
      <c r="C706" s="227" t="s">
        <v>917</v>
      </c>
      <c r="D706" s="227" t="s">
        <v>140</v>
      </c>
      <c r="E706" s="228" t="s">
        <v>918</v>
      </c>
      <c r="F706" s="229" t="s">
        <v>919</v>
      </c>
      <c r="G706" s="230" t="s">
        <v>414</v>
      </c>
      <c r="H706" s="231">
        <v>71.120000000000005</v>
      </c>
      <c r="I706" s="232"/>
      <c r="J706" s="233">
        <f>ROUND(I706*H706,2)</f>
        <v>0</v>
      </c>
      <c r="K706" s="234"/>
      <c r="L706" s="44"/>
      <c r="M706" s="235" t="s">
        <v>1</v>
      </c>
      <c r="N706" s="236" t="s">
        <v>39</v>
      </c>
      <c r="O706" s="91"/>
      <c r="P706" s="237">
        <f>O706*H706</f>
        <v>0</v>
      </c>
      <c r="Q706" s="237">
        <v>0</v>
      </c>
      <c r="R706" s="237">
        <f>Q706*H706</f>
        <v>0</v>
      </c>
      <c r="S706" s="237">
        <v>0.0017700000000000001</v>
      </c>
      <c r="T706" s="238">
        <f>S706*H706</f>
        <v>0.12588240000000001</v>
      </c>
      <c r="U706" s="38"/>
      <c r="V706" s="38"/>
      <c r="W706" s="38"/>
      <c r="X706" s="38"/>
      <c r="Y706" s="38"/>
      <c r="Z706" s="38"/>
      <c r="AA706" s="38"/>
      <c r="AB706" s="38"/>
      <c r="AC706" s="38"/>
      <c r="AD706" s="38"/>
      <c r="AE706" s="38"/>
      <c r="AR706" s="239" t="s">
        <v>261</v>
      </c>
      <c r="AT706" s="239" t="s">
        <v>140</v>
      </c>
      <c r="AU706" s="239" t="s">
        <v>84</v>
      </c>
      <c r="AY706" s="17" t="s">
        <v>137</v>
      </c>
      <c r="BE706" s="240">
        <f>IF(N706="základní",J706,0)</f>
        <v>0</v>
      </c>
      <c r="BF706" s="240">
        <f>IF(N706="snížená",J706,0)</f>
        <v>0</v>
      </c>
      <c r="BG706" s="240">
        <f>IF(N706="zákl. přenesená",J706,0)</f>
        <v>0</v>
      </c>
      <c r="BH706" s="240">
        <f>IF(N706="sníž. přenesená",J706,0)</f>
        <v>0</v>
      </c>
      <c r="BI706" s="240">
        <f>IF(N706="nulová",J706,0)</f>
        <v>0</v>
      </c>
      <c r="BJ706" s="17" t="s">
        <v>82</v>
      </c>
      <c r="BK706" s="240">
        <f>ROUND(I706*H706,2)</f>
        <v>0</v>
      </c>
      <c r="BL706" s="17" t="s">
        <v>261</v>
      </c>
      <c r="BM706" s="239" t="s">
        <v>920</v>
      </c>
    </row>
    <row r="707" s="2" customFormat="1" ht="16.5" customHeight="1">
      <c r="A707" s="38"/>
      <c r="B707" s="39"/>
      <c r="C707" s="227" t="s">
        <v>921</v>
      </c>
      <c r="D707" s="227" t="s">
        <v>140</v>
      </c>
      <c r="E707" s="228" t="s">
        <v>922</v>
      </c>
      <c r="F707" s="229" t="s">
        <v>923</v>
      </c>
      <c r="G707" s="230" t="s">
        <v>228</v>
      </c>
      <c r="H707" s="231">
        <v>3</v>
      </c>
      <c r="I707" s="232"/>
      <c r="J707" s="233">
        <f>ROUND(I707*H707,2)</f>
        <v>0</v>
      </c>
      <c r="K707" s="234"/>
      <c r="L707" s="44"/>
      <c r="M707" s="235" t="s">
        <v>1</v>
      </c>
      <c r="N707" s="236" t="s">
        <v>39</v>
      </c>
      <c r="O707" s="91"/>
      <c r="P707" s="237">
        <f>O707*H707</f>
        <v>0</v>
      </c>
      <c r="Q707" s="237">
        <v>0</v>
      </c>
      <c r="R707" s="237">
        <f>Q707*H707</f>
        <v>0</v>
      </c>
      <c r="S707" s="237">
        <v>0.014999999999999999</v>
      </c>
      <c r="T707" s="238">
        <f>S707*H707</f>
        <v>0.044999999999999998</v>
      </c>
      <c r="U707" s="38"/>
      <c r="V707" s="38"/>
      <c r="W707" s="38"/>
      <c r="X707" s="38"/>
      <c r="Y707" s="38"/>
      <c r="Z707" s="38"/>
      <c r="AA707" s="38"/>
      <c r="AB707" s="38"/>
      <c r="AC707" s="38"/>
      <c r="AD707" s="38"/>
      <c r="AE707" s="38"/>
      <c r="AR707" s="239" t="s">
        <v>261</v>
      </c>
      <c r="AT707" s="239" t="s">
        <v>140</v>
      </c>
      <c r="AU707" s="239" t="s">
        <v>84</v>
      </c>
      <c r="AY707" s="17" t="s">
        <v>137</v>
      </c>
      <c r="BE707" s="240">
        <f>IF(N707="základní",J707,0)</f>
        <v>0</v>
      </c>
      <c r="BF707" s="240">
        <f>IF(N707="snížená",J707,0)</f>
        <v>0</v>
      </c>
      <c r="BG707" s="240">
        <f>IF(N707="zákl. přenesená",J707,0)</f>
        <v>0</v>
      </c>
      <c r="BH707" s="240">
        <f>IF(N707="sníž. přenesená",J707,0)</f>
        <v>0</v>
      </c>
      <c r="BI707" s="240">
        <f>IF(N707="nulová",J707,0)</f>
        <v>0</v>
      </c>
      <c r="BJ707" s="17" t="s">
        <v>82</v>
      </c>
      <c r="BK707" s="240">
        <f>ROUND(I707*H707,2)</f>
        <v>0</v>
      </c>
      <c r="BL707" s="17" t="s">
        <v>261</v>
      </c>
      <c r="BM707" s="239" t="s">
        <v>924</v>
      </c>
    </row>
    <row r="708" s="2" customFormat="1" ht="16.5" customHeight="1">
      <c r="A708" s="38"/>
      <c r="B708" s="39"/>
      <c r="C708" s="227" t="s">
        <v>925</v>
      </c>
      <c r="D708" s="227" t="s">
        <v>140</v>
      </c>
      <c r="E708" s="228" t="s">
        <v>926</v>
      </c>
      <c r="F708" s="229" t="s">
        <v>927</v>
      </c>
      <c r="G708" s="230" t="s">
        <v>414</v>
      </c>
      <c r="H708" s="231">
        <v>72.069999999999993</v>
      </c>
      <c r="I708" s="232"/>
      <c r="J708" s="233">
        <f>ROUND(I708*H708,2)</f>
        <v>0</v>
      </c>
      <c r="K708" s="234"/>
      <c r="L708" s="44"/>
      <c r="M708" s="235" t="s">
        <v>1</v>
      </c>
      <c r="N708" s="236" t="s">
        <v>39</v>
      </c>
      <c r="O708" s="91"/>
      <c r="P708" s="237">
        <f>O708*H708</f>
        <v>0</v>
      </c>
      <c r="Q708" s="237">
        <v>0</v>
      </c>
      <c r="R708" s="237">
        <f>Q708*H708</f>
        <v>0</v>
      </c>
      <c r="S708" s="237">
        <v>0.0025999999999999999</v>
      </c>
      <c r="T708" s="238">
        <f>S708*H708</f>
        <v>0.18738199999999997</v>
      </c>
      <c r="U708" s="38"/>
      <c r="V708" s="38"/>
      <c r="W708" s="38"/>
      <c r="X708" s="38"/>
      <c r="Y708" s="38"/>
      <c r="Z708" s="38"/>
      <c r="AA708" s="38"/>
      <c r="AB708" s="38"/>
      <c r="AC708" s="38"/>
      <c r="AD708" s="38"/>
      <c r="AE708" s="38"/>
      <c r="AR708" s="239" t="s">
        <v>261</v>
      </c>
      <c r="AT708" s="239" t="s">
        <v>140</v>
      </c>
      <c r="AU708" s="239" t="s">
        <v>84</v>
      </c>
      <c r="AY708" s="17" t="s">
        <v>137</v>
      </c>
      <c r="BE708" s="240">
        <f>IF(N708="základní",J708,0)</f>
        <v>0</v>
      </c>
      <c r="BF708" s="240">
        <f>IF(N708="snížená",J708,0)</f>
        <v>0</v>
      </c>
      <c r="BG708" s="240">
        <f>IF(N708="zákl. přenesená",J708,0)</f>
        <v>0</v>
      </c>
      <c r="BH708" s="240">
        <f>IF(N708="sníž. přenesená",J708,0)</f>
        <v>0</v>
      </c>
      <c r="BI708" s="240">
        <f>IF(N708="nulová",J708,0)</f>
        <v>0</v>
      </c>
      <c r="BJ708" s="17" t="s">
        <v>82</v>
      </c>
      <c r="BK708" s="240">
        <f>ROUND(I708*H708,2)</f>
        <v>0</v>
      </c>
      <c r="BL708" s="17" t="s">
        <v>261</v>
      </c>
      <c r="BM708" s="239" t="s">
        <v>928</v>
      </c>
    </row>
    <row r="709" s="2" customFormat="1" ht="16.5" customHeight="1">
      <c r="A709" s="38"/>
      <c r="B709" s="39"/>
      <c r="C709" s="227" t="s">
        <v>929</v>
      </c>
      <c r="D709" s="227" t="s">
        <v>140</v>
      </c>
      <c r="E709" s="228" t="s">
        <v>930</v>
      </c>
      <c r="F709" s="229" t="s">
        <v>931</v>
      </c>
      <c r="G709" s="230" t="s">
        <v>414</v>
      </c>
      <c r="H709" s="231">
        <v>46.32</v>
      </c>
      <c r="I709" s="232"/>
      <c r="J709" s="233">
        <f>ROUND(I709*H709,2)</f>
        <v>0</v>
      </c>
      <c r="K709" s="234"/>
      <c r="L709" s="44"/>
      <c r="M709" s="235" t="s">
        <v>1</v>
      </c>
      <c r="N709" s="236" t="s">
        <v>39</v>
      </c>
      <c r="O709" s="91"/>
      <c r="P709" s="237">
        <f>O709*H709</f>
        <v>0</v>
      </c>
      <c r="Q709" s="237">
        <v>0</v>
      </c>
      <c r="R709" s="237">
        <f>Q709*H709</f>
        <v>0</v>
      </c>
      <c r="S709" s="237">
        <v>0.0039399999999999999</v>
      </c>
      <c r="T709" s="238">
        <f>S709*H709</f>
        <v>0.18250079999999999</v>
      </c>
      <c r="U709" s="38"/>
      <c r="V709" s="38"/>
      <c r="W709" s="38"/>
      <c r="X709" s="38"/>
      <c r="Y709" s="38"/>
      <c r="Z709" s="38"/>
      <c r="AA709" s="38"/>
      <c r="AB709" s="38"/>
      <c r="AC709" s="38"/>
      <c r="AD709" s="38"/>
      <c r="AE709" s="38"/>
      <c r="AR709" s="239" t="s">
        <v>261</v>
      </c>
      <c r="AT709" s="239" t="s">
        <v>140</v>
      </c>
      <c r="AU709" s="239" t="s">
        <v>84</v>
      </c>
      <c r="AY709" s="17" t="s">
        <v>137</v>
      </c>
      <c r="BE709" s="240">
        <f>IF(N709="základní",J709,0)</f>
        <v>0</v>
      </c>
      <c r="BF709" s="240">
        <f>IF(N709="snížená",J709,0)</f>
        <v>0</v>
      </c>
      <c r="BG709" s="240">
        <f>IF(N709="zákl. přenesená",J709,0)</f>
        <v>0</v>
      </c>
      <c r="BH709" s="240">
        <f>IF(N709="sníž. přenesená",J709,0)</f>
        <v>0</v>
      </c>
      <c r="BI709" s="240">
        <f>IF(N709="nulová",J709,0)</f>
        <v>0</v>
      </c>
      <c r="BJ709" s="17" t="s">
        <v>82</v>
      </c>
      <c r="BK709" s="240">
        <f>ROUND(I709*H709,2)</f>
        <v>0</v>
      </c>
      <c r="BL709" s="17" t="s">
        <v>261</v>
      </c>
      <c r="BM709" s="239" t="s">
        <v>932</v>
      </c>
    </row>
    <row r="710" s="2" customFormat="1" ht="55.5" customHeight="1">
      <c r="A710" s="38"/>
      <c r="B710" s="39"/>
      <c r="C710" s="227" t="s">
        <v>933</v>
      </c>
      <c r="D710" s="227" t="s">
        <v>140</v>
      </c>
      <c r="E710" s="228" t="s">
        <v>934</v>
      </c>
      <c r="F710" s="229" t="s">
        <v>935</v>
      </c>
      <c r="G710" s="230" t="s">
        <v>154</v>
      </c>
      <c r="H710" s="231">
        <v>311</v>
      </c>
      <c r="I710" s="232"/>
      <c r="J710" s="233">
        <f>ROUND(I710*H710,2)</f>
        <v>0</v>
      </c>
      <c r="K710" s="234"/>
      <c r="L710" s="44"/>
      <c r="M710" s="235" t="s">
        <v>1</v>
      </c>
      <c r="N710" s="236" t="s">
        <v>39</v>
      </c>
      <c r="O710" s="91"/>
      <c r="P710" s="237">
        <f>O710*H710</f>
        <v>0</v>
      </c>
      <c r="Q710" s="237">
        <v>0.0027200000000000002</v>
      </c>
      <c r="R710" s="237">
        <f>Q710*H710</f>
        <v>0.84592000000000001</v>
      </c>
      <c r="S710" s="237">
        <v>0</v>
      </c>
      <c r="T710" s="238">
        <f>S710*H710</f>
        <v>0</v>
      </c>
      <c r="U710" s="38"/>
      <c r="V710" s="38"/>
      <c r="W710" s="38"/>
      <c r="X710" s="38"/>
      <c r="Y710" s="38"/>
      <c r="Z710" s="38"/>
      <c r="AA710" s="38"/>
      <c r="AB710" s="38"/>
      <c r="AC710" s="38"/>
      <c r="AD710" s="38"/>
      <c r="AE710" s="38"/>
      <c r="AR710" s="239" t="s">
        <v>261</v>
      </c>
      <c r="AT710" s="239" t="s">
        <v>140</v>
      </c>
      <c r="AU710" s="239" t="s">
        <v>84</v>
      </c>
      <c r="AY710" s="17" t="s">
        <v>137</v>
      </c>
      <c r="BE710" s="240">
        <f>IF(N710="základní",J710,0)</f>
        <v>0</v>
      </c>
      <c r="BF710" s="240">
        <f>IF(N710="snížená",J710,0)</f>
        <v>0</v>
      </c>
      <c r="BG710" s="240">
        <f>IF(N710="zákl. přenesená",J710,0)</f>
        <v>0</v>
      </c>
      <c r="BH710" s="240">
        <f>IF(N710="sníž. přenesená",J710,0)</f>
        <v>0</v>
      </c>
      <c r="BI710" s="240">
        <f>IF(N710="nulová",J710,0)</f>
        <v>0</v>
      </c>
      <c r="BJ710" s="17" t="s">
        <v>82</v>
      </c>
      <c r="BK710" s="240">
        <f>ROUND(I710*H710,2)</f>
        <v>0</v>
      </c>
      <c r="BL710" s="17" t="s">
        <v>261</v>
      </c>
      <c r="BM710" s="239" t="s">
        <v>936</v>
      </c>
    </row>
    <row r="711" s="2" customFormat="1">
      <c r="A711" s="38"/>
      <c r="B711" s="39"/>
      <c r="C711" s="40"/>
      <c r="D711" s="243" t="s">
        <v>258</v>
      </c>
      <c r="E711" s="40"/>
      <c r="F711" s="285" t="s">
        <v>937</v>
      </c>
      <c r="G711" s="40"/>
      <c r="H711" s="40"/>
      <c r="I711" s="286"/>
      <c r="J711" s="40"/>
      <c r="K711" s="40"/>
      <c r="L711" s="44"/>
      <c r="M711" s="287"/>
      <c r="N711" s="288"/>
      <c r="O711" s="91"/>
      <c r="P711" s="91"/>
      <c r="Q711" s="91"/>
      <c r="R711" s="91"/>
      <c r="S711" s="91"/>
      <c r="T711" s="92"/>
      <c r="U711" s="38"/>
      <c r="V711" s="38"/>
      <c r="W711" s="38"/>
      <c r="X711" s="38"/>
      <c r="Y711" s="38"/>
      <c r="Z711" s="38"/>
      <c r="AA711" s="38"/>
      <c r="AB711" s="38"/>
      <c r="AC711" s="38"/>
      <c r="AD711" s="38"/>
      <c r="AE711" s="38"/>
      <c r="AT711" s="17" t="s">
        <v>258</v>
      </c>
      <c r="AU711" s="17" t="s">
        <v>84</v>
      </c>
    </row>
    <row r="712" s="13" customFormat="1">
      <c r="A712" s="13"/>
      <c r="B712" s="241"/>
      <c r="C712" s="242"/>
      <c r="D712" s="243" t="s">
        <v>146</v>
      </c>
      <c r="E712" s="244" t="s">
        <v>1</v>
      </c>
      <c r="F712" s="245" t="s">
        <v>147</v>
      </c>
      <c r="G712" s="242"/>
      <c r="H712" s="244" t="s">
        <v>1</v>
      </c>
      <c r="I712" s="246"/>
      <c r="J712" s="242"/>
      <c r="K712" s="242"/>
      <c r="L712" s="247"/>
      <c r="M712" s="248"/>
      <c r="N712" s="249"/>
      <c r="O712" s="249"/>
      <c r="P712" s="249"/>
      <c r="Q712" s="249"/>
      <c r="R712" s="249"/>
      <c r="S712" s="249"/>
      <c r="T712" s="250"/>
      <c r="U712" s="13"/>
      <c r="V712" s="13"/>
      <c r="W712" s="13"/>
      <c r="X712" s="13"/>
      <c r="Y712" s="13"/>
      <c r="Z712" s="13"/>
      <c r="AA712" s="13"/>
      <c r="AB712" s="13"/>
      <c r="AC712" s="13"/>
      <c r="AD712" s="13"/>
      <c r="AE712" s="13"/>
      <c r="AT712" s="251" t="s">
        <v>146</v>
      </c>
      <c r="AU712" s="251" t="s">
        <v>84</v>
      </c>
      <c r="AV712" s="13" t="s">
        <v>82</v>
      </c>
      <c r="AW712" s="13" t="s">
        <v>30</v>
      </c>
      <c r="AX712" s="13" t="s">
        <v>74</v>
      </c>
      <c r="AY712" s="251" t="s">
        <v>137</v>
      </c>
    </row>
    <row r="713" s="13" customFormat="1">
      <c r="A713" s="13"/>
      <c r="B713" s="241"/>
      <c r="C713" s="242"/>
      <c r="D713" s="243" t="s">
        <v>146</v>
      </c>
      <c r="E713" s="244" t="s">
        <v>1</v>
      </c>
      <c r="F713" s="245" t="s">
        <v>625</v>
      </c>
      <c r="G713" s="242"/>
      <c r="H713" s="244" t="s">
        <v>1</v>
      </c>
      <c r="I713" s="246"/>
      <c r="J713" s="242"/>
      <c r="K713" s="242"/>
      <c r="L713" s="247"/>
      <c r="M713" s="248"/>
      <c r="N713" s="249"/>
      <c r="O713" s="249"/>
      <c r="P713" s="249"/>
      <c r="Q713" s="249"/>
      <c r="R713" s="249"/>
      <c r="S713" s="249"/>
      <c r="T713" s="250"/>
      <c r="U713" s="13"/>
      <c r="V713" s="13"/>
      <c r="W713" s="13"/>
      <c r="X713" s="13"/>
      <c r="Y713" s="13"/>
      <c r="Z713" s="13"/>
      <c r="AA713" s="13"/>
      <c r="AB713" s="13"/>
      <c r="AC713" s="13"/>
      <c r="AD713" s="13"/>
      <c r="AE713" s="13"/>
      <c r="AT713" s="251" t="s">
        <v>146</v>
      </c>
      <c r="AU713" s="251" t="s">
        <v>84</v>
      </c>
      <c r="AV713" s="13" t="s">
        <v>82</v>
      </c>
      <c r="AW713" s="13" t="s">
        <v>30</v>
      </c>
      <c r="AX713" s="13" t="s">
        <v>74</v>
      </c>
      <c r="AY713" s="251" t="s">
        <v>137</v>
      </c>
    </row>
    <row r="714" s="14" customFormat="1">
      <c r="A714" s="14"/>
      <c r="B714" s="252"/>
      <c r="C714" s="253"/>
      <c r="D714" s="243" t="s">
        <v>146</v>
      </c>
      <c r="E714" s="254" t="s">
        <v>1</v>
      </c>
      <c r="F714" s="255" t="s">
        <v>626</v>
      </c>
      <c r="G714" s="253"/>
      <c r="H714" s="256">
        <v>311</v>
      </c>
      <c r="I714" s="257"/>
      <c r="J714" s="253"/>
      <c r="K714" s="253"/>
      <c r="L714" s="258"/>
      <c r="M714" s="259"/>
      <c r="N714" s="260"/>
      <c r="O714" s="260"/>
      <c r="P714" s="260"/>
      <c r="Q714" s="260"/>
      <c r="R714" s="260"/>
      <c r="S714" s="260"/>
      <c r="T714" s="261"/>
      <c r="U714" s="14"/>
      <c r="V714" s="14"/>
      <c r="W714" s="14"/>
      <c r="X714" s="14"/>
      <c r="Y714" s="14"/>
      <c r="Z714" s="14"/>
      <c r="AA714" s="14"/>
      <c r="AB714" s="14"/>
      <c r="AC714" s="14"/>
      <c r="AD714" s="14"/>
      <c r="AE714" s="14"/>
      <c r="AT714" s="262" t="s">
        <v>146</v>
      </c>
      <c r="AU714" s="262" t="s">
        <v>84</v>
      </c>
      <c r="AV714" s="14" t="s">
        <v>84</v>
      </c>
      <c r="AW714" s="14" t="s">
        <v>30</v>
      </c>
      <c r="AX714" s="14" t="s">
        <v>74</v>
      </c>
      <c r="AY714" s="262" t="s">
        <v>137</v>
      </c>
    </row>
    <row r="715" s="15" customFormat="1">
      <c r="A715" s="15"/>
      <c r="B715" s="263"/>
      <c r="C715" s="264"/>
      <c r="D715" s="243" t="s">
        <v>146</v>
      </c>
      <c r="E715" s="265" t="s">
        <v>1</v>
      </c>
      <c r="F715" s="266" t="s">
        <v>151</v>
      </c>
      <c r="G715" s="264"/>
      <c r="H715" s="267">
        <v>311</v>
      </c>
      <c r="I715" s="268"/>
      <c r="J715" s="264"/>
      <c r="K715" s="264"/>
      <c r="L715" s="269"/>
      <c r="M715" s="270"/>
      <c r="N715" s="271"/>
      <c r="O715" s="271"/>
      <c r="P715" s="271"/>
      <c r="Q715" s="271"/>
      <c r="R715" s="271"/>
      <c r="S715" s="271"/>
      <c r="T715" s="272"/>
      <c r="U715" s="15"/>
      <c r="V715" s="15"/>
      <c r="W715" s="15"/>
      <c r="X715" s="15"/>
      <c r="Y715" s="15"/>
      <c r="Z715" s="15"/>
      <c r="AA715" s="15"/>
      <c r="AB715" s="15"/>
      <c r="AC715" s="15"/>
      <c r="AD715" s="15"/>
      <c r="AE715" s="15"/>
      <c r="AT715" s="273" t="s">
        <v>146</v>
      </c>
      <c r="AU715" s="273" t="s">
        <v>84</v>
      </c>
      <c r="AV715" s="15" t="s">
        <v>144</v>
      </c>
      <c r="AW715" s="15" t="s">
        <v>30</v>
      </c>
      <c r="AX715" s="15" t="s">
        <v>82</v>
      </c>
      <c r="AY715" s="273" t="s">
        <v>137</v>
      </c>
    </row>
    <row r="716" s="2" customFormat="1" ht="55.5" customHeight="1">
      <c r="A716" s="38"/>
      <c r="B716" s="39"/>
      <c r="C716" s="227" t="s">
        <v>938</v>
      </c>
      <c r="D716" s="227" t="s">
        <v>140</v>
      </c>
      <c r="E716" s="228" t="s">
        <v>939</v>
      </c>
      <c r="F716" s="229" t="s">
        <v>940</v>
      </c>
      <c r="G716" s="230" t="s">
        <v>414</v>
      </c>
      <c r="H716" s="231">
        <v>10.76</v>
      </c>
      <c r="I716" s="232"/>
      <c r="J716" s="233">
        <f>ROUND(I716*H716,2)</f>
        <v>0</v>
      </c>
      <c r="K716" s="234"/>
      <c r="L716" s="44"/>
      <c r="M716" s="235" t="s">
        <v>1</v>
      </c>
      <c r="N716" s="236" t="s">
        <v>39</v>
      </c>
      <c r="O716" s="91"/>
      <c r="P716" s="237">
        <f>O716*H716</f>
        <v>0</v>
      </c>
      <c r="Q716" s="237">
        <v>0.00346</v>
      </c>
      <c r="R716" s="237">
        <f>Q716*H716</f>
        <v>0.037229600000000002</v>
      </c>
      <c r="S716" s="237">
        <v>0</v>
      </c>
      <c r="T716" s="238">
        <f>S716*H716</f>
        <v>0</v>
      </c>
      <c r="U716" s="38"/>
      <c r="V716" s="38"/>
      <c r="W716" s="38"/>
      <c r="X716" s="38"/>
      <c r="Y716" s="38"/>
      <c r="Z716" s="38"/>
      <c r="AA716" s="38"/>
      <c r="AB716" s="38"/>
      <c r="AC716" s="38"/>
      <c r="AD716" s="38"/>
      <c r="AE716" s="38"/>
      <c r="AR716" s="239" t="s">
        <v>261</v>
      </c>
      <c r="AT716" s="239" t="s">
        <v>140</v>
      </c>
      <c r="AU716" s="239" t="s">
        <v>84</v>
      </c>
      <c r="AY716" s="17" t="s">
        <v>137</v>
      </c>
      <c r="BE716" s="240">
        <f>IF(N716="základní",J716,0)</f>
        <v>0</v>
      </c>
      <c r="BF716" s="240">
        <f>IF(N716="snížená",J716,0)</f>
        <v>0</v>
      </c>
      <c r="BG716" s="240">
        <f>IF(N716="zákl. přenesená",J716,0)</f>
        <v>0</v>
      </c>
      <c r="BH716" s="240">
        <f>IF(N716="sníž. přenesená",J716,0)</f>
        <v>0</v>
      </c>
      <c r="BI716" s="240">
        <f>IF(N716="nulová",J716,0)</f>
        <v>0</v>
      </c>
      <c r="BJ716" s="17" t="s">
        <v>82</v>
      </c>
      <c r="BK716" s="240">
        <f>ROUND(I716*H716,2)</f>
        <v>0</v>
      </c>
      <c r="BL716" s="17" t="s">
        <v>261</v>
      </c>
      <c r="BM716" s="239" t="s">
        <v>941</v>
      </c>
    </row>
    <row r="717" s="2" customFormat="1">
      <c r="A717" s="38"/>
      <c r="B717" s="39"/>
      <c r="C717" s="40"/>
      <c r="D717" s="243" t="s">
        <v>258</v>
      </c>
      <c r="E717" s="40"/>
      <c r="F717" s="285" t="s">
        <v>942</v>
      </c>
      <c r="G717" s="40"/>
      <c r="H717" s="40"/>
      <c r="I717" s="286"/>
      <c r="J717" s="40"/>
      <c r="K717" s="40"/>
      <c r="L717" s="44"/>
      <c r="M717" s="287"/>
      <c r="N717" s="288"/>
      <c r="O717" s="91"/>
      <c r="P717" s="91"/>
      <c r="Q717" s="91"/>
      <c r="R717" s="91"/>
      <c r="S717" s="91"/>
      <c r="T717" s="92"/>
      <c r="U717" s="38"/>
      <c r="V717" s="38"/>
      <c r="W717" s="38"/>
      <c r="X717" s="38"/>
      <c r="Y717" s="38"/>
      <c r="Z717" s="38"/>
      <c r="AA717" s="38"/>
      <c r="AB717" s="38"/>
      <c r="AC717" s="38"/>
      <c r="AD717" s="38"/>
      <c r="AE717" s="38"/>
      <c r="AT717" s="17" t="s">
        <v>258</v>
      </c>
      <c r="AU717" s="17" t="s">
        <v>84</v>
      </c>
    </row>
    <row r="718" s="2" customFormat="1" ht="55.5" customHeight="1">
      <c r="A718" s="38"/>
      <c r="B718" s="39"/>
      <c r="C718" s="227" t="s">
        <v>943</v>
      </c>
      <c r="D718" s="227" t="s">
        <v>140</v>
      </c>
      <c r="E718" s="228" t="s">
        <v>944</v>
      </c>
      <c r="F718" s="229" t="s">
        <v>945</v>
      </c>
      <c r="G718" s="230" t="s">
        <v>414</v>
      </c>
      <c r="H718" s="231">
        <v>47.100000000000001</v>
      </c>
      <c r="I718" s="232"/>
      <c r="J718" s="233">
        <f>ROUND(I718*H718,2)</f>
        <v>0</v>
      </c>
      <c r="K718" s="234"/>
      <c r="L718" s="44"/>
      <c r="M718" s="235" t="s">
        <v>1</v>
      </c>
      <c r="N718" s="236" t="s">
        <v>39</v>
      </c>
      <c r="O718" s="91"/>
      <c r="P718" s="237">
        <f>O718*H718</f>
        <v>0</v>
      </c>
      <c r="Q718" s="237">
        <v>0.0029099999999999998</v>
      </c>
      <c r="R718" s="237">
        <f>Q718*H718</f>
        <v>0.13706099999999999</v>
      </c>
      <c r="S718" s="237">
        <v>0</v>
      </c>
      <c r="T718" s="238">
        <f>S718*H718</f>
        <v>0</v>
      </c>
      <c r="U718" s="38"/>
      <c r="V718" s="38"/>
      <c r="W718" s="38"/>
      <c r="X718" s="38"/>
      <c r="Y718" s="38"/>
      <c r="Z718" s="38"/>
      <c r="AA718" s="38"/>
      <c r="AB718" s="38"/>
      <c r="AC718" s="38"/>
      <c r="AD718" s="38"/>
      <c r="AE718" s="38"/>
      <c r="AR718" s="239" t="s">
        <v>261</v>
      </c>
      <c r="AT718" s="239" t="s">
        <v>140</v>
      </c>
      <c r="AU718" s="239" t="s">
        <v>84</v>
      </c>
      <c r="AY718" s="17" t="s">
        <v>137</v>
      </c>
      <c r="BE718" s="240">
        <f>IF(N718="základní",J718,0)</f>
        <v>0</v>
      </c>
      <c r="BF718" s="240">
        <f>IF(N718="snížená",J718,0)</f>
        <v>0</v>
      </c>
      <c r="BG718" s="240">
        <f>IF(N718="zákl. přenesená",J718,0)</f>
        <v>0</v>
      </c>
      <c r="BH718" s="240">
        <f>IF(N718="sníž. přenesená",J718,0)</f>
        <v>0</v>
      </c>
      <c r="BI718" s="240">
        <f>IF(N718="nulová",J718,0)</f>
        <v>0</v>
      </c>
      <c r="BJ718" s="17" t="s">
        <v>82</v>
      </c>
      <c r="BK718" s="240">
        <f>ROUND(I718*H718,2)</f>
        <v>0</v>
      </c>
      <c r="BL718" s="17" t="s">
        <v>261</v>
      </c>
      <c r="BM718" s="239" t="s">
        <v>946</v>
      </c>
    </row>
    <row r="719" s="2" customFormat="1">
      <c r="A719" s="38"/>
      <c r="B719" s="39"/>
      <c r="C719" s="40"/>
      <c r="D719" s="243" t="s">
        <v>258</v>
      </c>
      <c r="E719" s="40"/>
      <c r="F719" s="285" t="s">
        <v>947</v>
      </c>
      <c r="G719" s="40"/>
      <c r="H719" s="40"/>
      <c r="I719" s="286"/>
      <c r="J719" s="40"/>
      <c r="K719" s="40"/>
      <c r="L719" s="44"/>
      <c r="M719" s="287"/>
      <c r="N719" s="288"/>
      <c r="O719" s="91"/>
      <c r="P719" s="91"/>
      <c r="Q719" s="91"/>
      <c r="R719" s="91"/>
      <c r="S719" s="91"/>
      <c r="T719" s="92"/>
      <c r="U719" s="38"/>
      <c r="V719" s="38"/>
      <c r="W719" s="38"/>
      <c r="X719" s="38"/>
      <c r="Y719" s="38"/>
      <c r="Z719" s="38"/>
      <c r="AA719" s="38"/>
      <c r="AB719" s="38"/>
      <c r="AC719" s="38"/>
      <c r="AD719" s="38"/>
      <c r="AE719" s="38"/>
      <c r="AT719" s="17" t="s">
        <v>258</v>
      </c>
      <c r="AU719" s="17" t="s">
        <v>84</v>
      </c>
    </row>
    <row r="720" s="2" customFormat="1" ht="44.25" customHeight="1">
      <c r="A720" s="38"/>
      <c r="B720" s="39"/>
      <c r="C720" s="227" t="s">
        <v>948</v>
      </c>
      <c r="D720" s="227" t="s">
        <v>140</v>
      </c>
      <c r="E720" s="228" t="s">
        <v>949</v>
      </c>
      <c r="F720" s="229" t="s">
        <v>950</v>
      </c>
      <c r="G720" s="230" t="s">
        <v>414</v>
      </c>
      <c r="H720" s="231">
        <v>8.5</v>
      </c>
      <c r="I720" s="232"/>
      <c r="J720" s="233">
        <f>ROUND(I720*H720,2)</f>
        <v>0</v>
      </c>
      <c r="K720" s="234"/>
      <c r="L720" s="44"/>
      <c r="M720" s="235" t="s">
        <v>1</v>
      </c>
      <c r="N720" s="236" t="s">
        <v>39</v>
      </c>
      <c r="O720" s="91"/>
      <c r="P720" s="237">
        <f>O720*H720</f>
        <v>0</v>
      </c>
      <c r="Q720" s="237">
        <v>0.0045100000000000001</v>
      </c>
      <c r="R720" s="237">
        <f>Q720*H720</f>
        <v>0.038335000000000001</v>
      </c>
      <c r="S720" s="237">
        <v>0</v>
      </c>
      <c r="T720" s="238">
        <f>S720*H720</f>
        <v>0</v>
      </c>
      <c r="U720" s="38"/>
      <c r="V720" s="38"/>
      <c r="W720" s="38"/>
      <c r="X720" s="38"/>
      <c r="Y720" s="38"/>
      <c r="Z720" s="38"/>
      <c r="AA720" s="38"/>
      <c r="AB720" s="38"/>
      <c r="AC720" s="38"/>
      <c r="AD720" s="38"/>
      <c r="AE720" s="38"/>
      <c r="AR720" s="239" t="s">
        <v>261</v>
      </c>
      <c r="AT720" s="239" t="s">
        <v>140</v>
      </c>
      <c r="AU720" s="239" t="s">
        <v>84</v>
      </c>
      <c r="AY720" s="17" t="s">
        <v>137</v>
      </c>
      <c r="BE720" s="240">
        <f>IF(N720="základní",J720,0)</f>
        <v>0</v>
      </c>
      <c r="BF720" s="240">
        <f>IF(N720="snížená",J720,0)</f>
        <v>0</v>
      </c>
      <c r="BG720" s="240">
        <f>IF(N720="zákl. přenesená",J720,0)</f>
        <v>0</v>
      </c>
      <c r="BH720" s="240">
        <f>IF(N720="sníž. přenesená",J720,0)</f>
        <v>0</v>
      </c>
      <c r="BI720" s="240">
        <f>IF(N720="nulová",J720,0)</f>
        <v>0</v>
      </c>
      <c r="BJ720" s="17" t="s">
        <v>82</v>
      </c>
      <c r="BK720" s="240">
        <f>ROUND(I720*H720,2)</f>
        <v>0</v>
      </c>
      <c r="BL720" s="17" t="s">
        <v>261</v>
      </c>
      <c r="BM720" s="239" t="s">
        <v>951</v>
      </c>
    </row>
    <row r="721" s="2" customFormat="1">
      <c r="A721" s="38"/>
      <c r="B721" s="39"/>
      <c r="C721" s="40"/>
      <c r="D721" s="243" t="s">
        <v>258</v>
      </c>
      <c r="E721" s="40"/>
      <c r="F721" s="285" t="s">
        <v>952</v>
      </c>
      <c r="G721" s="40"/>
      <c r="H721" s="40"/>
      <c r="I721" s="286"/>
      <c r="J721" s="40"/>
      <c r="K721" s="40"/>
      <c r="L721" s="44"/>
      <c r="M721" s="287"/>
      <c r="N721" s="288"/>
      <c r="O721" s="91"/>
      <c r="P721" s="91"/>
      <c r="Q721" s="91"/>
      <c r="R721" s="91"/>
      <c r="S721" s="91"/>
      <c r="T721" s="92"/>
      <c r="U721" s="38"/>
      <c r="V721" s="38"/>
      <c r="W721" s="38"/>
      <c r="X721" s="38"/>
      <c r="Y721" s="38"/>
      <c r="Z721" s="38"/>
      <c r="AA721" s="38"/>
      <c r="AB721" s="38"/>
      <c r="AC721" s="38"/>
      <c r="AD721" s="38"/>
      <c r="AE721" s="38"/>
      <c r="AT721" s="17" t="s">
        <v>258</v>
      </c>
      <c r="AU721" s="17" t="s">
        <v>84</v>
      </c>
    </row>
    <row r="722" s="2" customFormat="1" ht="49.05" customHeight="1">
      <c r="A722" s="38"/>
      <c r="B722" s="39"/>
      <c r="C722" s="227" t="s">
        <v>953</v>
      </c>
      <c r="D722" s="227" t="s">
        <v>140</v>
      </c>
      <c r="E722" s="228" t="s">
        <v>954</v>
      </c>
      <c r="F722" s="229" t="s">
        <v>955</v>
      </c>
      <c r="G722" s="230" t="s">
        <v>414</v>
      </c>
      <c r="H722" s="231">
        <v>71.120000000000005</v>
      </c>
      <c r="I722" s="232"/>
      <c r="J722" s="233">
        <f>ROUND(I722*H722,2)</f>
        <v>0</v>
      </c>
      <c r="K722" s="234"/>
      <c r="L722" s="44"/>
      <c r="M722" s="235" t="s">
        <v>1</v>
      </c>
      <c r="N722" s="236" t="s">
        <v>39</v>
      </c>
      <c r="O722" s="91"/>
      <c r="P722" s="237">
        <f>O722*H722</f>
        <v>0</v>
      </c>
      <c r="Q722" s="237">
        <v>0.0023700000000000001</v>
      </c>
      <c r="R722" s="237">
        <f>Q722*H722</f>
        <v>0.16855440000000002</v>
      </c>
      <c r="S722" s="237">
        <v>0</v>
      </c>
      <c r="T722" s="238">
        <f>S722*H722</f>
        <v>0</v>
      </c>
      <c r="U722" s="38"/>
      <c r="V722" s="38"/>
      <c r="W722" s="38"/>
      <c r="X722" s="38"/>
      <c r="Y722" s="38"/>
      <c r="Z722" s="38"/>
      <c r="AA722" s="38"/>
      <c r="AB722" s="38"/>
      <c r="AC722" s="38"/>
      <c r="AD722" s="38"/>
      <c r="AE722" s="38"/>
      <c r="AR722" s="239" t="s">
        <v>261</v>
      </c>
      <c r="AT722" s="239" t="s">
        <v>140</v>
      </c>
      <c r="AU722" s="239" t="s">
        <v>84</v>
      </c>
      <c r="AY722" s="17" t="s">
        <v>137</v>
      </c>
      <c r="BE722" s="240">
        <f>IF(N722="základní",J722,0)</f>
        <v>0</v>
      </c>
      <c r="BF722" s="240">
        <f>IF(N722="snížená",J722,0)</f>
        <v>0</v>
      </c>
      <c r="BG722" s="240">
        <f>IF(N722="zákl. přenesená",J722,0)</f>
        <v>0</v>
      </c>
      <c r="BH722" s="240">
        <f>IF(N722="sníž. přenesená",J722,0)</f>
        <v>0</v>
      </c>
      <c r="BI722" s="240">
        <f>IF(N722="nulová",J722,0)</f>
        <v>0</v>
      </c>
      <c r="BJ722" s="17" t="s">
        <v>82</v>
      </c>
      <c r="BK722" s="240">
        <f>ROUND(I722*H722,2)</f>
        <v>0</v>
      </c>
      <c r="BL722" s="17" t="s">
        <v>261</v>
      </c>
      <c r="BM722" s="239" t="s">
        <v>956</v>
      </c>
    </row>
    <row r="723" s="2" customFormat="1">
      <c r="A723" s="38"/>
      <c r="B723" s="39"/>
      <c r="C723" s="40"/>
      <c r="D723" s="243" t="s">
        <v>258</v>
      </c>
      <c r="E723" s="40"/>
      <c r="F723" s="285" t="s">
        <v>957</v>
      </c>
      <c r="G723" s="40"/>
      <c r="H723" s="40"/>
      <c r="I723" s="286"/>
      <c r="J723" s="40"/>
      <c r="K723" s="40"/>
      <c r="L723" s="44"/>
      <c r="M723" s="287"/>
      <c r="N723" s="288"/>
      <c r="O723" s="91"/>
      <c r="P723" s="91"/>
      <c r="Q723" s="91"/>
      <c r="R723" s="91"/>
      <c r="S723" s="91"/>
      <c r="T723" s="92"/>
      <c r="U723" s="38"/>
      <c r="V723" s="38"/>
      <c r="W723" s="38"/>
      <c r="X723" s="38"/>
      <c r="Y723" s="38"/>
      <c r="Z723" s="38"/>
      <c r="AA723" s="38"/>
      <c r="AB723" s="38"/>
      <c r="AC723" s="38"/>
      <c r="AD723" s="38"/>
      <c r="AE723" s="38"/>
      <c r="AT723" s="17" t="s">
        <v>258</v>
      </c>
      <c r="AU723" s="17" t="s">
        <v>84</v>
      </c>
    </row>
    <row r="724" s="2" customFormat="1" ht="55.5" customHeight="1">
      <c r="A724" s="38"/>
      <c r="B724" s="39"/>
      <c r="C724" s="227" t="s">
        <v>958</v>
      </c>
      <c r="D724" s="227" t="s">
        <v>140</v>
      </c>
      <c r="E724" s="228" t="s">
        <v>959</v>
      </c>
      <c r="F724" s="229" t="s">
        <v>960</v>
      </c>
      <c r="G724" s="230" t="s">
        <v>414</v>
      </c>
      <c r="H724" s="231">
        <v>72.069999999999993</v>
      </c>
      <c r="I724" s="232"/>
      <c r="J724" s="233">
        <f>ROUND(I724*H724,2)</f>
        <v>0</v>
      </c>
      <c r="K724" s="234"/>
      <c r="L724" s="44"/>
      <c r="M724" s="235" t="s">
        <v>1</v>
      </c>
      <c r="N724" s="236" t="s">
        <v>39</v>
      </c>
      <c r="O724" s="91"/>
      <c r="P724" s="237">
        <f>O724*H724</f>
        <v>0</v>
      </c>
      <c r="Q724" s="237">
        <v>0.0027399999999999998</v>
      </c>
      <c r="R724" s="237">
        <f>Q724*H724</f>
        <v>0.19747179999999998</v>
      </c>
      <c r="S724" s="237">
        <v>0</v>
      </c>
      <c r="T724" s="238">
        <f>S724*H724</f>
        <v>0</v>
      </c>
      <c r="U724" s="38"/>
      <c r="V724" s="38"/>
      <c r="W724" s="38"/>
      <c r="X724" s="38"/>
      <c r="Y724" s="38"/>
      <c r="Z724" s="38"/>
      <c r="AA724" s="38"/>
      <c r="AB724" s="38"/>
      <c r="AC724" s="38"/>
      <c r="AD724" s="38"/>
      <c r="AE724" s="38"/>
      <c r="AR724" s="239" t="s">
        <v>261</v>
      </c>
      <c r="AT724" s="239" t="s">
        <v>140</v>
      </c>
      <c r="AU724" s="239" t="s">
        <v>84</v>
      </c>
      <c r="AY724" s="17" t="s">
        <v>137</v>
      </c>
      <c r="BE724" s="240">
        <f>IF(N724="základní",J724,0)</f>
        <v>0</v>
      </c>
      <c r="BF724" s="240">
        <f>IF(N724="snížená",J724,0)</f>
        <v>0</v>
      </c>
      <c r="BG724" s="240">
        <f>IF(N724="zákl. přenesená",J724,0)</f>
        <v>0</v>
      </c>
      <c r="BH724" s="240">
        <f>IF(N724="sníž. přenesená",J724,0)</f>
        <v>0</v>
      </c>
      <c r="BI724" s="240">
        <f>IF(N724="nulová",J724,0)</f>
        <v>0</v>
      </c>
      <c r="BJ724" s="17" t="s">
        <v>82</v>
      </c>
      <c r="BK724" s="240">
        <f>ROUND(I724*H724,2)</f>
        <v>0</v>
      </c>
      <c r="BL724" s="17" t="s">
        <v>261</v>
      </c>
      <c r="BM724" s="239" t="s">
        <v>961</v>
      </c>
    </row>
    <row r="725" s="2" customFormat="1">
      <c r="A725" s="38"/>
      <c r="B725" s="39"/>
      <c r="C725" s="40"/>
      <c r="D725" s="243" t="s">
        <v>258</v>
      </c>
      <c r="E725" s="40"/>
      <c r="F725" s="285" t="s">
        <v>962</v>
      </c>
      <c r="G725" s="40"/>
      <c r="H725" s="40"/>
      <c r="I725" s="286"/>
      <c r="J725" s="40"/>
      <c r="K725" s="40"/>
      <c r="L725" s="44"/>
      <c r="M725" s="287"/>
      <c r="N725" s="288"/>
      <c r="O725" s="91"/>
      <c r="P725" s="91"/>
      <c r="Q725" s="91"/>
      <c r="R725" s="91"/>
      <c r="S725" s="91"/>
      <c r="T725" s="92"/>
      <c r="U725" s="38"/>
      <c r="V725" s="38"/>
      <c r="W725" s="38"/>
      <c r="X725" s="38"/>
      <c r="Y725" s="38"/>
      <c r="Z725" s="38"/>
      <c r="AA725" s="38"/>
      <c r="AB725" s="38"/>
      <c r="AC725" s="38"/>
      <c r="AD725" s="38"/>
      <c r="AE725" s="38"/>
      <c r="AT725" s="17" t="s">
        <v>258</v>
      </c>
      <c r="AU725" s="17" t="s">
        <v>84</v>
      </c>
    </row>
    <row r="726" s="2" customFormat="1" ht="44.25" customHeight="1">
      <c r="A726" s="38"/>
      <c r="B726" s="39"/>
      <c r="C726" s="227" t="s">
        <v>963</v>
      </c>
      <c r="D726" s="227" t="s">
        <v>140</v>
      </c>
      <c r="E726" s="228" t="s">
        <v>964</v>
      </c>
      <c r="F726" s="229" t="s">
        <v>965</v>
      </c>
      <c r="G726" s="230" t="s">
        <v>228</v>
      </c>
      <c r="H726" s="231">
        <v>3</v>
      </c>
      <c r="I726" s="232"/>
      <c r="J726" s="233">
        <f>ROUND(I726*H726,2)</f>
        <v>0</v>
      </c>
      <c r="K726" s="234"/>
      <c r="L726" s="44"/>
      <c r="M726" s="235" t="s">
        <v>1</v>
      </c>
      <c r="N726" s="236" t="s">
        <v>39</v>
      </c>
      <c r="O726" s="91"/>
      <c r="P726" s="237">
        <f>O726*H726</f>
        <v>0</v>
      </c>
      <c r="Q726" s="237">
        <v>0</v>
      </c>
      <c r="R726" s="237">
        <f>Q726*H726</f>
        <v>0</v>
      </c>
      <c r="S726" s="237">
        <v>0</v>
      </c>
      <c r="T726" s="238">
        <f>S726*H726</f>
        <v>0</v>
      </c>
      <c r="U726" s="38"/>
      <c r="V726" s="38"/>
      <c r="W726" s="38"/>
      <c r="X726" s="38"/>
      <c r="Y726" s="38"/>
      <c r="Z726" s="38"/>
      <c r="AA726" s="38"/>
      <c r="AB726" s="38"/>
      <c r="AC726" s="38"/>
      <c r="AD726" s="38"/>
      <c r="AE726" s="38"/>
      <c r="AR726" s="239" t="s">
        <v>261</v>
      </c>
      <c r="AT726" s="239" t="s">
        <v>140</v>
      </c>
      <c r="AU726" s="239" t="s">
        <v>84</v>
      </c>
      <c r="AY726" s="17" t="s">
        <v>137</v>
      </c>
      <c r="BE726" s="240">
        <f>IF(N726="základní",J726,0)</f>
        <v>0</v>
      </c>
      <c r="BF726" s="240">
        <f>IF(N726="snížená",J726,0)</f>
        <v>0</v>
      </c>
      <c r="BG726" s="240">
        <f>IF(N726="zákl. přenesená",J726,0)</f>
        <v>0</v>
      </c>
      <c r="BH726" s="240">
        <f>IF(N726="sníž. přenesená",J726,0)</f>
        <v>0</v>
      </c>
      <c r="BI726" s="240">
        <f>IF(N726="nulová",J726,0)</f>
        <v>0</v>
      </c>
      <c r="BJ726" s="17" t="s">
        <v>82</v>
      </c>
      <c r="BK726" s="240">
        <f>ROUND(I726*H726,2)</f>
        <v>0</v>
      </c>
      <c r="BL726" s="17" t="s">
        <v>261</v>
      </c>
      <c r="BM726" s="239" t="s">
        <v>966</v>
      </c>
    </row>
    <row r="727" s="2" customFormat="1">
      <c r="A727" s="38"/>
      <c r="B727" s="39"/>
      <c r="C727" s="40"/>
      <c r="D727" s="243" t="s">
        <v>258</v>
      </c>
      <c r="E727" s="40"/>
      <c r="F727" s="285" t="s">
        <v>967</v>
      </c>
      <c r="G727" s="40"/>
      <c r="H727" s="40"/>
      <c r="I727" s="286"/>
      <c r="J727" s="40"/>
      <c r="K727" s="40"/>
      <c r="L727" s="44"/>
      <c r="M727" s="287"/>
      <c r="N727" s="288"/>
      <c r="O727" s="91"/>
      <c r="P727" s="91"/>
      <c r="Q727" s="91"/>
      <c r="R727" s="91"/>
      <c r="S727" s="91"/>
      <c r="T727" s="92"/>
      <c r="U727" s="38"/>
      <c r="V727" s="38"/>
      <c r="W727" s="38"/>
      <c r="X727" s="38"/>
      <c r="Y727" s="38"/>
      <c r="Z727" s="38"/>
      <c r="AA727" s="38"/>
      <c r="AB727" s="38"/>
      <c r="AC727" s="38"/>
      <c r="AD727" s="38"/>
      <c r="AE727" s="38"/>
      <c r="AT727" s="17" t="s">
        <v>258</v>
      </c>
      <c r="AU727" s="17" t="s">
        <v>84</v>
      </c>
    </row>
    <row r="728" s="2" customFormat="1" ht="62.7" customHeight="1">
      <c r="A728" s="38"/>
      <c r="B728" s="39"/>
      <c r="C728" s="227" t="s">
        <v>968</v>
      </c>
      <c r="D728" s="227" t="s">
        <v>140</v>
      </c>
      <c r="E728" s="228" t="s">
        <v>969</v>
      </c>
      <c r="F728" s="229" t="s">
        <v>970</v>
      </c>
      <c r="G728" s="230" t="s">
        <v>414</v>
      </c>
      <c r="H728" s="231">
        <v>46.32</v>
      </c>
      <c r="I728" s="232"/>
      <c r="J728" s="233">
        <f>ROUND(I728*H728,2)</f>
        <v>0</v>
      </c>
      <c r="K728" s="234"/>
      <c r="L728" s="44"/>
      <c r="M728" s="235" t="s">
        <v>1</v>
      </c>
      <c r="N728" s="236" t="s">
        <v>39</v>
      </c>
      <c r="O728" s="91"/>
      <c r="P728" s="237">
        <f>O728*H728</f>
        <v>0</v>
      </c>
      <c r="Q728" s="237">
        <v>0.0011100000000000001</v>
      </c>
      <c r="R728" s="237">
        <f>Q728*H728</f>
        <v>0.051415200000000001</v>
      </c>
      <c r="S728" s="237">
        <v>0</v>
      </c>
      <c r="T728" s="238">
        <f>S728*H728</f>
        <v>0</v>
      </c>
      <c r="U728" s="38"/>
      <c r="V728" s="38"/>
      <c r="W728" s="38"/>
      <c r="X728" s="38"/>
      <c r="Y728" s="38"/>
      <c r="Z728" s="38"/>
      <c r="AA728" s="38"/>
      <c r="AB728" s="38"/>
      <c r="AC728" s="38"/>
      <c r="AD728" s="38"/>
      <c r="AE728" s="38"/>
      <c r="AR728" s="239" t="s">
        <v>261</v>
      </c>
      <c r="AT728" s="239" t="s">
        <v>140</v>
      </c>
      <c r="AU728" s="239" t="s">
        <v>84</v>
      </c>
      <c r="AY728" s="17" t="s">
        <v>137</v>
      </c>
      <c r="BE728" s="240">
        <f>IF(N728="základní",J728,0)</f>
        <v>0</v>
      </c>
      <c r="BF728" s="240">
        <f>IF(N728="snížená",J728,0)</f>
        <v>0</v>
      </c>
      <c r="BG728" s="240">
        <f>IF(N728="zákl. přenesená",J728,0)</f>
        <v>0</v>
      </c>
      <c r="BH728" s="240">
        <f>IF(N728="sníž. přenesená",J728,0)</f>
        <v>0</v>
      </c>
      <c r="BI728" s="240">
        <f>IF(N728="nulová",J728,0)</f>
        <v>0</v>
      </c>
      <c r="BJ728" s="17" t="s">
        <v>82</v>
      </c>
      <c r="BK728" s="240">
        <f>ROUND(I728*H728,2)</f>
        <v>0</v>
      </c>
      <c r="BL728" s="17" t="s">
        <v>261</v>
      </c>
      <c r="BM728" s="239" t="s">
        <v>971</v>
      </c>
    </row>
    <row r="729" s="2" customFormat="1">
      <c r="A729" s="38"/>
      <c r="B729" s="39"/>
      <c r="C729" s="40"/>
      <c r="D729" s="243" t="s">
        <v>258</v>
      </c>
      <c r="E729" s="40"/>
      <c r="F729" s="285" t="s">
        <v>972</v>
      </c>
      <c r="G729" s="40"/>
      <c r="H729" s="40"/>
      <c r="I729" s="286"/>
      <c r="J729" s="40"/>
      <c r="K729" s="40"/>
      <c r="L729" s="44"/>
      <c r="M729" s="287"/>
      <c r="N729" s="288"/>
      <c r="O729" s="91"/>
      <c r="P729" s="91"/>
      <c r="Q729" s="91"/>
      <c r="R729" s="91"/>
      <c r="S729" s="91"/>
      <c r="T729" s="92"/>
      <c r="U729" s="38"/>
      <c r="V729" s="38"/>
      <c r="W729" s="38"/>
      <c r="X729" s="38"/>
      <c r="Y729" s="38"/>
      <c r="Z729" s="38"/>
      <c r="AA729" s="38"/>
      <c r="AB729" s="38"/>
      <c r="AC729" s="38"/>
      <c r="AD729" s="38"/>
      <c r="AE729" s="38"/>
      <c r="AT729" s="17" t="s">
        <v>258</v>
      </c>
      <c r="AU729" s="17" t="s">
        <v>84</v>
      </c>
    </row>
    <row r="730" s="2" customFormat="1" ht="24.15" customHeight="1">
      <c r="A730" s="38"/>
      <c r="B730" s="39"/>
      <c r="C730" s="227" t="s">
        <v>973</v>
      </c>
      <c r="D730" s="227" t="s">
        <v>140</v>
      </c>
      <c r="E730" s="228" t="s">
        <v>974</v>
      </c>
      <c r="F730" s="229" t="s">
        <v>975</v>
      </c>
      <c r="G730" s="230" t="s">
        <v>154</v>
      </c>
      <c r="H730" s="231">
        <v>312</v>
      </c>
      <c r="I730" s="232"/>
      <c r="J730" s="233">
        <f>ROUND(I730*H730,2)</f>
        <v>0</v>
      </c>
      <c r="K730" s="234"/>
      <c r="L730" s="44"/>
      <c r="M730" s="235" t="s">
        <v>1</v>
      </c>
      <c r="N730" s="236" t="s">
        <v>39</v>
      </c>
      <c r="O730" s="91"/>
      <c r="P730" s="237">
        <f>O730*H730</f>
        <v>0</v>
      </c>
      <c r="Q730" s="237">
        <v>0</v>
      </c>
      <c r="R730" s="237">
        <f>Q730*H730</f>
        <v>0</v>
      </c>
      <c r="S730" s="237">
        <v>0.00012999999999999999</v>
      </c>
      <c r="T730" s="238">
        <f>S730*H730</f>
        <v>0.040559999999999999</v>
      </c>
      <c r="U730" s="38"/>
      <c r="V730" s="38"/>
      <c r="W730" s="38"/>
      <c r="X730" s="38"/>
      <c r="Y730" s="38"/>
      <c r="Z730" s="38"/>
      <c r="AA730" s="38"/>
      <c r="AB730" s="38"/>
      <c r="AC730" s="38"/>
      <c r="AD730" s="38"/>
      <c r="AE730" s="38"/>
      <c r="AR730" s="239" t="s">
        <v>261</v>
      </c>
      <c r="AT730" s="239" t="s">
        <v>140</v>
      </c>
      <c r="AU730" s="239" t="s">
        <v>84</v>
      </c>
      <c r="AY730" s="17" t="s">
        <v>137</v>
      </c>
      <c r="BE730" s="240">
        <f>IF(N730="základní",J730,0)</f>
        <v>0</v>
      </c>
      <c r="BF730" s="240">
        <f>IF(N730="snížená",J730,0)</f>
        <v>0</v>
      </c>
      <c r="BG730" s="240">
        <f>IF(N730="zákl. přenesená",J730,0)</f>
        <v>0</v>
      </c>
      <c r="BH730" s="240">
        <f>IF(N730="sníž. přenesená",J730,0)</f>
        <v>0</v>
      </c>
      <c r="BI730" s="240">
        <f>IF(N730="nulová",J730,0)</f>
        <v>0</v>
      </c>
      <c r="BJ730" s="17" t="s">
        <v>82</v>
      </c>
      <c r="BK730" s="240">
        <f>ROUND(I730*H730,2)</f>
        <v>0</v>
      </c>
      <c r="BL730" s="17" t="s">
        <v>261</v>
      </c>
      <c r="BM730" s="239" t="s">
        <v>976</v>
      </c>
    </row>
    <row r="731" s="13" customFormat="1">
      <c r="A731" s="13"/>
      <c r="B731" s="241"/>
      <c r="C731" s="242"/>
      <c r="D731" s="243" t="s">
        <v>146</v>
      </c>
      <c r="E731" s="244" t="s">
        <v>1</v>
      </c>
      <c r="F731" s="245" t="s">
        <v>147</v>
      </c>
      <c r="G731" s="242"/>
      <c r="H731" s="244" t="s">
        <v>1</v>
      </c>
      <c r="I731" s="246"/>
      <c r="J731" s="242"/>
      <c r="K731" s="242"/>
      <c r="L731" s="247"/>
      <c r="M731" s="248"/>
      <c r="N731" s="249"/>
      <c r="O731" s="249"/>
      <c r="P731" s="249"/>
      <c r="Q731" s="249"/>
      <c r="R731" s="249"/>
      <c r="S731" s="249"/>
      <c r="T731" s="250"/>
      <c r="U731" s="13"/>
      <c r="V731" s="13"/>
      <c r="W731" s="13"/>
      <c r="X731" s="13"/>
      <c r="Y731" s="13"/>
      <c r="Z731" s="13"/>
      <c r="AA731" s="13"/>
      <c r="AB731" s="13"/>
      <c r="AC731" s="13"/>
      <c r="AD731" s="13"/>
      <c r="AE731" s="13"/>
      <c r="AT731" s="251" t="s">
        <v>146</v>
      </c>
      <c r="AU731" s="251" t="s">
        <v>84</v>
      </c>
      <c r="AV731" s="13" t="s">
        <v>82</v>
      </c>
      <c r="AW731" s="13" t="s">
        <v>30</v>
      </c>
      <c r="AX731" s="13" t="s">
        <v>74</v>
      </c>
      <c r="AY731" s="251" t="s">
        <v>137</v>
      </c>
    </row>
    <row r="732" s="13" customFormat="1">
      <c r="A732" s="13"/>
      <c r="B732" s="241"/>
      <c r="C732" s="242"/>
      <c r="D732" s="243" t="s">
        <v>146</v>
      </c>
      <c r="E732" s="244" t="s">
        <v>1</v>
      </c>
      <c r="F732" s="245" t="s">
        <v>148</v>
      </c>
      <c r="G732" s="242"/>
      <c r="H732" s="244" t="s">
        <v>1</v>
      </c>
      <c r="I732" s="246"/>
      <c r="J732" s="242"/>
      <c r="K732" s="242"/>
      <c r="L732" s="247"/>
      <c r="M732" s="248"/>
      <c r="N732" s="249"/>
      <c r="O732" s="249"/>
      <c r="P732" s="249"/>
      <c r="Q732" s="249"/>
      <c r="R732" s="249"/>
      <c r="S732" s="249"/>
      <c r="T732" s="250"/>
      <c r="U732" s="13"/>
      <c r="V732" s="13"/>
      <c r="W732" s="13"/>
      <c r="X732" s="13"/>
      <c r="Y732" s="13"/>
      <c r="Z732" s="13"/>
      <c r="AA732" s="13"/>
      <c r="AB732" s="13"/>
      <c r="AC732" s="13"/>
      <c r="AD732" s="13"/>
      <c r="AE732" s="13"/>
      <c r="AT732" s="251" t="s">
        <v>146</v>
      </c>
      <c r="AU732" s="251" t="s">
        <v>84</v>
      </c>
      <c r="AV732" s="13" t="s">
        <v>82</v>
      </c>
      <c r="AW732" s="13" t="s">
        <v>30</v>
      </c>
      <c r="AX732" s="13" t="s">
        <v>74</v>
      </c>
      <c r="AY732" s="251" t="s">
        <v>137</v>
      </c>
    </row>
    <row r="733" s="13" customFormat="1">
      <c r="A733" s="13"/>
      <c r="B733" s="241"/>
      <c r="C733" s="242"/>
      <c r="D733" s="243" t="s">
        <v>146</v>
      </c>
      <c r="E733" s="244" t="s">
        <v>1</v>
      </c>
      <c r="F733" s="245" t="s">
        <v>793</v>
      </c>
      <c r="G733" s="242"/>
      <c r="H733" s="244" t="s">
        <v>1</v>
      </c>
      <c r="I733" s="246"/>
      <c r="J733" s="242"/>
      <c r="K733" s="242"/>
      <c r="L733" s="247"/>
      <c r="M733" s="248"/>
      <c r="N733" s="249"/>
      <c r="O733" s="249"/>
      <c r="P733" s="249"/>
      <c r="Q733" s="249"/>
      <c r="R733" s="249"/>
      <c r="S733" s="249"/>
      <c r="T733" s="250"/>
      <c r="U733" s="13"/>
      <c r="V733" s="13"/>
      <c r="W733" s="13"/>
      <c r="X733" s="13"/>
      <c r="Y733" s="13"/>
      <c r="Z733" s="13"/>
      <c r="AA733" s="13"/>
      <c r="AB733" s="13"/>
      <c r="AC733" s="13"/>
      <c r="AD733" s="13"/>
      <c r="AE733" s="13"/>
      <c r="AT733" s="251" t="s">
        <v>146</v>
      </c>
      <c r="AU733" s="251" t="s">
        <v>84</v>
      </c>
      <c r="AV733" s="13" t="s">
        <v>82</v>
      </c>
      <c r="AW733" s="13" t="s">
        <v>30</v>
      </c>
      <c r="AX733" s="13" t="s">
        <v>74</v>
      </c>
      <c r="AY733" s="251" t="s">
        <v>137</v>
      </c>
    </row>
    <row r="734" s="14" customFormat="1">
      <c r="A734" s="14"/>
      <c r="B734" s="252"/>
      <c r="C734" s="253"/>
      <c r="D734" s="243" t="s">
        <v>146</v>
      </c>
      <c r="E734" s="254" t="s">
        <v>1</v>
      </c>
      <c r="F734" s="255" t="s">
        <v>794</v>
      </c>
      <c r="G734" s="253"/>
      <c r="H734" s="256">
        <v>312</v>
      </c>
      <c r="I734" s="257"/>
      <c r="J734" s="253"/>
      <c r="K734" s="253"/>
      <c r="L734" s="258"/>
      <c r="M734" s="259"/>
      <c r="N734" s="260"/>
      <c r="O734" s="260"/>
      <c r="P734" s="260"/>
      <c r="Q734" s="260"/>
      <c r="R734" s="260"/>
      <c r="S734" s="260"/>
      <c r="T734" s="261"/>
      <c r="U734" s="14"/>
      <c r="V734" s="14"/>
      <c r="W734" s="14"/>
      <c r="X734" s="14"/>
      <c r="Y734" s="14"/>
      <c r="Z734" s="14"/>
      <c r="AA734" s="14"/>
      <c r="AB734" s="14"/>
      <c r="AC734" s="14"/>
      <c r="AD734" s="14"/>
      <c r="AE734" s="14"/>
      <c r="AT734" s="262" t="s">
        <v>146</v>
      </c>
      <c r="AU734" s="262" t="s">
        <v>84</v>
      </c>
      <c r="AV734" s="14" t="s">
        <v>84</v>
      </c>
      <c r="AW734" s="14" t="s">
        <v>30</v>
      </c>
      <c r="AX734" s="14" t="s">
        <v>74</v>
      </c>
      <c r="AY734" s="262" t="s">
        <v>137</v>
      </c>
    </row>
    <row r="735" s="15" customFormat="1">
      <c r="A735" s="15"/>
      <c r="B735" s="263"/>
      <c r="C735" s="264"/>
      <c r="D735" s="243" t="s">
        <v>146</v>
      </c>
      <c r="E735" s="265" t="s">
        <v>1</v>
      </c>
      <c r="F735" s="266" t="s">
        <v>151</v>
      </c>
      <c r="G735" s="264"/>
      <c r="H735" s="267">
        <v>312</v>
      </c>
      <c r="I735" s="268"/>
      <c r="J735" s="264"/>
      <c r="K735" s="264"/>
      <c r="L735" s="269"/>
      <c r="M735" s="270"/>
      <c r="N735" s="271"/>
      <c r="O735" s="271"/>
      <c r="P735" s="271"/>
      <c r="Q735" s="271"/>
      <c r="R735" s="271"/>
      <c r="S735" s="271"/>
      <c r="T735" s="272"/>
      <c r="U735" s="15"/>
      <c r="V735" s="15"/>
      <c r="W735" s="15"/>
      <c r="X735" s="15"/>
      <c r="Y735" s="15"/>
      <c r="Z735" s="15"/>
      <c r="AA735" s="15"/>
      <c r="AB735" s="15"/>
      <c r="AC735" s="15"/>
      <c r="AD735" s="15"/>
      <c r="AE735" s="15"/>
      <c r="AT735" s="273" t="s">
        <v>146</v>
      </c>
      <c r="AU735" s="273" t="s">
        <v>84</v>
      </c>
      <c r="AV735" s="15" t="s">
        <v>144</v>
      </c>
      <c r="AW735" s="15" t="s">
        <v>30</v>
      </c>
      <c r="AX735" s="15" t="s">
        <v>82</v>
      </c>
      <c r="AY735" s="273" t="s">
        <v>137</v>
      </c>
    </row>
    <row r="736" s="2" customFormat="1" ht="33" customHeight="1">
      <c r="A736" s="38"/>
      <c r="B736" s="39"/>
      <c r="C736" s="227" t="s">
        <v>977</v>
      </c>
      <c r="D736" s="227" t="s">
        <v>140</v>
      </c>
      <c r="E736" s="228" t="s">
        <v>978</v>
      </c>
      <c r="F736" s="229" t="s">
        <v>979</v>
      </c>
      <c r="G736" s="230" t="s">
        <v>635</v>
      </c>
      <c r="H736" s="289"/>
      <c r="I736" s="232"/>
      <c r="J736" s="233">
        <f>ROUND(I736*H736,2)</f>
        <v>0</v>
      </c>
      <c r="K736" s="234"/>
      <c r="L736" s="44"/>
      <c r="M736" s="235" t="s">
        <v>1</v>
      </c>
      <c r="N736" s="236" t="s">
        <v>39</v>
      </c>
      <c r="O736" s="91"/>
      <c r="P736" s="237">
        <f>O736*H736</f>
        <v>0</v>
      </c>
      <c r="Q736" s="237">
        <v>0</v>
      </c>
      <c r="R736" s="237">
        <f>Q736*H736</f>
        <v>0</v>
      </c>
      <c r="S736" s="237">
        <v>0</v>
      </c>
      <c r="T736" s="238">
        <f>S736*H736</f>
        <v>0</v>
      </c>
      <c r="U736" s="38"/>
      <c r="V736" s="38"/>
      <c r="W736" s="38"/>
      <c r="X736" s="38"/>
      <c r="Y736" s="38"/>
      <c r="Z736" s="38"/>
      <c r="AA736" s="38"/>
      <c r="AB736" s="38"/>
      <c r="AC736" s="38"/>
      <c r="AD736" s="38"/>
      <c r="AE736" s="38"/>
      <c r="AR736" s="239" t="s">
        <v>261</v>
      </c>
      <c r="AT736" s="239" t="s">
        <v>140</v>
      </c>
      <c r="AU736" s="239" t="s">
        <v>84</v>
      </c>
      <c r="AY736" s="17" t="s">
        <v>137</v>
      </c>
      <c r="BE736" s="240">
        <f>IF(N736="základní",J736,0)</f>
        <v>0</v>
      </c>
      <c r="BF736" s="240">
        <f>IF(N736="snížená",J736,0)</f>
        <v>0</v>
      </c>
      <c r="BG736" s="240">
        <f>IF(N736="zákl. přenesená",J736,0)</f>
        <v>0</v>
      </c>
      <c r="BH736" s="240">
        <f>IF(N736="sníž. přenesená",J736,0)</f>
        <v>0</v>
      </c>
      <c r="BI736" s="240">
        <f>IF(N736="nulová",J736,0)</f>
        <v>0</v>
      </c>
      <c r="BJ736" s="17" t="s">
        <v>82</v>
      </c>
      <c r="BK736" s="240">
        <f>ROUND(I736*H736,2)</f>
        <v>0</v>
      </c>
      <c r="BL736" s="17" t="s">
        <v>261</v>
      </c>
      <c r="BM736" s="239" t="s">
        <v>980</v>
      </c>
    </row>
    <row r="737" s="12" customFormat="1" ht="22.8" customHeight="1">
      <c r="A737" s="12"/>
      <c r="B737" s="211"/>
      <c r="C737" s="212"/>
      <c r="D737" s="213" t="s">
        <v>73</v>
      </c>
      <c r="E737" s="225" t="s">
        <v>981</v>
      </c>
      <c r="F737" s="225" t="s">
        <v>982</v>
      </c>
      <c r="G737" s="212"/>
      <c r="H737" s="212"/>
      <c r="I737" s="215"/>
      <c r="J737" s="226">
        <f>BK737</f>
        <v>0</v>
      </c>
      <c r="K737" s="212"/>
      <c r="L737" s="217"/>
      <c r="M737" s="218"/>
      <c r="N737" s="219"/>
      <c r="O737" s="219"/>
      <c r="P737" s="220">
        <f>SUM(P738:P742)</f>
        <v>0</v>
      </c>
      <c r="Q737" s="219"/>
      <c r="R737" s="220">
        <f>SUM(R738:R742)</f>
        <v>0</v>
      </c>
      <c r="S737" s="219"/>
      <c r="T737" s="221">
        <f>SUM(T738:T742)</f>
        <v>0</v>
      </c>
      <c r="U737" s="12"/>
      <c r="V737" s="12"/>
      <c r="W737" s="12"/>
      <c r="X737" s="12"/>
      <c r="Y737" s="12"/>
      <c r="Z737" s="12"/>
      <c r="AA737" s="12"/>
      <c r="AB737" s="12"/>
      <c r="AC737" s="12"/>
      <c r="AD737" s="12"/>
      <c r="AE737" s="12"/>
      <c r="AR737" s="222" t="s">
        <v>84</v>
      </c>
      <c r="AT737" s="223" t="s">
        <v>73</v>
      </c>
      <c r="AU737" s="223" t="s">
        <v>82</v>
      </c>
      <c r="AY737" s="222" t="s">
        <v>137</v>
      </c>
      <c r="BK737" s="224">
        <f>SUM(BK738:BK742)</f>
        <v>0</v>
      </c>
    </row>
    <row r="738" s="2" customFormat="1" ht="49.05" customHeight="1">
      <c r="A738" s="38"/>
      <c r="B738" s="39"/>
      <c r="C738" s="227" t="s">
        <v>983</v>
      </c>
      <c r="D738" s="227" t="s">
        <v>140</v>
      </c>
      <c r="E738" s="228" t="s">
        <v>984</v>
      </c>
      <c r="F738" s="229" t="s">
        <v>985</v>
      </c>
      <c r="G738" s="230" t="s">
        <v>228</v>
      </c>
      <c r="H738" s="231">
        <v>5</v>
      </c>
      <c r="I738" s="232"/>
      <c r="J738" s="233">
        <f>ROUND(I738*H738,2)</f>
        <v>0</v>
      </c>
      <c r="K738" s="234"/>
      <c r="L738" s="44"/>
      <c r="M738" s="235" t="s">
        <v>1</v>
      </c>
      <c r="N738" s="236" t="s">
        <v>39</v>
      </c>
      <c r="O738" s="91"/>
      <c r="P738" s="237">
        <f>O738*H738</f>
        <v>0</v>
      </c>
      <c r="Q738" s="237">
        <v>0</v>
      </c>
      <c r="R738" s="237">
        <f>Q738*H738</f>
        <v>0</v>
      </c>
      <c r="S738" s="237">
        <v>0</v>
      </c>
      <c r="T738" s="238">
        <f>S738*H738</f>
        <v>0</v>
      </c>
      <c r="U738" s="38"/>
      <c r="V738" s="38"/>
      <c r="W738" s="38"/>
      <c r="X738" s="38"/>
      <c r="Y738" s="38"/>
      <c r="Z738" s="38"/>
      <c r="AA738" s="38"/>
      <c r="AB738" s="38"/>
      <c r="AC738" s="38"/>
      <c r="AD738" s="38"/>
      <c r="AE738" s="38"/>
      <c r="AR738" s="239" t="s">
        <v>261</v>
      </c>
      <c r="AT738" s="239" t="s">
        <v>140</v>
      </c>
      <c r="AU738" s="239" t="s">
        <v>84</v>
      </c>
      <c r="AY738" s="17" t="s">
        <v>137</v>
      </c>
      <c r="BE738" s="240">
        <f>IF(N738="základní",J738,0)</f>
        <v>0</v>
      </c>
      <c r="BF738" s="240">
        <f>IF(N738="snížená",J738,0)</f>
        <v>0</v>
      </c>
      <c r="BG738" s="240">
        <f>IF(N738="zákl. přenesená",J738,0)</f>
        <v>0</v>
      </c>
      <c r="BH738" s="240">
        <f>IF(N738="sníž. přenesená",J738,0)</f>
        <v>0</v>
      </c>
      <c r="BI738" s="240">
        <f>IF(N738="nulová",J738,0)</f>
        <v>0</v>
      </c>
      <c r="BJ738" s="17" t="s">
        <v>82</v>
      </c>
      <c r="BK738" s="240">
        <f>ROUND(I738*H738,2)</f>
        <v>0</v>
      </c>
      <c r="BL738" s="17" t="s">
        <v>261</v>
      </c>
      <c r="BM738" s="239" t="s">
        <v>986</v>
      </c>
    </row>
    <row r="739" s="2" customFormat="1">
      <c r="A739" s="38"/>
      <c r="B739" s="39"/>
      <c r="C739" s="40"/>
      <c r="D739" s="243" t="s">
        <v>258</v>
      </c>
      <c r="E739" s="40"/>
      <c r="F739" s="285" t="s">
        <v>987</v>
      </c>
      <c r="G739" s="40"/>
      <c r="H739" s="40"/>
      <c r="I739" s="286"/>
      <c r="J739" s="40"/>
      <c r="K739" s="40"/>
      <c r="L739" s="44"/>
      <c r="M739" s="287"/>
      <c r="N739" s="288"/>
      <c r="O739" s="91"/>
      <c r="P739" s="91"/>
      <c r="Q739" s="91"/>
      <c r="R739" s="91"/>
      <c r="S739" s="91"/>
      <c r="T739" s="92"/>
      <c r="U739" s="38"/>
      <c r="V739" s="38"/>
      <c r="W739" s="38"/>
      <c r="X739" s="38"/>
      <c r="Y739" s="38"/>
      <c r="Z739" s="38"/>
      <c r="AA739" s="38"/>
      <c r="AB739" s="38"/>
      <c r="AC739" s="38"/>
      <c r="AD739" s="38"/>
      <c r="AE739" s="38"/>
      <c r="AT739" s="17" t="s">
        <v>258</v>
      </c>
      <c r="AU739" s="17" t="s">
        <v>84</v>
      </c>
    </row>
    <row r="740" s="2" customFormat="1" ht="37.8" customHeight="1">
      <c r="A740" s="38"/>
      <c r="B740" s="39"/>
      <c r="C740" s="227" t="s">
        <v>988</v>
      </c>
      <c r="D740" s="227" t="s">
        <v>140</v>
      </c>
      <c r="E740" s="228" t="s">
        <v>989</v>
      </c>
      <c r="F740" s="229" t="s">
        <v>990</v>
      </c>
      <c r="G740" s="230" t="s">
        <v>991</v>
      </c>
      <c r="H740" s="231">
        <v>63</v>
      </c>
      <c r="I740" s="232"/>
      <c r="J740" s="233">
        <f>ROUND(I740*H740,2)</f>
        <v>0</v>
      </c>
      <c r="K740" s="234"/>
      <c r="L740" s="44"/>
      <c r="M740" s="235" t="s">
        <v>1</v>
      </c>
      <c r="N740" s="236" t="s">
        <v>39</v>
      </c>
      <c r="O740" s="91"/>
      <c r="P740" s="237">
        <f>O740*H740</f>
        <v>0</v>
      </c>
      <c r="Q740" s="237">
        <v>0</v>
      </c>
      <c r="R740" s="237">
        <f>Q740*H740</f>
        <v>0</v>
      </c>
      <c r="S740" s="237">
        <v>0</v>
      </c>
      <c r="T740" s="238">
        <f>S740*H740</f>
        <v>0</v>
      </c>
      <c r="U740" s="38"/>
      <c r="V740" s="38"/>
      <c r="W740" s="38"/>
      <c r="X740" s="38"/>
      <c r="Y740" s="38"/>
      <c r="Z740" s="38"/>
      <c r="AA740" s="38"/>
      <c r="AB740" s="38"/>
      <c r="AC740" s="38"/>
      <c r="AD740" s="38"/>
      <c r="AE740" s="38"/>
      <c r="AR740" s="239" t="s">
        <v>261</v>
      </c>
      <c r="AT740" s="239" t="s">
        <v>140</v>
      </c>
      <c r="AU740" s="239" t="s">
        <v>84</v>
      </c>
      <c r="AY740" s="17" t="s">
        <v>137</v>
      </c>
      <c r="BE740" s="240">
        <f>IF(N740="základní",J740,0)</f>
        <v>0</v>
      </c>
      <c r="BF740" s="240">
        <f>IF(N740="snížená",J740,0)</f>
        <v>0</v>
      </c>
      <c r="BG740" s="240">
        <f>IF(N740="zákl. přenesená",J740,0)</f>
        <v>0</v>
      </c>
      <c r="BH740" s="240">
        <f>IF(N740="sníž. přenesená",J740,0)</f>
        <v>0</v>
      </c>
      <c r="BI740" s="240">
        <f>IF(N740="nulová",J740,0)</f>
        <v>0</v>
      </c>
      <c r="BJ740" s="17" t="s">
        <v>82</v>
      </c>
      <c r="BK740" s="240">
        <f>ROUND(I740*H740,2)</f>
        <v>0</v>
      </c>
      <c r="BL740" s="17" t="s">
        <v>261</v>
      </c>
      <c r="BM740" s="239" t="s">
        <v>992</v>
      </c>
    </row>
    <row r="741" s="2" customFormat="1">
      <c r="A741" s="38"/>
      <c r="B741" s="39"/>
      <c r="C741" s="40"/>
      <c r="D741" s="243" t="s">
        <v>258</v>
      </c>
      <c r="E741" s="40"/>
      <c r="F741" s="285" t="s">
        <v>993</v>
      </c>
      <c r="G741" s="40"/>
      <c r="H741" s="40"/>
      <c r="I741" s="286"/>
      <c r="J741" s="40"/>
      <c r="K741" s="40"/>
      <c r="L741" s="44"/>
      <c r="M741" s="287"/>
      <c r="N741" s="288"/>
      <c r="O741" s="91"/>
      <c r="P741" s="91"/>
      <c r="Q741" s="91"/>
      <c r="R741" s="91"/>
      <c r="S741" s="91"/>
      <c r="T741" s="92"/>
      <c r="U741" s="38"/>
      <c r="V741" s="38"/>
      <c r="W741" s="38"/>
      <c r="X741" s="38"/>
      <c r="Y741" s="38"/>
      <c r="Z741" s="38"/>
      <c r="AA741" s="38"/>
      <c r="AB741" s="38"/>
      <c r="AC741" s="38"/>
      <c r="AD741" s="38"/>
      <c r="AE741" s="38"/>
      <c r="AT741" s="17" t="s">
        <v>258</v>
      </c>
      <c r="AU741" s="17" t="s">
        <v>84</v>
      </c>
    </row>
    <row r="742" s="2" customFormat="1" ht="33" customHeight="1">
      <c r="A742" s="38"/>
      <c r="B742" s="39"/>
      <c r="C742" s="227" t="s">
        <v>994</v>
      </c>
      <c r="D742" s="227" t="s">
        <v>140</v>
      </c>
      <c r="E742" s="228" t="s">
        <v>995</v>
      </c>
      <c r="F742" s="229" t="s">
        <v>996</v>
      </c>
      <c r="G742" s="230" t="s">
        <v>635</v>
      </c>
      <c r="H742" s="289"/>
      <c r="I742" s="232"/>
      <c r="J742" s="233">
        <f>ROUND(I742*H742,2)</f>
        <v>0</v>
      </c>
      <c r="K742" s="234"/>
      <c r="L742" s="44"/>
      <c r="M742" s="235" t="s">
        <v>1</v>
      </c>
      <c r="N742" s="236" t="s">
        <v>39</v>
      </c>
      <c r="O742" s="91"/>
      <c r="P742" s="237">
        <f>O742*H742</f>
        <v>0</v>
      </c>
      <c r="Q742" s="237">
        <v>0</v>
      </c>
      <c r="R742" s="237">
        <f>Q742*H742</f>
        <v>0</v>
      </c>
      <c r="S742" s="237">
        <v>0</v>
      </c>
      <c r="T742" s="238">
        <f>S742*H742</f>
        <v>0</v>
      </c>
      <c r="U742" s="38"/>
      <c r="V742" s="38"/>
      <c r="W742" s="38"/>
      <c r="X742" s="38"/>
      <c r="Y742" s="38"/>
      <c r="Z742" s="38"/>
      <c r="AA742" s="38"/>
      <c r="AB742" s="38"/>
      <c r="AC742" s="38"/>
      <c r="AD742" s="38"/>
      <c r="AE742" s="38"/>
      <c r="AR742" s="239" t="s">
        <v>261</v>
      </c>
      <c r="AT742" s="239" t="s">
        <v>140</v>
      </c>
      <c r="AU742" s="239" t="s">
        <v>84</v>
      </c>
      <c r="AY742" s="17" t="s">
        <v>137</v>
      </c>
      <c r="BE742" s="240">
        <f>IF(N742="základní",J742,0)</f>
        <v>0</v>
      </c>
      <c r="BF742" s="240">
        <f>IF(N742="snížená",J742,0)</f>
        <v>0</v>
      </c>
      <c r="BG742" s="240">
        <f>IF(N742="zákl. přenesená",J742,0)</f>
        <v>0</v>
      </c>
      <c r="BH742" s="240">
        <f>IF(N742="sníž. přenesená",J742,0)</f>
        <v>0</v>
      </c>
      <c r="BI742" s="240">
        <f>IF(N742="nulová",J742,0)</f>
        <v>0</v>
      </c>
      <c r="BJ742" s="17" t="s">
        <v>82</v>
      </c>
      <c r="BK742" s="240">
        <f>ROUND(I742*H742,2)</f>
        <v>0</v>
      </c>
      <c r="BL742" s="17" t="s">
        <v>261</v>
      </c>
      <c r="BM742" s="239" t="s">
        <v>997</v>
      </c>
    </row>
    <row r="743" s="12" customFormat="1" ht="22.8" customHeight="1">
      <c r="A743" s="12"/>
      <c r="B743" s="211"/>
      <c r="C743" s="212"/>
      <c r="D743" s="213" t="s">
        <v>73</v>
      </c>
      <c r="E743" s="225" t="s">
        <v>998</v>
      </c>
      <c r="F743" s="225" t="s">
        <v>999</v>
      </c>
      <c r="G743" s="212"/>
      <c r="H743" s="212"/>
      <c r="I743" s="215"/>
      <c r="J743" s="226">
        <f>BK743</f>
        <v>0</v>
      </c>
      <c r="K743" s="212"/>
      <c r="L743" s="217"/>
      <c r="M743" s="218"/>
      <c r="N743" s="219"/>
      <c r="O743" s="219"/>
      <c r="P743" s="220">
        <f>SUM(P744:P753)</f>
        <v>0</v>
      </c>
      <c r="Q743" s="219"/>
      <c r="R743" s="220">
        <f>SUM(R744:R753)</f>
        <v>0.79055800000000009</v>
      </c>
      <c r="S743" s="219"/>
      <c r="T743" s="221">
        <f>SUM(T744:T753)</f>
        <v>0.19062200000000001</v>
      </c>
      <c r="U743" s="12"/>
      <c r="V743" s="12"/>
      <c r="W743" s="12"/>
      <c r="X743" s="12"/>
      <c r="Y743" s="12"/>
      <c r="Z743" s="12"/>
      <c r="AA743" s="12"/>
      <c r="AB743" s="12"/>
      <c r="AC743" s="12"/>
      <c r="AD743" s="12"/>
      <c r="AE743" s="12"/>
      <c r="AR743" s="222" t="s">
        <v>84</v>
      </c>
      <c r="AT743" s="223" t="s">
        <v>73</v>
      </c>
      <c r="AU743" s="223" t="s">
        <v>82</v>
      </c>
      <c r="AY743" s="222" t="s">
        <v>137</v>
      </c>
      <c r="BK743" s="224">
        <f>SUM(BK744:BK753)</f>
        <v>0</v>
      </c>
    </row>
    <row r="744" s="2" customFormat="1" ht="24.15" customHeight="1">
      <c r="A744" s="38"/>
      <c r="B744" s="39"/>
      <c r="C744" s="227" t="s">
        <v>1000</v>
      </c>
      <c r="D744" s="227" t="s">
        <v>140</v>
      </c>
      <c r="E744" s="228" t="s">
        <v>1001</v>
      </c>
      <c r="F744" s="229" t="s">
        <v>1002</v>
      </c>
      <c r="G744" s="230" t="s">
        <v>154</v>
      </c>
      <c r="H744" s="231">
        <v>516.20000000000005</v>
      </c>
      <c r="I744" s="232"/>
      <c r="J744" s="233">
        <f>ROUND(I744*H744,2)</f>
        <v>0</v>
      </c>
      <c r="K744" s="234"/>
      <c r="L744" s="44"/>
      <c r="M744" s="235" t="s">
        <v>1</v>
      </c>
      <c r="N744" s="236" t="s">
        <v>39</v>
      </c>
      <c r="O744" s="91"/>
      <c r="P744" s="237">
        <f>O744*H744</f>
        <v>0</v>
      </c>
      <c r="Q744" s="237">
        <v>0</v>
      </c>
      <c r="R744" s="237">
        <f>Q744*H744</f>
        <v>0</v>
      </c>
      <c r="S744" s="237">
        <v>0</v>
      </c>
      <c r="T744" s="238">
        <f>S744*H744</f>
        <v>0</v>
      </c>
      <c r="U744" s="38"/>
      <c r="V744" s="38"/>
      <c r="W744" s="38"/>
      <c r="X744" s="38"/>
      <c r="Y744" s="38"/>
      <c r="Z744" s="38"/>
      <c r="AA744" s="38"/>
      <c r="AB744" s="38"/>
      <c r="AC744" s="38"/>
      <c r="AD744" s="38"/>
      <c r="AE744" s="38"/>
      <c r="AR744" s="239" t="s">
        <v>261</v>
      </c>
      <c r="AT744" s="239" t="s">
        <v>140</v>
      </c>
      <c r="AU744" s="239" t="s">
        <v>84</v>
      </c>
      <c r="AY744" s="17" t="s">
        <v>137</v>
      </c>
      <c r="BE744" s="240">
        <f>IF(N744="základní",J744,0)</f>
        <v>0</v>
      </c>
      <c r="BF744" s="240">
        <f>IF(N744="snížená",J744,0)</f>
        <v>0</v>
      </c>
      <c r="BG744" s="240">
        <f>IF(N744="zákl. přenesená",J744,0)</f>
        <v>0</v>
      </c>
      <c r="BH744" s="240">
        <f>IF(N744="sníž. přenesená",J744,0)</f>
        <v>0</v>
      </c>
      <c r="BI744" s="240">
        <f>IF(N744="nulová",J744,0)</f>
        <v>0</v>
      </c>
      <c r="BJ744" s="17" t="s">
        <v>82</v>
      </c>
      <c r="BK744" s="240">
        <f>ROUND(I744*H744,2)</f>
        <v>0</v>
      </c>
      <c r="BL744" s="17" t="s">
        <v>261</v>
      </c>
      <c r="BM744" s="239" t="s">
        <v>1003</v>
      </c>
    </row>
    <row r="745" s="2" customFormat="1" ht="16.5" customHeight="1">
      <c r="A745" s="38"/>
      <c r="B745" s="39"/>
      <c r="C745" s="227" t="s">
        <v>1004</v>
      </c>
      <c r="D745" s="227" t="s">
        <v>140</v>
      </c>
      <c r="E745" s="228" t="s">
        <v>1005</v>
      </c>
      <c r="F745" s="229" t="s">
        <v>1006</v>
      </c>
      <c r="G745" s="230" t="s">
        <v>154</v>
      </c>
      <c r="H745" s="231">
        <v>516.20000000000005</v>
      </c>
      <c r="I745" s="232"/>
      <c r="J745" s="233">
        <f>ROUND(I745*H745,2)</f>
        <v>0</v>
      </c>
      <c r="K745" s="234"/>
      <c r="L745" s="44"/>
      <c r="M745" s="235" t="s">
        <v>1</v>
      </c>
      <c r="N745" s="236" t="s">
        <v>39</v>
      </c>
      <c r="O745" s="91"/>
      <c r="P745" s="237">
        <f>O745*H745</f>
        <v>0</v>
      </c>
      <c r="Q745" s="237">
        <v>0.001</v>
      </c>
      <c r="R745" s="237">
        <f>Q745*H745</f>
        <v>0.5162000000000001</v>
      </c>
      <c r="S745" s="237">
        <v>0.00031</v>
      </c>
      <c r="T745" s="238">
        <f>S745*H745</f>
        <v>0.16002200000000003</v>
      </c>
      <c r="U745" s="38"/>
      <c r="V745" s="38"/>
      <c r="W745" s="38"/>
      <c r="X745" s="38"/>
      <c r="Y745" s="38"/>
      <c r="Z745" s="38"/>
      <c r="AA745" s="38"/>
      <c r="AB745" s="38"/>
      <c r="AC745" s="38"/>
      <c r="AD745" s="38"/>
      <c r="AE745" s="38"/>
      <c r="AR745" s="239" t="s">
        <v>261</v>
      </c>
      <c r="AT745" s="239" t="s">
        <v>140</v>
      </c>
      <c r="AU745" s="239" t="s">
        <v>84</v>
      </c>
      <c r="AY745" s="17" t="s">
        <v>137</v>
      </c>
      <c r="BE745" s="240">
        <f>IF(N745="základní",J745,0)</f>
        <v>0</v>
      </c>
      <c r="BF745" s="240">
        <f>IF(N745="snížená",J745,0)</f>
        <v>0</v>
      </c>
      <c r="BG745" s="240">
        <f>IF(N745="zákl. přenesená",J745,0)</f>
        <v>0</v>
      </c>
      <c r="BH745" s="240">
        <f>IF(N745="sníž. přenesená",J745,0)</f>
        <v>0</v>
      </c>
      <c r="BI745" s="240">
        <f>IF(N745="nulová",J745,0)</f>
        <v>0</v>
      </c>
      <c r="BJ745" s="17" t="s">
        <v>82</v>
      </c>
      <c r="BK745" s="240">
        <f>ROUND(I745*H745,2)</f>
        <v>0</v>
      </c>
      <c r="BL745" s="17" t="s">
        <v>261</v>
      </c>
      <c r="BM745" s="239" t="s">
        <v>1007</v>
      </c>
    </row>
    <row r="746" s="2" customFormat="1" ht="24.15" customHeight="1">
      <c r="A746" s="38"/>
      <c r="B746" s="39"/>
      <c r="C746" s="227" t="s">
        <v>1008</v>
      </c>
      <c r="D746" s="227" t="s">
        <v>140</v>
      </c>
      <c r="E746" s="228" t="s">
        <v>1009</v>
      </c>
      <c r="F746" s="229" t="s">
        <v>1010</v>
      </c>
      <c r="G746" s="230" t="s">
        <v>154</v>
      </c>
      <c r="H746" s="231">
        <v>516.20000000000005</v>
      </c>
      <c r="I746" s="232"/>
      <c r="J746" s="233">
        <f>ROUND(I746*H746,2)</f>
        <v>0</v>
      </c>
      <c r="K746" s="234"/>
      <c r="L746" s="44"/>
      <c r="M746" s="235" t="s">
        <v>1</v>
      </c>
      <c r="N746" s="236" t="s">
        <v>39</v>
      </c>
      <c r="O746" s="91"/>
      <c r="P746" s="237">
        <f>O746*H746</f>
        <v>0</v>
      </c>
      <c r="Q746" s="237">
        <v>0.00020000000000000001</v>
      </c>
      <c r="R746" s="237">
        <f>Q746*H746</f>
        <v>0.10324000000000001</v>
      </c>
      <c r="S746" s="237">
        <v>0</v>
      </c>
      <c r="T746" s="238">
        <f>S746*H746</f>
        <v>0</v>
      </c>
      <c r="U746" s="38"/>
      <c r="V746" s="38"/>
      <c r="W746" s="38"/>
      <c r="X746" s="38"/>
      <c r="Y746" s="38"/>
      <c r="Z746" s="38"/>
      <c r="AA746" s="38"/>
      <c r="AB746" s="38"/>
      <c r="AC746" s="38"/>
      <c r="AD746" s="38"/>
      <c r="AE746" s="38"/>
      <c r="AR746" s="239" t="s">
        <v>261</v>
      </c>
      <c r="AT746" s="239" t="s">
        <v>140</v>
      </c>
      <c r="AU746" s="239" t="s">
        <v>84</v>
      </c>
      <c r="AY746" s="17" t="s">
        <v>137</v>
      </c>
      <c r="BE746" s="240">
        <f>IF(N746="základní",J746,0)</f>
        <v>0</v>
      </c>
      <c r="BF746" s="240">
        <f>IF(N746="snížená",J746,0)</f>
        <v>0</v>
      </c>
      <c r="BG746" s="240">
        <f>IF(N746="zákl. přenesená",J746,0)</f>
        <v>0</v>
      </c>
      <c r="BH746" s="240">
        <f>IF(N746="sníž. přenesená",J746,0)</f>
        <v>0</v>
      </c>
      <c r="BI746" s="240">
        <f>IF(N746="nulová",J746,0)</f>
        <v>0</v>
      </c>
      <c r="BJ746" s="17" t="s">
        <v>82</v>
      </c>
      <c r="BK746" s="240">
        <f>ROUND(I746*H746,2)</f>
        <v>0</v>
      </c>
      <c r="BL746" s="17" t="s">
        <v>261</v>
      </c>
      <c r="BM746" s="239" t="s">
        <v>1011</v>
      </c>
    </row>
    <row r="747" s="2" customFormat="1" ht="24.15" customHeight="1">
      <c r="A747" s="38"/>
      <c r="B747" s="39"/>
      <c r="C747" s="227" t="s">
        <v>1012</v>
      </c>
      <c r="D747" s="227" t="s">
        <v>140</v>
      </c>
      <c r="E747" s="228" t="s">
        <v>1013</v>
      </c>
      <c r="F747" s="229" t="s">
        <v>1014</v>
      </c>
      <c r="G747" s="230" t="s">
        <v>154</v>
      </c>
      <c r="H747" s="231">
        <v>516.20000000000005</v>
      </c>
      <c r="I747" s="232"/>
      <c r="J747" s="233">
        <f>ROUND(I747*H747,2)</f>
        <v>0</v>
      </c>
      <c r="K747" s="234"/>
      <c r="L747" s="44"/>
      <c r="M747" s="235" t="s">
        <v>1</v>
      </c>
      <c r="N747" s="236" t="s">
        <v>39</v>
      </c>
      <c r="O747" s="91"/>
      <c r="P747" s="237">
        <f>O747*H747</f>
        <v>0</v>
      </c>
      <c r="Q747" s="237">
        <v>0.00029</v>
      </c>
      <c r="R747" s="237">
        <f>Q747*H747</f>
        <v>0.14969800000000003</v>
      </c>
      <c r="S747" s="237">
        <v>0</v>
      </c>
      <c r="T747" s="238">
        <f>S747*H747</f>
        <v>0</v>
      </c>
      <c r="U747" s="38"/>
      <c r="V747" s="38"/>
      <c r="W747" s="38"/>
      <c r="X747" s="38"/>
      <c r="Y747" s="38"/>
      <c r="Z747" s="38"/>
      <c r="AA747" s="38"/>
      <c r="AB747" s="38"/>
      <c r="AC747" s="38"/>
      <c r="AD747" s="38"/>
      <c r="AE747" s="38"/>
      <c r="AR747" s="239" t="s">
        <v>261</v>
      </c>
      <c r="AT747" s="239" t="s">
        <v>140</v>
      </c>
      <c r="AU747" s="239" t="s">
        <v>84</v>
      </c>
      <c r="AY747" s="17" t="s">
        <v>137</v>
      </c>
      <c r="BE747" s="240">
        <f>IF(N747="základní",J747,0)</f>
        <v>0</v>
      </c>
      <c r="BF747" s="240">
        <f>IF(N747="snížená",J747,0)</f>
        <v>0</v>
      </c>
      <c r="BG747" s="240">
        <f>IF(N747="zákl. přenesená",J747,0)</f>
        <v>0</v>
      </c>
      <c r="BH747" s="240">
        <f>IF(N747="sníž. přenesená",J747,0)</f>
        <v>0</v>
      </c>
      <c r="BI747" s="240">
        <f>IF(N747="nulová",J747,0)</f>
        <v>0</v>
      </c>
      <c r="BJ747" s="17" t="s">
        <v>82</v>
      </c>
      <c r="BK747" s="240">
        <f>ROUND(I747*H747,2)</f>
        <v>0</v>
      </c>
      <c r="BL747" s="17" t="s">
        <v>261</v>
      </c>
      <c r="BM747" s="239" t="s">
        <v>1015</v>
      </c>
    </row>
    <row r="748" s="2" customFormat="1" ht="16.5" customHeight="1">
      <c r="A748" s="38"/>
      <c r="B748" s="39"/>
      <c r="C748" s="227" t="s">
        <v>1016</v>
      </c>
      <c r="D748" s="227" t="s">
        <v>140</v>
      </c>
      <c r="E748" s="228" t="s">
        <v>1017</v>
      </c>
      <c r="F748" s="229" t="s">
        <v>1018</v>
      </c>
      <c r="G748" s="230" t="s">
        <v>154</v>
      </c>
      <c r="H748" s="231">
        <v>220</v>
      </c>
      <c r="I748" s="232"/>
      <c r="J748" s="233">
        <f>ROUND(I748*H748,2)</f>
        <v>0</v>
      </c>
      <c r="K748" s="234"/>
      <c r="L748" s="44"/>
      <c r="M748" s="235" t="s">
        <v>1</v>
      </c>
      <c r="N748" s="236" t="s">
        <v>39</v>
      </c>
      <c r="O748" s="91"/>
      <c r="P748" s="237">
        <f>O748*H748</f>
        <v>0</v>
      </c>
      <c r="Q748" s="237">
        <v>0</v>
      </c>
      <c r="R748" s="237">
        <f>Q748*H748</f>
        <v>0</v>
      </c>
      <c r="S748" s="237">
        <v>3.0000000000000001E-05</v>
      </c>
      <c r="T748" s="238">
        <f>S748*H748</f>
        <v>0.0066</v>
      </c>
      <c r="U748" s="38"/>
      <c r="V748" s="38"/>
      <c r="W748" s="38"/>
      <c r="X748" s="38"/>
      <c r="Y748" s="38"/>
      <c r="Z748" s="38"/>
      <c r="AA748" s="38"/>
      <c r="AB748" s="38"/>
      <c r="AC748" s="38"/>
      <c r="AD748" s="38"/>
      <c r="AE748" s="38"/>
      <c r="AR748" s="239" t="s">
        <v>261</v>
      </c>
      <c r="AT748" s="239" t="s">
        <v>140</v>
      </c>
      <c r="AU748" s="239" t="s">
        <v>84</v>
      </c>
      <c r="AY748" s="17" t="s">
        <v>137</v>
      </c>
      <c r="BE748" s="240">
        <f>IF(N748="základní",J748,0)</f>
        <v>0</v>
      </c>
      <c r="BF748" s="240">
        <f>IF(N748="snížená",J748,0)</f>
        <v>0</v>
      </c>
      <c r="BG748" s="240">
        <f>IF(N748="zákl. přenesená",J748,0)</f>
        <v>0</v>
      </c>
      <c r="BH748" s="240">
        <f>IF(N748="sníž. přenesená",J748,0)</f>
        <v>0</v>
      </c>
      <c r="BI748" s="240">
        <f>IF(N748="nulová",J748,0)</f>
        <v>0</v>
      </c>
      <c r="BJ748" s="17" t="s">
        <v>82</v>
      </c>
      <c r="BK748" s="240">
        <f>ROUND(I748*H748,2)</f>
        <v>0</v>
      </c>
      <c r="BL748" s="17" t="s">
        <v>261</v>
      </c>
      <c r="BM748" s="239" t="s">
        <v>1019</v>
      </c>
    </row>
    <row r="749" s="2" customFormat="1" ht="16.5" customHeight="1">
      <c r="A749" s="38"/>
      <c r="B749" s="39"/>
      <c r="C749" s="274" t="s">
        <v>1020</v>
      </c>
      <c r="D749" s="274" t="s">
        <v>254</v>
      </c>
      <c r="E749" s="275" t="s">
        <v>1021</v>
      </c>
      <c r="F749" s="276" t="s">
        <v>1022</v>
      </c>
      <c r="G749" s="277" t="s">
        <v>154</v>
      </c>
      <c r="H749" s="278">
        <v>231</v>
      </c>
      <c r="I749" s="279"/>
      <c r="J749" s="280">
        <f>ROUND(I749*H749,2)</f>
        <v>0</v>
      </c>
      <c r="K749" s="281"/>
      <c r="L749" s="282"/>
      <c r="M749" s="283" t="s">
        <v>1</v>
      </c>
      <c r="N749" s="284" t="s">
        <v>39</v>
      </c>
      <c r="O749" s="91"/>
      <c r="P749" s="237">
        <f>O749*H749</f>
        <v>0</v>
      </c>
      <c r="Q749" s="237">
        <v>2.0000000000000002E-05</v>
      </c>
      <c r="R749" s="237">
        <f>Q749*H749</f>
        <v>0.00462</v>
      </c>
      <c r="S749" s="237">
        <v>0</v>
      </c>
      <c r="T749" s="238">
        <f>S749*H749</f>
        <v>0</v>
      </c>
      <c r="U749" s="38"/>
      <c r="V749" s="38"/>
      <c r="W749" s="38"/>
      <c r="X749" s="38"/>
      <c r="Y749" s="38"/>
      <c r="Z749" s="38"/>
      <c r="AA749" s="38"/>
      <c r="AB749" s="38"/>
      <c r="AC749" s="38"/>
      <c r="AD749" s="38"/>
      <c r="AE749" s="38"/>
      <c r="AR749" s="239" t="s">
        <v>362</v>
      </c>
      <c r="AT749" s="239" t="s">
        <v>254</v>
      </c>
      <c r="AU749" s="239" t="s">
        <v>84</v>
      </c>
      <c r="AY749" s="17" t="s">
        <v>137</v>
      </c>
      <c r="BE749" s="240">
        <f>IF(N749="základní",J749,0)</f>
        <v>0</v>
      </c>
      <c r="BF749" s="240">
        <f>IF(N749="snížená",J749,0)</f>
        <v>0</v>
      </c>
      <c r="BG749" s="240">
        <f>IF(N749="zákl. přenesená",J749,0)</f>
        <v>0</v>
      </c>
      <c r="BH749" s="240">
        <f>IF(N749="sníž. přenesená",J749,0)</f>
        <v>0</v>
      </c>
      <c r="BI749" s="240">
        <f>IF(N749="nulová",J749,0)</f>
        <v>0</v>
      </c>
      <c r="BJ749" s="17" t="s">
        <v>82</v>
      </c>
      <c r="BK749" s="240">
        <f>ROUND(I749*H749,2)</f>
        <v>0</v>
      </c>
      <c r="BL749" s="17" t="s">
        <v>261</v>
      </c>
      <c r="BM749" s="239" t="s">
        <v>1023</v>
      </c>
    </row>
    <row r="750" s="14" customFormat="1">
      <c r="A750" s="14"/>
      <c r="B750" s="252"/>
      <c r="C750" s="253"/>
      <c r="D750" s="243" t="s">
        <v>146</v>
      </c>
      <c r="E750" s="253"/>
      <c r="F750" s="255" t="s">
        <v>1024</v>
      </c>
      <c r="G750" s="253"/>
      <c r="H750" s="256">
        <v>231</v>
      </c>
      <c r="I750" s="257"/>
      <c r="J750" s="253"/>
      <c r="K750" s="253"/>
      <c r="L750" s="258"/>
      <c r="M750" s="259"/>
      <c r="N750" s="260"/>
      <c r="O750" s="260"/>
      <c r="P750" s="260"/>
      <c r="Q750" s="260"/>
      <c r="R750" s="260"/>
      <c r="S750" s="260"/>
      <c r="T750" s="261"/>
      <c r="U750" s="14"/>
      <c r="V750" s="14"/>
      <c r="W750" s="14"/>
      <c r="X750" s="14"/>
      <c r="Y750" s="14"/>
      <c r="Z750" s="14"/>
      <c r="AA750" s="14"/>
      <c r="AB750" s="14"/>
      <c r="AC750" s="14"/>
      <c r="AD750" s="14"/>
      <c r="AE750" s="14"/>
      <c r="AT750" s="262" t="s">
        <v>146</v>
      </c>
      <c r="AU750" s="262" t="s">
        <v>84</v>
      </c>
      <c r="AV750" s="14" t="s">
        <v>84</v>
      </c>
      <c r="AW750" s="14" t="s">
        <v>4</v>
      </c>
      <c r="AX750" s="14" t="s">
        <v>82</v>
      </c>
      <c r="AY750" s="262" t="s">
        <v>137</v>
      </c>
    </row>
    <row r="751" s="2" customFormat="1" ht="21.75" customHeight="1">
      <c r="A751" s="38"/>
      <c r="B751" s="39"/>
      <c r="C751" s="227" t="s">
        <v>1025</v>
      </c>
      <c r="D751" s="227" t="s">
        <v>140</v>
      </c>
      <c r="E751" s="228" t="s">
        <v>1026</v>
      </c>
      <c r="F751" s="229" t="s">
        <v>1027</v>
      </c>
      <c r="G751" s="230" t="s">
        <v>154</v>
      </c>
      <c r="H751" s="231">
        <v>800</v>
      </c>
      <c r="I751" s="232"/>
      <c r="J751" s="233">
        <f>ROUND(I751*H751,2)</f>
        <v>0</v>
      </c>
      <c r="K751" s="234"/>
      <c r="L751" s="44"/>
      <c r="M751" s="235" t="s">
        <v>1</v>
      </c>
      <c r="N751" s="236" t="s">
        <v>39</v>
      </c>
      <c r="O751" s="91"/>
      <c r="P751" s="237">
        <f>O751*H751</f>
        <v>0</v>
      </c>
      <c r="Q751" s="237">
        <v>0</v>
      </c>
      <c r="R751" s="237">
        <f>Q751*H751</f>
        <v>0</v>
      </c>
      <c r="S751" s="237">
        <v>3.0000000000000001E-05</v>
      </c>
      <c r="T751" s="238">
        <f>S751*H751</f>
        <v>0.024</v>
      </c>
      <c r="U751" s="38"/>
      <c r="V751" s="38"/>
      <c r="W751" s="38"/>
      <c r="X751" s="38"/>
      <c r="Y751" s="38"/>
      <c r="Z751" s="38"/>
      <c r="AA751" s="38"/>
      <c r="AB751" s="38"/>
      <c r="AC751" s="38"/>
      <c r="AD751" s="38"/>
      <c r="AE751" s="38"/>
      <c r="AR751" s="239" t="s">
        <v>261</v>
      </c>
      <c r="AT751" s="239" t="s">
        <v>140</v>
      </c>
      <c r="AU751" s="239" t="s">
        <v>84</v>
      </c>
      <c r="AY751" s="17" t="s">
        <v>137</v>
      </c>
      <c r="BE751" s="240">
        <f>IF(N751="základní",J751,0)</f>
        <v>0</v>
      </c>
      <c r="BF751" s="240">
        <f>IF(N751="snížená",J751,0)</f>
        <v>0</v>
      </c>
      <c r="BG751" s="240">
        <f>IF(N751="zákl. přenesená",J751,0)</f>
        <v>0</v>
      </c>
      <c r="BH751" s="240">
        <f>IF(N751="sníž. přenesená",J751,0)</f>
        <v>0</v>
      </c>
      <c r="BI751" s="240">
        <f>IF(N751="nulová",J751,0)</f>
        <v>0</v>
      </c>
      <c r="BJ751" s="17" t="s">
        <v>82</v>
      </c>
      <c r="BK751" s="240">
        <f>ROUND(I751*H751,2)</f>
        <v>0</v>
      </c>
      <c r="BL751" s="17" t="s">
        <v>261</v>
      </c>
      <c r="BM751" s="239" t="s">
        <v>1028</v>
      </c>
    </row>
    <row r="752" s="2" customFormat="1" ht="16.5" customHeight="1">
      <c r="A752" s="38"/>
      <c r="B752" s="39"/>
      <c r="C752" s="274" t="s">
        <v>1029</v>
      </c>
      <c r="D752" s="274" t="s">
        <v>254</v>
      </c>
      <c r="E752" s="275" t="s">
        <v>1021</v>
      </c>
      <c r="F752" s="276" t="s">
        <v>1022</v>
      </c>
      <c r="G752" s="277" t="s">
        <v>154</v>
      </c>
      <c r="H752" s="278">
        <v>840</v>
      </c>
      <c r="I752" s="279"/>
      <c r="J752" s="280">
        <f>ROUND(I752*H752,2)</f>
        <v>0</v>
      </c>
      <c r="K752" s="281"/>
      <c r="L752" s="282"/>
      <c r="M752" s="283" t="s">
        <v>1</v>
      </c>
      <c r="N752" s="284" t="s">
        <v>39</v>
      </c>
      <c r="O752" s="91"/>
      <c r="P752" s="237">
        <f>O752*H752</f>
        <v>0</v>
      </c>
      <c r="Q752" s="237">
        <v>2.0000000000000002E-05</v>
      </c>
      <c r="R752" s="237">
        <f>Q752*H752</f>
        <v>0.016800000000000002</v>
      </c>
      <c r="S752" s="237">
        <v>0</v>
      </c>
      <c r="T752" s="238">
        <f>S752*H752</f>
        <v>0</v>
      </c>
      <c r="U752" s="38"/>
      <c r="V752" s="38"/>
      <c r="W752" s="38"/>
      <c r="X752" s="38"/>
      <c r="Y752" s="38"/>
      <c r="Z752" s="38"/>
      <c r="AA752" s="38"/>
      <c r="AB752" s="38"/>
      <c r="AC752" s="38"/>
      <c r="AD752" s="38"/>
      <c r="AE752" s="38"/>
      <c r="AR752" s="239" t="s">
        <v>362</v>
      </c>
      <c r="AT752" s="239" t="s">
        <v>254</v>
      </c>
      <c r="AU752" s="239" t="s">
        <v>84</v>
      </c>
      <c r="AY752" s="17" t="s">
        <v>137</v>
      </c>
      <c r="BE752" s="240">
        <f>IF(N752="základní",J752,0)</f>
        <v>0</v>
      </c>
      <c r="BF752" s="240">
        <f>IF(N752="snížená",J752,0)</f>
        <v>0</v>
      </c>
      <c r="BG752" s="240">
        <f>IF(N752="zákl. přenesená",J752,0)</f>
        <v>0</v>
      </c>
      <c r="BH752" s="240">
        <f>IF(N752="sníž. přenesená",J752,0)</f>
        <v>0</v>
      </c>
      <c r="BI752" s="240">
        <f>IF(N752="nulová",J752,0)</f>
        <v>0</v>
      </c>
      <c r="BJ752" s="17" t="s">
        <v>82</v>
      </c>
      <c r="BK752" s="240">
        <f>ROUND(I752*H752,2)</f>
        <v>0</v>
      </c>
      <c r="BL752" s="17" t="s">
        <v>261</v>
      </c>
      <c r="BM752" s="239" t="s">
        <v>1030</v>
      </c>
    </row>
    <row r="753" s="14" customFormat="1">
      <c r="A753" s="14"/>
      <c r="B753" s="252"/>
      <c r="C753" s="253"/>
      <c r="D753" s="243" t="s">
        <v>146</v>
      </c>
      <c r="E753" s="253"/>
      <c r="F753" s="255" t="s">
        <v>1031</v>
      </c>
      <c r="G753" s="253"/>
      <c r="H753" s="256">
        <v>840</v>
      </c>
      <c r="I753" s="257"/>
      <c r="J753" s="253"/>
      <c r="K753" s="253"/>
      <c r="L753" s="258"/>
      <c r="M753" s="259"/>
      <c r="N753" s="260"/>
      <c r="O753" s="260"/>
      <c r="P753" s="260"/>
      <c r="Q753" s="260"/>
      <c r="R753" s="260"/>
      <c r="S753" s="260"/>
      <c r="T753" s="261"/>
      <c r="U753" s="14"/>
      <c r="V753" s="14"/>
      <c r="W753" s="14"/>
      <c r="X753" s="14"/>
      <c r="Y753" s="14"/>
      <c r="Z753" s="14"/>
      <c r="AA753" s="14"/>
      <c r="AB753" s="14"/>
      <c r="AC753" s="14"/>
      <c r="AD753" s="14"/>
      <c r="AE753" s="14"/>
      <c r="AT753" s="262" t="s">
        <v>146</v>
      </c>
      <c r="AU753" s="262" t="s">
        <v>84</v>
      </c>
      <c r="AV753" s="14" t="s">
        <v>84</v>
      </c>
      <c r="AW753" s="14" t="s">
        <v>4</v>
      </c>
      <c r="AX753" s="14" t="s">
        <v>82</v>
      </c>
      <c r="AY753" s="262" t="s">
        <v>137</v>
      </c>
    </row>
    <row r="754" s="12" customFormat="1" ht="25.92" customHeight="1">
      <c r="A754" s="12"/>
      <c r="B754" s="211"/>
      <c r="C754" s="212"/>
      <c r="D754" s="213" t="s">
        <v>73</v>
      </c>
      <c r="E754" s="214" t="s">
        <v>1032</v>
      </c>
      <c r="F754" s="214" t="s">
        <v>1033</v>
      </c>
      <c r="G754" s="212"/>
      <c r="H754" s="212"/>
      <c r="I754" s="215"/>
      <c r="J754" s="216">
        <f>BK754</f>
        <v>0</v>
      </c>
      <c r="K754" s="212"/>
      <c r="L754" s="217"/>
      <c r="M754" s="218"/>
      <c r="N754" s="219"/>
      <c r="O754" s="219"/>
      <c r="P754" s="220">
        <f>SUM(P755:P757)</f>
        <v>0</v>
      </c>
      <c r="Q754" s="219"/>
      <c r="R754" s="220">
        <f>SUM(R755:R757)</f>
        <v>0</v>
      </c>
      <c r="S754" s="219"/>
      <c r="T754" s="221">
        <f>SUM(T755:T757)</f>
        <v>0</v>
      </c>
      <c r="U754" s="12"/>
      <c r="V754" s="12"/>
      <c r="W754" s="12"/>
      <c r="X754" s="12"/>
      <c r="Y754" s="12"/>
      <c r="Z754" s="12"/>
      <c r="AA754" s="12"/>
      <c r="AB754" s="12"/>
      <c r="AC754" s="12"/>
      <c r="AD754" s="12"/>
      <c r="AE754" s="12"/>
      <c r="AR754" s="222" t="s">
        <v>144</v>
      </c>
      <c r="AT754" s="223" t="s">
        <v>73</v>
      </c>
      <c r="AU754" s="223" t="s">
        <v>74</v>
      </c>
      <c r="AY754" s="222" t="s">
        <v>137</v>
      </c>
      <c r="BK754" s="224">
        <f>SUM(BK755:BK757)</f>
        <v>0</v>
      </c>
    </row>
    <row r="755" s="2" customFormat="1" ht="16.5" customHeight="1">
      <c r="A755" s="38"/>
      <c r="B755" s="39"/>
      <c r="C755" s="227" t="s">
        <v>1034</v>
      </c>
      <c r="D755" s="227" t="s">
        <v>140</v>
      </c>
      <c r="E755" s="228" t="s">
        <v>1035</v>
      </c>
      <c r="F755" s="229" t="s">
        <v>1036</v>
      </c>
      <c r="G755" s="230" t="s">
        <v>1037</v>
      </c>
      <c r="H755" s="231">
        <v>50</v>
      </c>
      <c r="I755" s="232"/>
      <c r="J755" s="233">
        <f>ROUND(I755*H755,2)</f>
        <v>0</v>
      </c>
      <c r="K755" s="234"/>
      <c r="L755" s="44"/>
      <c r="M755" s="235" t="s">
        <v>1</v>
      </c>
      <c r="N755" s="236" t="s">
        <v>39</v>
      </c>
      <c r="O755" s="91"/>
      <c r="P755" s="237">
        <f>O755*H755</f>
        <v>0</v>
      </c>
      <c r="Q755" s="237">
        <v>0</v>
      </c>
      <c r="R755" s="237">
        <f>Q755*H755</f>
        <v>0</v>
      </c>
      <c r="S755" s="237">
        <v>0</v>
      </c>
      <c r="T755" s="238">
        <f>S755*H755</f>
        <v>0</v>
      </c>
      <c r="U755" s="38"/>
      <c r="V755" s="38"/>
      <c r="W755" s="38"/>
      <c r="X755" s="38"/>
      <c r="Y755" s="38"/>
      <c r="Z755" s="38"/>
      <c r="AA755" s="38"/>
      <c r="AB755" s="38"/>
      <c r="AC755" s="38"/>
      <c r="AD755" s="38"/>
      <c r="AE755" s="38"/>
      <c r="AR755" s="239" t="s">
        <v>899</v>
      </c>
      <c r="AT755" s="239" t="s">
        <v>140</v>
      </c>
      <c r="AU755" s="239" t="s">
        <v>82</v>
      </c>
      <c r="AY755" s="17" t="s">
        <v>137</v>
      </c>
      <c r="BE755" s="240">
        <f>IF(N755="základní",J755,0)</f>
        <v>0</v>
      </c>
      <c r="BF755" s="240">
        <f>IF(N755="snížená",J755,0)</f>
        <v>0</v>
      </c>
      <c r="BG755" s="240">
        <f>IF(N755="zákl. přenesená",J755,0)</f>
        <v>0</v>
      </c>
      <c r="BH755" s="240">
        <f>IF(N755="sníž. přenesená",J755,0)</f>
        <v>0</v>
      </c>
      <c r="BI755" s="240">
        <f>IF(N755="nulová",J755,0)</f>
        <v>0</v>
      </c>
      <c r="BJ755" s="17" t="s">
        <v>82</v>
      </c>
      <c r="BK755" s="240">
        <f>ROUND(I755*H755,2)</f>
        <v>0</v>
      </c>
      <c r="BL755" s="17" t="s">
        <v>899</v>
      </c>
      <c r="BM755" s="239" t="s">
        <v>1038</v>
      </c>
    </row>
    <row r="756" s="2" customFormat="1" ht="16.5" customHeight="1">
      <c r="A756" s="38"/>
      <c r="B756" s="39"/>
      <c r="C756" s="227" t="s">
        <v>1039</v>
      </c>
      <c r="D756" s="227" t="s">
        <v>140</v>
      </c>
      <c r="E756" s="228" t="s">
        <v>1040</v>
      </c>
      <c r="F756" s="229" t="s">
        <v>1041</v>
      </c>
      <c r="G756" s="230" t="s">
        <v>1037</v>
      </c>
      <c r="H756" s="231">
        <v>100</v>
      </c>
      <c r="I756" s="232"/>
      <c r="J756" s="233">
        <f>ROUND(I756*H756,2)</f>
        <v>0</v>
      </c>
      <c r="K756" s="234"/>
      <c r="L756" s="44"/>
      <c r="M756" s="235" t="s">
        <v>1</v>
      </c>
      <c r="N756" s="236" t="s">
        <v>39</v>
      </c>
      <c r="O756" s="91"/>
      <c r="P756" s="237">
        <f>O756*H756</f>
        <v>0</v>
      </c>
      <c r="Q756" s="237">
        <v>0</v>
      </c>
      <c r="R756" s="237">
        <f>Q756*H756</f>
        <v>0</v>
      </c>
      <c r="S756" s="237">
        <v>0</v>
      </c>
      <c r="T756" s="238">
        <f>S756*H756</f>
        <v>0</v>
      </c>
      <c r="U756" s="38"/>
      <c r="V756" s="38"/>
      <c r="W756" s="38"/>
      <c r="X756" s="38"/>
      <c r="Y756" s="38"/>
      <c r="Z756" s="38"/>
      <c r="AA756" s="38"/>
      <c r="AB756" s="38"/>
      <c r="AC756" s="38"/>
      <c r="AD756" s="38"/>
      <c r="AE756" s="38"/>
      <c r="AR756" s="239" t="s">
        <v>899</v>
      </c>
      <c r="AT756" s="239" t="s">
        <v>140</v>
      </c>
      <c r="AU756" s="239" t="s">
        <v>82</v>
      </c>
      <c r="AY756" s="17" t="s">
        <v>137</v>
      </c>
      <c r="BE756" s="240">
        <f>IF(N756="základní",J756,0)</f>
        <v>0</v>
      </c>
      <c r="BF756" s="240">
        <f>IF(N756="snížená",J756,0)</f>
        <v>0</v>
      </c>
      <c r="BG756" s="240">
        <f>IF(N756="zákl. přenesená",J756,0)</f>
        <v>0</v>
      </c>
      <c r="BH756" s="240">
        <f>IF(N756="sníž. přenesená",J756,0)</f>
        <v>0</v>
      </c>
      <c r="BI756" s="240">
        <f>IF(N756="nulová",J756,0)</f>
        <v>0</v>
      </c>
      <c r="BJ756" s="17" t="s">
        <v>82</v>
      </c>
      <c r="BK756" s="240">
        <f>ROUND(I756*H756,2)</f>
        <v>0</v>
      </c>
      <c r="BL756" s="17" t="s">
        <v>899</v>
      </c>
      <c r="BM756" s="239" t="s">
        <v>1042</v>
      </c>
    </row>
    <row r="757" s="2" customFormat="1" ht="16.5" customHeight="1">
      <c r="A757" s="38"/>
      <c r="B757" s="39"/>
      <c r="C757" s="227" t="s">
        <v>1043</v>
      </c>
      <c r="D757" s="227" t="s">
        <v>140</v>
      </c>
      <c r="E757" s="228" t="s">
        <v>1044</v>
      </c>
      <c r="F757" s="229" t="s">
        <v>1045</v>
      </c>
      <c r="G757" s="230" t="s">
        <v>1037</v>
      </c>
      <c r="H757" s="231">
        <v>150</v>
      </c>
      <c r="I757" s="232"/>
      <c r="J757" s="233">
        <f>ROUND(I757*H757,2)</f>
        <v>0</v>
      </c>
      <c r="K757" s="234"/>
      <c r="L757" s="44"/>
      <c r="M757" s="235" t="s">
        <v>1</v>
      </c>
      <c r="N757" s="236" t="s">
        <v>39</v>
      </c>
      <c r="O757" s="91"/>
      <c r="P757" s="237">
        <f>O757*H757</f>
        <v>0</v>
      </c>
      <c r="Q757" s="237">
        <v>0</v>
      </c>
      <c r="R757" s="237">
        <f>Q757*H757</f>
        <v>0</v>
      </c>
      <c r="S757" s="237">
        <v>0</v>
      </c>
      <c r="T757" s="238">
        <f>S757*H757</f>
        <v>0</v>
      </c>
      <c r="U757" s="38"/>
      <c r="V757" s="38"/>
      <c r="W757" s="38"/>
      <c r="X757" s="38"/>
      <c r="Y757" s="38"/>
      <c r="Z757" s="38"/>
      <c r="AA757" s="38"/>
      <c r="AB757" s="38"/>
      <c r="AC757" s="38"/>
      <c r="AD757" s="38"/>
      <c r="AE757" s="38"/>
      <c r="AR757" s="239" t="s">
        <v>899</v>
      </c>
      <c r="AT757" s="239" t="s">
        <v>140</v>
      </c>
      <c r="AU757" s="239" t="s">
        <v>82</v>
      </c>
      <c r="AY757" s="17" t="s">
        <v>137</v>
      </c>
      <c r="BE757" s="240">
        <f>IF(N757="základní",J757,0)</f>
        <v>0</v>
      </c>
      <c r="BF757" s="240">
        <f>IF(N757="snížená",J757,0)</f>
        <v>0</v>
      </c>
      <c r="BG757" s="240">
        <f>IF(N757="zákl. přenesená",J757,0)</f>
        <v>0</v>
      </c>
      <c r="BH757" s="240">
        <f>IF(N757="sníž. přenesená",J757,0)</f>
        <v>0</v>
      </c>
      <c r="BI757" s="240">
        <f>IF(N757="nulová",J757,0)</f>
        <v>0</v>
      </c>
      <c r="BJ757" s="17" t="s">
        <v>82</v>
      </c>
      <c r="BK757" s="240">
        <f>ROUND(I757*H757,2)</f>
        <v>0</v>
      </c>
      <c r="BL757" s="17" t="s">
        <v>899</v>
      </c>
      <c r="BM757" s="239" t="s">
        <v>1046</v>
      </c>
    </row>
    <row r="758" s="12" customFormat="1" ht="25.92" customHeight="1">
      <c r="A758" s="12"/>
      <c r="B758" s="211"/>
      <c r="C758" s="212"/>
      <c r="D758" s="213" t="s">
        <v>73</v>
      </c>
      <c r="E758" s="214" t="s">
        <v>1047</v>
      </c>
      <c r="F758" s="214" t="s">
        <v>1048</v>
      </c>
      <c r="G758" s="212"/>
      <c r="H758" s="212"/>
      <c r="I758" s="215"/>
      <c r="J758" s="216">
        <f>BK758</f>
        <v>0</v>
      </c>
      <c r="K758" s="212"/>
      <c r="L758" s="217"/>
      <c r="M758" s="218"/>
      <c r="N758" s="219"/>
      <c r="O758" s="219"/>
      <c r="P758" s="220">
        <f>SUM(P759:P768)</f>
        <v>0</v>
      </c>
      <c r="Q758" s="219"/>
      <c r="R758" s="220">
        <f>SUM(R759:R768)</f>
        <v>0</v>
      </c>
      <c r="S758" s="219"/>
      <c r="T758" s="221">
        <f>SUM(T759:T768)</f>
        <v>0</v>
      </c>
      <c r="U758" s="12"/>
      <c r="V758" s="12"/>
      <c r="W758" s="12"/>
      <c r="X758" s="12"/>
      <c r="Y758" s="12"/>
      <c r="Z758" s="12"/>
      <c r="AA758" s="12"/>
      <c r="AB758" s="12"/>
      <c r="AC758" s="12"/>
      <c r="AD758" s="12"/>
      <c r="AE758" s="12"/>
      <c r="AR758" s="222" t="s">
        <v>144</v>
      </c>
      <c r="AT758" s="223" t="s">
        <v>73</v>
      </c>
      <c r="AU758" s="223" t="s">
        <v>74</v>
      </c>
      <c r="AY758" s="222" t="s">
        <v>137</v>
      </c>
      <c r="BK758" s="224">
        <f>SUM(BK759:BK768)</f>
        <v>0</v>
      </c>
    </row>
    <row r="759" s="2" customFormat="1" ht="24.15" customHeight="1">
      <c r="A759" s="38"/>
      <c r="B759" s="39"/>
      <c r="C759" s="227" t="s">
        <v>1049</v>
      </c>
      <c r="D759" s="227" t="s">
        <v>140</v>
      </c>
      <c r="E759" s="228" t="s">
        <v>1050</v>
      </c>
      <c r="F759" s="229" t="s">
        <v>1051</v>
      </c>
      <c r="G759" s="230" t="s">
        <v>486</v>
      </c>
      <c r="H759" s="231">
        <v>1</v>
      </c>
      <c r="I759" s="232"/>
      <c r="J759" s="233">
        <f>ROUND(I759*H759,2)</f>
        <v>0</v>
      </c>
      <c r="K759" s="234"/>
      <c r="L759" s="44"/>
      <c r="M759" s="235" t="s">
        <v>1</v>
      </c>
      <c r="N759" s="236" t="s">
        <v>39</v>
      </c>
      <c r="O759" s="91"/>
      <c r="P759" s="237">
        <f>O759*H759</f>
        <v>0</v>
      </c>
      <c r="Q759" s="237">
        <v>0</v>
      </c>
      <c r="R759" s="237">
        <f>Q759*H759</f>
        <v>0</v>
      </c>
      <c r="S759" s="237">
        <v>0</v>
      </c>
      <c r="T759" s="238">
        <f>S759*H759</f>
        <v>0</v>
      </c>
      <c r="U759" s="38"/>
      <c r="V759" s="38"/>
      <c r="W759" s="38"/>
      <c r="X759" s="38"/>
      <c r="Y759" s="38"/>
      <c r="Z759" s="38"/>
      <c r="AA759" s="38"/>
      <c r="AB759" s="38"/>
      <c r="AC759" s="38"/>
      <c r="AD759" s="38"/>
      <c r="AE759" s="38"/>
      <c r="AR759" s="239" t="s">
        <v>899</v>
      </c>
      <c r="AT759" s="239" t="s">
        <v>140</v>
      </c>
      <c r="AU759" s="239" t="s">
        <v>82</v>
      </c>
      <c r="AY759" s="17" t="s">
        <v>137</v>
      </c>
      <c r="BE759" s="240">
        <f>IF(N759="základní",J759,0)</f>
        <v>0</v>
      </c>
      <c r="BF759" s="240">
        <f>IF(N759="snížená",J759,0)</f>
        <v>0</v>
      </c>
      <c r="BG759" s="240">
        <f>IF(N759="zákl. přenesená",J759,0)</f>
        <v>0</v>
      </c>
      <c r="BH759" s="240">
        <f>IF(N759="sníž. přenesená",J759,0)</f>
        <v>0</v>
      </c>
      <c r="BI759" s="240">
        <f>IF(N759="nulová",J759,0)</f>
        <v>0</v>
      </c>
      <c r="BJ759" s="17" t="s">
        <v>82</v>
      </c>
      <c r="BK759" s="240">
        <f>ROUND(I759*H759,2)</f>
        <v>0</v>
      </c>
      <c r="BL759" s="17" t="s">
        <v>899</v>
      </c>
      <c r="BM759" s="239" t="s">
        <v>1052</v>
      </c>
    </row>
    <row r="760" s="2" customFormat="1">
      <c r="A760" s="38"/>
      <c r="B760" s="39"/>
      <c r="C760" s="40"/>
      <c r="D760" s="243" t="s">
        <v>258</v>
      </c>
      <c r="E760" s="40"/>
      <c r="F760" s="285" t="s">
        <v>1053</v>
      </c>
      <c r="G760" s="40"/>
      <c r="H760" s="40"/>
      <c r="I760" s="286"/>
      <c r="J760" s="40"/>
      <c r="K760" s="40"/>
      <c r="L760" s="44"/>
      <c r="M760" s="287"/>
      <c r="N760" s="288"/>
      <c r="O760" s="91"/>
      <c r="P760" s="91"/>
      <c r="Q760" s="91"/>
      <c r="R760" s="91"/>
      <c r="S760" s="91"/>
      <c r="T760" s="92"/>
      <c r="U760" s="38"/>
      <c r="V760" s="38"/>
      <c r="W760" s="38"/>
      <c r="X760" s="38"/>
      <c r="Y760" s="38"/>
      <c r="Z760" s="38"/>
      <c r="AA760" s="38"/>
      <c r="AB760" s="38"/>
      <c r="AC760" s="38"/>
      <c r="AD760" s="38"/>
      <c r="AE760" s="38"/>
      <c r="AT760" s="17" t="s">
        <v>258</v>
      </c>
      <c r="AU760" s="17" t="s">
        <v>82</v>
      </c>
    </row>
    <row r="761" s="2" customFormat="1" ht="16.5" customHeight="1">
      <c r="A761" s="38"/>
      <c r="B761" s="39"/>
      <c r="C761" s="227" t="s">
        <v>1054</v>
      </c>
      <c r="D761" s="227" t="s">
        <v>140</v>
      </c>
      <c r="E761" s="228" t="s">
        <v>1055</v>
      </c>
      <c r="F761" s="229" t="s">
        <v>1056</v>
      </c>
      <c r="G761" s="230" t="s">
        <v>486</v>
      </c>
      <c r="H761" s="231">
        <v>1</v>
      </c>
      <c r="I761" s="232"/>
      <c r="J761" s="233">
        <f>ROUND(I761*H761,2)</f>
        <v>0</v>
      </c>
      <c r="K761" s="234"/>
      <c r="L761" s="44"/>
      <c r="M761" s="235" t="s">
        <v>1</v>
      </c>
      <c r="N761" s="236" t="s">
        <v>39</v>
      </c>
      <c r="O761" s="91"/>
      <c r="P761" s="237">
        <f>O761*H761</f>
        <v>0</v>
      </c>
      <c r="Q761" s="237">
        <v>0</v>
      </c>
      <c r="R761" s="237">
        <f>Q761*H761</f>
        <v>0</v>
      </c>
      <c r="S761" s="237">
        <v>0</v>
      </c>
      <c r="T761" s="238">
        <f>S761*H761</f>
        <v>0</v>
      </c>
      <c r="U761" s="38"/>
      <c r="V761" s="38"/>
      <c r="W761" s="38"/>
      <c r="X761" s="38"/>
      <c r="Y761" s="38"/>
      <c r="Z761" s="38"/>
      <c r="AA761" s="38"/>
      <c r="AB761" s="38"/>
      <c r="AC761" s="38"/>
      <c r="AD761" s="38"/>
      <c r="AE761" s="38"/>
      <c r="AR761" s="239" t="s">
        <v>899</v>
      </c>
      <c r="AT761" s="239" t="s">
        <v>140</v>
      </c>
      <c r="AU761" s="239" t="s">
        <v>82</v>
      </c>
      <c r="AY761" s="17" t="s">
        <v>137</v>
      </c>
      <c r="BE761" s="240">
        <f>IF(N761="základní",J761,0)</f>
        <v>0</v>
      </c>
      <c r="BF761" s="240">
        <f>IF(N761="snížená",J761,0)</f>
        <v>0</v>
      </c>
      <c r="BG761" s="240">
        <f>IF(N761="zákl. přenesená",J761,0)</f>
        <v>0</v>
      </c>
      <c r="BH761" s="240">
        <f>IF(N761="sníž. přenesená",J761,0)</f>
        <v>0</v>
      </c>
      <c r="BI761" s="240">
        <f>IF(N761="nulová",J761,0)</f>
        <v>0</v>
      </c>
      <c r="BJ761" s="17" t="s">
        <v>82</v>
      </c>
      <c r="BK761" s="240">
        <f>ROUND(I761*H761,2)</f>
        <v>0</v>
      </c>
      <c r="BL761" s="17" t="s">
        <v>899</v>
      </c>
      <c r="BM761" s="239" t="s">
        <v>1057</v>
      </c>
    </row>
    <row r="762" s="2" customFormat="1">
      <c r="A762" s="38"/>
      <c r="B762" s="39"/>
      <c r="C762" s="40"/>
      <c r="D762" s="243" t="s">
        <v>258</v>
      </c>
      <c r="E762" s="40"/>
      <c r="F762" s="285" t="s">
        <v>1058</v>
      </c>
      <c r="G762" s="40"/>
      <c r="H762" s="40"/>
      <c r="I762" s="286"/>
      <c r="J762" s="40"/>
      <c r="K762" s="40"/>
      <c r="L762" s="44"/>
      <c r="M762" s="287"/>
      <c r="N762" s="288"/>
      <c r="O762" s="91"/>
      <c r="P762" s="91"/>
      <c r="Q762" s="91"/>
      <c r="R762" s="91"/>
      <c r="S762" s="91"/>
      <c r="T762" s="92"/>
      <c r="U762" s="38"/>
      <c r="V762" s="38"/>
      <c r="W762" s="38"/>
      <c r="X762" s="38"/>
      <c r="Y762" s="38"/>
      <c r="Z762" s="38"/>
      <c r="AA762" s="38"/>
      <c r="AB762" s="38"/>
      <c r="AC762" s="38"/>
      <c r="AD762" s="38"/>
      <c r="AE762" s="38"/>
      <c r="AT762" s="17" t="s">
        <v>258</v>
      </c>
      <c r="AU762" s="17" t="s">
        <v>82</v>
      </c>
    </row>
    <row r="763" s="2" customFormat="1" ht="37.8" customHeight="1">
      <c r="A763" s="38"/>
      <c r="B763" s="39"/>
      <c r="C763" s="227" t="s">
        <v>1059</v>
      </c>
      <c r="D763" s="227" t="s">
        <v>140</v>
      </c>
      <c r="E763" s="228" t="s">
        <v>1060</v>
      </c>
      <c r="F763" s="229" t="s">
        <v>1061</v>
      </c>
      <c r="G763" s="230" t="s">
        <v>154</v>
      </c>
      <c r="H763" s="231">
        <v>600</v>
      </c>
      <c r="I763" s="232"/>
      <c r="J763" s="233">
        <f>ROUND(I763*H763,2)</f>
        <v>0</v>
      </c>
      <c r="K763" s="234"/>
      <c r="L763" s="44"/>
      <c r="M763" s="235" t="s">
        <v>1</v>
      </c>
      <c r="N763" s="236" t="s">
        <v>39</v>
      </c>
      <c r="O763" s="91"/>
      <c r="P763" s="237">
        <f>O763*H763</f>
        <v>0</v>
      </c>
      <c r="Q763" s="237">
        <v>0</v>
      </c>
      <c r="R763" s="237">
        <f>Q763*H763</f>
        <v>0</v>
      </c>
      <c r="S763" s="237">
        <v>0</v>
      </c>
      <c r="T763" s="238">
        <f>S763*H763</f>
        <v>0</v>
      </c>
      <c r="U763" s="38"/>
      <c r="V763" s="38"/>
      <c r="W763" s="38"/>
      <c r="X763" s="38"/>
      <c r="Y763" s="38"/>
      <c r="Z763" s="38"/>
      <c r="AA763" s="38"/>
      <c r="AB763" s="38"/>
      <c r="AC763" s="38"/>
      <c r="AD763" s="38"/>
      <c r="AE763" s="38"/>
      <c r="AR763" s="239" t="s">
        <v>144</v>
      </c>
      <c r="AT763" s="239" t="s">
        <v>140</v>
      </c>
      <c r="AU763" s="239" t="s">
        <v>82</v>
      </c>
      <c r="AY763" s="17" t="s">
        <v>137</v>
      </c>
      <c r="BE763" s="240">
        <f>IF(N763="základní",J763,0)</f>
        <v>0</v>
      </c>
      <c r="BF763" s="240">
        <f>IF(N763="snížená",J763,0)</f>
        <v>0</v>
      </c>
      <c r="BG763" s="240">
        <f>IF(N763="zákl. přenesená",J763,0)</f>
        <v>0</v>
      </c>
      <c r="BH763" s="240">
        <f>IF(N763="sníž. přenesená",J763,0)</f>
        <v>0</v>
      </c>
      <c r="BI763" s="240">
        <f>IF(N763="nulová",J763,0)</f>
        <v>0</v>
      </c>
      <c r="BJ763" s="17" t="s">
        <v>82</v>
      </c>
      <c r="BK763" s="240">
        <f>ROUND(I763*H763,2)</f>
        <v>0</v>
      </c>
      <c r="BL763" s="17" t="s">
        <v>144</v>
      </c>
      <c r="BM763" s="239" t="s">
        <v>1062</v>
      </c>
    </row>
    <row r="764" s="2" customFormat="1">
      <c r="A764" s="38"/>
      <c r="B764" s="39"/>
      <c r="C764" s="40"/>
      <c r="D764" s="243" t="s">
        <v>258</v>
      </c>
      <c r="E764" s="40"/>
      <c r="F764" s="285" t="s">
        <v>1063</v>
      </c>
      <c r="G764" s="40"/>
      <c r="H764" s="40"/>
      <c r="I764" s="286"/>
      <c r="J764" s="40"/>
      <c r="K764" s="40"/>
      <c r="L764" s="44"/>
      <c r="M764" s="287"/>
      <c r="N764" s="288"/>
      <c r="O764" s="91"/>
      <c r="P764" s="91"/>
      <c r="Q764" s="91"/>
      <c r="R764" s="91"/>
      <c r="S764" s="91"/>
      <c r="T764" s="92"/>
      <c r="U764" s="38"/>
      <c r="V764" s="38"/>
      <c r="W764" s="38"/>
      <c r="X764" s="38"/>
      <c r="Y764" s="38"/>
      <c r="Z764" s="38"/>
      <c r="AA764" s="38"/>
      <c r="AB764" s="38"/>
      <c r="AC764" s="38"/>
      <c r="AD764" s="38"/>
      <c r="AE764" s="38"/>
      <c r="AT764" s="17" t="s">
        <v>258</v>
      </c>
      <c r="AU764" s="17" t="s">
        <v>82</v>
      </c>
    </row>
    <row r="765" s="2" customFormat="1" ht="24.15" customHeight="1">
      <c r="A765" s="38"/>
      <c r="B765" s="39"/>
      <c r="C765" s="227" t="s">
        <v>1064</v>
      </c>
      <c r="D765" s="227" t="s">
        <v>140</v>
      </c>
      <c r="E765" s="228" t="s">
        <v>1065</v>
      </c>
      <c r="F765" s="229" t="s">
        <v>1066</v>
      </c>
      <c r="G765" s="230" t="s">
        <v>486</v>
      </c>
      <c r="H765" s="231">
        <v>1</v>
      </c>
      <c r="I765" s="232"/>
      <c r="J765" s="233">
        <f>ROUND(I765*H765,2)</f>
        <v>0</v>
      </c>
      <c r="K765" s="234"/>
      <c r="L765" s="44"/>
      <c r="M765" s="235" t="s">
        <v>1</v>
      </c>
      <c r="N765" s="236" t="s">
        <v>39</v>
      </c>
      <c r="O765" s="91"/>
      <c r="P765" s="237">
        <f>O765*H765</f>
        <v>0</v>
      </c>
      <c r="Q765" s="237">
        <v>0</v>
      </c>
      <c r="R765" s="237">
        <f>Q765*H765</f>
        <v>0</v>
      </c>
      <c r="S765" s="237">
        <v>0</v>
      </c>
      <c r="T765" s="238">
        <f>S765*H765</f>
        <v>0</v>
      </c>
      <c r="U765" s="38"/>
      <c r="V765" s="38"/>
      <c r="W765" s="38"/>
      <c r="X765" s="38"/>
      <c r="Y765" s="38"/>
      <c r="Z765" s="38"/>
      <c r="AA765" s="38"/>
      <c r="AB765" s="38"/>
      <c r="AC765" s="38"/>
      <c r="AD765" s="38"/>
      <c r="AE765" s="38"/>
      <c r="AR765" s="239" t="s">
        <v>144</v>
      </c>
      <c r="AT765" s="239" t="s">
        <v>140</v>
      </c>
      <c r="AU765" s="239" t="s">
        <v>82</v>
      </c>
      <c r="AY765" s="17" t="s">
        <v>137</v>
      </c>
      <c r="BE765" s="240">
        <f>IF(N765="základní",J765,0)</f>
        <v>0</v>
      </c>
      <c r="BF765" s="240">
        <f>IF(N765="snížená",J765,0)</f>
        <v>0</v>
      </c>
      <c r="BG765" s="240">
        <f>IF(N765="zákl. přenesená",J765,0)</f>
        <v>0</v>
      </c>
      <c r="BH765" s="240">
        <f>IF(N765="sníž. přenesená",J765,0)</f>
        <v>0</v>
      </c>
      <c r="BI765" s="240">
        <f>IF(N765="nulová",J765,0)</f>
        <v>0</v>
      </c>
      <c r="BJ765" s="17" t="s">
        <v>82</v>
      </c>
      <c r="BK765" s="240">
        <f>ROUND(I765*H765,2)</f>
        <v>0</v>
      </c>
      <c r="BL765" s="17" t="s">
        <v>144</v>
      </c>
      <c r="BM765" s="239" t="s">
        <v>1067</v>
      </c>
    </row>
    <row r="766" s="2" customFormat="1" ht="24.15" customHeight="1">
      <c r="A766" s="38"/>
      <c r="B766" s="39"/>
      <c r="C766" s="227" t="s">
        <v>1068</v>
      </c>
      <c r="D766" s="227" t="s">
        <v>140</v>
      </c>
      <c r="E766" s="228" t="s">
        <v>1069</v>
      </c>
      <c r="F766" s="229" t="s">
        <v>1070</v>
      </c>
      <c r="G766" s="230" t="s">
        <v>486</v>
      </c>
      <c r="H766" s="231">
        <v>1</v>
      </c>
      <c r="I766" s="232"/>
      <c r="J766" s="233">
        <f>ROUND(I766*H766,2)</f>
        <v>0</v>
      </c>
      <c r="K766" s="234"/>
      <c r="L766" s="44"/>
      <c r="M766" s="235" t="s">
        <v>1</v>
      </c>
      <c r="N766" s="236" t="s">
        <v>39</v>
      </c>
      <c r="O766" s="91"/>
      <c r="P766" s="237">
        <f>O766*H766</f>
        <v>0</v>
      </c>
      <c r="Q766" s="237">
        <v>0</v>
      </c>
      <c r="R766" s="237">
        <f>Q766*H766</f>
        <v>0</v>
      </c>
      <c r="S766" s="237">
        <v>0</v>
      </c>
      <c r="T766" s="238">
        <f>S766*H766</f>
        <v>0</v>
      </c>
      <c r="U766" s="38"/>
      <c r="V766" s="38"/>
      <c r="W766" s="38"/>
      <c r="X766" s="38"/>
      <c r="Y766" s="38"/>
      <c r="Z766" s="38"/>
      <c r="AA766" s="38"/>
      <c r="AB766" s="38"/>
      <c r="AC766" s="38"/>
      <c r="AD766" s="38"/>
      <c r="AE766" s="38"/>
      <c r="AR766" s="239" t="s">
        <v>144</v>
      </c>
      <c r="AT766" s="239" t="s">
        <v>140</v>
      </c>
      <c r="AU766" s="239" t="s">
        <v>82</v>
      </c>
      <c r="AY766" s="17" t="s">
        <v>137</v>
      </c>
      <c r="BE766" s="240">
        <f>IF(N766="základní",J766,0)</f>
        <v>0</v>
      </c>
      <c r="BF766" s="240">
        <f>IF(N766="snížená",J766,0)</f>
        <v>0</v>
      </c>
      <c r="BG766" s="240">
        <f>IF(N766="zákl. přenesená",J766,0)</f>
        <v>0</v>
      </c>
      <c r="BH766" s="240">
        <f>IF(N766="sníž. přenesená",J766,0)</f>
        <v>0</v>
      </c>
      <c r="BI766" s="240">
        <f>IF(N766="nulová",J766,0)</f>
        <v>0</v>
      </c>
      <c r="BJ766" s="17" t="s">
        <v>82</v>
      </c>
      <c r="BK766" s="240">
        <f>ROUND(I766*H766,2)</f>
        <v>0</v>
      </c>
      <c r="BL766" s="17" t="s">
        <v>144</v>
      </c>
      <c r="BM766" s="239" t="s">
        <v>1071</v>
      </c>
    </row>
    <row r="767" s="2" customFormat="1" ht="21.75" customHeight="1">
      <c r="A767" s="38"/>
      <c r="B767" s="39"/>
      <c r="C767" s="227" t="s">
        <v>1072</v>
      </c>
      <c r="D767" s="227" t="s">
        <v>140</v>
      </c>
      <c r="E767" s="228" t="s">
        <v>1073</v>
      </c>
      <c r="F767" s="229" t="s">
        <v>1074</v>
      </c>
      <c r="G767" s="230" t="s">
        <v>486</v>
      </c>
      <c r="H767" s="231">
        <v>1</v>
      </c>
      <c r="I767" s="232"/>
      <c r="J767" s="233">
        <f>ROUND(I767*H767,2)</f>
        <v>0</v>
      </c>
      <c r="K767" s="234"/>
      <c r="L767" s="44"/>
      <c r="M767" s="235" t="s">
        <v>1</v>
      </c>
      <c r="N767" s="236" t="s">
        <v>39</v>
      </c>
      <c r="O767" s="91"/>
      <c r="P767" s="237">
        <f>O767*H767</f>
        <v>0</v>
      </c>
      <c r="Q767" s="237">
        <v>0</v>
      </c>
      <c r="R767" s="237">
        <f>Q767*H767</f>
        <v>0</v>
      </c>
      <c r="S767" s="237">
        <v>0</v>
      </c>
      <c r="T767" s="238">
        <f>S767*H767</f>
        <v>0</v>
      </c>
      <c r="U767" s="38"/>
      <c r="V767" s="38"/>
      <c r="W767" s="38"/>
      <c r="X767" s="38"/>
      <c r="Y767" s="38"/>
      <c r="Z767" s="38"/>
      <c r="AA767" s="38"/>
      <c r="AB767" s="38"/>
      <c r="AC767" s="38"/>
      <c r="AD767" s="38"/>
      <c r="AE767" s="38"/>
      <c r="AR767" s="239" t="s">
        <v>899</v>
      </c>
      <c r="AT767" s="239" t="s">
        <v>140</v>
      </c>
      <c r="AU767" s="239" t="s">
        <v>82</v>
      </c>
      <c r="AY767" s="17" t="s">
        <v>137</v>
      </c>
      <c r="BE767" s="240">
        <f>IF(N767="základní",J767,0)</f>
        <v>0</v>
      </c>
      <c r="BF767" s="240">
        <f>IF(N767="snížená",J767,0)</f>
        <v>0</v>
      </c>
      <c r="BG767" s="240">
        <f>IF(N767="zákl. přenesená",J767,0)</f>
        <v>0</v>
      </c>
      <c r="BH767" s="240">
        <f>IF(N767="sníž. přenesená",J767,0)</f>
        <v>0</v>
      </c>
      <c r="BI767" s="240">
        <f>IF(N767="nulová",J767,0)</f>
        <v>0</v>
      </c>
      <c r="BJ767" s="17" t="s">
        <v>82</v>
      </c>
      <c r="BK767" s="240">
        <f>ROUND(I767*H767,2)</f>
        <v>0</v>
      </c>
      <c r="BL767" s="17" t="s">
        <v>899</v>
      </c>
      <c r="BM767" s="239" t="s">
        <v>1075</v>
      </c>
    </row>
    <row r="768" s="2" customFormat="1" ht="24.15" customHeight="1">
      <c r="A768" s="38"/>
      <c r="B768" s="39"/>
      <c r="C768" s="227" t="s">
        <v>1076</v>
      </c>
      <c r="D768" s="227" t="s">
        <v>140</v>
      </c>
      <c r="E768" s="228" t="s">
        <v>1077</v>
      </c>
      <c r="F768" s="229" t="s">
        <v>1078</v>
      </c>
      <c r="G768" s="230" t="s">
        <v>1079</v>
      </c>
      <c r="H768" s="231">
        <v>1</v>
      </c>
      <c r="I768" s="232"/>
      <c r="J768" s="233">
        <f>ROUND(I768*H768,2)</f>
        <v>0</v>
      </c>
      <c r="K768" s="234"/>
      <c r="L768" s="44"/>
      <c r="M768" s="290" t="s">
        <v>1</v>
      </c>
      <c r="N768" s="291" t="s">
        <v>39</v>
      </c>
      <c r="O768" s="292"/>
      <c r="P768" s="293">
        <f>O768*H768</f>
        <v>0</v>
      </c>
      <c r="Q768" s="293">
        <v>0</v>
      </c>
      <c r="R768" s="293">
        <f>Q768*H768</f>
        <v>0</v>
      </c>
      <c r="S768" s="293">
        <v>0</v>
      </c>
      <c r="T768" s="294">
        <f>S768*H768</f>
        <v>0</v>
      </c>
      <c r="U768" s="38"/>
      <c r="V768" s="38"/>
      <c r="W768" s="38"/>
      <c r="X768" s="38"/>
      <c r="Y768" s="38"/>
      <c r="Z768" s="38"/>
      <c r="AA768" s="38"/>
      <c r="AB768" s="38"/>
      <c r="AC768" s="38"/>
      <c r="AD768" s="38"/>
      <c r="AE768" s="38"/>
      <c r="AR768" s="239" t="s">
        <v>899</v>
      </c>
      <c r="AT768" s="239" t="s">
        <v>140</v>
      </c>
      <c r="AU768" s="239" t="s">
        <v>82</v>
      </c>
      <c r="AY768" s="17" t="s">
        <v>137</v>
      </c>
      <c r="BE768" s="240">
        <f>IF(N768="základní",J768,0)</f>
        <v>0</v>
      </c>
      <c r="BF768" s="240">
        <f>IF(N768="snížená",J768,0)</f>
        <v>0</v>
      </c>
      <c r="BG768" s="240">
        <f>IF(N768="zákl. přenesená",J768,0)</f>
        <v>0</v>
      </c>
      <c r="BH768" s="240">
        <f>IF(N768="sníž. přenesená",J768,0)</f>
        <v>0</v>
      </c>
      <c r="BI768" s="240">
        <f>IF(N768="nulová",J768,0)</f>
        <v>0</v>
      </c>
      <c r="BJ768" s="17" t="s">
        <v>82</v>
      </c>
      <c r="BK768" s="240">
        <f>ROUND(I768*H768,2)</f>
        <v>0</v>
      </c>
      <c r="BL768" s="17" t="s">
        <v>899</v>
      </c>
      <c r="BM768" s="239" t="s">
        <v>1080</v>
      </c>
    </row>
    <row r="769" s="2" customFormat="1" ht="6.96" customHeight="1">
      <c r="A769" s="38"/>
      <c r="B769" s="66"/>
      <c r="C769" s="67"/>
      <c r="D769" s="67"/>
      <c r="E769" s="67"/>
      <c r="F769" s="67"/>
      <c r="G769" s="67"/>
      <c r="H769" s="67"/>
      <c r="I769" s="67"/>
      <c r="J769" s="67"/>
      <c r="K769" s="67"/>
      <c r="L769" s="44"/>
      <c r="M769" s="38"/>
      <c r="O769" s="38"/>
      <c r="P769" s="38"/>
      <c r="Q769" s="38"/>
      <c r="R769" s="38"/>
      <c r="S769" s="38"/>
      <c r="T769" s="38"/>
      <c r="U769" s="38"/>
      <c r="V769" s="38"/>
      <c r="W769" s="38"/>
      <c r="X769" s="38"/>
      <c r="Y769" s="38"/>
      <c r="Z769" s="38"/>
      <c r="AA769" s="38"/>
      <c r="AB769" s="38"/>
      <c r="AC769" s="38"/>
      <c r="AD769" s="38"/>
      <c r="AE769" s="38"/>
    </row>
  </sheetData>
  <sheetProtection sheet="1" autoFilter="0" formatColumns="0" formatRows="0" objects="1" scenarios="1" spinCount="100000" saltValue="agWWF+PyO/IBh03GUtohaJde3u7Zf9MXFYtl6FjC1htTtPNMsnpbe9E2gA57+cTrX+K+ab7kI95pvg8SDgWqQw==" hashValue="nFN6BMSckPDL7mHsZLArv4jqQYHtSDGkjPASvuCmvgpBEqlzi0AYUunM4+c6HpRGIrA1pxEfzk37PuO3DNSt+w==" algorithmName="SHA-512" password="D81F"/>
  <autoFilter ref="C133:K768"/>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s="1" customFormat="1" ht="6.96" customHeight="1">
      <c r="B3" s="146"/>
      <c r="C3" s="147"/>
      <c r="D3" s="147"/>
      <c r="E3" s="147"/>
      <c r="F3" s="147"/>
      <c r="G3" s="147"/>
      <c r="H3" s="147"/>
      <c r="I3" s="147"/>
      <c r="J3" s="147"/>
      <c r="K3" s="147"/>
      <c r="L3" s="20"/>
      <c r="AT3" s="17" t="s">
        <v>84</v>
      </c>
    </row>
    <row r="4" s="1" customFormat="1" ht="24.96" customHeight="1">
      <c r="B4" s="20"/>
      <c r="D4" s="148" t="s">
        <v>95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MŠ Bynina - stropy nad 2.NP, nový krov</v>
      </c>
      <c r="F7" s="150"/>
      <c r="G7" s="150"/>
      <c r="H7" s="150"/>
      <c r="L7" s="20"/>
    </row>
    <row r="8" s="1" customFormat="1" ht="12" customHeight="1">
      <c r="B8" s="20"/>
      <c r="D8" s="150" t="s">
        <v>96</v>
      </c>
      <c r="L8" s="20"/>
    </row>
    <row r="9" s="2" customFormat="1" ht="16.5" customHeight="1">
      <c r="A9" s="38"/>
      <c r="B9" s="44"/>
      <c r="C9" s="38"/>
      <c r="D9" s="38"/>
      <c r="E9" s="151" t="s">
        <v>1081</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1082</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1083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16. 6. 2025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26</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27</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26</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29</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26</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31</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26</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32</v>
      </c>
      <c r="E28" s="38"/>
      <c r="F28" s="38"/>
      <c r="G28" s="38"/>
      <c r="H28" s="38"/>
      <c r="I28" s="38"/>
      <c r="J28" s="38"/>
      <c r="K28" s="38"/>
      <c r="L28" s="63"/>
      <c r="S28" s="38"/>
      <c r="T28" s="38"/>
      <c r="U28" s="38"/>
      <c r="V28" s="38"/>
      <c r="W28" s="38"/>
      <c r="X28" s="38"/>
      <c r="Y28" s="38"/>
      <c r="Z28" s="38"/>
      <c r="AA28" s="38"/>
      <c r="AB28" s="38"/>
      <c r="AC28" s="38"/>
      <c r="AD28" s="38"/>
      <c r="AE28" s="38"/>
    </row>
    <row r="29" s="8" customFormat="1" ht="83.25" customHeight="1">
      <c r="A29" s="154"/>
      <c r="B29" s="155"/>
      <c r="C29" s="154"/>
      <c r="D29" s="154"/>
      <c r="E29" s="156" t="s">
        <v>98</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34</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36</v>
      </c>
      <c r="G34" s="38"/>
      <c r="H34" s="38"/>
      <c r="I34" s="161" t="s">
        <v>35</v>
      </c>
      <c r="J34" s="161" t="s">
        <v>37</v>
      </c>
      <c r="K34" s="38"/>
      <c r="L34" s="63"/>
      <c r="S34" s="38"/>
      <c r="T34" s="38"/>
      <c r="U34" s="38"/>
      <c r="V34" s="38"/>
      <c r="W34" s="38"/>
      <c r="X34" s="38"/>
      <c r="Y34" s="38"/>
      <c r="Z34" s="38"/>
      <c r="AA34" s="38"/>
      <c r="AB34" s="38"/>
      <c r="AC34" s="38"/>
      <c r="AD34" s="38"/>
      <c r="AE34" s="38"/>
    </row>
    <row r="35" s="2" customFormat="1" ht="14.4" customHeight="1">
      <c r="A35" s="38"/>
      <c r="B35" s="44"/>
      <c r="C35" s="38"/>
      <c r="D35" s="162" t="s">
        <v>38</v>
      </c>
      <c r="E35" s="150" t="s">
        <v>39</v>
      </c>
      <c r="F35" s="163">
        <f>ROUND((SUM(BE122:BE125)),  2)</f>
        <v>0</v>
      </c>
      <c r="G35" s="38"/>
      <c r="H35" s="38"/>
      <c r="I35" s="164">
        <v>0.20999999999999999</v>
      </c>
      <c r="J35" s="163">
        <f>ROUND(((SUM(BE122:BE125))*I35),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40</v>
      </c>
      <c r="F36" s="163">
        <f>ROUND((SUM(BF122:BF125)),  2)</f>
        <v>0</v>
      </c>
      <c r="G36" s="38"/>
      <c r="H36" s="38"/>
      <c r="I36" s="164">
        <v>0.12</v>
      </c>
      <c r="J36" s="163">
        <f>ROUND(((SUM(BF122:BF125))*I36),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41</v>
      </c>
      <c r="F37" s="163">
        <f>ROUND((SUM(BG122:BG125)),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42</v>
      </c>
      <c r="F38" s="163">
        <f>ROUND((SUM(BH122:BH125)),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43</v>
      </c>
      <c r="F39" s="163">
        <f>ROUND((SUM(BI122:BI125)),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44</v>
      </c>
      <c r="E41" s="167"/>
      <c r="F41" s="167"/>
      <c r="G41" s="168" t="s">
        <v>45</v>
      </c>
      <c r="H41" s="169" t="s">
        <v>46</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47</v>
      </c>
      <c r="E50" s="173"/>
      <c r="F50" s="173"/>
      <c r="G50" s="172" t="s">
        <v>48</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49</v>
      </c>
      <c r="E61" s="175"/>
      <c r="F61" s="176" t="s">
        <v>50</v>
      </c>
      <c r="G61" s="174" t="s">
        <v>49</v>
      </c>
      <c r="H61" s="175"/>
      <c r="I61" s="175"/>
      <c r="J61" s="177" t="s">
        <v>50</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51</v>
      </c>
      <c r="E65" s="178"/>
      <c r="F65" s="178"/>
      <c r="G65" s="172" t="s">
        <v>52</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49</v>
      </c>
      <c r="E76" s="175"/>
      <c r="F76" s="176" t="s">
        <v>50</v>
      </c>
      <c r="G76" s="174" t="s">
        <v>49</v>
      </c>
      <c r="H76" s="175"/>
      <c r="I76" s="175"/>
      <c r="J76" s="177" t="s">
        <v>50</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MŠ Bynina - stropy nad 2.NP, nový krov</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96</v>
      </c>
      <c r="D86" s="22"/>
      <c r="E86" s="22"/>
      <c r="F86" s="22"/>
      <c r="G86" s="22"/>
      <c r="H86" s="22"/>
      <c r="I86" s="22"/>
      <c r="J86" s="22"/>
      <c r="K86" s="22"/>
      <c r="L86" s="20"/>
    </row>
    <row r="87" s="2" customFormat="1" ht="16.5" customHeight="1">
      <c r="A87" s="38"/>
      <c r="B87" s="39"/>
      <c r="C87" s="40"/>
      <c r="D87" s="40"/>
      <c r="E87" s="183" t="s">
        <v>1081</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1082</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D.1.2.5 - TPS - Silnoproud</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16. 6. 2025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29</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27</v>
      </c>
      <c r="D94" s="40"/>
      <c r="E94" s="40"/>
      <c r="F94" s="27" t="str">
        <f>IF(E20="","",E20)</f>
        <v>Vyplň údaj</v>
      </c>
      <c r="G94" s="40"/>
      <c r="H94" s="40"/>
      <c r="I94" s="32" t="s">
        <v>31</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100</v>
      </c>
      <c r="D96" s="185"/>
      <c r="E96" s="185"/>
      <c r="F96" s="185"/>
      <c r="G96" s="185"/>
      <c r="H96" s="185"/>
      <c r="I96" s="185"/>
      <c r="J96" s="186" t="s">
        <v>101</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102</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103</v>
      </c>
    </row>
    <row r="99" s="9" customFormat="1" ht="24.96" customHeight="1">
      <c r="A99" s="9"/>
      <c r="B99" s="188"/>
      <c r="C99" s="189"/>
      <c r="D99" s="190" t="s">
        <v>1084</v>
      </c>
      <c r="E99" s="191"/>
      <c r="F99" s="191"/>
      <c r="G99" s="191"/>
      <c r="H99" s="191"/>
      <c r="I99" s="191"/>
      <c r="J99" s="192">
        <f>J123</f>
        <v>0</v>
      </c>
      <c r="K99" s="189"/>
      <c r="L99" s="193"/>
      <c r="S99" s="9"/>
      <c r="T99" s="9"/>
      <c r="U99" s="9"/>
      <c r="V99" s="9"/>
      <c r="W99" s="9"/>
      <c r="X99" s="9"/>
      <c r="Y99" s="9"/>
      <c r="Z99" s="9"/>
      <c r="AA99" s="9"/>
      <c r="AB99" s="9"/>
      <c r="AC99" s="9"/>
      <c r="AD99" s="9"/>
      <c r="AE99" s="9"/>
    </row>
    <row r="100" s="10" customFormat="1" ht="19.92" customHeight="1">
      <c r="A100" s="10"/>
      <c r="B100" s="194"/>
      <c r="C100" s="133"/>
      <c r="D100" s="195" t="s">
        <v>1085</v>
      </c>
      <c r="E100" s="196"/>
      <c r="F100" s="196"/>
      <c r="G100" s="196"/>
      <c r="H100" s="196"/>
      <c r="I100" s="196"/>
      <c r="J100" s="197">
        <f>J124</f>
        <v>0</v>
      </c>
      <c r="K100" s="133"/>
      <c r="L100" s="198"/>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122</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MŠ Bynina - stropy nad 2.NP, nový krov</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96</v>
      </c>
      <c r="D111" s="22"/>
      <c r="E111" s="22"/>
      <c r="F111" s="22"/>
      <c r="G111" s="22"/>
      <c r="H111" s="22"/>
      <c r="I111" s="22"/>
      <c r="J111" s="22"/>
      <c r="K111" s="22"/>
      <c r="L111" s="20"/>
    </row>
    <row r="112" s="2" customFormat="1" ht="16.5" customHeight="1">
      <c r="A112" s="38"/>
      <c r="B112" s="39"/>
      <c r="C112" s="40"/>
      <c r="D112" s="40"/>
      <c r="E112" s="183" t="s">
        <v>1081</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1082</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D.1.2.5 - TPS - Silnoproud</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 xml:space="preserve"> </v>
      </c>
      <c r="G116" s="40"/>
      <c r="H116" s="40"/>
      <c r="I116" s="32" t="s">
        <v>22</v>
      </c>
      <c r="J116" s="79" t="str">
        <f>IF(J14="","",J14)</f>
        <v>16. 6. 2025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5.15" customHeight="1">
      <c r="A118" s="38"/>
      <c r="B118" s="39"/>
      <c r="C118" s="32" t="s">
        <v>24</v>
      </c>
      <c r="D118" s="40"/>
      <c r="E118" s="40"/>
      <c r="F118" s="27" t="str">
        <f>E17</f>
        <v xml:space="preserve"> </v>
      </c>
      <c r="G118" s="40"/>
      <c r="H118" s="40"/>
      <c r="I118" s="32" t="s">
        <v>29</v>
      </c>
      <c r="J118" s="36" t="str">
        <f>E23</f>
        <v xml:space="preserve"> </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27</v>
      </c>
      <c r="D119" s="40"/>
      <c r="E119" s="40"/>
      <c r="F119" s="27" t="str">
        <f>IF(E20="","",E20)</f>
        <v>Vyplň údaj</v>
      </c>
      <c r="G119" s="40"/>
      <c r="H119" s="40"/>
      <c r="I119" s="32" t="s">
        <v>31</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9"/>
      <c r="B121" s="200"/>
      <c r="C121" s="201" t="s">
        <v>123</v>
      </c>
      <c r="D121" s="202" t="s">
        <v>59</v>
      </c>
      <c r="E121" s="202" t="s">
        <v>55</v>
      </c>
      <c r="F121" s="202" t="s">
        <v>56</v>
      </c>
      <c r="G121" s="202" t="s">
        <v>124</v>
      </c>
      <c r="H121" s="202" t="s">
        <v>125</v>
      </c>
      <c r="I121" s="202" t="s">
        <v>126</v>
      </c>
      <c r="J121" s="203" t="s">
        <v>101</v>
      </c>
      <c r="K121" s="204" t="s">
        <v>127</v>
      </c>
      <c r="L121" s="205"/>
      <c r="M121" s="100" t="s">
        <v>1</v>
      </c>
      <c r="N121" s="101" t="s">
        <v>38</v>
      </c>
      <c r="O121" s="101" t="s">
        <v>128</v>
      </c>
      <c r="P121" s="101" t="s">
        <v>129</v>
      </c>
      <c r="Q121" s="101" t="s">
        <v>130</v>
      </c>
      <c r="R121" s="101" t="s">
        <v>131</v>
      </c>
      <c r="S121" s="101" t="s">
        <v>132</v>
      </c>
      <c r="T121" s="102" t="s">
        <v>133</v>
      </c>
      <c r="U121" s="199"/>
      <c r="V121" s="199"/>
      <c r="W121" s="199"/>
      <c r="X121" s="199"/>
      <c r="Y121" s="199"/>
      <c r="Z121" s="199"/>
      <c r="AA121" s="199"/>
      <c r="AB121" s="199"/>
      <c r="AC121" s="199"/>
      <c r="AD121" s="199"/>
      <c r="AE121" s="199"/>
    </row>
    <row r="122" s="2" customFormat="1" ht="22.8" customHeight="1">
      <c r="A122" s="38"/>
      <c r="B122" s="39"/>
      <c r="C122" s="107" t="s">
        <v>134</v>
      </c>
      <c r="D122" s="40"/>
      <c r="E122" s="40"/>
      <c r="F122" s="40"/>
      <c r="G122" s="40"/>
      <c r="H122" s="40"/>
      <c r="I122" s="40"/>
      <c r="J122" s="206">
        <f>BK122</f>
        <v>0</v>
      </c>
      <c r="K122" s="40"/>
      <c r="L122" s="44"/>
      <c r="M122" s="103"/>
      <c r="N122" s="207"/>
      <c r="O122" s="104"/>
      <c r="P122" s="208">
        <f>P123</f>
        <v>0</v>
      </c>
      <c r="Q122" s="104"/>
      <c r="R122" s="208">
        <f>R123</f>
        <v>0</v>
      </c>
      <c r="S122" s="104"/>
      <c r="T122" s="209">
        <f>T123</f>
        <v>0</v>
      </c>
      <c r="U122" s="38"/>
      <c r="V122" s="38"/>
      <c r="W122" s="38"/>
      <c r="X122" s="38"/>
      <c r="Y122" s="38"/>
      <c r="Z122" s="38"/>
      <c r="AA122" s="38"/>
      <c r="AB122" s="38"/>
      <c r="AC122" s="38"/>
      <c r="AD122" s="38"/>
      <c r="AE122" s="38"/>
      <c r="AT122" s="17" t="s">
        <v>73</v>
      </c>
      <c r="AU122" s="17" t="s">
        <v>103</v>
      </c>
      <c r="BK122" s="210">
        <f>BK123</f>
        <v>0</v>
      </c>
    </row>
    <row r="123" s="12" customFormat="1" ht="25.92" customHeight="1">
      <c r="A123" s="12"/>
      <c r="B123" s="211"/>
      <c r="C123" s="212"/>
      <c r="D123" s="213" t="s">
        <v>73</v>
      </c>
      <c r="E123" s="214" t="s">
        <v>254</v>
      </c>
      <c r="F123" s="214" t="s">
        <v>1086</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138</v>
      </c>
      <c r="AT123" s="223" t="s">
        <v>73</v>
      </c>
      <c r="AU123" s="223" t="s">
        <v>74</v>
      </c>
      <c r="AY123" s="222" t="s">
        <v>137</v>
      </c>
      <c r="BK123" s="224">
        <f>BK124</f>
        <v>0</v>
      </c>
    </row>
    <row r="124" s="12" customFormat="1" ht="22.8" customHeight="1">
      <c r="A124" s="12"/>
      <c r="B124" s="211"/>
      <c r="C124" s="212"/>
      <c r="D124" s="213" t="s">
        <v>73</v>
      </c>
      <c r="E124" s="225" t="s">
        <v>1087</v>
      </c>
      <c r="F124" s="225" t="s">
        <v>1088</v>
      </c>
      <c r="G124" s="212"/>
      <c r="H124" s="212"/>
      <c r="I124" s="215"/>
      <c r="J124" s="226">
        <f>BK124</f>
        <v>0</v>
      </c>
      <c r="K124" s="212"/>
      <c r="L124" s="217"/>
      <c r="M124" s="218"/>
      <c r="N124" s="219"/>
      <c r="O124" s="219"/>
      <c r="P124" s="220">
        <f>P125</f>
        <v>0</v>
      </c>
      <c r="Q124" s="219"/>
      <c r="R124" s="220">
        <f>R125</f>
        <v>0</v>
      </c>
      <c r="S124" s="219"/>
      <c r="T124" s="221">
        <f>T125</f>
        <v>0</v>
      </c>
      <c r="U124" s="12"/>
      <c r="V124" s="12"/>
      <c r="W124" s="12"/>
      <c r="X124" s="12"/>
      <c r="Y124" s="12"/>
      <c r="Z124" s="12"/>
      <c r="AA124" s="12"/>
      <c r="AB124" s="12"/>
      <c r="AC124" s="12"/>
      <c r="AD124" s="12"/>
      <c r="AE124" s="12"/>
      <c r="AR124" s="222" t="s">
        <v>138</v>
      </c>
      <c r="AT124" s="223" t="s">
        <v>73</v>
      </c>
      <c r="AU124" s="223" t="s">
        <v>82</v>
      </c>
      <c r="AY124" s="222" t="s">
        <v>137</v>
      </c>
      <c r="BK124" s="224">
        <f>BK125</f>
        <v>0</v>
      </c>
    </row>
    <row r="125" s="2" customFormat="1" ht="16.5" customHeight="1">
      <c r="A125" s="38"/>
      <c r="B125" s="39"/>
      <c r="C125" s="227" t="s">
        <v>82</v>
      </c>
      <c r="D125" s="227" t="s">
        <v>140</v>
      </c>
      <c r="E125" s="228" t="s">
        <v>1089</v>
      </c>
      <c r="F125" s="229" t="s">
        <v>1090</v>
      </c>
      <c r="G125" s="230" t="s">
        <v>1079</v>
      </c>
      <c r="H125" s="231">
        <v>1</v>
      </c>
      <c r="I125" s="232"/>
      <c r="J125" s="233">
        <f>ROUND(I125*H125,2)</f>
        <v>0</v>
      </c>
      <c r="K125" s="234"/>
      <c r="L125" s="44"/>
      <c r="M125" s="290" t="s">
        <v>1</v>
      </c>
      <c r="N125" s="291" t="s">
        <v>39</v>
      </c>
      <c r="O125" s="292"/>
      <c r="P125" s="293">
        <f>O125*H125</f>
        <v>0</v>
      </c>
      <c r="Q125" s="293">
        <v>0</v>
      </c>
      <c r="R125" s="293">
        <f>Q125*H125</f>
        <v>0</v>
      </c>
      <c r="S125" s="293">
        <v>0</v>
      </c>
      <c r="T125" s="294">
        <f>S125*H125</f>
        <v>0</v>
      </c>
      <c r="U125" s="38"/>
      <c r="V125" s="38"/>
      <c r="W125" s="38"/>
      <c r="X125" s="38"/>
      <c r="Y125" s="38"/>
      <c r="Z125" s="38"/>
      <c r="AA125" s="38"/>
      <c r="AB125" s="38"/>
      <c r="AC125" s="38"/>
      <c r="AD125" s="38"/>
      <c r="AE125" s="38"/>
      <c r="AR125" s="239" t="s">
        <v>526</v>
      </c>
      <c r="AT125" s="239" t="s">
        <v>140</v>
      </c>
      <c r="AU125" s="239" t="s">
        <v>84</v>
      </c>
      <c r="AY125" s="17" t="s">
        <v>137</v>
      </c>
      <c r="BE125" s="240">
        <f>IF(N125="základní",J125,0)</f>
        <v>0</v>
      </c>
      <c r="BF125" s="240">
        <f>IF(N125="snížená",J125,0)</f>
        <v>0</v>
      </c>
      <c r="BG125" s="240">
        <f>IF(N125="zákl. přenesená",J125,0)</f>
        <v>0</v>
      </c>
      <c r="BH125" s="240">
        <f>IF(N125="sníž. přenesená",J125,0)</f>
        <v>0</v>
      </c>
      <c r="BI125" s="240">
        <f>IF(N125="nulová",J125,0)</f>
        <v>0</v>
      </c>
      <c r="BJ125" s="17" t="s">
        <v>82</v>
      </c>
      <c r="BK125" s="240">
        <f>ROUND(I125*H125,2)</f>
        <v>0</v>
      </c>
      <c r="BL125" s="17" t="s">
        <v>526</v>
      </c>
      <c r="BM125" s="239" t="s">
        <v>1091</v>
      </c>
    </row>
    <row r="126" s="2" customFormat="1" ht="6.96" customHeight="1">
      <c r="A126" s="38"/>
      <c r="B126" s="66"/>
      <c r="C126" s="67"/>
      <c r="D126" s="67"/>
      <c r="E126" s="67"/>
      <c r="F126" s="67"/>
      <c r="G126" s="67"/>
      <c r="H126" s="67"/>
      <c r="I126" s="67"/>
      <c r="J126" s="67"/>
      <c r="K126" s="67"/>
      <c r="L126" s="44"/>
      <c r="M126" s="38"/>
      <c r="O126" s="38"/>
      <c r="P126" s="38"/>
      <c r="Q126" s="38"/>
      <c r="R126" s="38"/>
      <c r="S126" s="38"/>
      <c r="T126" s="38"/>
      <c r="U126" s="38"/>
      <c r="V126" s="38"/>
      <c r="W126" s="38"/>
      <c r="X126" s="38"/>
      <c r="Y126" s="38"/>
      <c r="Z126" s="38"/>
      <c r="AA126" s="38"/>
      <c r="AB126" s="38"/>
      <c r="AC126" s="38"/>
      <c r="AD126" s="38"/>
      <c r="AE126" s="38"/>
    </row>
  </sheetData>
  <sheetProtection sheet="1" autoFilter="0" formatColumns="0" formatRows="0" objects="1" scenarios="1" spinCount="100000" saltValue="eoZ6SFMFLCFvmastAxX5f4rg4RiRW9La5txkYrvBfv+Z1Pby2ra1vTatzCsNOkQ+7yo1BFJsdnDwnILi7k1oUg==" hashValue="t81/YharP7YiR+HgA/NsktfXmVGNmdkddRSbhCjacnZEZfHYmE7sQt884B6RniXo99GNCb7YLMRWjyUyxR47dQ==" algorithmName="SHA-512" password="D81F"/>
  <autoFilter ref="C121:K125"/>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46"/>
      <c r="C3" s="147"/>
      <c r="D3" s="147"/>
      <c r="E3" s="147"/>
      <c r="F3" s="147"/>
      <c r="G3" s="147"/>
      <c r="H3" s="147"/>
      <c r="I3" s="147"/>
      <c r="J3" s="147"/>
      <c r="K3" s="147"/>
      <c r="L3" s="20"/>
      <c r="AT3" s="17" t="s">
        <v>84</v>
      </c>
    </row>
    <row r="4" s="1" customFormat="1" ht="24.96" customHeight="1">
      <c r="B4" s="20"/>
      <c r="D4" s="148" t="s">
        <v>95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MŠ Bynina - stropy nad 2.NP, nový krov</v>
      </c>
      <c r="F7" s="150"/>
      <c r="G7" s="150"/>
      <c r="H7" s="150"/>
      <c r="L7" s="20"/>
    </row>
    <row r="8" s="2" customFormat="1" ht="12" customHeight="1">
      <c r="A8" s="38"/>
      <c r="B8" s="44"/>
      <c r="C8" s="38"/>
      <c r="D8" s="150" t="s">
        <v>96</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1092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16. 6. 2025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tr">
        <f>IF('Rekapitulace stavby'!AN10="","",'Rekapitulace stavby'!AN10)</f>
        <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tr">
        <f>IF('Rekapitulace stavby'!E11="","",'Rekapitulace stavby'!E11)</f>
        <v xml:space="preserve"> </v>
      </c>
      <c r="F15" s="38"/>
      <c r="G15" s="38"/>
      <c r="H15" s="38"/>
      <c r="I15" s="150" t="s">
        <v>26</v>
      </c>
      <c r="J15" s="141" t="str">
        <f>IF('Rekapitulace stavby'!AN11="","",'Rekapitulace stavby'!AN11)</f>
        <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27</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26</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29</v>
      </c>
      <c r="E20" s="38"/>
      <c r="F20" s="38"/>
      <c r="G20" s="38"/>
      <c r="H20" s="38"/>
      <c r="I20" s="150" t="s">
        <v>25</v>
      </c>
      <c r="J20" s="141" t="str">
        <f>IF('Rekapitulace stavby'!AN16="","",'Rekapitulace stavby'!AN16)</f>
        <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tr">
        <f>IF('Rekapitulace stavby'!E17="","",'Rekapitulace stavby'!E17)</f>
        <v xml:space="preserve"> </v>
      </c>
      <c r="F21" s="38"/>
      <c r="G21" s="38"/>
      <c r="H21" s="38"/>
      <c r="I21" s="150" t="s">
        <v>26</v>
      </c>
      <c r="J21" s="141" t="str">
        <f>IF('Rekapitulace stavby'!AN17="","",'Rekapitulace stavby'!AN17)</f>
        <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31</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26</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32</v>
      </c>
      <c r="E26" s="38"/>
      <c r="F26" s="38"/>
      <c r="G26" s="38"/>
      <c r="H26" s="38"/>
      <c r="I26" s="38"/>
      <c r="J26" s="38"/>
      <c r="K26" s="38"/>
      <c r="L26" s="63"/>
      <c r="S26" s="38"/>
      <c r="T26" s="38"/>
      <c r="U26" s="38"/>
      <c r="V26" s="38"/>
      <c r="W26" s="38"/>
      <c r="X26" s="38"/>
      <c r="Y26" s="38"/>
      <c r="Z26" s="38"/>
      <c r="AA26" s="38"/>
      <c r="AB26" s="38"/>
      <c r="AC26" s="38"/>
      <c r="AD26" s="38"/>
      <c r="AE26" s="38"/>
    </row>
    <row r="27" s="8" customFormat="1" ht="83.25" customHeight="1">
      <c r="A27" s="154"/>
      <c r="B27" s="155"/>
      <c r="C27" s="154"/>
      <c r="D27" s="154"/>
      <c r="E27" s="156" t="s">
        <v>98</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34</v>
      </c>
      <c r="E30" s="38"/>
      <c r="F30" s="38"/>
      <c r="G30" s="38"/>
      <c r="H30" s="38"/>
      <c r="I30" s="38"/>
      <c r="J30" s="160">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36</v>
      </c>
      <c r="G32" s="38"/>
      <c r="H32" s="38"/>
      <c r="I32" s="161" t="s">
        <v>35</v>
      </c>
      <c r="J32" s="161" t="s">
        <v>37</v>
      </c>
      <c r="K32" s="38"/>
      <c r="L32" s="63"/>
      <c r="S32" s="38"/>
      <c r="T32" s="38"/>
      <c r="U32" s="38"/>
      <c r="V32" s="38"/>
      <c r="W32" s="38"/>
      <c r="X32" s="38"/>
      <c r="Y32" s="38"/>
      <c r="Z32" s="38"/>
      <c r="AA32" s="38"/>
      <c r="AB32" s="38"/>
      <c r="AC32" s="38"/>
      <c r="AD32" s="38"/>
      <c r="AE32" s="38"/>
    </row>
    <row r="33" s="2" customFormat="1" ht="14.4" customHeight="1">
      <c r="A33" s="38"/>
      <c r="B33" s="44"/>
      <c r="C33" s="38"/>
      <c r="D33" s="162" t="s">
        <v>38</v>
      </c>
      <c r="E33" s="150" t="s">
        <v>39</v>
      </c>
      <c r="F33" s="163">
        <f>ROUND((SUM(BE124:BE170)),  2)</f>
        <v>0</v>
      </c>
      <c r="G33" s="38"/>
      <c r="H33" s="38"/>
      <c r="I33" s="164">
        <v>0.20999999999999999</v>
      </c>
      <c r="J33" s="163">
        <f>ROUND(((SUM(BE124:BE170))*I33),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40</v>
      </c>
      <c r="F34" s="163">
        <f>ROUND((SUM(BF124:BF170)),  2)</f>
        <v>0</v>
      </c>
      <c r="G34" s="38"/>
      <c r="H34" s="38"/>
      <c r="I34" s="164">
        <v>0.12</v>
      </c>
      <c r="J34" s="163">
        <f>ROUND(((SUM(BF124:BF170))*I34),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41</v>
      </c>
      <c r="F35" s="163">
        <f>ROUND((SUM(BG124:BG170)),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42</v>
      </c>
      <c r="F36" s="163">
        <f>ROUND((SUM(BH124:BH170)),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43</v>
      </c>
      <c r="F37" s="163">
        <f>ROUND((SUM(BI124:BI170)),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44</v>
      </c>
      <c r="E39" s="167"/>
      <c r="F39" s="167"/>
      <c r="G39" s="168" t="s">
        <v>45</v>
      </c>
      <c r="H39" s="169" t="s">
        <v>46</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47</v>
      </c>
      <c r="E50" s="173"/>
      <c r="F50" s="173"/>
      <c r="G50" s="172" t="s">
        <v>48</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49</v>
      </c>
      <c r="E61" s="175"/>
      <c r="F61" s="176" t="s">
        <v>50</v>
      </c>
      <c r="G61" s="174" t="s">
        <v>49</v>
      </c>
      <c r="H61" s="175"/>
      <c r="I61" s="175"/>
      <c r="J61" s="177" t="s">
        <v>50</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51</v>
      </c>
      <c r="E65" s="178"/>
      <c r="F65" s="178"/>
      <c r="G65" s="172" t="s">
        <v>52</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49</v>
      </c>
      <c r="E76" s="175"/>
      <c r="F76" s="176" t="s">
        <v>50</v>
      </c>
      <c r="G76" s="174" t="s">
        <v>49</v>
      </c>
      <c r="H76" s="175"/>
      <c r="I76" s="175"/>
      <c r="J76" s="177" t="s">
        <v>50</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99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MŠ Bynina - stropy nad 2.NP, nový krov</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96</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VRN - Vedlejší a ostatní rozpočtové náklady stavby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 xml:space="preserve"> </v>
      </c>
      <c r="G89" s="40"/>
      <c r="H89" s="40"/>
      <c r="I89" s="32" t="s">
        <v>22</v>
      </c>
      <c r="J89" s="79" t="str">
        <f>IF(J12="","",J12)</f>
        <v>16. 6. 2025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 xml:space="preserve"> </v>
      </c>
      <c r="G91" s="40"/>
      <c r="H91" s="40"/>
      <c r="I91" s="32" t="s">
        <v>29</v>
      </c>
      <c r="J91" s="36" t="str">
        <f>E21</f>
        <v xml:space="preserve"> </v>
      </c>
      <c r="K91" s="40"/>
      <c r="L91" s="63"/>
      <c r="S91" s="38"/>
      <c r="T91" s="38"/>
      <c r="U91" s="38"/>
      <c r="V91" s="38"/>
      <c r="W91" s="38"/>
      <c r="X91" s="38"/>
      <c r="Y91" s="38"/>
      <c r="Z91" s="38"/>
      <c r="AA91" s="38"/>
      <c r="AB91" s="38"/>
      <c r="AC91" s="38"/>
      <c r="AD91" s="38"/>
      <c r="AE91" s="38"/>
    </row>
    <row r="92" s="2" customFormat="1" ht="15.15" customHeight="1">
      <c r="A92" s="38"/>
      <c r="B92" s="39"/>
      <c r="C92" s="32" t="s">
        <v>27</v>
      </c>
      <c r="D92" s="40"/>
      <c r="E92" s="40"/>
      <c r="F92" s="27" t="str">
        <f>IF(E18="","",E18)</f>
        <v>Vyplň údaj</v>
      </c>
      <c r="G92" s="40"/>
      <c r="H92" s="40"/>
      <c r="I92" s="32" t="s">
        <v>31</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100</v>
      </c>
      <c r="D94" s="185"/>
      <c r="E94" s="185"/>
      <c r="F94" s="185"/>
      <c r="G94" s="185"/>
      <c r="H94" s="185"/>
      <c r="I94" s="185"/>
      <c r="J94" s="186" t="s">
        <v>101</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102</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103</v>
      </c>
    </row>
    <row r="97" s="9" customFormat="1" ht="24.96" customHeight="1">
      <c r="A97" s="9"/>
      <c r="B97" s="188"/>
      <c r="C97" s="189"/>
      <c r="D97" s="190" t="s">
        <v>1093</v>
      </c>
      <c r="E97" s="191"/>
      <c r="F97" s="191"/>
      <c r="G97" s="191"/>
      <c r="H97" s="191"/>
      <c r="I97" s="191"/>
      <c r="J97" s="192">
        <f>J125</f>
        <v>0</v>
      </c>
      <c r="K97" s="189"/>
      <c r="L97" s="193"/>
      <c r="S97" s="9"/>
      <c r="T97" s="9"/>
      <c r="U97" s="9"/>
      <c r="V97" s="9"/>
      <c r="W97" s="9"/>
      <c r="X97" s="9"/>
      <c r="Y97" s="9"/>
      <c r="Z97" s="9"/>
      <c r="AA97" s="9"/>
      <c r="AB97" s="9"/>
      <c r="AC97" s="9"/>
      <c r="AD97" s="9"/>
      <c r="AE97" s="9"/>
    </row>
    <row r="98" s="10" customFormat="1" ht="19.92" customHeight="1">
      <c r="A98" s="10"/>
      <c r="B98" s="194"/>
      <c r="C98" s="133"/>
      <c r="D98" s="195" t="s">
        <v>1094</v>
      </c>
      <c r="E98" s="196"/>
      <c r="F98" s="196"/>
      <c r="G98" s="196"/>
      <c r="H98" s="196"/>
      <c r="I98" s="196"/>
      <c r="J98" s="197">
        <f>J126</f>
        <v>0</v>
      </c>
      <c r="K98" s="133"/>
      <c r="L98" s="198"/>
      <c r="S98" s="10"/>
      <c r="T98" s="10"/>
      <c r="U98" s="10"/>
      <c r="V98" s="10"/>
      <c r="W98" s="10"/>
      <c r="X98" s="10"/>
      <c r="Y98" s="10"/>
      <c r="Z98" s="10"/>
      <c r="AA98" s="10"/>
      <c r="AB98" s="10"/>
      <c r="AC98" s="10"/>
      <c r="AD98" s="10"/>
      <c r="AE98" s="10"/>
    </row>
    <row r="99" s="10" customFormat="1" ht="19.92" customHeight="1">
      <c r="A99" s="10"/>
      <c r="B99" s="194"/>
      <c r="C99" s="133"/>
      <c r="D99" s="195" t="s">
        <v>1095</v>
      </c>
      <c r="E99" s="196"/>
      <c r="F99" s="196"/>
      <c r="G99" s="196"/>
      <c r="H99" s="196"/>
      <c r="I99" s="196"/>
      <c r="J99" s="197">
        <f>J129</f>
        <v>0</v>
      </c>
      <c r="K99" s="133"/>
      <c r="L99" s="198"/>
      <c r="S99" s="10"/>
      <c r="T99" s="10"/>
      <c r="U99" s="10"/>
      <c r="V99" s="10"/>
      <c r="W99" s="10"/>
      <c r="X99" s="10"/>
      <c r="Y99" s="10"/>
      <c r="Z99" s="10"/>
      <c r="AA99" s="10"/>
      <c r="AB99" s="10"/>
      <c r="AC99" s="10"/>
      <c r="AD99" s="10"/>
      <c r="AE99" s="10"/>
    </row>
    <row r="100" s="10" customFormat="1" ht="19.92" customHeight="1">
      <c r="A100" s="10"/>
      <c r="B100" s="194"/>
      <c r="C100" s="133"/>
      <c r="D100" s="195" t="s">
        <v>1096</v>
      </c>
      <c r="E100" s="196"/>
      <c r="F100" s="196"/>
      <c r="G100" s="196"/>
      <c r="H100" s="196"/>
      <c r="I100" s="196"/>
      <c r="J100" s="197">
        <f>J132</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1097</v>
      </c>
      <c r="E101" s="196"/>
      <c r="F101" s="196"/>
      <c r="G101" s="196"/>
      <c r="H101" s="196"/>
      <c r="I101" s="196"/>
      <c r="J101" s="197">
        <f>J159</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1098</v>
      </c>
      <c r="E102" s="196"/>
      <c r="F102" s="196"/>
      <c r="G102" s="196"/>
      <c r="H102" s="196"/>
      <c r="I102" s="196"/>
      <c r="J102" s="197">
        <f>J162</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1099</v>
      </c>
      <c r="E103" s="196"/>
      <c r="F103" s="196"/>
      <c r="G103" s="196"/>
      <c r="H103" s="196"/>
      <c r="I103" s="196"/>
      <c r="J103" s="197">
        <f>J164</f>
        <v>0</v>
      </c>
      <c r="K103" s="133"/>
      <c r="L103" s="198"/>
      <c r="S103" s="10"/>
      <c r="T103" s="10"/>
      <c r="U103" s="10"/>
      <c r="V103" s="10"/>
      <c r="W103" s="10"/>
      <c r="X103" s="10"/>
      <c r="Y103" s="10"/>
      <c r="Z103" s="10"/>
      <c r="AA103" s="10"/>
      <c r="AB103" s="10"/>
      <c r="AC103" s="10"/>
      <c r="AD103" s="10"/>
      <c r="AE103" s="10"/>
    </row>
    <row r="104" s="10" customFormat="1" ht="19.92" customHeight="1">
      <c r="A104" s="10"/>
      <c r="B104" s="194"/>
      <c r="C104" s="133"/>
      <c r="D104" s="195" t="s">
        <v>1100</v>
      </c>
      <c r="E104" s="196"/>
      <c r="F104" s="196"/>
      <c r="G104" s="196"/>
      <c r="H104" s="196"/>
      <c r="I104" s="196"/>
      <c r="J104" s="197">
        <f>J167</f>
        <v>0</v>
      </c>
      <c r="K104" s="133"/>
      <c r="L104" s="198"/>
      <c r="S104" s="10"/>
      <c r="T104" s="10"/>
      <c r="U104" s="10"/>
      <c r="V104" s="10"/>
      <c r="W104" s="10"/>
      <c r="X104" s="10"/>
      <c r="Y104" s="10"/>
      <c r="Z104" s="10"/>
      <c r="AA104" s="10"/>
      <c r="AB104" s="10"/>
      <c r="AC104" s="10"/>
      <c r="AD104" s="10"/>
      <c r="AE104" s="10"/>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122</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3" t="str">
        <f>E7</f>
        <v>MŠ Bynina - stropy nad 2.NP, nový krov</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96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VRN - Vedlejší a ostatní rozpočtové náklady stavby</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 xml:space="preserve"> </v>
      </c>
      <c r="G118" s="40"/>
      <c r="H118" s="40"/>
      <c r="I118" s="32" t="s">
        <v>22</v>
      </c>
      <c r="J118" s="79" t="str">
        <f>IF(J12="","",J12)</f>
        <v>16. 6. 2025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5.15" customHeight="1">
      <c r="A120" s="38"/>
      <c r="B120" s="39"/>
      <c r="C120" s="32" t="s">
        <v>24</v>
      </c>
      <c r="D120" s="40"/>
      <c r="E120" s="40"/>
      <c r="F120" s="27" t="str">
        <f>E15</f>
        <v xml:space="preserve"> </v>
      </c>
      <c r="G120" s="40"/>
      <c r="H120" s="40"/>
      <c r="I120" s="32" t="s">
        <v>29</v>
      </c>
      <c r="J120" s="36" t="str">
        <f>E21</f>
        <v xml:space="preserve"> </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27</v>
      </c>
      <c r="D121" s="40"/>
      <c r="E121" s="40"/>
      <c r="F121" s="27" t="str">
        <f>IF(E18="","",E18)</f>
        <v>Vyplň údaj</v>
      </c>
      <c r="G121" s="40"/>
      <c r="H121" s="40"/>
      <c r="I121" s="32" t="s">
        <v>31</v>
      </c>
      <c r="J121" s="36" t="str">
        <f>E24</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9"/>
      <c r="B123" s="200"/>
      <c r="C123" s="201" t="s">
        <v>123</v>
      </c>
      <c r="D123" s="202" t="s">
        <v>59</v>
      </c>
      <c r="E123" s="202" t="s">
        <v>55</v>
      </c>
      <c r="F123" s="202" t="s">
        <v>56</v>
      </c>
      <c r="G123" s="202" t="s">
        <v>124</v>
      </c>
      <c r="H123" s="202" t="s">
        <v>125</v>
      </c>
      <c r="I123" s="202" t="s">
        <v>126</v>
      </c>
      <c r="J123" s="203" t="s">
        <v>101</v>
      </c>
      <c r="K123" s="204" t="s">
        <v>127</v>
      </c>
      <c r="L123" s="205"/>
      <c r="M123" s="100" t="s">
        <v>1</v>
      </c>
      <c r="N123" s="101" t="s">
        <v>38</v>
      </c>
      <c r="O123" s="101" t="s">
        <v>128</v>
      </c>
      <c r="P123" s="101" t="s">
        <v>129</v>
      </c>
      <c r="Q123" s="101" t="s">
        <v>130</v>
      </c>
      <c r="R123" s="101" t="s">
        <v>131</v>
      </c>
      <c r="S123" s="101" t="s">
        <v>132</v>
      </c>
      <c r="T123" s="102" t="s">
        <v>133</v>
      </c>
      <c r="U123" s="199"/>
      <c r="V123" s="199"/>
      <c r="W123" s="199"/>
      <c r="X123" s="199"/>
      <c r="Y123" s="199"/>
      <c r="Z123" s="199"/>
      <c r="AA123" s="199"/>
      <c r="AB123" s="199"/>
      <c r="AC123" s="199"/>
      <c r="AD123" s="199"/>
      <c r="AE123" s="199"/>
    </row>
    <row r="124" s="2" customFormat="1" ht="22.8" customHeight="1">
      <c r="A124" s="38"/>
      <c r="B124" s="39"/>
      <c r="C124" s="107" t="s">
        <v>134</v>
      </c>
      <c r="D124" s="40"/>
      <c r="E124" s="40"/>
      <c r="F124" s="40"/>
      <c r="G124" s="40"/>
      <c r="H124" s="40"/>
      <c r="I124" s="40"/>
      <c r="J124" s="206">
        <f>BK124</f>
        <v>0</v>
      </c>
      <c r="K124" s="40"/>
      <c r="L124" s="44"/>
      <c r="M124" s="103"/>
      <c r="N124" s="207"/>
      <c r="O124" s="104"/>
      <c r="P124" s="208">
        <f>P125</f>
        <v>0</v>
      </c>
      <c r="Q124" s="104"/>
      <c r="R124" s="208">
        <f>R125</f>
        <v>0</v>
      </c>
      <c r="S124" s="104"/>
      <c r="T124" s="209">
        <f>T125</f>
        <v>0</v>
      </c>
      <c r="U124" s="38"/>
      <c r="V124" s="38"/>
      <c r="W124" s="38"/>
      <c r="X124" s="38"/>
      <c r="Y124" s="38"/>
      <c r="Z124" s="38"/>
      <c r="AA124" s="38"/>
      <c r="AB124" s="38"/>
      <c r="AC124" s="38"/>
      <c r="AD124" s="38"/>
      <c r="AE124" s="38"/>
      <c r="AT124" s="17" t="s">
        <v>73</v>
      </c>
      <c r="AU124" s="17" t="s">
        <v>103</v>
      </c>
      <c r="BK124" s="210">
        <f>BK125</f>
        <v>0</v>
      </c>
    </row>
    <row r="125" s="12" customFormat="1" ht="25.92" customHeight="1">
      <c r="A125" s="12"/>
      <c r="B125" s="211"/>
      <c r="C125" s="212"/>
      <c r="D125" s="213" t="s">
        <v>73</v>
      </c>
      <c r="E125" s="214" t="s">
        <v>92</v>
      </c>
      <c r="F125" s="214" t="s">
        <v>92</v>
      </c>
      <c r="G125" s="212"/>
      <c r="H125" s="212"/>
      <c r="I125" s="215"/>
      <c r="J125" s="216">
        <f>BK125</f>
        <v>0</v>
      </c>
      <c r="K125" s="212"/>
      <c r="L125" s="217"/>
      <c r="M125" s="218"/>
      <c r="N125" s="219"/>
      <c r="O125" s="219"/>
      <c r="P125" s="220">
        <f>P126+P129+P132+P159+P162+P164+P167</f>
        <v>0</v>
      </c>
      <c r="Q125" s="219"/>
      <c r="R125" s="220">
        <f>R126+R129+R132+R159+R162+R164+R167</f>
        <v>0</v>
      </c>
      <c r="S125" s="219"/>
      <c r="T125" s="221">
        <f>T126+T129+T132+T159+T162+T164+T167</f>
        <v>0</v>
      </c>
      <c r="U125" s="12"/>
      <c r="V125" s="12"/>
      <c r="W125" s="12"/>
      <c r="X125" s="12"/>
      <c r="Y125" s="12"/>
      <c r="Z125" s="12"/>
      <c r="AA125" s="12"/>
      <c r="AB125" s="12"/>
      <c r="AC125" s="12"/>
      <c r="AD125" s="12"/>
      <c r="AE125" s="12"/>
      <c r="AR125" s="222" t="s">
        <v>187</v>
      </c>
      <c r="AT125" s="223" t="s">
        <v>73</v>
      </c>
      <c r="AU125" s="223" t="s">
        <v>74</v>
      </c>
      <c r="AY125" s="222" t="s">
        <v>137</v>
      </c>
      <c r="BK125" s="224">
        <f>BK126+BK129+BK132+BK159+BK162+BK164+BK167</f>
        <v>0</v>
      </c>
    </row>
    <row r="126" s="12" customFormat="1" ht="22.8" customHeight="1">
      <c r="A126" s="12"/>
      <c r="B126" s="211"/>
      <c r="C126" s="212"/>
      <c r="D126" s="213" t="s">
        <v>73</v>
      </c>
      <c r="E126" s="225" t="s">
        <v>1101</v>
      </c>
      <c r="F126" s="225" t="s">
        <v>1102</v>
      </c>
      <c r="G126" s="212"/>
      <c r="H126" s="212"/>
      <c r="I126" s="215"/>
      <c r="J126" s="226">
        <f>BK126</f>
        <v>0</v>
      </c>
      <c r="K126" s="212"/>
      <c r="L126" s="217"/>
      <c r="M126" s="218"/>
      <c r="N126" s="219"/>
      <c r="O126" s="219"/>
      <c r="P126" s="220">
        <f>SUM(P127:P128)</f>
        <v>0</v>
      </c>
      <c r="Q126" s="219"/>
      <c r="R126" s="220">
        <f>SUM(R127:R128)</f>
        <v>0</v>
      </c>
      <c r="S126" s="219"/>
      <c r="T126" s="221">
        <f>SUM(T127:T128)</f>
        <v>0</v>
      </c>
      <c r="U126" s="12"/>
      <c r="V126" s="12"/>
      <c r="W126" s="12"/>
      <c r="X126" s="12"/>
      <c r="Y126" s="12"/>
      <c r="Z126" s="12"/>
      <c r="AA126" s="12"/>
      <c r="AB126" s="12"/>
      <c r="AC126" s="12"/>
      <c r="AD126" s="12"/>
      <c r="AE126" s="12"/>
      <c r="AR126" s="222" t="s">
        <v>187</v>
      </c>
      <c r="AT126" s="223" t="s">
        <v>73</v>
      </c>
      <c r="AU126" s="223" t="s">
        <v>82</v>
      </c>
      <c r="AY126" s="222" t="s">
        <v>137</v>
      </c>
      <c r="BK126" s="224">
        <f>SUM(BK127:BK128)</f>
        <v>0</v>
      </c>
    </row>
    <row r="127" s="2" customFormat="1" ht="16.5" customHeight="1">
      <c r="A127" s="38"/>
      <c r="B127" s="39"/>
      <c r="C127" s="227" t="s">
        <v>82</v>
      </c>
      <c r="D127" s="227" t="s">
        <v>140</v>
      </c>
      <c r="E127" s="228" t="s">
        <v>1103</v>
      </c>
      <c r="F127" s="229" t="s">
        <v>1104</v>
      </c>
      <c r="G127" s="230" t="s">
        <v>1105</v>
      </c>
      <c r="H127" s="231">
        <v>1</v>
      </c>
      <c r="I127" s="232"/>
      <c r="J127" s="233">
        <f>ROUND(I127*H127,2)</f>
        <v>0</v>
      </c>
      <c r="K127" s="234"/>
      <c r="L127" s="44"/>
      <c r="M127" s="235" t="s">
        <v>1</v>
      </c>
      <c r="N127" s="236" t="s">
        <v>39</v>
      </c>
      <c r="O127" s="91"/>
      <c r="P127" s="237">
        <f>O127*H127</f>
        <v>0</v>
      </c>
      <c r="Q127" s="237">
        <v>0</v>
      </c>
      <c r="R127" s="237">
        <f>Q127*H127</f>
        <v>0</v>
      </c>
      <c r="S127" s="237">
        <v>0</v>
      </c>
      <c r="T127" s="238">
        <f>S127*H127</f>
        <v>0</v>
      </c>
      <c r="U127" s="38"/>
      <c r="V127" s="38"/>
      <c r="W127" s="38"/>
      <c r="X127" s="38"/>
      <c r="Y127" s="38"/>
      <c r="Z127" s="38"/>
      <c r="AA127" s="38"/>
      <c r="AB127" s="38"/>
      <c r="AC127" s="38"/>
      <c r="AD127" s="38"/>
      <c r="AE127" s="38"/>
      <c r="AR127" s="239" t="s">
        <v>144</v>
      </c>
      <c r="AT127" s="239" t="s">
        <v>140</v>
      </c>
      <c r="AU127" s="239" t="s">
        <v>84</v>
      </c>
      <c r="AY127" s="17" t="s">
        <v>137</v>
      </c>
      <c r="BE127" s="240">
        <f>IF(N127="základní",J127,0)</f>
        <v>0</v>
      </c>
      <c r="BF127" s="240">
        <f>IF(N127="snížená",J127,0)</f>
        <v>0</v>
      </c>
      <c r="BG127" s="240">
        <f>IF(N127="zákl. přenesená",J127,0)</f>
        <v>0</v>
      </c>
      <c r="BH127" s="240">
        <f>IF(N127="sníž. přenesená",J127,0)</f>
        <v>0</v>
      </c>
      <c r="BI127" s="240">
        <f>IF(N127="nulová",J127,0)</f>
        <v>0</v>
      </c>
      <c r="BJ127" s="17" t="s">
        <v>82</v>
      </c>
      <c r="BK127" s="240">
        <f>ROUND(I127*H127,2)</f>
        <v>0</v>
      </c>
      <c r="BL127" s="17" t="s">
        <v>144</v>
      </c>
      <c r="BM127" s="239" t="s">
        <v>1106</v>
      </c>
    </row>
    <row r="128" s="2" customFormat="1">
      <c r="A128" s="38"/>
      <c r="B128" s="39"/>
      <c r="C128" s="40"/>
      <c r="D128" s="243" t="s">
        <v>258</v>
      </c>
      <c r="E128" s="40"/>
      <c r="F128" s="285" t="s">
        <v>1107</v>
      </c>
      <c r="G128" s="40"/>
      <c r="H128" s="40"/>
      <c r="I128" s="286"/>
      <c r="J128" s="40"/>
      <c r="K128" s="40"/>
      <c r="L128" s="44"/>
      <c r="M128" s="287"/>
      <c r="N128" s="288"/>
      <c r="O128" s="91"/>
      <c r="P128" s="91"/>
      <c r="Q128" s="91"/>
      <c r="R128" s="91"/>
      <c r="S128" s="91"/>
      <c r="T128" s="92"/>
      <c r="U128" s="38"/>
      <c r="V128" s="38"/>
      <c r="W128" s="38"/>
      <c r="X128" s="38"/>
      <c r="Y128" s="38"/>
      <c r="Z128" s="38"/>
      <c r="AA128" s="38"/>
      <c r="AB128" s="38"/>
      <c r="AC128" s="38"/>
      <c r="AD128" s="38"/>
      <c r="AE128" s="38"/>
      <c r="AT128" s="17" t="s">
        <v>258</v>
      </c>
      <c r="AU128" s="17" t="s">
        <v>84</v>
      </c>
    </row>
    <row r="129" s="12" customFormat="1" ht="22.8" customHeight="1">
      <c r="A129" s="12"/>
      <c r="B129" s="211"/>
      <c r="C129" s="212"/>
      <c r="D129" s="213" t="s">
        <v>73</v>
      </c>
      <c r="E129" s="225" t="s">
        <v>1108</v>
      </c>
      <c r="F129" s="225" t="s">
        <v>1109</v>
      </c>
      <c r="G129" s="212"/>
      <c r="H129" s="212"/>
      <c r="I129" s="215"/>
      <c r="J129" s="226">
        <f>BK129</f>
        <v>0</v>
      </c>
      <c r="K129" s="212"/>
      <c r="L129" s="217"/>
      <c r="M129" s="218"/>
      <c r="N129" s="219"/>
      <c r="O129" s="219"/>
      <c r="P129" s="220">
        <f>SUM(P130:P131)</f>
        <v>0</v>
      </c>
      <c r="Q129" s="219"/>
      <c r="R129" s="220">
        <f>SUM(R130:R131)</f>
        <v>0</v>
      </c>
      <c r="S129" s="219"/>
      <c r="T129" s="221">
        <f>SUM(T130:T131)</f>
        <v>0</v>
      </c>
      <c r="U129" s="12"/>
      <c r="V129" s="12"/>
      <c r="W129" s="12"/>
      <c r="X129" s="12"/>
      <c r="Y129" s="12"/>
      <c r="Z129" s="12"/>
      <c r="AA129" s="12"/>
      <c r="AB129" s="12"/>
      <c r="AC129" s="12"/>
      <c r="AD129" s="12"/>
      <c r="AE129" s="12"/>
      <c r="AR129" s="222" t="s">
        <v>187</v>
      </c>
      <c r="AT129" s="223" t="s">
        <v>73</v>
      </c>
      <c r="AU129" s="223" t="s">
        <v>82</v>
      </c>
      <c r="AY129" s="222" t="s">
        <v>137</v>
      </c>
      <c r="BK129" s="224">
        <f>SUM(BK130:BK131)</f>
        <v>0</v>
      </c>
    </row>
    <row r="130" s="2" customFormat="1" ht="16.5" customHeight="1">
      <c r="A130" s="38"/>
      <c r="B130" s="39"/>
      <c r="C130" s="227" t="s">
        <v>84</v>
      </c>
      <c r="D130" s="227" t="s">
        <v>140</v>
      </c>
      <c r="E130" s="228" t="s">
        <v>1110</v>
      </c>
      <c r="F130" s="229" t="s">
        <v>1109</v>
      </c>
      <c r="G130" s="230" t="s">
        <v>1105</v>
      </c>
      <c r="H130" s="231">
        <v>1</v>
      </c>
      <c r="I130" s="232"/>
      <c r="J130" s="233">
        <f>ROUND(I130*H130,2)</f>
        <v>0</v>
      </c>
      <c r="K130" s="234"/>
      <c r="L130" s="44"/>
      <c r="M130" s="235" t="s">
        <v>1</v>
      </c>
      <c r="N130" s="236" t="s">
        <v>39</v>
      </c>
      <c r="O130" s="91"/>
      <c r="P130" s="237">
        <f>O130*H130</f>
        <v>0</v>
      </c>
      <c r="Q130" s="237">
        <v>0</v>
      </c>
      <c r="R130" s="237">
        <f>Q130*H130</f>
        <v>0</v>
      </c>
      <c r="S130" s="237">
        <v>0</v>
      </c>
      <c r="T130" s="238">
        <f>S130*H130</f>
        <v>0</v>
      </c>
      <c r="U130" s="38"/>
      <c r="V130" s="38"/>
      <c r="W130" s="38"/>
      <c r="X130" s="38"/>
      <c r="Y130" s="38"/>
      <c r="Z130" s="38"/>
      <c r="AA130" s="38"/>
      <c r="AB130" s="38"/>
      <c r="AC130" s="38"/>
      <c r="AD130" s="38"/>
      <c r="AE130" s="38"/>
      <c r="AR130" s="239" t="s">
        <v>144</v>
      </c>
      <c r="AT130" s="239" t="s">
        <v>140</v>
      </c>
      <c r="AU130" s="239" t="s">
        <v>84</v>
      </c>
      <c r="AY130" s="17" t="s">
        <v>137</v>
      </c>
      <c r="BE130" s="240">
        <f>IF(N130="základní",J130,0)</f>
        <v>0</v>
      </c>
      <c r="BF130" s="240">
        <f>IF(N130="snížená",J130,0)</f>
        <v>0</v>
      </c>
      <c r="BG130" s="240">
        <f>IF(N130="zákl. přenesená",J130,0)</f>
        <v>0</v>
      </c>
      <c r="BH130" s="240">
        <f>IF(N130="sníž. přenesená",J130,0)</f>
        <v>0</v>
      </c>
      <c r="BI130" s="240">
        <f>IF(N130="nulová",J130,0)</f>
        <v>0</v>
      </c>
      <c r="BJ130" s="17" t="s">
        <v>82</v>
      </c>
      <c r="BK130" s="240">
        <f>ROUND(I130*H130,2)</f>
        <v>0</v>
      </c>
      <c r="BL130" s="17" t="s">
        <v>144</v>
      </c>
      <c r="BM130" s="239" t="s">
        <v>1111</v>
      </c>
    </row>
    <row r="131" s="2" customFormat="1">
      <c r="A131" s="38"/>
      <c r="B131" s="39"/>
      <c r="C131" s="40"/>
      <c r="D131" s="243" t="s">
        <v>258</v>
      </c>
      <c r="E131" s="40"/>
      <c r="F131" s="285" t="s">
        <v>1112</v>
      </c>
      <c r="G131" s="40"/>
      <c r="H131" s="40"/>
      <c r="I131" s="286"/>
      <c r="J131" s="40"/>
      <c r="K131" s="40"/>
      <c r="L131" s="44"/>
      <c r="M131" s="287"/>
      <c r="N131" s="288"/>
      <c r="O131" s="91"/>
      <c r="P131" s="91"/>
      <c r="Q131" s="91"/>
      <c r="R131" s="91"/>
      <c r="S131" s="91"/>
      <c r="T131" s="92"/>
      <c r="U131" s="38"/>
      <c r="V131" s="38"/>
      <c r="W131" s="38"/>
      <c r="X131" s="38"/>
      <c r="Y131" s="38"/>
      <c r="Z131" s="38"/>
      <c r="AA131" s="38"/>
      <c r="AB131" s="38"/>
      <c r="AC131" s="38"/>
      <c r="AD131" s="38"/>
      <c r="AE131" s="38"/>
      <c r="AT131" s="17" t="s">
        <v>258</v>
      </c>
      <c r="AU131" s="17" t="s">
        <v>84</v>
      </c>
    </row>
    <row r="132" s="12" customFormat="1" ht="22.8" customHeight="1">
      <c r="A132" s="12"/>
      <c r="B132" s="211"/>
      <c r="C132" s="212"/>
      <c r="D132" s="213" t="s">
        <v>73</v>
      </c>
      <c r="E132" s="225" t="s">
        <v>1113</v>
      </c>
      <c r="F132" s="225" t="s">
        <v>1114</v>
      </c>
      <c r="G132" s="212"/>
      <c r="H132" s="212"/>
      <c r="I132" s="215"/>
      <c r="J132" s="226">
        <f>BK132</f>
        <v>0</v>
      </c>
      <c r="K132" s="212"/>
      <c r="L132" s="217"/>
      <c r="M132" s="218"/>
      <c r="N132" s="219"/>
      <c r="O132" s="219"/>
      <c r="P132" s="220">
        <f>SUM(P133:P158)</f>
        <v>0</v>
      </c>
      <c r="Q132" s="219"/>
      <c r="R132" s="220">
        <f>SUM(R133:R158)</f>
        <v>0</v>
      </c>
      <c r="S132" s="219"/>
      <c r="T132" s="221">
        <f>SUM(T133:T158)</f>
        <v>0</v>
      </c>
      <c r="U132" s="12"/>
      <c r="V132" s="12"/>
      <c r="W132" s="12"/>
      <c r="X132" s="12"/>
      <c r="Y132" s="12"/>
      <c r="Z132" s="12"/>
      <c r="AA132" s="12"/>
      <c r="AB132" s="12"/>
      <c r="AC132" s="12"/>
      <c r="AD132" s="12"/>
      <c r="AE132" s="12"/>
      <c r="AR132" s="222" t="s">
        <v>187</v>
      </c>
      <c r="AT132" s="223" t="s">
        <v>73</v>
      </c>
      <c r="AU132" s="223" t="s">
        <v>82</v>
      </c>
      <c r="AY132" s="222" t="s">
        <v>137</v>
      </c>
      <c r="BK132" s="224">
        <f>SUM(BK133:BK158)</f>
        <v>0</v>
      </c>
    </row>
    <row r="133" s="2" customFormat="1" ht="21.75" customHeight="1">
      <c r="A133" s="38"/>
      <c r="B133" s="39"/>
      <c r="C133" s="227" t="s">
        <v>138</v>
      </c>
      <c r="D133" s="227" t="s">
        <v>140</v>
      </c>
      <c r="E133" s="228" t="s">
        <v>1115</v>
      </c>
      <c r="F133" s="229" t="s">
        <v>1116</v>
      </c>
      <c r="G133" s="230" t="s">
        <v>1105</v>
      </c>
      <c r="H133" s="231">
        <v>1</v>
      </c>
      <c r="I133" s="232"/>
      <c r="J133" s="233">
        <f>ROUND(I133*H133,2)</f>
        <v>0</v>
      </c>
      <c r="K133" s="234"/>
      <c r="L133" s="44"/>
      <c r="M133" s="235" t="s">
        <v>1</v>
      </c>
      <c r="N133" s="236" t="s">
        <v>39</v>
      </c>
      <c r="O133" s="91"/>
      <c r="P133" s="237">
        <f>O133*H133</f>
        <v>0</v>
      </c>
      <c r="Q133" s="237">
        <v>0</v>
      </c>
      <c r="R133" s="237">
        <f>Q133*H133</f>
        <v>0</v>
      </c>
      <c r="S133" s="237">
        <v>0</v>
      </c>
      <c r="T133" s="238">
        <f>S133*H133</f>
        <v>0</v>
      </c>
      <c r="U133" s="38"/>
      <c r="V133" s="38"/>
      <c r="W133" s="38"/>
      <c r="X133" s="38"/>
      <c r="Y133" s="38"/>
      <c r="Z133" s="38"/>
      <c r="AA133" s="38"/>
      <c r="AB133" s="38"/>
      <c r="AC133" s="38"/>
      <c r="AD133" s="38"/>
      <c r="AE133" s="38"/>
      <c r="AR133" s="239" t="s">
        <v>144</v>
      </c>
      <c r="AT133" s="239" t="s">
        <v>140</v>
      </c>
      <c r="AU133" s="239" t="s">
        <v>84</v>
      </c>
      <c r="AY133" s="17" t="s">
        <v>137</v>
      </c>
      <c r="BE133" s="240">
        <f>IF(N133="základní",J133,0)</f>
        <v>0</v>
      </c>
      <c r="BF133" s="240">
        <f>IF(N133="snížená",J133,0)</f>
        <v>0</v>
      </c>
      <c r="BG133" s="240">
        <f>IF(N133="zákl. přenesená",J133,0)</f>
        <v>0</v>
      </c>
      <c r="BH133" s="240">
        <f>IF(N133="sníž. přenesená",J133,0)</f>
        <v>0</v>
      </c>
      <c r="BI133" s="240">
        <f>IF(N133="nulová",J133,0)</f>
        <v>0</v>
      </c>
      <c r="BJ133" s="17" t="s">
        <v>82</v>
      </c>
      <c r="BK133" s="240">
        <f>ROUND(I133*H133,2)</f>
        <v>0</v>
      </c>
      <c r="BL133" s="17" t="s">
        <v>144</v>
      </c>
      <c r="BM133" s="239" t="s">
        <v>1117</v>
      </c>
    </row>
    <row r="134" s="2" customFormat="1">
      <c r="A134" s="38"/>
      <c r="B134" s="39"/>
      <c r="C134" s="40"/>
      <c r="D134" s="243" t="s">
        <v>258</v>
      </c>
      <c r="E134" s="40"/>
      <c r="F134" s="285" t="s">
        <v>1118</v>
      </c>
      <c r="G134" s="40"/>
      <c r="H134" s="40"/>
      <c r="I134" s="286"/>
      <c r="J134" s="40"/>
      <c r="K134" s="40"/>
      <c r="L134" s="44"/>
      <c r="M134" s="287"/>
      <c r="N134" s="288"/>
      <c r="O134" s="91"/>
      <c r="P134" s="91"/>
      <c r="Q134" s="91"/>
      <c r="R134" s="91"/>
      <c r="S134" s="91"/>
      <c r="T134" s="92"/>
      <c r="U134" s="38"/>
      <c r="V134" s="38"/>
      <c r="W134" s="38"/>
      <c r="X134" s="38"/>
      <c r="Y134" s="38"/>
      <c r="Z134" s="38"/>
      <c r="AA134" s="38"/>
      <c r="AB134" s="38"/>
      <c r="AC134" s="38"/>
      <c r="AD134" s="38"/>
      <c r="AE134" s="38"/>
      <c r="AT134" s="17" t="s">
        <v>258</v>
      </c>
      <c r="AU134" s="17" t="s">
        <v>84</v>
      </c>
    </row>
    <row r="135" s="13" customFormat="1">
      <c r="A135" s="13"/>
      <c r="B135" s="241"/>
      <c r="C135" s="242"/>
      <c r="D135" s="243" t="s">
        <v>146</v>
      </c>
      <c r="E135" s="244" t="s">
        <v>1</v>
      </c>
      <c r="F135" s="245" t="s">
        <v>556</v>
      </c>
      <c r="G135" s="242"/>
      <c r="H135" s="244" t="s">
        <v>1</v>
      </c>
      <c r="I135" s="246"/>
      <c r="J135" s="242"/>
      <c r="K135" s="242"/>
      <c r="L135" s="247"/>
      <c r="M135" s="248"/>
      <c r="N135" s="249"/>
      <c r="O135" s="249"/>
      <c r="P135" s="249"/>
      <c r="Q135" s="249"/>
      <c r="R135" s="249"/>
      <c r="S135" s="249"/>
      <c r="T135" s="250"/>
      <c r="U135" s="13"/>
      <c r="V135" s="13"/>
      <c r="W135" s="13"/>
      <c r="X135" s="13"/>
      <c r="Y135" s="13"/>
      <c r="Z135" s="13"/>
      <c r="AA135" s="13"/>
      <c r="AB135" s="13"/>
      <c r="AC135" s="13"/>
      <c r="AD135" s="13"/>
      <c r="AE135" s="13"/>
      <c r="AT135" s="251" t="s">
        <v>146</v>
      </c>
      <c r="AU135" s="251" t="s">
        <v>84</v>
      </c>
      <c r="AV135" s="13" t="s">
        <v>82</v>
      </c>
      <c r="AW135" s="13" t="s">
        <v>30</v>
      </c>
      <c r="AX135" s="13" t="s">
        <v>74</v>
      </c>
      <c r="AY135" s="251" t="s">
        <v>137</v>
      </c>
    </row>
    <row r="136" s="13" customFormat="1">
      <c r="A136" s="13"/>
      <c r="B136" s="241"/>
      <c r="C136" s="242"/>
      <c r="D136" s="243" t="s">
        <v>146</v>
      </c>
      <c r="E136" s="244" t="s">
        <v>1</v>
      </c>
      <c r="F136" s="245" t="s">
        <v>1119</v>
      </c>
      <c r="G136" s="242"/>
      <c r="H136" s="244" t="s">
        <v>1</v>
      </c>
      <c r="I136" s="246"/>
      <c r="J136" s="242"/>
      <c r="K136" s="242"/>
      <c r="L136" s="247"/>
      <c r="M136" s="248"/>
      <c r="N136" s="249"/>
      <c r="O136" s="249"/>
      <c r="P136" s="249"/>
      <c r="Q136" s="249"/>
      <c r="R136" s="249"/>
      <c r="S136" s="249"/>
      <c r="T136" s="250"/>
      <c r="U136" s="13"/>
      <c r="V136" s="13"/>
      <c r="W136" s="13"/>
      <c r="X136" s="13"/>
      <c r="Y136" s="13"/>
      <c r="Z136" s="13"/>
      <c r="AA136" s="13"/>
      <c r="AB136" s="13"/>
      <c r="AC136" s="13"/>
      <c r="AD136" s="13"/>
      <c r="AE136" s="13"/>
      <c r="AT136" s="251" t="s">
        <v>146</v>
      </c>
      <c r="AU136" s="251" t="s">
        <v>84</v>
      </c>
      <c r="AV136" s="13" t="s">
        <v>82</v>
      </c>
      <c r="AW136" s="13" t="s">
        <v>30</v>
      </c>
      <c r="AX136" s="13" t="s">
        <v>74</v>
      </c>
      <c r="AY136" s="251" t="s">
        <v>137</v>
      </c>
    </row>
    <row r="137" s="13" customFormat="1">
      <c r="A137" s="13"/>
      <c r="B137" s="241"/>
      <c r="C137" s="242"/>
      <c r="D137" s="243" t="s">
        <v>146</v>
      </c>
      <c r="E137" s="244" t="s">
        <v>1</v>
      </c>
      <c r="F137" s="245" t="s">
        <v>1120</v>
      </c>
      <c r="G137" s="242"/>
      <c r="H137" s="244" t="s">
        <v>1</v>
      </c>
      <c r="I137" s="246"/>
      <c r="J137" s="242"/>
      <c r="K137" s="242"/>
      <c r="L137" s="247"/>
      <c r="M137" s="248"/>
      <c r="N137" s="249"/>
      <c r="O137" s="249"/>
      <c r="P137" s="249"/>
      <c r="Q137" s="249"/>
      <c r="R137" s="249"/>
      <c r="S137" s="249"/>
      <c r="T137" s="250"/>
      <c r="U137" s="13"/>
      <c r="V137" s="13"/>
      <c r="W137" s="13"/>
      <c r="X137" s="13"/>
      <c r="Y137" s="13"/>
      <c r="Z137" s="13"/>
      <c r="AA137" s="13"/>
      <c r="AB137" s="13"/>
      <c r="AC137" s="13"/>
      <c r="AD137" s="13"/>
      <c r="AE137" s="13"/>
      <c r="AT137" s="251" t="s">
        <v>146</v>
      </c>
      <c r="AU137" s="251" t="s">
        <v>84</v>
      </c>
      <c r="AV137" s="13" t="s">
        <v>82</v>
      </c>
      <c r="AW137" s="13" t="s">
        <v>30</v>
      </c>
      <c r="AX137" s="13" t="s">
        <v>74</v>
      </c>
      <c r="AY137" s="251" t="s">
        <v>137</v>
      </c>
    </row>
    <row r="138" s="13" customFormat="1">
      <c r="A138" s="13"/>
      <c r="B138" s="241"/>
      <c r="C138" s="242"/>
      <c r="D138" s="243" t="s">
        <v>146</v>
      </c>
      <c r="E138" s="244" t="s">
        <v>1</v>
      </c>
      <c r="F138" s="245" t="s">
        <v>1121</v>
      </c>
      <c r="G138" s="242"/>
      <c r="H138" s="244" t="s">
        <v>1</v>
      </c>
      <c r="I138" s="246"/>
      <c r="J138" s="242"/>
      <c r="K138" s="242"/>
      <c r="L138" s="247"/>
      <c r="M138" s="248"/>
      <c r="N138" s="249"/>
      <c r="O138" s="249"/>
      <c r="P138" s="249"/>
      <c r="Q138" s="249"/>
      <c r="R138" s="249"/>
      <c r="S138" s="249"/>
      <c r="T138" s="250"/>
      <c r="U138" s="13"/>
      <c r="V138" s="13"/>
      <c r="W138" s="13"/>
      <c r="X138" s="13"/>
      <c r="Y138" s="13"/>
      <c r="Z138" s="13"/>
      <c r="AA138" s="13"/>
      <c r="AB138" s="13"/>
      <c r="AC138" s="13"/>
      <c r="AD138" s="13"/>
      <c r="AE138" s="13"/>
      <c r="AT138" s="251" t="s">
        <v>146</v>
      </c>
      <c r="AU138" s="251" t="s">
        <v>84</v>
      </c>
      <c r="AV138" s="13" t="s">
        <v>82</v>
      </c>
      <c r="AW138" s="13" t="s">
        <v>30</v>
      </c>
      <c r="AX138" s="13" t="s">
        <v>74</v>
      </c>
      <c r="AY138" s="251" t="s">
        <v>137</v>
      </c>
    </row>
    <row r="139" s="14" customFormat="1">
      <c r="A139" s="14"/>
      <c r="B139" s="252"/>
      <c r="C139" s="253"/>
      <c r="D139" s="243" t="s">
        <v>146</v>
      </c>
      <c r="E139" s="254" t="s">
        <v>1</v>
      </c>
      <c r="F139" s="255" t="s">
        <v>82</v>
      </c>
      <c r="G139" s="253"/>
      <c r="H139" s="256">
        <v>1</v>
      </c>
      <c r="I139" s="257"/>
      <c r="J139" s="253"/>
      <c r="K139" s="253"/>
      <c r="L139" s="258"/>
      <c r="M139" s="259"/>
      <c r="N139" s="260"/>
      <c r="O139" s="260"/>
      <c r="P139" s="260"/>
      <c r="Q139" s="260"/>
      <c r="R139" s="260"/>
      <c r="S139" s="260"/>
      <c r="T139" s="261"/>
      <c r="U139" s="14"/>
      <c r="V139" s="14"/>
      <c r="W139" s="14"/>
      <c r="X139" s="14"/>
      <c r="Y139" s="14"/>
      <c r="Z139" s="14"/>
      <c r="AA139" s="14"/>
      <c r="AB139" s="14"/>
      <c r="AC139" s="14"/>
      <c r="AD139" s="14"/>
      <c r="AE139" s="14"/>
      <c r="AT139" s="262" t="s">
        <v>146</v>
      </c>
      <c r="AU139" s="262" t="s">
        <v>84</v>
      </c>
      <c r="AV139" s="14" t="s">
        <v>84</v>
      </c>
      <c r="AW139" s="14" t="s">
        <v>30</v>
      </c>
      <c r="AX139" s="14" t="s">
        <v>74</v>
      </c>
      <c r="AY139" s="262" t="s">
        <v>137</v>
      </c>
    </row>
    <row r="140" s="15" customFormat="1">
      <c r="A140" s="15"/>
      <c r="B140" s="263"/>
      <c r="C140" s="264"/>
      <c r="D140" s="243" t="s">
        <v>146</v>
      </c>
      <c r="E140" s="265" t="s">
        <v>1</v>
      </c>
      <c r="F140" s="266" t="s">
        <v>151</v>
      </c>
      <c r="G140" s="264"/>
      <c r="H140" s="267">
        <v>1</v>
      </c>
      <c r="I140" s="268"/>
      <c r="J140" s="264"/>
      <c r="K140" s="264"/>
      <c r="L140" s="269"/>
      <c r="M140" s="270"/>
      <c r="N140" s="271"/>
      <c r="O140" s="271"/>
      <c r="P140" s="271"/>
      <c r="Q140" s="271"/>
      <c r="R140" s="271"/>
      <c r="S140" s="271"/>
      <c r="T140" s="272"/>
      <c r="U140" s="15"/>
      <c r="V140" s="15"/>
      <c r="W140" s="15"/>
      <c r="X140" s="15"/>
      <c r="Y140" s="15"/>
      <c r="Z140" s="15"/>
      <c r="AA140" s="15"/>
      <c r="AB140" s="15"/>
      <c r="AC140" s="15"/>
      <c r="AD140" s="15"/>
      <c r="AE140" s="15"/>
      <c r="AT140" s="273" t="s">
        <v>146</v>
      </c>
      <c r="AU140" s="273" t="s">
        <v>84</v>
      </c>
      <c r="AV140" s="15" t="s">
        <v>144</v>
      </c>
      <c r="AW140" s="15" t="s">
        <v>30</v>
      </c>
      <c r="AX140" s="15" t="s">
        <v>82</v>
      </c>
      <c r="AY140" s="273" t="s">
        <v>137</v>
      </c>
    </row>
    <row r="141" s="2" customFormat="1" ht="16.5" customHeight="1">
      <c r="A141" s="38"/>
      <c r="B141" s="39"/>
      <c r="C141" s="227" t="s">
        <v>144</v>
      </c>
      <c r="D141" s="227" t="s">
        <v>140</v>
      </c>
      <c r="E141" s="228" t="s">
        <v>1122</v>
      </c>
      <c r="F141" s="229" t="s">
        <v>1123</v>
      </c>
      <c r="G141" s="230" t="s">
        <v>486</v>
      </c>
      <c r="H141" s="231">
        <v>1</v>
      </c>
      <c r="I141" s="232"/>
      <c r="J141" s="233">
        <f>ROUND(I141*H141,2)</f>
        <v>0</v>
      </c>
      <c r="K141" s="234"/>
      <c r="L141" s="44"/>
      <c r="M141" s="235" t="s">
        <v>1</v>
      </c>
      <c r="N141" s="236" t="s">
        <v>39</v>
      </c>
      <c r="O141" s="91"/>
      <c r="P141" s="237">
        <f>O141*H141</f>
        <v>0</v>
      </c>
      <c r="Q141" s="237">
        <v>0</v>
      </c>
      <c r="R141" s="237">
        <f>Q141*H141</f>
        <v>0</v>
      </c>
      <c r="S141" s="237">
        <v>0</v>
      </c>
      <c r="T141" s="238">
        <f>S141*H141</f>
        <v>0</v>
      </c>
      <c r="U141" s="38"/>
      <c r="V141" s="38"/>
      <c r="W141" s="38"/>
      <c r="X141" s="38"/>
      <c r="Y141" s="38"/>
      <c r="Z141" s="38"/>
      <c r="AA141" s="38"/>
      <c r="AB141" s="38"/>
      <c r="AC141" s="38"/>
      <c r="AD141" s="38"/>
      <c r="AE141" s="38"/>
      <c r="AR141" s="239" t="s">
        <v>144</v>
      </c>
      <c r="AT141" s="239" t="s">
        <v>140</v>
      </c>
      <c r="AU141" s="239" t="s">
        <v>84</v>
      </c>
      <c r="AY141" s="17" t="s">
        <v>137</v>
      </c>
      <c r="BE141" s="240">
        <f>IF(N141="základní",J141,0)</f>
        <v>0</v>
      </c>
      <c r="BF141" s="240">
        <f>IF(N141="snížená",J141,0)</f>
        <v>0</v>
      </c>
      <c r="BG141" s="240">
        <f>IF(N141="zákl. přenesená",J141,0)</f>
        <v>0</v>
      </c>
      <c r="BH141" s="240">
        <f>IF(N141="sníž. přenesená",J141,0)</f>
        <v>0</v>
      </c>
      <c r="BI141" s="240">
        <f>IF(N141="nulová",J141,0)</f>
        <v>0</v>
      </c>
      <c r="BJ141" s="17" t="s">
        <v>82</v>
      </c>
      <c r="BK141" s="240">
        <f>ROUND(I141*H141,2)</f>
        <v>0</v>
      </c>
      <c r="BL141" s="17" t="s">
        <v>144</v>
      </c>
      <c r="BM141" s="239" t="s">
        <v>1124</v>
      </c>
    </row>
    <row r="142" s="2" customFormat="1" ht="24.15" customHeight="1">
      <c r="A142" s="38"/>
      <c r="B142" s="39"/>
      <c r="C142" s="227" t="s">
        <v>187</v>
      </c>
      <c r="D142" s="227" t="s">
        <v>140</v>
      </c>
      <c r="E142" s="228" t="s">
        <v>1125</v>
      </c>
      <c r="F142" s="229" t="s">
        <v>1126</v>
      </c>
      <c r="G142" s="230" t="s">
        <v>486</v>
      </c>
      <c r="H142" s="231">
        <v>1</v>
      </c>
      <c r="I142" s="232"/>
      <c r="J142" s="233">
        <f>ROUND(I142*H142,2)</f>
        <v>0</v>
      </c>
      <c r="K142" s="234"/>
      <c r="L142" s="44"/>
      <c r="M142" s="235" t="s">
        <v>1</v>
      </c>
      <c r="N142" s="236" t="s">
        <v>39</v>
      </c>
      <c r="O142" s="91"/>
      <c r="P142" s="237">
        <f>O142*H142</f>
        <v>0</v>
      </c>
      <c r="Q142" s="237">
        <v>0</v>
      </c>
      <c r="R142" s="237">
        <f>Q142*H142</f>
        <v>0</v>
      </c>
      <c r="S142" s="237">
        <v>0</v>
      </c>
      <c r="T142" s="238">
        <f>S142*H142</f>
        <v>0</v>
      </c>
      <c r="U142" s="38"/>
      <c r="V142" s="38"/>
      <c r="W142" s="38"/>
      <c r="X142" s="38"/>
      <c r="Y142" s="38"/>
      <c r="Z142" s="38"/>
      <c r="AA142" s="38"/>
      <c r="AB142" s="38"/>
      <c r="AC142" s="38"/>
      <c r="AD142" s="38"/>
      <c r="AE142" s="38"/>
      <c r="AR142" s="239" t="s">
        <v>1127</v>
      </c>
      <c r="AT142" s="239" t="s">
        <v>140</v>
      </c>
      <c r="AU142" s="239" t="s">
        <v>84</v>
      </c>
      <c r="AY142" s="17" t="s">
        <v>137</v>
      </c>
      <c r="BE142" s="240">
        <f>IF(N142="základní",J142,0)</f>
        <v>0</v>
      </c>
      <c r="BF142" s="240">
        <f>IF(N142="snížená",J142,0)</f>
        <v>0</v>
      </c>
      <c r="BG142" s="240">
        <f>IF(N142="zákl. přenesená",J142,0)</f>
        <v>0</v>
      </c>
      <c r="BH142" s="240">
        <f>IF(N142="sníž. přenesená",J142,0)</f>
        <v>0</v>
      </c>
      <c r="BI142" s="240">
        <f>IF(N142="nulová",J142,0)</f>
        <v>0</v>
      </c>
      <c r="BJ142" s="17" t="s">
        <v>82</v>
      </c>
      <c r="BK142" s="240">
        <f>ROUND(I142*H142,2)</f>
        <v>0</v>
      </c>
      <c r="BL142" s="17" t="s">
        <v>1127</v>
      </c>
      <c r="BM142" s="239" t="s">
        <v>1128</v>
      </c>
    </row>
    <row r="143" s="13" customFormat="1">
      <c r="A143" s="13"/>
      <c r="B143" s="241"/>
      <c r="C143" s="242"/>
      <c r="D143" s="243" t="s">
        <v>146</v>
      </c>
      <c r="E143" s="244" t="s">
        <v>1</v>
      </c>
      <c r="F143" s="245" t="s">
        <v>556</v>
      </c>
      <c r="G143" s="242"/>
      <c r="H143" s="244" t="s">
        <v>1</v>
      </c>
      <c r="I143" s="246"/>
      <c r="J143" s="242"/>
      <c r="K143" s="242"/>
      <c r="L143" s="247"/>
      <c r="M143" s="248"/>
      <c r="N143" s="249"/>
      <c r="O143" s="249"/>
      <c r="P143" s="249"/>
      <c r="Q143" s="249"/>
      <c r="R143" s="249"/>
      <c r="S143" s="249"/>
      <c r="T143" s="250"/>
      <c r="U143" s="13"/>
      <c r="V143" s="13"/>
      <c r="W143" s="13"/>
      <c r="X143" s="13"/>
      <c r="Y143" s="13"/>
      <c r="Z143" s="13"/>
      <c r="AA143" s="13"/>
      <c r="AB143" s="13"/>
      <c r="AC143" s="13"/>
      <c r="AD143" s="13"/>
      <c r="AE143" s="13"/>
      <c r="AT143" s="251" t="s">
        <v>146</v>
      </c>
      <c r="AU143" s="251" t="s">
        <v>84</v>
      </c>
      <c r="AV143" s="13" t="s">
        <v>82</v>
      </c>
      <c r="AW143" s="13" t="s">
        <v>30</v>
      </c>
      <c r="AX143" s="13" t="s">
        <v>74</v>
      </c>
      <c r="AY143" s="251" t="s">
        <v>137</v>
      </c>
    </row>
    <row r="144" s="13" customFormat="1">
      <c r="A144" s="13"/>
      <c r="B144" s="241"/>
      <c r="C144" s="242"/>
      <c r="D144" s="243" t="s">
        <v>146</v>
      </c>
      <c r="E144" s="244" t="s">
        <v>1</v>
      </c>
      <c r="F144" s="245" t="s">
        <v>1129</v>
      </c>
      <c r="G144" s="242"/>
      <c r="H144" s="244" t="s">
        <v>1</v>
      </c>
      <c r="I144" s="246"/>
      <c r="J144" s="242"/>
      <c r="K144" s="242"/>
      <c r="L144" s="247"/>
      <c r="M144" s="248"/>
      <c r="N144" s="249"/>
      <c r="O144" s="249"/>
      <c r="P144" s="249"/>
      <c r="Q144" s="249"/>
      <c r="R144" s="249"/>
      <c r="S144" s="249"/>
      <c r="T144" s="250"/>
      <c r="U144" s="13"/>
      <c r="V144" s="13"/>
      <c r="W144" s="13"/>
      <c r="X144" s="13"/>
      <c r="Y144" s="13"/>
      <c r="Z144" s="13"/>
      <c r="AA144" s="13"/>
      <c r="AB144" s="13"/>
      <c r="AC144" s="13"/>
      <c r="AD144" s="13"/>
      <c r="AE144" s="13"/>
      <c r="AT144" s="251" t="s">
        <v>146</v>
      </c>
      <c r="AU144" s="251" t="s">
        <v>84</v>
      </c>
      <c r="AV144" s="13" t="s">
        <v>82</v>
      </c>
      <c r="AW144" s="13" t="s">
        <v>30</v>
      </c>
      <c r="AX144" s="13" t="s">
        <v>74</v>
      </c>
      <c r="AY144" s="251" t="s">
        <v>137</v>
      </c>
    </row>
    <row r="145" s="13" customFormat="1">
      <c r="A145" s="13"/>
      <c r="B145" s="241"/>
      <c r="C145" s="242"/>
      <c r="D145" s="243" t="s">
        <v>146</v>
      </c>
      <c r="E145" s="244" t="s">
        <v>1</v>
      </c>
      <c r="F145" s="245" t="s">
        <v>1130</v>
      </c>
      <c r="G145" s="242"/>
      <c r="H145" s="244" t="s">
        <v>1</v>
      </c>
      <c r="I145" s="246"/>
      <c r="J145" s="242"/>
      <c r="K145" s="242"/>
      <c r="L145" s="247"/>
      <c r="M145" s="248"/>
      <c r="N145" s="249"/>
      <c r="O145" s="249"/>
      <c r="P145" s="249"/>
      <c r="Q145" s="249"/>
      <c r="R145" s="249"/>
      <c r="S145" s="249"/>
      <c r="T145" s="250"/>
      <c r="U145" s="13"/>
      <c r="V145" s="13"/>
      <c r="W145" s="13"/>
      <c r="X145" s="13"/>
      <c r="Y145" s="13"/>
      <c r="Z145" s="13"/>
      <c r="AA145" s="13"/>
      <c r="AB145" s="13"/>
      <c r="AC145" s="13"/>
      <c r="AD145" s="13"/>
      <c r="AE145" s="13"/>
      <c r="AT145" s="251" t="s">
        <v>146</v>
      </c>
      <c r="AU145" s="251" t="s">
        <v>84</v>
      </c>
      <c r="AV145" s="13" t="s">
        <v>82</v>
      </c>
      <c r="AW145" s="13" t="s">
        <v>30</v>
      </c>
      <c r="AX145" s="13" t="s">
        <v>74</v>
      </c>
      <c r="AY145" s="251" t="s">
        <v>137</v>
      </c>
    </row>
    <row r="146" s="13" customFormat="1">
      <c r="A146" s="13"/>
      <c r="B146" s="241"/>
      <c r="C146" s="242"/>
      <c r="D146" s="243" t="s">
        <v>146</v>
      </c>
      <c r="E146" s="244" t="s">
        <v>1</v>
      </c>
      <c r="F146" s="245" t="s">
        <v>1131</v>
      </c>
      <c r="G146" s="242"/>
      <c r="H146" s="244" t="s">
        <v>1</v>
      </c>
      <c r="I146" s="246"/>
      <c r="J146" s="242"/>
      <c r="K146" s="242"/>
      <c r="L146" s="247"/>
      <c r="M146" s="248"/>
      <c r="N146" s="249"/>
      <c r="O146" s="249"/>
      <c r="P146" s="249"/>
      <c r="Q146" s="249"/>
      <c r="R146" s="249"/>
      <c r="S146" s="249"/>
      <c r="T146" s="250"/>
      <c r="U146" s="13"/>
      <c r="V146" s="13"/>
      <c r="W146" s="13"/>
      <c r="X146" s="13"/>
      <c r="Y146" s="13"/>
      <c r="Z146" s="13"/>
      <c r="AA146" s="13"/>
      <c r="AB146" s="13"/>
      <c r="AC146" s="13"/>
      <c r="AD146" s="13"/>
      <c r="AE146" s="13"/>
      <c r="AT146" s="251" t="s">
        <v>146</v>
      </c>
      <c r="AU146" s="251" t="s">
        <v>84</v>
      </c>
      <c r="AV146" s="13" t="s">
        <v>82</v>
      </c>
      <c r="AW146" s="13" t="s">
        <v>30</v>
      </c>
      <c r="AX146" s="13" t="s">
        <v>74</v>
      </c>
      <c r="AY146" s="251" t="s">
        <v>137</v>
      </c>
    </row>
    <row r="147" s="13" customFormat="1">
      <c r="A147" s="13"/>
      <c r="B147" s="241"/>
      <c r="C147" s="242"/>
      <c r="D147" s="243" t="s">
        <v>146</v>
      </c>
      <c r="E147" s="244" t="s">
        <v>1</v>
      </c>
      <c r="F147" s="245" t="s">
        <v>1120</v>
      </c>
      <c r="G147" s="242"/>
      <c r="H147" s="244" t="s">
        <v>1</v>
      </c>
      <c r="I147" s="246"/>
      <c r="J147" s="242"/>
      <c r="K147" s="242"/>
      <c r="L147" s="247"/>
      <c r="M147" s="248"/>
      <c r="N147" s="249"/>
      <c r="O147" s="249"/>
      <c r="P147" s="249"/>
      <c r="Q147" s="249"/>
      <c r="R147" s="249"/>
      <c r="S147" s="249"/>
      <c r="T147" s="250"/>
      <c r="U147" s="13"/>
      <c r="V147" s="13"/>
      <c r="W147" s="13"/>
      <c r="X147" s="13"/>
      <c r="Y147" s="13"/>
      <c r="Z147" s="13"/>
      <c r="AA147" s="13"/>
      <c r="AB147" s="13"/>
      <c r="AC147" s="13"/>
      <c r="AD147" s="13"/>
      <c r="AE147" s="13"/>
      <c r="AT147" s="251" t="s">
        <v>146</v>
      </c>
      <c r="AU147" s="251" t="s">
        <v>84</v>
      </c>
      <c r="AV147" s="13" t="s">
        <v>82</v>
      </c>
      <c r="AW147" s="13" t="s">
        <v>30</v>
      </c>
      <c r="AX147" s="13" t="s">
        <v>74</v>
      </c>
      <c r="AY147" s="251" t="s">
        <v>137</v>
      </c>
    </row>
    <row r="148" s="13" customFormat="1">
      <c r="A148" s="13"/>
      <c r="B148" s="241"/>
      <c r="C148" s="242"/>
      <c r="D148" s="243" t="s">
        <v>146</v>
      </c>
      <c r="E148" s="244" t="s">
        <v>1</v>
      </c>
      <c r="F148" s="245" t="s">
        <v>1132</v>
      </c>
      <c r="G148" s="242"/>
      <c r="H148" s="244" t="s">
        <v>1</v>
      </c>
      <c r="I148" s="246"/>
      <c r="J148" s="242"/>
      <c r="K148" s="242"/>
      <c r="L148" s="247"/>
      <c r="M148" s="248"/>
      <c r="N148" s="249"/>
      <c r="O148" s="249"/>
      <c r="P148" s="249"/>
      <c r="Q148" s="249"/>
      <c r="R148" s="249"/>
      <c r="S148" s="249"/>
      <c r="T148" s="250"/>
      <c r="U148" s="13"/>
      <c r="V148" s="13"/>
      <c r="W148" s="13"/>
      <c r="X148" s="13"/>
      <c r="Y148" s="13"/>
      <c r="Z148" s="13"/>
      <c r="AA148" s="13"/>
      <c r="AB148" s="13"/>
      <c r="AC148" s="13"/>
      <c r="AD148" s="13"/>
      <c r="AE148" s="13"/>
      <c r="AT148" s="251" t="s">
        <v>146</v>
      </c>
      <c r="AU148" s="251" t="s">
        <v>84</v>
      </c>
      <c r="AV148" s="13" t="s">
        <v>82</v>
      </c>
      <c r="AW148" s="13" t="s">
        <v>30</v>
      </c>
      <c r="AX148" s="13" t="s">
        <v>74</v>
      </c>
      <c r="AY148" s="251" t="s">
        <v>137</v>
      </c>
    </row>
    <row r="149" s="13" customFormat="1">
      <c r="A149" s="13"/>
      <c r="B149" s="241"/>
      <c r="C149" s="242"/>
      <c r="D149" s="243" t="s">
        <v>146</v>
      </c>
      <c r="E149" s="244" t="s">
        <v>1</v>
      </c>
      <c r="F149" s="245" t="s">
        <v>1121</v>
      </c>
      <c r="G149" s="242"/>
      <c r="H149" s="244" t="s">
        <v>1</v>
      </c>
      <c r="I149" s="246"/>
      <c r="J149" s="242"/>
      <c r="K149" s="242"/>
      <c r="L149" s="247"/>
      <c r="M149" s="248"/>
      <c r="N149" s="249"/>
      <c r="O149" s="249"/>
      <c r="P149" s="249"/>
      <c r="Q149" s="249"/>
      <c r="R149" s="249"/>
      <c r="S149" s="249"/>
      <c r="T149" s="250"/>
      <c r="U149" s="13"/>
      <c r="V149" s="13"/>
      <c r="W149" s="13"/>
      <c r="X149" s="13"/>
      <c r="Y149" s="13"/>
      <c r="Z149" s="13"/>
      <c r="AA149" s="13"/>
      <c r="AB149" s="13"/>
      <c r="AC149" s="13"/>
      <c r="AD149" s="13"/>
      <c r="AE149" s="13"/>
      <c r="AT149" s="251" t="s">
        <v>146</v>
      </c>
      <c r="AU149" s="251" t="s">
        <v>84</v>
      </c>
      <c r="AV149" s="13" t="s">
        <v>82</v>
      </c>
      <c r="AW149" s="13" t="s">
        <v>30</v>
      </c>
      <c r="AX149" s="13" t="s">
        <v>74</v>
      </c>
      <c r="AY149" s="251" t="s">
        <v>137</v>
      </c>
    </row>
    <row r="150" s="14" customFormat="1">
      <c r="A150" s="14"/>
      <c r="B150" s="252"/>
      <c r="C150" s="253"/>
      <c r="D150" s="243" t="s">
        <v>146</v>
      </c>
      <c r="E150" s="254" t="s">
        <v>1</v>
      </c>
      <c r="F150" s="255" t="s">
        <v>82</v>
      </c>
      <c r="G150" s="253"/>
      <c r="H150" s="256">
        <v>1</v>
      </c>
      <c r="I150" s="257"/>
      <c r="J150" s="253"/>
      <c r="K150" s="253"/>
      <c r="L150" s="258"/>
      <c r="M150" s="259"/>
      <c r="N150" s="260"/>
      <c r="O150" s="260"/>
      <c r="P150" s="260"/>
      <c r="Q150" s="260"/>
      <c r="R150" s="260"/>
      <c r="S150" s="260"/>
      <c r="T150" s="261"/>
      <c r="U150" s="14"/>
      <c r="V150" s="14"/>
      <c r="W150" s="14"/>
      <c r="X150" s="14"/>
      <c r="Y150" s="14"/>
      <c r="Z150" s="14"/>
      <c r="AA150" s="14"/>
      <c r="AB150" s="14"/>
      <c r="AC150" s="14"/>
      <c r="AD150" s="14"/>
      <c r="AE150" s="14"/>
      <c r="AT150" s="262" t="s">
        <v>146</v>
      </c>
      <c r="AU150" s="262" t="s">
        <v>84</v>
      </c>
      <c r="AV150" s="14" t="s">
        <v>84</v>
      </c>
      <c r="AW150" s="14" t="s">
        <v>30</v>
      </c>
      <c r="AX150" s="14" t="s">
        <v>74</v>
      </c>
      <c r="AY150" s="262" t="s">
        <v>137</v>
      </c>
    </row>
    <row r="151" s="15" customFormat="1">
      <c r="A151" s="15"/>
      <c r="B151" s="263"/>
      <c r="C151" s="264"/>
      <c r="D151" s="243" t="s">
        <v>146</v>
      </c>
      <c r="E151" s="265" t="s">
        <v>1</v>
      </c>
      <c r="F151" s="266" t="s">
        <v>151</v>
      </c>
      <c r="G151" s="264"/>
      <c r="H151" s="267">
        <v>1</v>
      </c>
      <c r="I151" s="268"/>
      <c r="J151" s="264"/>
      <c r="K151" s="264"/>
      <c r="L151" s="269"/>
      <c r="M151" s="270"/>
      <c r="N151" s="271"/>
      <c r="O151" s="271"/>
      <c r="P151" s="271"/>
      <c r="Q151" s="271"/>
      <c r="R151" s="271"/>
      <c r="S151" s="271"/>
      <c r="T151" s="272"/>
      <c r="U151" s="15"/>
      <c r="V151" s="15"/>
      <c r="W151" s="15"/>
      <c r="X151" s="15"/>
      <c r="Y151" s="15"/>
      <c r="Z151" s="15"/>
      <c r="AA151" s="15"/>
      <c r="AB151" s="15"/>
      <c r="AC151" s="15"/>
      <c r="AD151" s="15"/>
      <c r="AE151" s="15"/>
      <c r="AT151" s="273" t="s">
        <v>146</v>
      </c>
      <c r="AU151" s="273" t="s">
        <v>84</v>
      </c>
      <c r="AV151" s="15" t="s">
        <v>144</v>
      </c>
      <c r="AW151" s="15" t="s">
        <v>30</v>
      </c>
      <c r="AX151" s="15" t="s">
        <v>82</v>
      </c>
      <c r="AY151" s="273" t="s">
        <v>137</v>
      </c>
    </row>
    <row r="152" s="2" customFormat="1" ht="16.5" customHeight="1">
      <c r="A152" s="38"/>
      <c r="B152" s="39"/>
      <c r="C152" s="227" t="s">
        <v>193</v>
      </c>
      <c r="D152" s="227" t="s">
        <v>140</v>
      </c>
      <c r="E152" s="228" t="s">
        <v>1133</v>
      </c>
      <c r="F152" s="229" t="s">
        <v>1134</v>
      </c>
      <c r="G152" s="230" t="s">
        <v>1105</v>
      </c>
      <c r="H152" s="231">
        <v>1</v>
      </c>
      <c r="I152" s="232"/>
      <c r="J152" s="233">
        <f>ROUND(I152*H152,2)</f>
        <v>0</v>
      </c>
      <c r="K152" s="234"/>
      <c r="L152" s="44"/>
      <c r="M152" s="235" t="s">
        <v>1</v>
      </c>
      <c r="N152" s="236" t="s">
        <v>39</v>
      </c>
      <c r="O152" s="91"/>
      <c r="P152" s="237">
        <f>O152*H152</f>
        <v>0</v>
      </c>
      <c r="Q152" s="237">
        <v>0</v>
      </c>
      <c r="R152" s="237">
        <f>Q152*H152</f>
        <v>0</v>
      </c>
      <c r="S152" s="237">
        <v>0</v>
      </c>
      <c r="T152" s="238">
        <f>S152*H152</f>
        <v>0</v>
      </c>
      <c r="U152" s="38"/>
      <c r="V152" s="38"/>
      <c r="W152" s="38"/>
      <c r="X152" s="38"/>
      <c r="Y152" s="38"/>
      <c r="Z152" s="38"/>
      <c r="AA152" s="38"/>
      <c r="AB152" s="38"/>
      <c r="AC152" s="38"/>
      <c r="AD152" s="38"/>
      <c r="AE152" s="38"/>
      <c r="AR152" s="239" t="s">
        <v>144</v>
      </c>
      <c r="AT152" s="239" t="s">
        <v>140</v>
      </c>
      <c r="AU152" s="239" t="s">
        <v>84</v>
      </c>
      <c r="AY152" s="17" t="s">
        <v>137</v>
      </c>
      <c r="BE152" s="240">
        <f>IF(N152="základní",J152,0)</f>
        <v>0</v>
      </c>
      <c r="BF152" s="240">
        <f>IF(N152="snížená",J152,0)</f>
        <v>0</v>
      </c>
      <c r="BG152" s="240">
        <f>IF(N152="zákl. přenesená",J152,0)</f>
        <v>0</v>
      </c>
      <c r="BH152" s="240">
        <f>IF(N152="sníž. přenesená",J152,0)</f>
        <v>0</v>
      </c>
      <c r="BI152" s="240">
        <f>IF(N152="nulová",J152,0)</f>
        <v>0</v>
      </c>
      <c r="BJ152" s="17" t="s">
        <v>82</v>
      </c>
      <c r="BK152" s="240">
        <f>ROUND(I152*H152,2)</f>
        <v>0</v>
      </c>
      <c r="BL152" s="17" t="s">
        <v>144</v>
      </c>
      <c r="BM152" s="239" t="s">
        <v>1135</v>
      </c>
    </row>
    <row r="153" s="2" customFormat="1">
      <c r="A153" s="38"/>
      <c r="B153" s="39"/>
      <c r="C153" s="40"/>
      <c r="D153" s="243" t="s">
        <v>258</v>
      </c>
      <c r="E153" s="40"/>
      <c r="F153" s="285" t="s">
        <v>1136</v>
      </c>
      <c r="G153" s="40"/>
      <c r="H153" s="40"/>
      <c r="I153" s="286"/>
      <c r="J153" s="40"/>
      <c r="K153" s="40"/>
      <c r="L153" s="44"/>
      <c r="M153" s="287"/>
      <c r="N153" s="288"/>
      <c r="O153" s="91"/>
      <c r="P153" s="91"/>
      <c r="Q153" s="91"/>
      <c r="R153" s="91"/>
      <c r="S153" s="91"/>
      <c r="T153" s="92"/>
      <c r="U153" s="38"/>
      <c r="V153" s="38"/>
      <c r="W153" s="38"/>
      <c r="X153" s="38"/>
      <c r="Y153" s="38"/>
      <c r="Z153" s="38"/>
      <c r="AA153" s="38"/>
      <c r="AB153" s="38"/>
      <c r="AC153" s="38"/>
      <c r="AD153" s="38"/>
      <c r="AE153" s="38"/>
      <c r="AT153" s="17" t="s">
        <v>258</v>
      </c>
      <c r="AU153" s="17" t="s">
        <v>84</v>
      </c>
    </row>
    <row r="154" s="13" customFormat="1">
      <c r="A154" s="13"/>
      <c r="B154" s="241"/>
      <c r="C154" s="242"/>
      <c r="D154" s="243" t="s">
        <v>146</v>
      </c>
      <c r="E154" s="244" t="s">
        <v>1</v>
      </c>
      <c r="F154" s="245" t="s">
        <v>556</v>
      </c>
      <c r="G154" s="242"/>
      <c r="H154" s="244" t="s">
        <v>1</v>
      </c>
      <c r="I154" s="246"/>
      <c r="J154" s="242"/>
      <c r="K154" s="242"/>
      <c r="L154" s="247"/>
      <c r="M154" s="248"/>
      <c r="N154" s="249"/>
      <c r="O154" s="249"/>
      <c r="P154" s="249"/>
      <c r="Q154" s="249"/>
      <c r="R154" s="249"/>
      <c r="S154" s="249"/>
      <c r="T154" s="250"/>
      <c r="U154" s="13"/>
      <c r="V154" s="13"/>
      <c r="W154" s="13"/>
      <c r="X154" s="13"/>
      <c r="Y154" s="13"/>
      <c r="Z154" s="13"/>
      <c r="AA154" s="13"/>
      <c r="AB154" s="13"/>
      <c r="AC154" s="13"/>
      <c r="AD154" s="13"/>
      <c r="AE154" s="13"/>
      <c r="AT154" s="251" t="s">
        <v>146</v>
      </c>
      <c r="AU154" s="251" t="s">
        <v>84</v>
      </c>
      <c r="AV154" s="13" t="s">
        <v>82</v>
      </c>
      <c r="AW154" s="13" t="s">
        <v>30</v>
      </c>
      <c r="AX154" s="13" t="s">
        <v>74</v>
      </c>
      <c r="AY154" s="251" t="s">
        <v>137</v>
      </c>
    </row>
    <row r="155" s="13" customFormat="1">
      <c r="A155" s="13"/>
      <c r="B155" s="241"/>
      <c r="C155" s="242"/>
      <c r="D155" s="243" t="s">
        <v>146</v>
      </c>
      <c r="E155" s="244" t="s">
        <v>1</v>
      </c>
      <c r="F155" s="245" t="s">
        <v>1119</v>
      </c>
      <c r="G155" s="242"/>
      <c r="H155" s="244" t="s">
        <v>1</v>
      </c>
      <c r="I155" s="246"/>
      <c r="J155" s="242"/>
      <c r="K155" s="242"/>
      <c r="L155" s="247"/>
      <c r="M155" s="248"/>
      <c r="N155" s="249"/>
      <c r="O155" s="249"/>
      <c r="P155" s="249"/>
      <c r="Q155" s="249"/>
      <c r="R155" s="249"/>
      <c r="S155" s="249"/>
      <c r="T155" s="250"/>
      <c r="U155" s="13"/>
      <c r="V155" s="13"/>
      <c r="W155" s="13"/>
      <c r="X155" s="13"/>
      <c r="Y155" s="13"/>
      <c r="Z155" s="13"/>
      <c r="AA155" s="13"/>
      <c r="AB155" s="13"/>
      <c r="AC155" s="13"/>
      <c r="AD155" s="13"/>
      <c r="AE155" s="13"/>
      <c r="AT155" s="251" t="s">
        <v>146</v>
      </c>
      <c r="AU155" s="251" t="s">
        <v>84</v>
      </c>
      <c r="AV155" s="13" t="s">
        <v>82</v>
      </c>
      <c r="AW155" s="13" t="s">
        <v>30</v>
      </c>
      <c r="AX155" s="13" t="s">
        <v>74</v>
      </c>
      <c r="AY155" s="251" t="s">
        <v>137</v>
      </c>
    </row>
    <row r="156" s="13" customFormat="1">
      <c r="A156" s="13"/>
      <c r="B156" s="241"/>
      <c r="C156" s="242"/>
      <c r="D156" s="243" t="s">
        <v>146</v>
      </c>
      <c r="E156" s="244" t="s">
        <v>1</v>
      </c>
      <c r="F156" s="245" t="s">
        <v>1132</v>
      </c>
      <c r="G156" s="242"/>
      <c r="H156" s="244" t="s">
        <v>1</v>
      </c>
      <c r="I156" s="246"/>
      <c r="J156" s="242"/>
      <c r="K156" s="242"/>
      <c r="L156" s="247"/>
      <c r="M156" s="248"/>
      <c r="N156" s="249"/>
      <c r="O156" s="249"/>
      <c r="P156" s="249"/>
      <c r="Q156" s="249"/>
      <c r="R156" s="249"/>
      <c r="S156" s="249"/>
      <c r="T156" s="250"/>
      <c r="U156" s="13"/>
      <c r="V156" s="13"/>
      <c r="W156" s="13"/>
      <c r="X156" s="13"/>
      <c r="Y156" s="13"/>
      <c r="Z156" s="13"/>
      <c r="AA156" s="13"/>
      <c r="AB156" s="13"/>
      <c r="AC156" s="13"/>
      <c r="AD156" s="13"/>
      <c r="AE156" s="13"/>
      <c r="AT156" s="251" t="s">
        <v>146</v>
      </c>
      <c r="AU156" s="251" t="s">
        <v>84</v>
      </c>
      <c r="AV156" s="13" t="s">
        <v>82</v>
      </c>
      <c r="AW156" s="13" t="s">
        <v>30</v>
      </c>
      <c r="AX156" s="13" t="s">
        <v>74</v>
      </c>
      <c r="AY156" s="251" t="s">
        <v>137</v>
      </c>
    </row>
    <row r="157" s="14" customFormat="1">
      <c r="A157" s="14"/>
      <c r="B157" s="252"/>
      <c r="C157" s="253"/>
      <c r="D157" s="243" t="s">
        <v>146</v>
      </c>
      <c r="E157" s="254" t="s">
        <v>1</v>
      </c>
      <c r="F157" s="255" t="s">
        <v>82</v>
      </c>
      <c r="G157" s="253"/>
      <c r="H157" s="256">
        <v>1</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146</v>
      </c>
      <c r="AU157" s="262" t="s">
        <v>84</v>
      </c>
      <c r="AV157" s="14" t="s">
        <v>84</v>
      </c>
      <c r="AW157" s="14" t="s">
        <v>30</v>
      </c>
      <c r="AX157" s="14" t="s">
        <v>74</v>
      </c>
      <c r="AY157" s="262" t="s">
        <v>137</v>
      </c>
    </row>
    <row r="158" s="15" customFormat="1">
      <c r="A158" s="15"/>
      <c r="B158" s="263"/>
      <c r="C158" s="264"/>
      <c r="D158" s="243" t="s">
        <v>146</v>
      </c>
      <c r="E158" s="265" t="s">
        <v>1</v>
      </c>
      <c r="F158" s="266" t="s">
        <v>151</v>
      </c>
      <c r="G158" s="264"/>
      <c r="H158" s="267">
        <v>1</v>
      </c>
      <c r="I158" s="268"/>
      <c r="J158" s="264"/>
      <c r="K158" s="264"/>
      <c r="L158" s="269"/>
      <c r="M158" s="270"/>
      <c r="N158" s="271"/>
      <c r="O158" s="271"/>
      <c r="P158" s="271"/>
      <c r="Q158" s="271"/>
      <c r="R158" s="271"/>
      <c r="S158" s="271"/>
      <c r="T158" s="272"/>
      <c r="U158" s="15"/>
      <c r="V158" s="15"/>
      <c r="W158" s="15"/>
      <c r="X158" s="15"/>
      <c r="Y158" s="15"/>
      <c r="Z158" s="15"/>
      <c r="AA158" s="15"/>
      <c r="AB158" s="15"/>
      <c r="AC158" s="15"/>
      <c r="AD158" s="15"/>
      <c r="AE158" s="15"/>
      <c r="AT158" s="273" t="s">
        <v>146</v>
      </c>
      <c r="AU158" s="273" t="s">
        <v>84</v>
      </c>
      <c r="AV158" s="15" t="s">
        <v>144</v>
      </c>
      <c r="AW158" s="15" t="s">
        <v>30</v>
      </c>
      <c r="AX158" s="15" t="s">
        <v>82</v>
      </c>
      <c r="AY158" s="273" t="s">
        <v>137</v>
      </c>
    </row>
    <row r="159" s="12" customFormat="1" ht="22.8" customHeight="1">
      <c r="A159" s="12"/>
      <c r="B159" s="211"/>
      <c r="C159" s="212"/>
      <c r="D159" s="213" t="s">
        <v>73</v>
      </c>
      <c r="E159" s="225" t="s">
        <v>1137</v>
      </c>
      <c r="F159" s="225" t="s">
        <v>1138</v>
      </c>
      <c r="G159" s="212"/>
      <c r="H159" s="212"/>
      <c r="I159" s="215"/>
      <c r="J159" s="226">
        <f>BK159</f>
        <v>0</v>
      </c>
      <c r="K159" s="212"/>
      <c r="L159" s="217"/>
      <c r="M159" s="218"/>
      <c r="N159" s="219"/>
      <c r="O159" s="219"/>
      <c r="P159" s="220">
        <f>SUM(P160:P161)</f>
        <v>0</v>
      </c>
      <c r="Q159" s="219"/>
      <c r="R159" s="220">
        <f>SUM(R160:R161)</f>
        <v>0</v>
      </c>
      <c r="S159" s="219"/>
      <c r="T159" s="221">
        <f>SUM(T160:T161)</f>
        <v>0</v>
      </c>
      <c r="U159" s="12"/>
      <c r="V159" s="12"/>
      <c r="W159" s="12"/>
      <c r="X159" s="12"/>
      <c r="Y159" s="12"/>
      <c r="Z159" s="12"/>
      <c r="AA159" s="12"/>
      <c r="AB159" s="12"/>
      <c r="AC159" s="12"/>
      <c r="AD159" s="12"/>
      <c r="AE159" s="12"/>
      <c r="AR159" s="222" t="s">
        <v>187</v>
      </c>
      <c r="AT159" s="223" t="s">
        <v>73</v>
      </c>
      <c r="AU159" s="223" t="s">
        <v>82</v>
      </c>
      <c r="AY159" s="222" t="s">
        <v>137</v>
      </c>
      <c r="BK159" s="224">
        <f>SUM(BK160:BK161)</f>
        <v>0</v>
      </c>
    </row>
    <row r="160" s="2" customFormat="1" ht="16.5" customHeight="1">
      <c r="A160" s="38"/>
      <c r="B160" s="39"/>
      <c r="C160" s="227" t="s">
        <v>197</v>
      </c>
      <c r="D160" s="227" t="s">
        <v>140</v>
      </c>
      <c r="E160" s="228" t="s">
        <v>1139</v>
      </c>
      <c r="F160" s="229" t="s">
        <v>1140</v>
      </c>
      <c r="G160" s="230" t="s">
        <v>1105</v>
      </c>
      <c r="H160" s="231">
        <v>1</v>
      </c>
      <c r="I160" s="232"/>
      <c r="J160" s="233">
        <f>ROUND(I160*H160,2)</f>
        <v>0</v>
      </c>
      <c r="K160" s="234"/>
      <c r="L160" s="44"/>
      <c r="M160" s="235" t="s">
        <v>1</v>
      </c>
      <c r="N160" s="236" t="s">
        <v>39</v>
      </c>
      <c r="O160" s="91"/>
      <c r="P160" s="237">
        <f>O160*H160</f>
        <v>0</v>
      </c>
      <c r="Q160" s="237">
        <v>0</v>
      </c>
      <c r="R160" s="237">
        <f>Q160*H160</f>
        <v>0</v>
      </c>
      <c r="S160" s="237">
        <v>0</v>
      </c>
      <c r="T160" s="238">
        <f>S160*H160</f>
        <v>0</v>
      </c>
      <c r="U160" s="38"/>
      <c r="V160" s="38"/>
      <c r="W160" s="38"/>
      <c r="X160" s="38"/>
      <c r="Y160" s="38"/>
      <c r="Z160" s="38"/>
      <c r="AA160" s="38"/>
      <c r="AB160" s="38"/>
      <c r="AC160" s="38"/>
      <c r="AD160" s="38"/>
      <c r="AE160" s="38"/>
      <c r="AR160" s="239" t="s">
        <v>144</v>
      </c>
      <c r="AT160" s="239" t="s">
        <v>140</v>
      </c>
      <c r="AU160" s="239" t="s">
        <v>84</v>
      </c>
      <c r="AY160" s="17" t="s">
        <v>137</v>
      </c>
      <c r="BE160" s="240">
        <f>IF(N160="základní",J160,0)</f>
        <v>0</v>
      </c>
      <c r="BF160" s="240">
        <f>IF(N160="snížená",J160,0)</f>
        <v>0</v>
      </c>
      <c r="BG160" s="240">
        <f>IF(N160="zákl. přenesená",J160,0)</f>
        <v>0</v>
      </c>
      <c r="BH160" s="240">
        <f>IF(N160="sníž. přenesená",J160,0)</f>
        <v>0</v>
      </c>
      <c r="BI160" s="240">
        <f>IF(N160="nulová",J160,0)</f>
        <v>0</v>
      </c>
      <c r="BJ160" s="17" t="s">
        <v>82</v>
      </c>
      <c r="BK160" s="240">
        <f>ROUND(I160*H160,2)</f>
        <v>0</v>
      </c>
      <c r="BL160" s="17" t="s">
        <v>144</v>
      </c>
      <c r="BM160" s="239" t="s">
        <v>1141</v>
      </c>
    </row>
    <row r="161" s="2" customFormat="1">
      <c r="A161" s="38"/>
      <c r="B161" s="39"/>
      <c r="C161" s="40"/>
      <c r="D161" s="243" t="s">
        <v>258</v>
      </c>
      <c r="E161" s="40"/>
      <c r="F161" s="285" t="s">
        <v>1142</v>
      </c>
      <c r="G161" s="40"/>
      <c r="H161" s="40"/>
      <c r="I161" s="286"/>
      <c r="J161" s="40"/>
      <c r="K161" s="40"/>
      <c r="L161" s="44"/>
      <c r="M161" s="287"/>
      <c r="N161" s="288"/>
      <c r="O161" s="91"/>
      <c r="P161" s="91"/>
      <c r="Q161" s="91"/>
      <c r="R161" s="91"/>
      <c r="S161" s="91"/>
      <c r="T161" s="92"/>
      <c r="U161" s="38"/>
      <c r="V161" s="38"/>
      <c r="W161" s="38"/>
      <c r="X161" s="38"/>
      <c r="Y161" s="38"/>
      <c r="Z161" s="38"/>
      <c r="AA161" s="38"/>
      <c r="AB161" s="38"/>
      <c r="AC161" s="38"/>
      <c r="AD161" s="38"/>
      <c r="AE161" s="38"/>
      <c r="AT161" s="17" t="s">
        <v>258</v>
      </c>
      <c r="AU161" s="17" t="s">
        <v>84</v>
      </c>
    </row>
    <row r="162" s="12" customFormat="1" ht="22.8" customHeight="1">
      <c r="A162" s="12"/>
      <c r="B162" s="211"/>
      <c r="C162" s="212"/>
      <c r="D162" s="213" t="s">
        <v>73</v>
      </c>
      <c r="E162" s="225" t="s">
        <v>1143</v>
      </c>
      <c r="F162" s="225" t="s">
        <v>1144</v>
      </c>
      <c r="G162" s="212"/>
      <c r="H162" s="212"/>
      <c r="I162" s="215"/>
      <c r="J162" s="226">
        <f>BK162</f>
        <v>0</v>
      </c>
      <c r="K162" s="212"/>
      <c r="L162" s="217"/>
      <c r="M162" s="218"/>
      <c r="N162" s="219"/>
      <c r="O162" s="219"/>
      <c r="P162" s="220">
        <f>P163</f>
        <v>0</v>
      </c>
      <c r="Q162" s="219"/>
      <c r="R162" s="220">
        <f>R163</f>
        <v>0</v>
      </c>
      <c r="S162" s="219"/>
      <c r="T162" s="221">
        <f>T163</f>
        <v>0</v>
      </c>
      <c r="U162" s="12"/>
      <c r="V162" s="12"/>
      <c r="W162" s="12"/>
      <c r="X162" s="12"/>
      <c r="Y162" s="12"/>
      <c r="Z162" s="12"/>
      <c r="AA162" s="12"/>
      <c r="AB162" s="12"/>
      <c r="AC162" s="12"/>
      <c r="AD162" s="12"/>
      <c r="AE162" s="12"/>
      <c r="AR162" s="222" t="s">
        <v>187</v>
      </c>
      <c r="AT162" s="223" t="s">
        <v>73</v>
      </c>
      <c r="AU162" s="223" t="s">
        <v>82</v>
      </c>
      <c r="AY162" s="222" t="s">
        <v>137</v>
      </c>
      <c r="BK162" s="224">
        <f>BK163</f>
        <v>0</v>
      </c>
    </row>
    <row r="163" s="2" customFormat="1" ht="16.5" customHeight="1">
      <c r="A163" s="38"/>
      <c r="B163" s="39"/>
      <c r="C163" s="227" t="s">
        <v>201</v>
      </c>
      <c r="D163" s="227" t="s">
        <v>140</v>
      </c>
      <c r="E163" s="228" t="s">
        <v>1145</v>
      </c>
      <c r="F163" s="229" t="s">
        <v>1146</v>
      </c>
      <c r="G163" s="230" t="s">
        <v>486</v>
      </c>
      <c r="H163" s="231">
        <v>1</v>
      </c>
      <c r="I163" s="232"/>
      <c r="J163" s="233">
        <f>ROUND(I163*H163,2)</f>
        <v>0</v>
      </c>
      <c r="K163" s="234"/>
      <c r="L163" s="44"/>
      <c r="M163" s="235" t="s">
        <v>1</v>
      </c>
      <c r="N163" s="236" t="s">
        <v>39</v>
      </c>
      <c r="O163" s="91"/>
      <c r="P163" s="237">
        <f>O163*H163</f>
        <v>0</v>
      </c>
      <c r="Q163" s="237">
        <v>0</v>
      </c>
      <c r="R163" s="237">
        <f>Q163*H163</f>
        <v>0</v>
      </c>
      <c r="S163" s="237">
        <v>0</v>
      </c>
      <c r="T163" s="238">
        <f>S163*H163</f>
        <v>0</v>
      </c>
      <c r="U163" s="38"/>
      <c r="V163" s="38"/>
      <c r="W163" s="38"/>
      <c r="X163" s="38"/>
      <c r="Y163" s="38"/>
      <c r="Z163" s="38"/>
      <c r="AA163" s="38"/>
      <c r="AB163" s="38"/>
      <c r="AC163" s="38"/>
      <c r="AD163" s="38"/>
      <c r="AE163" s="38"/>
      <c r="AR163" s="239" t="s">
        <v>1127</v>
      </c>
      <c r="AT163" s="239" t="s">
        <v>140</v>
      </c>
      <c r="AU163" s="239" t="s">
        <v>84</v>
      </c>
      <c r="AY163" s="17" t="s">
        <v>137</v>
      </c>
      <c r="BE163" s="240">
        <f>IF(N163="základní",J163,0)</f>
        <v>0</v>
      </c>
      <c r="BF163" s="240">
        <f>IF(N163="snížená",J163,0)</f>
        <v>0</v>
      </c>
      <c r="BG163" s="240">
        <f>IF(N163="zákl. přenesená",J163,0)</f>
        <v>0</v>
      </c>
      <c r="BH163" s="240">
        <f>IF(N163="sníž. přenesená",J163,0)</f>
        <v>0</v>
      </c>
      <c r="BI163" s="240">
        <f>IF(N163="nulová",J163,0)</f>
        <v>0</v>
      </c>
      <c r="BJ163" s="17" t="s">
        <v>82</v>
      </c>
      <c r="BK163" s="240">
        <f>ROUND(I163*H163,2)</f>
        <v>0</v>
      </c>
      <c r="BL163" s="17" t="s">
        <v>1127</v>
      </c>
      <c r="BM163" s="239" t="s">
        <v>1147</v>
      </c>
    </row>
    <row r="164" s="12" customFormat="1" ht="22.8" customHeight="1">
      <c r="A164" s="12"/>
      <c r="B164" s="211"/>
      <c r="C164" s="212"/>
      <c r="D164" s="213" t="s">
        <v>73</v>
      </c>
      <c r="E164" s="225" t="s">
        <v>1148</v>
      </c>
      <c r="F164" s="225" t="s">
        <v>1149</v>
      </c>
      <c r="G164" s="212"/>
      <c r="H164" s="212"/>
      <c r="I164" s="215"/>
      <c r="J164" s="226">
        <f>BK164</f>
        <v>0</v>
      </c>
      <c r="K164" s="212"/>
      <c r="L164" s="217"/>
      <c r="M164" s="218"/>
      <c r="N164" s="219"/>
      <c r="O164" s="219"/>
      <c r="P164" s="220">
        <f>SUM(P165:P166)</f>
        <v>0</v>
      </c>
      <c r="Q164" s="219"/>
      <c r="R164" s="220">
        <f>SUM(R165:R166)</f>
        <v>0</v>
      </c>
      <c r="S164" s="219"/>
      <c r="T164" s="221">
        <f>SUM(T165:T166)</f>
        <v>0</v>
      </c>
      <c r="U164" s="12"/>
      <c r="V164" s="12"/>
      <c r="W164" s="12"/>
      <c r="X164" s="12"/>
      <c r="Y164" s="12"/>
      <c r="Z164" s="12"/>
      <c r="AA164" s="12"/>
      <c r="AB164" s="12"/>
      <c r="AC164" s="12"/>
      <c r="AD164" s="12"/>
      <c r="AE164" s="12"/>
      <c r="AR164" s="222" t="s">
        <v>187</v>
      </c>
      <c r="AT164" s="223" t="s">
        <v>73</v>
      </c>
      <c r="AU164" s="223" t="s">
        <v>82</v>
      </c>
      <c r="AY164" s="222" t="s">
        <v>137</v>
      </c>
      <c r="BK164" s="224">
        <f>SUM(BK165:BK166)</f>
        <v>0</v>
      </c>
    </row>
    <row r="165" s="2" customFormat="1" ht="16.5" customHeight="1">
      <c r="A165" s="38"/>
      <c r="B165" s="39"/>
      <c r="C165" s="227" t="s">
        <v>206</v>
      </c>
      <c r="D165" s="227" t="s">
        <v>140</v>
      </c>
      <c r="E165" s="228" t="s">
        <v>1150</v>
      </c>
      <c r="F165" s="229" t="s">
        <v>1151</v>
      </c>
      <c r="G165" s="230" t="s">
        <v>1105</v>
      </c>
      <c r="H165" s="231">
        <v>1</v>
      </c>
      <c r="I165" s="232"/>
      <c r="J165" s="233">
        <f>ROUND(I165*H165,2)</f>
        <v>0</v>
      </c>
      <c r="K165" s="234"/>
      <c r="L165" s="44"/>
      <c r="M165" s="235" t="s">
        <v>1</v>
      </c>
      <c r="N165" s="236" t="s">
        <v>39</v>
      </c>
      <c r="O165" s="91"/>
      <c r="P165" s="237">
        <f>O165*H165</f>
        <v>0</v>
      </c>
      <c r="Q165" s="237">
        <v>0</v>
      </c>
      <c r="R165" s="237">
        <f>Q165*H165</f>
        <v>0</v>
      </c>
      <c r="S165" s="237">
        <v>0</v>
      </c>
      <c r="T165" s="238">
        <f>S165*H165</f>
        <v>0</v>
      </c>
      <c r="U165" s="38"/>
      <c r="V165" s="38"/>
      <c r="W165" s="38"/>
      <c r="X165" s="38"/>
      <c r="Y165" s="38"/>
      <c r="Z165" s="38"/>
      <c r="AA165" s="38"/>
      <c r="AB165" s="38"/>
      <c r="AC165" s="38"/>
      <c r="AD165" s="38"/>
      <c r="AE165" s="38"/>
      <c r="AR165" s="239" t="s">
        <v>144</v>
      </c>
      <c r="AT165" s="239" t="s">
        <v>140</v>
      </c>
      <c r="AU165" s="239" t="s">
        <v>84</v>
      </c>
      <c r="AY165" s="17" t="s">
        <v>137</v>
      </c>
      <c r="BE165" s="240">
        <f>IF(N165="základní",J165,0)</f>
        <v>0</v>
      </c>
      <c r="BF165" s="240">
        <f>IF(N165="snížená",J165,0)</f>
        <v>0</v>
      </c>
      <c r="BG165" s="240">
        <f>IF(N165="zákl. přenesená",J165,0)</f>
        <v>0</v>
      </c>
      <c r="BH165" s="240">
        <f>IF(N165="sníž. přenesená",J165,0)</f>
        <v>0</v>
      </c>
      <c r="BI165" s="240">
        <f>IF(N165="nulová",J165,0)</f>
        <v>0</v>
      </c>
      <c r="BJ165" s="17" t="s">
        <v>82</v>
      </c>
      <c r="BK165" s="240">
        <f>ROUND(I165*H165,2)</f>
        <v>0</v>
      </c>
      <c r="BL165" s="17" t="s">
        <v>144</v>
      </c>
      <c r="BM165" s="239" t="s">
        <v>1152</v>
      </c>
    </row>
    <row r="166" s="2" customFormat="1">
      <c r="A166" s="38"/>
      <c r="B166" s="39"/>
      <c r="C166" s="40"/>
      <c r="D166" s="243" t="s">
        <v>258</v>
      </c>
      <c r="E166" s="40"/>
      <c r="F166" s="285" t="s">
        <v>1153</v>
      </c>
      <c r="G166" s="40"/>
      <c r="H166" s="40"/>
      <c r="I166" s="286"/>
      <c r="J166" s="40"/>
      <c r="K166" s="40"/>
      <c r="L166" s="44"/>
      <c r="M166" s="287"/>
      <c r="N166" s="288"/>
      <c r="O166" s="91"/>
      <c r="P166" s="91"/>
      <c r="Q166" s="91"/>
      <c r="R166" s="91"/>
      <c r="S166" s="91"/>
      <c r="T166" s="92"/>
      <c r="U166" s="38"/>
      <c r="V166" s="38"/>
      <c r="W166" s="38"/>
      <c r="X166" s="38"/>
      <c r="Y166" s="38"/>
      <c r="Z166" s="38"/>
      <c r="AA166" s="38"/>
      <c r="AB166" s="38"/>
      <c r="AC166" s="38"/>
      <c r="AD166" s="38"/>
      <c r="AE166" s="38"/>
      <c r="AT166" s="17" t="s">
        <v>258</v>
      </c>
      <c r="AU166" s="17" t="s">
        <v>84</v>
      </c>
    </row>
    <row r="167" s="12" customFormat="1" ht="22.8" customHeight="1">
      <c r="A167" s="12"/>
      <c r="B167" s="211"/>
      <c r="C167" s="212"/>
      <c r="D167" s="213" t="s">
        <v>73</v>
      </c>
      <c r="E167" s="225" t="s">
        <v>1154</v>
      </c>
      <c r="F167" s="225" t="s">
        <v>1155</v>
      </c>
      <c r="G167" s="212"/>
      <c r="H167" s="212"/>
      <c r="I167" s="215"/>
      <c r="J167" s="226">
        <f>BK167</f>
        <v>0</v>
      </c>
      <c r="K167" s="212"/>
      <c r="L167" s="217"/>
      <c r="M167" s="218"/>
      <c r="N167" s="219"/>
      <c r="O167" s="219"/>
      <c r="P167" s="220">
        <f>SUM(P168:P170)</f>
        <v>0</v>
      </c>
      <c r="Q167" s="219"/>
      <c r="R167" s="220">
        <f>SUM(R168:R170)</f>
        <v>0</v>
      </c>
      <c r="S167" s="219"/>
      <c r="T167" s="221">
        <f>SUM(T168:T170)</f>
        <v>0</v>
      </c>
      <c r="U167" s="12"/>
      <c r="V167" s="12"/>
      <c r="W167" s="12"/>
      <c r="X167" s="12"/>
      <c r="Y167" s="12"/>
      <c r="Z167" s="12"/>
      <c r="AA167" s="12"/>
      <c r="AB167" s="12"/>
      <c r="AC167" s="12"/>
      <c r="AD167" s="12"/>
      <c r="AE167" s="12"/>
      <c r="AR167" s="222" t="s">
        <v>187</v>
      </c>
      <c r="AT167" s="223" t="s">
        <v>73</v>
      </c>
      <c r="AU167" s="223" t="s">
        <v>82</v>
      </c>
      <c r="AY167" s="222" t="s">
        <v>137</v>
      </c>
      <c r="BK167" s="224">
        <f>SUM(BK168:BK170)</f>
        <v>0</v>
      </c>
    </row>
    <row r="168" s="2" customFormat="1" ht="16.5" customHeight="1">
      <c r="A168" s="38"/>
      <c r="B168" s="39"/>
      <c r="C168" s="227" t="s">
        <v>210</v>
      </c>
      <c r="D168" s="227" t="s">
        <v>140</v>
      </c>
      <c r="E168" s="228" t="s">
        <v>1156</v>
      </c>
      <c r="F168" s="229" t="s">
        <v>1157</v>
      </c>
      <c r="G168" s="230" t="s">
        <v>1079</v>
      </c>
      <c r="H168" s="231">
        <v>1</v>
      </c>
      <c r="I168" s="232"/>
      <c r="J168" s="233">
        <f>ROUND(I168*H168,2)</f>
        <v>0</v>
      </c>
      <c r="K168" s="234"/>
      <c r="L168" s="44"/>
      <c r="M168" s="235" t="s">
        <v>1</v>
      </c>
      <c r="N168" s="236" t="s">
        <v>39</v>
      </c>
      <c r="O168" s="91"/>
      <c r="P168" s="237">
        <f>O168*H168</f>
        <v>0</v>
      </c>
      <c r="Q168" s="237">
        <v>0</v>
      </c>
      <c r="R168" s="237">
        <f>Q168*H168</f>
        <v>0</v>
      </c>
      <c r="S168" s="237">
        <v>0</v>
      </c>
      <c r="T168" s="238">
        <f>S168*H168</f>
        <v>0</v>
      </c>
      <c r="U168" s="38"/>
      <c r="V168" s="38"/>
      <c r="W168" s="38"/>
      <c r="X168" s="38"/>
      <c r="Y168" s="38"/>
      <c r="Z168" s="38"/>
      <c r="AA168" s="38"/>
      <c r="AB168" s="38"/>
      <c r="AC168" s="38"/>
      <c r="AD168" s="38"/>
      <c r="AE168" s="38"/>
      <c r="AR168" s="239" t="s">
        <v>1127</v>
      </c>
      <c r="AT168" s="239" t="s">
        <v>140</v>
      </c>
      <c r="AU168" s="239" t="s">
        <v>84</v>
      </c>
      <c r="AY168" s="17" t="s">
        <v>137</v>
      </c>
      <c r="BE168" s="240">
        <f>IF(N168="základní",J168,0)</f>
        <v>0</v>
      </c>
      <c r="BF168" s="240">
        <f>IF(N168="snížená",J168,0)</f>
        <v>0</v>
      </c>
      <c r="BG168" s="240">
        <f>IF(N168="zákl. přenesená",J168,0)</f>
        <v>0</v>
      </c>
      <c r="BH168" s="240">
        <f>IF(N168="sníž. přenesená",J168,0)</f>
        <v>0</v>
      </c>
      <c r="BI168" s="240">
        <f>IF(N168="nulová",J168,0)</f>
        <v>0</v>
      </c>
      <c r="BJ168" s="17" t="s">
        <v>82</v>
      </c>
      <c r="BK168" s="240">
        <f>ROUND(I168*H168,2)</f>
        <v>0</v>
      </c>
      <c r="BL168" s="17" t="s">
        <v>1127</v>
      </c>
      <c r="BM168" s="239" t="s">
        <v>1158</v>
      </c>
    </row>
    <row r="169" s="2" customFormat="1" ht="16.5" customHeight="1">
      <c r="A169" s="38"/>
      <c r="B169" s="39"/>
      <c r="C169" s="227" t="s">
        <v>214</v>
      </c>
      <c r="D169" s="227" t="s">
        <v>140</v>
      </c>
      <c r="E169" s="228" t="s">
        <v>1159</v>
      </c>
      <c r="F169" s="229" t="s">
        <v>1160</v>
      </c>
      <c r="G169" s="230" t="s">
        <v>486</v>
      </c>
      <c r="H169" s="231">
        <v>1</v>
      </c>
      <c r="I169" s="232"/>
      <c r="J169" s="233">
        <f>ROUND(I169*H169,2)</f>
        <v>0</v>
      </c>
      <c r="K169" s="234"/>
      <c r="L169" s="44"/>
      <c r="M169" s="235" t="s">
        <v>1</v>
      </c>
      <c r="N169" s="236" t="s">
        <v>39</v>
      </c>
      <c r="O169" s="91"/>
      <c r="P169" s="237">
        <f>O169*H169</f>
        <v>0</v>
      </c>
      <c r="Q169" s="237">
        <v>0</v>
      </c>
      <c r="R169" s="237">
        <f>Q169*H169</f>
        <v>0</v>
      </c>
      <c r="S169" s="237">
        <v>0</v>
      </c>
      <c r="T169" s="238">
        <f>S169*H169</f>
        <v>0</v>
      </c>
      <c r="U169" s="38"/>
      <c r="V169" s="38"/>
      <c r="W169" s="38"/>
      <c r="X169" s="38"/>
      <c r="Y169" s="38"/>
      <c r="Z169" s="38"/>
      <c r="AA169" s="38"/>
      <c r="AB169" s="38"/>
      <c r="AC169" s="38"/>
      <c r="AD169" s="38"/>
      <c r="AE169" s="38"/>
      <c r="AR169" s="239" t="s">
        <v>1127</v>
      </c>
      <c r="AT169" s="239" t="s">
        <v>140</v>
      </c>
      <c r="AU169" s="239" t="s">
        <v>84</v>
      </c>
      <c r="AY169" s="17" t="s">
        <v>137</v>
      </c>
      <c r="BE169" s="240">
        <f>IF(N169="základní",J169,0)</f>
        <v>0</v>
      </c>
      <c r="BF169" s="240">
        <f>IF(N169="snížená",J169,0)</f>
        <v>0</v>
      </c>
      <c r="BG169" s="240">
        <f>IF(N169="zákl. přenesená",J169,0)</f>
        <v>0</v>
      </c>
      <c r="BH169" s="240">
        <f>IF(N169="sníž. přenesená",J169,0)</f>
        <v>0</v>
      </c>
      <c r="BI169" s="240">
        <f>IF(N169="nulová",J169,0)</f>
        <v>0</v>
      </c>
      <c r="BJ169" s="17" t="s">
        <v>82</v>
      </c>
      <c r="BK169" s="240">
        <f>ROUND(I169*H169,2)</f>
        <v>0</v>
      </c>
      <c r="BL169" s="17" t="s">
        <v>1127</v>
      </c>
      <c r="BM169" s="239" t="s">
        <v>1161</v>
      </c>
    </row>
    <row r="170" s="2" customFormat="1" ht="16.5" customHeight="1">
      <c r="A170" s="38"/>
      <c r="B170" s="39"/>
      <c r="C170" s="227" t="s">
        <v>8</v>
      </c>
      <c r="D170" s="227" t="s">
        <v>140</v>
      </c>
      <c r="E170" s="228" t="s">
        <v>1162</v>
      </c>
      <c r="F170" s="229" t="s">
        <v>1163</v>
      </c>
      <c r="G170" s="230" t="s">
        <v>486</v>
      </c>
      <c r="H170" s="231">
        <v>1</v>
      </c>
      <c r="I170" s="232"/>
      <c r="J170" s="233">
        <f>ROUND(I170*H170,2)</f>
        <v>0</v>
      </c>
      <c r="K170" s="234"/>
      <c r="L170" s="44"/>
      <c r="M170" s="290" t="s">
        <v>1</v>
      </c>
      <c r="N170" s="291" t="s">
        <v>39</v>
      </c>
      <c r="O170" s="292"/>
      <c r="P170" s="293">
        <f>O170*H170</f>
        <v>0</v>
      </c>
      <c r="Q170" s="293">
        <v>0</v>
      </c>
      <c r="R170" s="293">
        <f>Q170*H170</f>
        <v>0</v>
      </c>
      <c r="S170" s="293">
        <v>0</v>
      </c>
      <c r="T170" s="294">
        <f>S170*H170</f>
        <v>0</v>
      </c>
      <c r="U170" s="38"/>
      <c r="V170" s="38"/>
      <c r="W170" s="38"/>
      <c r="X170" s="38"/>
      <c r="Y170" s="38"/>
      <c r="Z170" s="38"/>
      <c r="AA170" s="38"/>
      <c r="AB170" s="38"/>
      <c r="AC170" s="38"/>
      <c r="AD170" s="38"/>
      <c r="AE170" s="38"/>
      <c r="AR170" s="239" t="s">
        <v>1127</v>
      </c>
      <c r="AT170" s="239" t="s">
        <v>140</v>
      </c>
      <c r="AU170" s="239" t="s">
        <v>84</v>
      </c>
      <c r="AY170" s="17" t="s">
        <v>137</v>
      </c>
      <c r="BE170" s="240">
        <f>IF(N170="základní",J170,0)</f>
        <v>0</v>
      </c>
      <c r="BF170" s="240">
        <f>IF(N170="snížená",J170,0)</f>
        <v>0</v>
      </c>
      <c r="BG170" s="240">
        <f>IF(N170="zákl. přenesená",J170,0)</f>
        <v>0</v>
      </c>
      <c r="BH170" s="240">
        <f>IF(N170="sníž. přenesená",J170,0)</f>
        <v>0</v>
      </c>
      <c r="BI170" s="240">
        <f>IF(N170="nulová",J170,0)</f>
        <v>0</v>
      </c>
      <c r="BJ170" s="17" t="s">
        <v>82</v>
      </c>
      <c r="BK170" s="240">
        <f>ROUND(I170*H170,2)</f>
        <v>0</v>
      </c>
      <c r="BL170" s="17" t="s">
        <v>1127</v>
      </c>
      <c r="BM170" s="239" t="s">
        <v>1164</v>
      </c>
    </row>
    <row r="171" s="2" customFormat="1" ht="6.96" customHeight="1">
      <c r="A171" s="38"/>
      <c r="B171" s="66"/>
      <c r="C171" s="67"/>
      <c r="D171" s="67"/>
      <c r="E171" s="67"/>
      <c r="F171" s="67"/>
      <c r="G171" s="67"/>
      <c r="H171" s="67"/>
      <c r="I171" s="67"/>
      <c r="J171" s="67"/>
      <c r="K171" s="67"/>
      <c r="L171" s="44"/>
      <c r="M171" s="38"/>
      <c r="O171" s="38"/>
      <c r="P171" s="38"/>
      <c r="Q171" s="38"/>
      <c r="R171" s="38"/>
      <c r="S171" s="38"/>
      <c r="T171" s="38"/>
      <c r="U171" s="38"/>
      <c r="V171" s="38"/>
      <c r="W171" s="38"/>
      <c r="X171" s="38"/>
      <c r="Y171" s="38"/>
      <c r="Z171" s="38"/>
      <c r="AA171" s="38"/>
      <c r="AB171" s="38"/>
      <c r="AC171" s="38"/>
      <c r="AD171" s="38"/>
      <c r="AE171" s="38"/>
    </row>
  </sheetData>
  <sheetProtection sheet="1" autoFilter="0" formatColumns="0" formatRows="0" objects="1" scenarios="1" spinCount="100000" saltValue="ZR9agz+A9Rtetgia7s/WlyTEnorK93qrWe1zbMLrSzkU8ceSoq5+gptwLrk7NlRZSMfQXtCEFR7rNsTgGw0lsg==" hashValue="yC3ds3UHs6s3q+fDz6aRkJpWukrAAUDxywvj2XxCaQw8JBQqVRU2LX9P1Vbnms3DVQX8KP53n7GePrgEZKoVRA==" algorithmName="SHA-512" password="D81F"/>
  <autoFilter ref="C123:K170"/>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Provoz</dc:creator>
  <cp:lastModifiedBy>Provoz</cp:lastModifiedBy>
  <dcterms:created xsi:type="dcterms:W3CDTF">2025-07-30T08:46:21Z</dcterms:created>
  <dcterms:modified xsi:type="dcterms:W3CDTF">2025-07-30T08:46:26Z</dcterms:modified>
</cp:coreProperties>
</file>