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s22-file\UserDir$\kourilovanatalie\Desktop\Smlouvy + kontrola VZ\2026\Administrace VŘ\"/>
    </mc:Choice>
  </mc:AlternateContent>
  <bookViews>
    <workbookView xWindow="0" yWindow="0" windowWidth="2370" windowHeight="0"/>
  </bookViews>
  <sheets>
    <sheet name="Rekapitulace stavby" sheetId="1" r:id="rId1"/>
    <sheet name="01 - Stavební část, ZTI, ..." sheetId="2" r:id="rId2"/>
    <sheet name="Pokyny pro vyplnění" sheetId="3" r:id="rId3"/>
  </sheets>
  <definedNames>
    <definedName name="_xlnm._FilterDatabase" localSheetId="1" hidden="1">'01 - Stavební část, ZTI, ...'!$C$108:$K$592</definedName>
    <definedName name="_xlnm.Print_Titles" localSheetId="1">'01 - Stavební část, ZTI, ...'!$108:$108</definedName>
    <definedName name="_xlnm.Print_Titles" localSheetId="0">'Rekapitulace stavby'!$52:$52</definedName>
    <definedName name="_xlnm.Print_Area" localSheetId="1">'01 - Stavební část, ZTI, ...'!$C$4:$J$39,'01 - Stavební část, ZTI, ...'!$C$45:$J$90,'01 - Stavební část, ZTI, ...'!$C$96:$K$592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591" i="2"/>
  <c r="BH591" i="2"/>
  <c r="BG591" i="2"/>
  <c r="BF591" i="2"/>
  <c r="T591" i="2"/>
  <c r="T590" i="2"/>
  <c r="R591" i="2"/>
  <c r="R590" i="2" s="1"/>
  <c r="P591" i="2"/>
  <c r="P590" i="2"/>
  <c r="BI588" i="2"/>
  <c r="BH588" i="2"/>
  <c r="BG588" i="2"/>
  <c r="BF588" i="2"/>
  <c r="T588" i="2"/>
  <c r="T587" i="2" s="1"/>
  <c r="R588" i="2"/>
  <c r="R587" i="2"/>
  <c r="P588" i="2"/>
  <c r="P587" i="2" s="1"/>
  <c r="BI585" i="2"/>
  <c r="BH585" i="2"/>
  <c r="BG585" i="2"/>
  <c r="BF585" i="2"/>
  <c r="T585" i="2"/>
  <c r="T584" i="2"/>
  <c r="R585" i="2"/>
  <c r="R584" i="2" s="1"/>
  <c r="R577" i="2" s="1"/>
  <c r="P585" i="2"/>
  <c r="P584" i="2"/>
  <c r="BI582" i="2"/>
  <c r="BH582" i="2"/>
  <c r="BG582" i="2"/>
  <c r="BF582" i="2"/>
  <c r="T582" i="2"/>
  <c r="T581" i="2" s="1"/>
  <c r="T577" i="2" s="1"/>
  <c r="R582" i="2"/>
  <c r="R581" i="2"/>
  <c r="P582" i="2"/>
  <c r="P581" i="2" s="1"/>
  <c r="BI579" i="2"/>
  <c r="BH579" i="2"/>
  <c r="BG579" i="2"/>
  <c r="BF579" i="2"/>
  <c r="T579" i="2"/>
  <c r="T578" i="2"/>
  <c r="R579" i="2"/>
  <c r="R578" i="2"/>
  <c r="P579" i="2"/>
  <c r="P578" i="2" s="1"/>
  <c r="BI575" i="2"/>
  <c r="BH575" i="2"/>
  <c r="BG575" i="2"/>
  <c r="BF575" i="2"/>
  <c r="T575" i="2"/>
  <c r="T574" i="2"/>
  <c r="R575" i="2"/>
  <c r="R574" i="2" s="1"/>
  <c r="P575" i="2"/>
  <c r="P574" i="2"/>
  <c r="BI572" i="2"/>
  <c r="BH572" i="2"/>
  <c r="BG572" i="2"/>
  <c r="BF572" i="2"/>
  <c r="T572" i="2"/>
  <c r="R572" i="2"/>
  <c r="P572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4" i="2"/>
  <c r="BH564" i="2"/>
  <c r="BG564" i="2"/>
  <c r="BF564" i="2"/>
  <c r="T564" i="2"/>
  <c r="R564" i="2"/>
  <c r="P564" i="2"/>
  <c r="BI562" i="2"/>
  <c r="BH562" i="2"/>
  <c r="BG562" i="2"/>
  <c r="BF562" i="2"/>
  <c r="T562" i="2"/>
  <c r="R562" i="2"/>
  <c r="P562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7" i="2"/>
  <c r="BH537" i="2"/>
  <c r="BG537" i="2"/>
  <c r="BF537" i="2"/>
  <c r="T537" i="2"/>
  <c r="R537" i="2"/>
  <c r="P537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7" i="2"/>
  <c r="BH507" i="2"/>
  <c r="BG507" i="2"/>
  <c r="BF507" i="2"/>
  <c r="T507" i="2"/>
  <c r="R507" i="2"/>
  <c r="P507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0" i="2"/>
  <c r="BH490" i="2"/>
  <c r="BG490" i="2"/>
  <c r="BF490" i="2"/>
  <c r="T490" i="2"/>
  <c r="R490" i="2"/>
  <c r="P490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T191" i="2"/>
  <c r="R192" i="2"/>
  <c r="R191" i="2"/>
  <c r="P192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J106" i="2"/>
  <c r="J105" i="2"/>
  <c r="F103" i="2"/>
  <c r="E101" i="2"/>
  <c r="J55" i="2"/>
  <c r="J54" i="2"/>
  <c r="F52" i="2"/>
  <c r="E50" i="2"/>
  <c r="J18" i="2"/>
  <c r="E18" i="2"/>
  <c r="F106" i="2"/>
  <c r="J17" i="2"/>
  <c r="J15" i="2"/>
  <c r="E15" i="2"/>
  <c r="F54" i="2"/>
  <c r="J14" i="2"/>
  <c r="J12" i="2"/>
  <c r="J103" i="2"/>
  <c r="E7" i="2"/>
  <c r="E99" i="2"/>
  <c r="L50" i="1"/>
  <c r="AM50" i="1"/>
  <c r="AM49" i="1"/>
  <c r="L49" i="1"/>
  <c r="AM47" i="1"/>
  <c r="L47" i="1"/>
  <c r="L45" i="1"/>
  <c r="L44" i="1"/>
  <c r="BK544" i="2"/>
  <c r="J504" i="2"/>
  <c r="J472" i="2"/>
  <c r="BK524" i="2"/>
  <c r="J509" i="2"/>
  <c r="BK467" i="2"/>
  <c r="BK443" i="2"/>
  <c r="J412" i="2"/>
  <c r="J365" i="2"/>
  <c r="J535" i="2"/>
  <c r="J500" i="2"/>
  <c r="J479" i="2"/>
  <c r="J443" i="2"/>
  <c r="BK424" i="2"/>
  <c r="BK396" i="2"/>
  <c r="BK351" i="2"/>
  <c r="BK325" i="2"/>
  <c r="BK313" i="2"/>
  <c r="J301" i="2"/>
  <c r="J251" i="2"/>
  <c r="J187" i="2"/>
  <c r="BK140" i="2"/>
  <c r="J579" i="2"/>
  <c r="J522" i="2"/>
  <c r="J492" i="2"/>
  <c r="J445" i="2"/>
  <c r="BK430" i="2"/>
  <c r="J381" i="2"/>
  <c r="BK395" i="2"/>
  <c r="BK362" i="2"/>
  <c r="BK294" i="2"/>
  <c r="J241" i="2"/>
  <c r="BK225" i="2"/>
  <c r="BK288" i="2"/>
  <c r="J243" i="2"/>
  <c r="J189" i="2"/>
  <c r="J156" i="2"/>
  <c r="J134" i="2"/>
  <c r="J280" i="2"/>
  <c r="BK243" i="2"/>
  <c r="J200" i="2"/>
  <c r="BK172" i="2"/>
  <c r="BK132" i="2"/>
  <c r="BK114" i="2"/>
  <c r="J533" i="2"/>
  <c r="BK500" i="2"/>
  <c r="J561" i="2"/>
  <c r="BK519" i="2"/>
  <c r="J497" i="2"/>
  <c r="J464" i="2"/>
  <c r="BK428" i="2"/>
  <c r="J378" i="2"/>
  <c r="BK347" i="2"/>
  <c r="BK546" i="2"/>
  <c r="BK511" i="2"/>
  <c r="BK477" i="2"/>
  <c r="BK445" i="2"/>
  <c r="J409" i="2"/>
  <c r="BK380" i="2"/>
  <c r="BK342" i="2"/>
  <c r="J323" i="2"/>
  <c r="BK311" i="2"/>
  <c r="BK291" i="2"/>
  <c r="BK237" i="2"/>
  <c r="BK176" i="2"/>
  <c r="J142" i="2"/>
  <c r="BK588" i="2"/>
  <c r="BK559" i="2"/>
  <c r="BK504" i="2"/>
  <c r="BK458" i="2"/>
  <c r="BK431" i="2"/>
  <c r="BK383" i="2"/>
  <c r="J393" i="2"/>
  <c r="J354" i="2"/>
  <c r="BK297" i="2"/>
  <c r="BK263" i="2"/>
  <c r="J220" i="2"/>
  <c r="J277" i="2"/>
  <c r="J233" i="2"/>
  <c r="J202" i="2"/>
  <c r="BK168" i="2"/>
  <c r="J130" i="2"/>
  <c r="BK277" i="2"/>
  <c r="J237" i="2"/>
  <c r="BK198" i="2"/>
  <c r="BK158" i="2"/>
  <c r="BK130" i="2"/>
  <c r="BK568" i="2"/>
  <c r="J537" i="2"/>
  <c r="BK484" i="2"/>
  <c r="BK541" i="2"/>
  <c r="BK507" i="2"/>
  <c r="BK461" i="2"/>
  <c r="BK427" i="2"/>
  <c r="J346" i="2"/>
  <c r="J550" i="2"/>
  <c r="J519" i="2"/>
  <c r="BK482" i="2"/>
  <c r="BK447" i="2"/>
  <c r="BK417" i="2"/>
  <c r="BK393" i="2"/>
  <c r="J369" i="2"/>
  <c r="J330" i="2"/>
  <c r="J321" i="2"/>
  <c r="J311" i="2"/>
  <c r="J286" i="2"/>
  <c r="BK247" i="2"/>
  <c r="BK170" i="2"/>
  <c r="J132" i="2"/>
  <c r="AS54" i="1"/>
  <c r="BK561" i="2"/>
  <c r="BK526" i="2"/>
  <c r="J456" i="2"/>
  <c r="BK425" i="2"/>
  <c r="BK389" i="2"/>
  <c r="J405" i="2"/>
  <c r="BK379" i="2"/>
  <c r="J342" i="2"/>
  <c r="BK272" i="2"/>
  <c r="BK223" i="2"/>
  <c r="J278" i="2"/>
  <c r="BK239" i="2"/>
  <c r="BK196" i="2"/>
  <c r="J170" i="2"/>
  <c r="BK123" i="2"/>
  <c r="BK259" i="2"/>
  <c r="J204" i="2"/>
  <c r="J164" i="2"/>
  <c r="J136" i="2"/>
  <c r="BK522" i="2"/>
  <c r="J455" i="2"/>
  <c r="J387" i="2"/>
  <c r="BK360" i="2"/>
  <c r="J582" i="2"/>
  <c r="BK530" i="2"/>
  <c r="BK495" i="2"/>
  <c r="BK448" i="2"/>
  <c r="BK432" i="2"/>
  <c r="J401" i="2"/>
  <c r="BK358" i="2"/>
  <c r="BK332" i="2"/>
  <c r="J319" i="2"/>
  <c r="J295" i="2"/>
  <c r="J249" i="2"/>
  <c r="J178" i="2"/>
  <c r="J158" i="2"/>
  <c r="BK119" i="2"/>
  <c r="BK579" i="2"/>
  <c r="BK515" i="2"/>
  <c r="J460" i="2"/>
  <c r="J432" i="2"/>
  <c r="J384" i="2"/>
  <c r="J396" i="2"/>
  <c r="J367" i="2"/>
  <c r="J300" i="2"/>
  <c r="J265" i="2"/>
  <c r="BK216" i="2"/>
  <c r="J282" i="2"/>
  <c r="J268" i="2"/>
  <c r="J206" i="2"/>
  <c r="BK174" i="2"/>
  <c r="J128" i="2"/>
  <c r="BK265" i="2"/>
  <c r="BK227" i="2"/>
  <c r="J185" i="2"/>
  <c r="BK160" i="2"/>
  <c r="BK134" i="2"/>
  <c r="BK564" i="2"/>
  <c r="BK486" i="2"/>
  <c r="J562" i="2"/>
  <c r="BK554" i="2"/>
  <c r="J515" i="2"/>
  <c r="J482" i="2"/>
  <c r="BK457" i="2"/>
  <c r="J383" i="2"/>
  <c r="BK340" i="2"/>
  <c r="J552" i="2"/>
  <c r="J513" i="2"/>
  <c r="BK497" i="2"/>
  <c r="BK453" i="2"/>
  <c r="BK412" i="2"/>
  <c r="J371" i="2"/>
  <c r="J332" i="2"/>
  <c r="J317" i="2"/>
  <c r="J305" i="2"/>
  <c r="BK257" i="2"/>
  <c r="BK220" i="2"/>
  <c r="J162" i="2"/>
  <c r="BK121" i="2"/>
  <c r="BK565" i="2"/>
  <c r="J557" i="2"/>
  <c r="BK509" i="2"/>
  <c r="J461" i="2"/>
  <c r="J424" i="2"/>
  <c r="J395" i="2"/>
  <c r="J399" i="2"/>
  <c r="BK371" i="2"/>
  <c r="J333" i="2"/>
  <c r="BK255" i="2"/>
  <c r="J302" i="2"/>
  <c r="BK261" i="2"/>
  <c r="BK204" i="2"/>
  <c r="J172" i="2"/>
  <c r="BK125" i="2"/>
  <c r="J263" i="2"/>
  <c r="J214" i="2"/>
  <c r="BK162" i="2"/>
  <c r="BK146" i="2"/>
  <c r="J567" i="2"/>
  <c r="J541" i="2"/>
  <c r="BK479" i="2"/>
  <c r="J568" i="2"/>
  <c r="BK535" i="2"/>
  <c r="J484" i="2"/>
  <c r="J458" i="2"/>
  <c r="BK413" i="2"/>
  <c r="BK367" i="2"/>
  <c r="BK570" i="2"/>
  <c r="J524" i="2"/>
  <c r="BK490" i="2"/>
  <c r="J451" i="2"/>
  <c r="J427" i="2"/>
  <c r="J403" i="2"/>
  <c r="J349" i="2"/>
  <c r="J328" i="2"/>
  <c r="BK315" i="2"/>
  <c r="BK303" i="2"/>
  <c r="J255" i="2"/>
  <c r="BK233" i="2"/>
  <c r="J166" i="2"/>
  <c r="BK128" i="2"/>
  <c r="BK575" i="2"/>
  <c r="BK550" i="2"/>
  <c r="BK493" i="2"/>
  <c r="J453" i="2"/>
  <c r="J419" i="2"/>
  <c r="BK408" i="2"/>
  <c r="BK386" i="2"/>
  <c r="J340" i="2"/>
  <c r="J289" i="2"/>
  <c r="BK251" i="2"/>
  <c r="J303" i="2"/>
  <c r="J259" i="2"/>
  <c r="J192" i="2"/>
  <c r="J154" i="2"/>
  <c r="J291" i="2"/>
  <c r="J245" i="2"/>
  <c r="BK210" i="2"/>
  <c r="J168" i="2"/>
  <c r="J140" i="2"/>
  <c r="BK112" i="2"/>
  <c r="J546" i="2"/>
  <c r="J507" i="2"/>
  <c r="BK572" i="2"/>
  <c r="J559" i="2"/>
  <c r="BK517" i="2"/>
  <c r="J477" i="2"/>
  <c r="J441" i="2"/>
  <c r="J358" i="2"/>
  <c r="J336" i="2"/>
  <c r="BK537" i="2"/>
  <c r="BK499" i="2"/>
  <c r="J471" i="2"/>
  <c r="BK437" i="2"/>
  <c r="J408" i="2"/>
  <c r="J389" i="2"/>
  <c r="J356" i="2"/>
  <c r="J325" i="2"/>
  <c r="J313" i="2"/>
  <c r="BK302" i="2"/>
  <c r="J270" i="2"/>
  <c r="BK200" i="2"/>
  <c r="J152" i="2"/>
  <c r="BK117" i="2"/>
  <c r="J572" i="2"/>
  <c r="BK539" i="2"/>
  <c r="J517" i="2"/>
  <c r="BK463" i="2"/>
  <c r="J447" i="2"/>
  <c r="J417" i="2"/>
  <c r="J398" i="2"/>
  <c r="BK365" i="2"/>
  <c r="BK295" i="2"/>
  <c r="J231" i="2"/>
  <c r="BK298" i="2"/>
  <c r="BK253" i="2"/>
  <c r="J223" i="2"/>
  <c r="BK185" i="2"/>
  <c r="BK150" i="2"/>
  <c r="BK278" i="2"/>
  <c r="J229" i="2"/>
  <c r="J216" i="2"/>
  <c r="J180" i="2"/>
  <c r="BK144" i="2"/>
  <c r="J119" i="2"/>
  <c r="BK466" i="2"/>
  <c r="BK419" i="2"/>
  <c r="J373" i="2"/>
  <c r="BK338" i="2"/>
  <c r="J544" i="2"/>
  <c r="J502" i="2"/>
  <c r="BK475" i="2"/>
  <c r="J425" i="2"/>
  <c r="J411" i="2"/>
  <c r="J376" i="2"/>
  <c r="J347" i="2"/>
  <c r="BK323" i="2"/>
  <c r="J309" i="2"/>
  <c r="J284" i="2"/>
  <c r="BK231" i="2"/>
  <c r="BK164" i="2"/>
  <c r="BK136" i="2"/>
  <c r="BK591" i="2"/>
  <c r="BK562" i="2"/>
  <c r="J495" i="2"/>
  <c r="J448" i="2"/>
  <c r="BK422" i="2"/>
  <c r="BK409" i="2"/>
  <c r="J392" i="2"/>
  <c r="J360" i="2"/>
  <c r="J292" i="2"/>
  <c r="BK245" i="2"/>
  <c r="BK275" i="2"/>
  <c r="J247" i="2"/>
  <c r="J198" i="2"/>
  <c r="J160" i="2"/>
  <c r="J298" i="2"/>
  <c r="J257" i="2"/>
  <c r="BK206" i="2"/>
  <c r="BK166" i="2"/>
  <c r="J141" i="2"/>
  <c r="J115" i="2"/>
  <c r="J554" i="2"/>
  <c r="BK532" i="2"/>
  <c r="J588" i="2"/>
  <c r="J539" i="2"/>
  <c r="BK492" i="2"/>
  <c r="J463" i="2"/>
  <c r="J422" i="2"/>
  <c r="BK376" i="2"/>
  <c r="J351" i="2"/>
  <c r="BK585" i="2"/>
  <c r="J527" i="2"/>
  <c r="BK469" i="2"/>
  <c r="J430" i="2"/>
  <c r="J406" i="2"/>
  <c r="BK381" i="2"/>
  <c r="J344" i="2"/>
  <c r="BK321" i="2"/>
  <c r="BK309" i="2"/>
  <c r="BK289" i="2"/>
  <c r="J235" i="2"/>
  <c r="J174" i="2"/>
  <c r="J150" i="2"/>
  <c r="J585" i="2"/>
  <c r="J532" i="2"/>
  <c r="BK488" i="2"/>
  <c r="BK455" i="2"/>
  <c r="J439" i="2"/>
  <c r="BK405" i="2"/>
  <c r="BK406" i="2"/>
  <c r="BK387" i="2"/>
  <c r="BK346" i="2"/>
  <c r="J288" i="2"/>
  <c r="J210" i="2"/>
  <c r="J274" i="2"/>
  <c r="J218" i="2"/>
  <c r="BK180" i="2"/>
  <c r="BK148" i="2"/>
  <c r="J297" i="2"/>
  <c r="BK249" i="2"/>
  <c r="BK235" i="2"/>
  <c r="BK192" i="2"/>
  <c r="BK138" i="2"/>
  <c r="J121" i="2"/>
  <c r="J548" i="2"/>
  <c r="BK513" i="2"/>
  <c r="J591" i="2"/>
  <c r="BK548" i="2"/>
  <c r="J511" i="2"/>
  <c r="J475" i="2"/>
  <c r="BK451" i="2"/>
  <c r="BK384" i="2"/>
  <c r="BK356" i="2"/>
  <c r="BK333" i="2"/>
  <c r="BK533" i="2"/>
  <c r="J499" i="2"/>
  <c r="J467" i="2"/>
  <c r="BK435" i="2"/>
  <c r="J413" i="2"/>
  <c r="BK392" i="2"/>
  <c r="BK373" i="2"/>
  <c r="BK330" i="2"/>
  <c r="BK319" i="2"/>
  <c r="BK307" i="2"/>
  <c r="J275" i="2"/>
  <c r="J208" i="2"/>
  <c r="BK154" i="2"/>
  <c r="BK115" i="2"/>
  <c r="J564" i="2"/>
  <c r="J529" i="2"/>
  <c r="J520" i="2"/>
  <c r="BK464" i="2"/>
  <c r="J437" i="2"/>
  <c r="BK398" i="2"/>
  <c r="BK401" i="2"/>
  <c r="BK369" i="2"/>
  <c r="BK336" i="2"/>
  <c r="BK274" i="2"/>
  <c r="J227" i="2"/>
  <c r="BK292" i="2"/>
  <c r="BK270" i="2"/>
  <c r="BK214" i="2"/>
  <c r="J176" i="2"/>
  <c r="BK141" i="2"/>
  <c r="BK300" i="2"/>
  <c r="J261" i="2"/>
  <c r="BK218" i="2"/>
  <c r="BK187" i="2"/>
  <c r="J148" i="2"/>
  <c r="J117" i="2"/>
  <c r="BK557" i="2"/>
  <c r="J530" i="2"/>
  <c r="J469" i="2"/>
  <c r="BK567" i="2"/>
  <c r="BK529" i="2"/>
  <c r="J486" i="2"/>
  <c r="BK472" i="2"/>
  <c r="BK456" i="2"/>
  <c r="BK415" i="2"/>
  <c r="J386" i="2"/>
  <c r="J575" i="2"/>
  <c r="J526" i="2"/>
  <c r="J493" i="2"/>
  <c r="J457" i="2"/>
  <c r="J428" i="2"/>
  <c r="J402" i="2"/>
  <c r="BK378" i="2"/>
  <c r="J338" i="2"/>
  <c r="BK317" i="2"/>
  <c r="J307" i="2"/>
  <c r="J294" i="2"/>
  <c r="BK212" i="2"/>
  <c r="BK183" i="2"/>
  <c r="J144" i="2"/>
  <c r="BK582" i="2"/>
  <c r="BK552" i="2"/>
  <c r="BK502" i="2"/>
  <c r="J490" i="2"/>
  <c r="J435" i="2"/>
  <c r="BK399" i="2"/>
  <c r="BK411" i="2"/>
  <c r="BK390" i="2"/>
  <c r="J362" i="2"/>
  <c r="BK286" i="2"/>
  <c r="J253" i="2"/>
  <c r="BK208" i="2"/>
  <c r="J272" i="2"/>
  <c r="J212" i="2"/>
  <c r="BK178" i="2"/>
  <c r="J138" i="2"/>
  <c r="BK284" i="2"/>
  <c r="BK241" i="2"/>
  <c r="J196" i="2"/>
  <c r="BK156" i="2"/>
  <c r="J125" i="2"/>
  <c r="BK460" i="2"/>
  <c r="J431" i="2"/>
  <c r="J379" i="2"/>
  <c r="BK349" i="2"/>
  <c r="J565" i="2"/>
  <c r="BK520" i="2"/>
  <c r="J488" i="2"/>
  <c r="J466" i="2"/>
  <c r="BK439" i="2"/>
  <c r="J415" i="2"/>
  <c r="J390" i="2"/>
  <c r="BK354" i="2"/>
  <c r="BK328" i="2"/>
  <c r="J315" i="2"/>
  <c r="BK305" i="2"/>
  <c r="BK268" i="2"/>
  <c r="BK202" i="2"/>
  <c r="J146" i="2"/>
  <c r="J112" i="2"/>
  <c r="J570" i="2"/>
  <c r="BK527" i="2"/>
  <c r="BK471" i="2"/>
  <c r="BK441" i="2"/>
  <c r="BK402" i="2"/>
  <c r="BK403" i="2"/>
  <c r="J380" i="2"/>
  <c r="BK344" i="2"/>
  <c r="BK280" i="2"/>
  <c r="BK229" i="2"/>
  <c r="BK301" i="2"/>
  <c r="J225" i="2"/>
  <c r="J183" i="2"/>
  <c r="BK142" i="2"/>
  <c r="BK282" i="2"/>
  <c r="J239" i="2"/>
  <c r="BK189" i="2"/>
  <c r="BK152" i="2"/>
  <c r="J123" i="2"/>
  <c r="J114" i="2"/>
  <c r="P556" i="2" l="1"/>
  <c r="P577" i="2"/>
  <c r="R111" i="2"/>
  <c r="P127" i="2"/>
  <c r="P143" i="2"/>
  <c r="BK182" i="2"/>
  <c r="J182" i="2"/>
  <c r="J64" i="2"/>
  <c r="T195" i="2"/>
  <c r="P222" i="2"/>
  <c r="P267" i="2"/>
  <c r="BK327" i="2"/>
  <c r="J327" i="2" s="1"/>
  <c r="J70" i="2" s="1"/>
  <c r="T327" i="2"/>
  <c r="R335" i="2"/>
  <c r="R353" i="2"/>
  <c r="BK364" i="2"/>
  <c r="J364" i="2"/>
  <c r="J73" i="2"/>
  <c r="P364" i="2"/>
  <c r="R364" i="2"/>
  <c r="P375" i="2"/>
  <c r="BK421" i="2"/>
  <c r="J421" i="2" s="1"/>
  <c r="J75" i="2" s="1"/>
  <c r="R421" i="2"/>
  <c r="BK434" i="2"/>
  <c r="J434" i="2" s="1"/>
  <c r="J76" i="2" s="1"/>
  <c r="R434" i="2"/>
  <c r="BK450" i="2"/>
  <c r="J450" i="2" s="1"/>
  <c r="J77" i="2" s="1"/>
  <c r="R450" i="2"/>
  <c r="BK474" i="2"/>
  <c r="J474" i="2" s="1"/>
  <c r="J78" i="2" s="1"/>
  <c r="R474" i="2"/>
  <c r="T474" i="2"/>
  <c r="R481" i="2"/>
  <c r="BK506" i="2"/>
  <c r="J506" i="2"/>
  <c r="J80" i="2"/>
  <c r="R506" i="2"/>
  <c r="BK543" i="2"/>
  <c r="J543" i="2"/>
  <c r="J81" i="2"/>
  <c r="P543" i="2"/>
  <c r="T111" i="2"/>
  <c r="T127" i="2"/>
  <c r="T143" i="2"/>
  <c r="R182" i="2"/>
  <c r="P195" i="2"/>
  <c r="BK222" i="2"/>
  <c r="J222" i="2"/>
  <c r="J68" i="2" s="1"/>
  <c r="BK267" i="2"/>
  <c r="J267" i="2"/>
  <c r="J69" i="2"/>
  <c r="BK335" i="2"/>
  <c r="J335" i="2"/>
  <c r="J71" i="2"/>
  <c r="T335" i="2"/>
  <c r="P353" i="2"/>
  <c r="BK375" i="2"/>
  <c r="J375" i="2"/>
  <c r="J74" i="2"/>
  <c r="T375" i="2"/>
  <c r="P421" i="2"/>
  <c r="T421" i="2"/>
  <c r="P434" i="2"/>
  <c r="T434" i="2"/>
  <c r="P450" i="2"/>
  <c r="T450" i="2"/>
  <c r="P474" i="2"/>
  <c r="BK481" i="2"/>
  <c r="J481" i="2"/>
  <c r="J79" i="2"/>
  <c r="P481" i="2"/>
  <c r="T481" i="2"/>
  <c r="P506" i="2"/>
  <c r="T506" i="2"/>
  <c r="R543" i="2"/>
  <c r="BK111" i="2"/>
  <c r="J111" i="2"/>
  <c r="J61" i="2"/>
  <c r="BK127" i="2"/>
  <c r="J127" i="2" s="1"/>
  <c r="J62" i="2" s="1"/>
  <c r="BK143" i="2"/>
  <c r="J143" i="2"/>
  <c r="J63" i="2" s="1"/>
  <c r="T182" i="2"/>
  <c r="BK195" i="2"/>
  <c r="J195" i="2"/>
  <c r="J67" i="2" s="1"/>
  <c r="T222" i="2"/>
  <c r="R267" i="2"/>
  <c r="P327" i="2"/>
  <c r="T543" i="2"/>
  <c r="P111" i="2"/>
  <c r="R127" i="2"/>
  <c r="R143" i="2"/>
  <c r="P182" i="2"/>
  <c r="R195" i="2"/>
  <c r="R222" i="2"/>
  <c r="T267" i="2"/>
  <c r="R327" i="2"/>
  <c r="P335" i="2"/>
  <c r="BK353" i="2"/>
  <c r="J353" i="2"/>
  <c r="J72" i="2" s="1"/>
  <c r="T353" i="2"/>
  <c r="T364" i="2"/>
  <c r="R375" i="2"/>
  <c r="BK556" i="2"/>
  <c r="J556" i="2"/>
  <c r="J82" i="2"/>
  <c r="T556" i="2"/>
  <c r="R556" i="2"/>
  <c r="BK191" i="2"/>
  <c r="J191" i="2"/>
  <c r="J65" i="2"/>
  <c r="BK581" i="2"/>
  <c r="J581" i="2"/>
  <c r="J86" i="2"/>
  <c r="BK587" i="2"/>
  <c r="J587" i="2" s="1"/>
  <c r="J88" i="2" s="1"/>
  <c r="BK590" i="2"/>
  <c r="J590" i="2"/>
  <c r="J89" i="2" s="1"/>
  <c r="BK574" i="2"/>
  <c r="J574" i="2"/>
  <c r="J83" i="2"/>
  <c r="BK578" i="2"/>
  <c r="J578" i="2"/>
  <c r="J85" i="2"/>
  <c r="BK584" i="2"/>
  <c r="J584" i="2" s="1"/>
  <c r="J87" i="2" s="1"/>
  <c r="J52" i="2"/>
  <c r="F55" i="2"/>
  <c r="F105" i="2"/>
  <c r="BE112" i="2"/>
  <c r="BE130" i="2"/>
  <c r="BE132" i="2"/>
  <c r="BE136" i="2"/>
  <c r="BE144" i="2"/>
  <c r="BE150" i="2"/>
  <c r="BE154" i="2"/>
  <c r="BE156" i="2"/>
  <c r="BE160" i="2"/>
  <c r="BE164" i="2"/>
  <c r="BE170" i="2"/>
  <c r="BE174" i="2"/>
  <c r="BE178" i="2"/>
  <c r="BE180" i="2"/>
  <c r="BE187" i="2"/>
  <c r="BE189" i="2"/>
  <c r="BE192" i="2"/>
  <c r="BE196" i="2"/>
  <c r="BE202" i="2"/>
  <c r="BE214" i="2"/>
  <c r="BE227" i="2"/>
  <c r="BE229" i="2"/>
  <c r="BE237" i="2"/>
  <c r="BE249" i="2"/>
  <c r="BE251" i="2"/>
  <c r="BE253" i="2"/>
  <c r="BE255" i="2"/>
  <c r="BE265" i="2"/>
  <c r="BE268" i="2"/>
  <c r="BE274" i="2"/>
  <c r="BE277" i="2"/>
  <c r="BE286" i="2"/>
  <c r="BE291" i="2"/>
  <c r="BE300" i="2"/>
  <c r="BE301" i="2"/>
  <c r="BE121" i="2"/>
  <c r="BE123" i="2"/>
  <c r="BE140" i="2"/>
  <c r="BE141" i="2"/>
  <c r="BE146" i="2"/>
  <c r="BE148" i="2"/>
  <c r="BE158" i="2"/>
  <c r="BE166" i="2"/>
  <c r="BE172" i="2"/>
  <c r="BE176" i="2"/>
  <c r="BE183" i="2"/>
  <c r="BE198" i="2"/>
  <c r="BE204" i="2"/>
  <c r="BE206" i="2"/>
  <c r="BE212" i="2"/>
  <c r="BE218" i="2"/>
  <c r="BE225" i="2"/>
  <c r="BE235" i="2"/>
  <c r="BE247" i="2"/>
  <c r="BE278" i="2"/>
  <c r="BE284" i="2"/>
  <c r="BE289" i="2"/>
  <c r="BE292" i="2"/>
  <c r="BE297" i="2"/>
  <c r="BE302" i="2"/>
  <c r="BE210" i="2"/>
  <c r="BE220" i="2"/>
  <c r="BE231" i="2"/>
  <c r="BE233" i="2"/>
  <c r="BE241" i="2"/>
  <c r="BE245" i="2"/>
  <c r="BE257" i="2"/>
  <c r="BE259" i="2"/>
  <c r="BE263" i="2"/>
  <c r="BE272" i="2"/>
  <c r="BE275" i="2"/>
  <c r="BE280" i="2"/>
  <c r="BE282" i="2"/>
  <c r="BE288" i="2"/>
  <c r="BE298" i="2"/>
  <c r="BE333" i="2"/>
  <c r="BE342" i="2"/>
  <c r="BE344" i="2"/>
  <c r="BE367" i="2"/>
  <c r="BE373" i="2"/>
  <c r="BE379" i="2"/>
  <c r="BE380" i="2"/>
  <c r="BE381" i="2"/>
  <c r="BE392" i="2"/>
  <c r="BE393" i="2"/>
  <c r="BE396" i="2"/>
  <c r="BE399" i="2"/>
  <c r="BE402" i="2"/>
  <c r="BE405" i="2"/>
  <c r="BE408" i="2"/>
  <c r="BE409" i="2"/>
  <c r="BE386" i="2"/>
  <c r="BE387" i="2"/>
  <c r="BE390" i="2"/>
  <c r="BE398" i="2"/>
  <c r="BE401" i="2"/>
  <c r="BE403" i="2"/>
  <c r="BE406" i="2"/>
  <c r="BE419" i="2"/>
  <c r="BE428" i="2"/>
  <c r="BE430" i="2"/>
  <c r="BE432" i="2"/>
  <c r="BE439" i="2"/>
  <c r="BE445" i="2"/>
  <c r="BE447" i="2"/>
  <c r="BE448" i="2"/>
  <c r="BE453" i="2"/>
  <c r="BE457" i="2"/>
  <c r="BE461" i="2"/>
  <c r="BE463" i="2"/>
  <c r="BE472" i="2"/>
  <c r="BE475" i="2"/>
  <c r="BE479" i="2"/>
  <c r="BE482" i="2"/>
  <c r="BE484" i="2"/>
  <c r="BE515" i="2"/>
  <c r="BE517" i="2"/>
  <c r="BE519" i="2"/>
  <c r="BE524" i="2"/>
  <c r="BE533" i="2"/>
  <c r="BE535" i="2"/>
  <c r="BE541" i="2"/>
  <c r="BE548" i="2"/>
  <c r="BE567" i="2"/>
  <c r="BE575" i="2"/>
  <c r="BE585" i="2"/>
  <c r="BE588" i="2"/>
  <c r="BE591" i="2"/>
  <c r="E48" i="2"/>
  <c r="BE114" i="2"/>
  <c r="BE115" i="2"/>
  <c r="BE117" i="2"/>
  <c r="BE119" i="2"/>
  <c r="BE125" i="2"/>
  <c r="BE128" i="2"/>
  <c r="BE134" i="2"/>
  <c r="BE138" i="2"/>
  <c r="BE142" i="2"/>
  <c r="BE152" i="2"/>
  <c r="BE162" i="2"/>
  <c r="BE168" i="2"/>
  <c r="BE185" i="2"/>
  <c r="BE200" i="2"/>
  <c r="BE208" i="2"/>
  <c r="BE216" i="2"/>
  <c r="BE223" i="2"/>
  <c r="BE239" i="2"/>
  <c r="BE243" i="2"/>
  <c r="BE261" i="2"/>
  <c r="BE270" i="2"/>
  <c r="BE294" i="2"/>
  <c r="BE295" i="2"/>
  <c r="BE303" i="2"/>
  <c r="BE305" i="2"/>
  <c r="BE307" i="2"/>
  <c r="BE309" i="2"/>
  <c r="BE311" i="2"/>
  <c r="BE313" i="2"/>
  <c r="BE315" i="2"/>
  <c r="BE317" i="2"/>
  <c r="BE319" i="2"/>
  <c r="BE321" i="2"/>
  <c r="BE323" i="2"/>
  <c r="BE325" i="2"/>
  <c r="BE328" i="2"/>
  <c r="BE330" i="2"/>
  <c r="BE332" i="2"/>
  <c r="BE347" i="2"/>
  <c r="BE349" i="2"/>
  <c r="BE354" i="2"/>
  <c r="BE356" i="2"/>
  <c r="BE358" i="2"/>
  <c r="BE362" i="2"/>
  <c r="BE369" i="2"/>
  <c r="BE371" i="2"/>
  <c r="BE378" i="2"/>
  <c r="BE384" i="2"/>
  <c r="BE395" i="2"/>
  <c r="BE411" i="2"/>
  <c r="BE413" i="2"/>
  <c r="BE415" i="2"/>
  <c r="BE422" i="2"/>
  <c r="BE424" i="2"/>
  <c r="BE425" i="2"/>
  <c r="BE431" i="2"/>
  <c r="BE435" i="2"/>
  <c r="BE437" i="2"/>
  <c r="BE451" i="2"/>
  <c r="BE455" i="2"/>
  <c r="BE460" i="2"/>
  <c r="BE466" i="2"/>
  <c r="BE467" i="2"/>
  <c r="BE490" i="2"/>
  <c r="BE492" i="2"/>
  <c r="BE502" i="2"/>
  <c r="BE532" i="2"/>
  <c r="BE539" i="2"/>
  <c r="BE550" i="2"/>
  <c r="BE552" i="2"/>
  <c r="BE559" i="2"/>
  <c r="BE562" i="2"/>
  <c r="BE568" i="2"/>
  <c r="BE572" i="2"/>
  <c r="BE579" i="2"/>
  <c r="BE336" i="2"/>
  <c r="BE338" i="2"/>
  <c r="BE340" i="2"/>
  <c r="BE346" i="2"/>
  <c r="BE351" i="2"/>
  <c r="BE360" i="2"/>
  <c r="BE365" i="2"/>
  <c r="BE376" i="2"/>
  <c r="BE383" i="2"/>
  <c r="BE389" i="2"/>
  <c r="BE412" i="2"/>
  <c r="BE417" i="2"/>
  <c r="BE427" i="2"/>
  <c r="BE441" i="2"/>
  <c r="BE443" i="2"/>
  <c r="BE456" i="2"/>
  <c r="BE458" i="2"/>
  <c r="BE464" i="2"/>
  <c r="BE469" i="2"/>
  <c r="BE471" i="2"/>
  <c r="BE486" i="2"/>
  <c r="BE488" i="2"/>
  <c r="BE493" i="2"/>
  <c r="BE500" i="2"/>
  <c r="BE520" i="2"/>
  <c r="BE530" i="2"/>
  <c r="BE561" i="2"/>
  <c r="BE564" i="2"/>
  <c r="BE565" i="2"/>
  <c r="BE582" i="2"/>
  <c r="BE477" i="2"/>
  <c r="BE495" i="2"/>
  <c r="BE497" i="2"/>
  <c r="BE499" i="2"/>
  <c r="BE504" i="2"/>
  <c r="BE507" i="2"/>
  <c r="BE509" i="2"/>
  <c r="BE511" i="2"/>
  <c r="BE513" i="2"/>
  <c r="BE522" i="2"/>
  <c r="BE526" i="2"/>
  <c r="BE527" i="2"/>
  <c r="BE529" i="2"/>
  <c r="BE537" i="2"/>
  <c r="BE544" i="2"/>
  <c r="BE546" i="2"/>
  <c r="BE554" i="2"/>
  <c r="BE557" i="2"/>
  <c r="BE570" i="2"/>
  <c r="F36" i="2"/>
  <c r="BC55" i="1"/>
  <c r="BC54" i="1" s="1"/>
  <c r="AY54" i="1" s="1"/>
  <c r="F34" i="2"/>
  <c r="BA55" i="1"/>
  <c r="BA54" i="1" s="1"/>
  <c r="W30" i="1" s="1"/>
  <c r="F37" i="2"/>
  <c r="BD55" i="1"/>
  <c r="BD54" i="1" s="1"/>
  <c r="W33" i="1" s="1"/>
  <c r="F35" i="2"/>
  <c r="BB55" i="1"/>
  <c r="BB54" i="1" s="1"/>
  <c r="W31" i="1" s="1"/>
  <c r="J34" i="2"/>
  <c r="AW55" i="1"/>
  <c r="P110" i="2" l="1"/>
  <c r="R194" i="2"/>
  <c r="T194" i="2"/>
  <c r="P194" i="2"/>
  <c r="P109" i="2" s="1"/>
  <c r="AU55" i="1" s="1"/>
  <c r="AU54" i="1" s="1"/>
  <c r="T110" i="2"/>
  <c r="T109" i="2"/>
  <c r="R110" i="2"/>
  <c r="R109" i="2"/>
  <c r="BK110" i="2"/>
  <c r="BK194" i="2"/>
  <c r="J194" i="2" s="1"/>
  <c r="J66" i="2" s="1"/>
  <c r="BK577" i="2"/>
  <c r="J577" i="2"/>
  <c r="J84" i="2" s="1"/>
  <c r="W32" i="1"/>
  <c r="F33" i="2"/>
  <c r="AZ55" i="1"/>
  <c r="AZ54" i="1" s="1"/>
  <c r="W29" i="1" s="1"/>
  <c r="AW54" i="1"/>
  <c r="AK30" i="1" s="1"/>
  <c r="AX54" i="1"/>
  <c r="J33" i="2"/>
  <c r="AV55" i="1" s="1"/>
  <c r="AT55" i="1" s="1"/>
  <c r="BK109" i="2" l="1"/>
  <c r="J109" i="2" s="1"/>
  <c r="J30" i="2" s="1"/>
  <c r="AG55" i="1" s="1"/>
  <c r="AG54" i="1" s="1"/>
  <c r="AK26" i="1" s="1"/>
  <c r="J110" i="2"/>
  <c r="J60" i="2"/>
  <c r="AV54" i="1"/>
  <c r="AK29" i="1" s="1"/>
  <c r="AK35" i="1" l="1"/>
  <c r="J39" i="2"/>
  <c r="J59" i="2"/>
  <c r="AN55" i="1"/>
  <c r="AT54" i="1"/>
  <c r="AN54" i="1"/>
</calcChain>
</file>

<file path=xl/sharedStrings.xml><?xml version="1.0" encoding="utf-8"?>
<sst xmlns="http://schemas.openxmlformats.org/spreadsheetml/2006/main" count="5536" uniqueCount="1587">
  <si>
    <t>Export Komplet</t>
  </si>
  <si>
    <t>VZ</t>
  </si>
  <si>
    <t>2.0</t>
  </si>
  <si>
    <t>ZAMOK</t>
  </si>
  <si>
    <t>False</t>
  </si>
  <si>
    <t>{346c08ab-8e3c-4ed0-b556-b89fd20677fc}</t>
  </si>
  <si>
    <t>0,1</t>
  </si>
  <si>
    <t>21</t>
  </si>
  <si>
    <t>0,01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</si>
  <si>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</si>
  <si>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</si>
  <si>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</si>
  <si>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</si>
  <si>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</si>
  <si>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</si>
  <si>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SVC_Domecek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</si>
  <si>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</si>
  <si>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</si>
  <si>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SVČ Domeček - Oprava sociálního zařízení v pavilonu B - 3. NP</t>
  </si>
  <si>
    <t>KSO:</t>
  </si>
  <si>
    <t/>
  </si>
  <si>
    <t>CC-CZ:</t>
  </si>
  <si>
    <t>Místo:</t>
  </si>
  <si>
    <t>Valašské Meziříčí</t>
  </si>
  <si>
    <t>Datum:</t>
  </si>
  <si>
    <t>15. 10. 2025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</si>
  <si>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</si>
  <si>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</si>
  <si>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</si>
  <si>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</si>
  <si>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</si>
  <si>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</si>
  <si>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</si>
  <si>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63321271</t>
  </si>
  <si>
    <t>S WHG s.r.o.</t>
  </si>
  <si>
    <t>CZ63321271</t>
  </si>
  <si>
    <t>True</t>
  </si>
  <si>
    <t>Zpracovatel:</t>
  </si>
  <si>
    <t>Vojtěch Zeman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</si>
  <si>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</si>
  <si>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</si>
  <si>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</si>
  <si>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</si>
  <si>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</si>
  <si>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</si>
  <si>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</si>
  <si>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</si>
  <si>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</si>
  <si>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</si>
  <si>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</si>
  <si>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</si>
  <si>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</si>
  <si>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</si>
  <si>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</si>
  <si>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</si>
  <si>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</si>
  <si>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</si>
  <si>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</si>
  <si>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</si>
  <si>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</si>
  <si>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</si>
  <si>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</si>
  <si>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</si>
  <si>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</si>
  <si>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</si>
  <si>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</si>
  <si>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</si>
  <si>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</si>
  <si>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</si>
  <si>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</si>
  <si>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</si>
  <si>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</si>
  <si>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</si>
  <si>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</si>
  <si>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</si>
  <si>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</si>
  <si>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</si>
  <si>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</si>
  <si>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</si>
  <si>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</si>
  <si>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</si>
  <si>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část, ZTI, vytápění, elektroinstalace</t>
  </si>
  <si>
    <t>STA</t>
  </si>
  <si>
    <t>1</t>
  </si>
  <si>
    <t>{e87d558f-42dc-4b65-98a7-07ba0d22d34e}</t>
  </si>
  <si>
    <t>2</t>
  </si>
  <si>
    <t>KRYCÍ LIST SOUPISU PRACÍ</t>
  </si>
  <si>
    <t>Objekt:</t>
  </si>
  <si>
    <t>01 - Stavební část, ZTI, vytápění, elektroinstalace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</si>
  <si>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</si>
  <si>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</si>
  <si>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</si>
  <si>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</si>
  <si>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</si>
  <si>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</si>
  <si>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</si>
  <si>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</si>
  <si>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</si>
  <si>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</si>
  <si>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</si>
  <si>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</si>
  <si>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</si>
  <si>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</si>
  <si>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</si>
  <si>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</si>
  <si>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</si>
  <si>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</si>
  <si>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</si>
  <si>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</si>
  <si>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</si>
  <si>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</si>
  <si>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</si>
  <si>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</si>
  <si>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</si>
  <si>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</si>
  <si>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</si>
  <si>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</si>
  <si>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</si>
  <si>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</si>
  <si>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</si>
  <si>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</si>
  <si>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</si>
  <si>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</si>
  <si>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</si>
  <si>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</si>
  <si>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</si>
  <si>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</si>
  <si>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</si>
  <si>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</si>
  <si>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</si>
  <si>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</si>
  <si>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</si>
  <si>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</si>
  <si>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</si>
  <si>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</si>
  <si>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</si>
  <si>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</si>
  <si>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</si>
  <si>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</si>
  <si>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</si>
  <si>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</si>
  <si>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</si>
  <si>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317941121</t>
  </si>
  <si>
    <t>Osazování ocelových válcovaných nosníků na zdivu I nebo IE nebo U nebo UE nebo L, výšky do 120 mm</t>
  </si>
  <si>
    <t>t</t>
  </si>
  <si>
    <t>CS ÚRS 2025 02</t>
  </si>
  <si>
    <t>4</t>
  </si>
  <si>
    <t>671034276</t>
  </si>
  <si>
    <t>Online PSC</t>
  </si>
  <si>
    <t>https://podminky.urs.cz/item/CS_URS_2025_02/317941121</t>
  </si>
  <si>
    <t>M</t>
  </si>
  <si>
    <t>13010420</t>
  </si>
  <si>
    <t>úhelník ocelový rovnostranný jakost S235JR (11 375) 50x50x5mm</t>
  </si>
  <si>
    <t>8</t>
  </si>
  <si>
    <t>-1640357583</t>
  </si>
  <si>
    <t>342272215</t>
  </si>
  <si>
    <t>Příčky z pórobetonových tvárnic hladkých na tenké maltové lože objemová hmotnost do 500 kg/m3, tloušťka příčky 75 mm</t>
  </si>
  <si>
    <t>m2</t>
  </si>
  <si>
    <t>1560499983</t>
  </si>
  <si>
    <t>https://podminky.urs.cz/item/CS_URS_2025_02/342272215</t>
  </si>
  <si>
    <t>342291141</t>
  </si>
  <si>
    <t>Ukotvení příček expanzní maltou, tl. příčky do 100 mm</t>
  </si>
  <si>
    <t>m</t>
  </si>
  <si>
    <t>1715835479</t>
  </si>
  <si>
    <t>https://podminky.urs.cz/item/CS_URS_2025_02/342291141</t>
  </si>
  <si>
    <t>5</t>
  </si>
  <si>
    <t>342291143</t>
  </si>
  <si>
    <t>Ukotvení příček expanzní maltou, tl. příčky přes 100 mm</t>
  </si>
  <si>
    <t>-2120282759</t>
  </si>
  <si>
    <t>https://podminky.urs.cz/item/CS_URS_2025_02/342291143</t>
  </si>
  <si>
    <t>6</t>
  </si>
  <si>
    <t>346272226</t>
  </si>
  <si>
    <t>Přizdívky z pórobetonových tvárnic objemová hmotnost do 500 kg/m3, na tenké maltové lože, tloušťka přizdívky 75 mm</t>
  </si>
  <si>
    <t>268443140</t>
  </si>
  <si>
    <t>https://podminky.urs.cz/item/CS_URS_2025_02/346272226</t>
  </si>
  <si>
    <t>7</t>
  </si>
  <si>
    <t>346272246</t>
  </si>
  <si>
    <t>Přizdívky z pórobetonových tvárnic objemová hmotnost do 500 kg/m3, na tenké maltové lože, tloušťka přizdívky 125 mm</t>
  </si>
  <si>
    <t>915247679</t>
  </si>
  <si>
    <t>https://podminky.urs.cz/item/CS_URS_2025_02/346272246</t>
  </si>
  <si>
    <t>346272256</t>
  </si>
  <si>
    <t>Přizdívky z pórobetonových tvárnic objemová hmotnost do 500 kg/m3, na tenké maltové lože, tloušťka přizdívky 150 mm</t>
  </si>
  <si>
    <t>172323265</t>
  </si>
  <si>
    <t>https://podminky.urs.cz/item/CS_URS_2025_02/346272256</t>
  </si>
  <si>
    <t>Úpravy povrchů, podlahy a osazování výplní</t>
  </si>
  <si>
    <t>9</t>
  </si>
  <si>
    <t>612142001</t>
  </si>
  <si>
    <t>Pletivo vnitřních ploch v ploše nebo pruzích, na plném podkladu sklovláknité vtlačené do tmelu včetně tmelu stěn</t>
  </si>
  <si>
    <t>615408725</t>
  </si>
  <si>
    <t>https://podminky.urs.cz/item/CS_URS_2025_02/612142001</t>
  </si>
  <si>
    <t>10</t>
  </si>
  <si>
    <t>612315101</t>
  </si>
  <si>
    <t>Vápenná omítka rýh hrubá ve stěnách, šířky rýhy do 150 mm</t>
  </si>
  <si>
    <t>-1238183852</t>
  </si>
  <si>
    <t>https://podminky.urs.cz/item/CS_URS_2025_02/612315101</t>
  </si>
  <si>
    <t>11</t>
  </si>
  <si>
    <t>612321111</t>
  </si>
  <si>
    <t>Omítka vápenocementová vnitřních ploch nanášená ručně jednovrstvá, tloušťky do 10 mm hrubá zatřená svislých konstrukcí stěn</t>
  </si>
  <si>
    <t>1972749930</t>
  </si>
  <si>
    <t>https://podminky.urs.cz/item/CS_URS_2025_02/612321111</t>
  </si>
  <si>
    <t>612321131</t>
  </si>
  <si>
    <t>Vápenocementový štuk vnitřních ploch tloušťky do 3 mm svislých konstrukcí stěn</t>
  </si>
  <si>
    <t>-1248286736</t>
  </si>
  <si>
    <t>https://podminky.urs.cz/item/CS_URS_2025_02/612321131</t>
  </si>
  <si>
    <t>13</t>
  </si>
  <si>
    <t>632450132</t>
  </si>
  <si>
    <t>Potěr cementový vyrovnávací ze suchých směsí v ploše o průměrné (střední) tl. přes 20 do 30 mm</t>
  </si>
  <si>
    <t>2031188826</t>
  </si>
  <si>
    <t>https://podminky.urs.cz/item/CS_URS_2025_02/632450132</t>
  </si>
  <si>
    <t>14</t>
  </si>
  <si>
    <t>642942111</t>
  </si>
  <si>
    <t>Osazování zárubní nebo rámů kovových dveřních lisovaných nebo z úhelníků bez dveřních křídel na cementovou maltu, plochy otvoru do 2,5 m2</t>
  </si>
  <si>
    <t>kus</t>
  </si>
  <si>
    <t>-32087245</t>
  </si>
  <si>
    <t>https://podminky.urs.cz/item/CS_URS_2025_02/642942111</t>
  </si>
  <si>
    <t>15</t>
  </si>
  <si>
    <t>55331481</t>
  </si>
  <si>
    <t>zárubeň jednokřídlá ocelová pro zdění tl stěny 75-100mm rozměru 700/1970, 2100mm</t>
  </si>
  <si>
    <t>-986353453</t>
  </si>
  <si>
    <t>16</t>
  </si>
  <si>
    <t>55331480</t>
  </si>
  <si>
    <t>zárubeň jednokřídlá ocelová pro zdění tl stěny 75-100mm rozměru 600/1970, 2100mm</t>
  </si>
  <si>
    <t>1668076912</t>
  </si>
  <si>
    <t>17</t>
  </si>
  <si>
    <t>55331482</t>
  </si>
  <si>
    <t>zárubeň jednokřídlá ocelová pro zdění tl stěny 75-100mm rozměru 800/1970, 2100mm</t>
  </si>
  <si>
    <t>2022821637</t>
  </si>
  <si>
    <t>Ostatní konstrukce a práce, bourání</t>
  </si>
  <si>
    <t>18</t>
  </si>
  <si>
    <t>946112111</t>
  </si>
  <si>
    <t>Věže pojízdné trubkové nebo dílcové s maximálním zatížením podlahy do 200 kg/m2 šířky přes 0,9 do 1,6 m, délky do 3,2 m výšky do 1,5 m montáž</t>
  </si>
  <si>
    <t>1380296499</t>
  </si>
  <si>
    <t>https://podminky.urs.cz/item/CS_URS_2025_02/946112111</t>
  </si>
  <si>
    <t>19</t>
  </si>
  <si>
    <t>946112211</t>
  </si>
  <si>
    <t>Věže pojízdné trubkové nebo dílcové s maximálním zatížením podlahy do 200 kg/m2 šířky přes 0,9 do 1,6 m, délky do 3,2 m výšky do 1,5 m příplatek k ceně za každý den použití</t>
  </si>
  <si>
    <t>1017216011</t>
  </si>
  <si>
    <t>https://podminky.urs.cz/item/CS_URS_2025_02/946112211</t>
  </si>
  <si>
    <t>20</t>
  </si>
  <si>
    <t>946112811</t>
  </si>
  <si>
    <t>Věže pojízdné trubkové nebo dílcové s maximálním zatížením podlahy do 200 kg/m2 šířky přes 0,9 do 1,6 m, délky do 3,2 m výšky do 1,5 m demontáž</t>
  </si>
  <si>
    <t>644922522</t>
  </si>
  <si>
    <t>https://podminky.urs.cz/item/CS_URS_2025_02/946112811</t>
  </si>
  <si>
    <t>952901111</t>
  </si>
  <si>
    <t>Vyčištění budov nebo objektů před předáním do užívání budov bytové nebo občanské výstavby, světlé výšky podlaží do 4 m</t>
  </si>
  <si>
    <t>-1506237360</t>
  </si>
  <si>
    <t>https://podminky.urs.cz/item/CS_URS_2025_02/952901111</t>
  </si>
  <si>
    <t>22</t>
  </si>
  <si>
    <t>962031011</t>
  </si>
  <si>
    <t>Bourání příček nebo přizdívek z cihel děrovaných, tl. do 100 mm</t>
  </si>
  <si>
    <t>1461390815</t>
  </si>
  <si>
    <t>https://podminky.urs.cz/item/CS_URS_2025_02/962031011</t>
  </si>
  <si>
    <t>23</t>
  </si>
  <si>
    <t>965042121</t>
  </si>
  <si>
    <t>Bourání mazanin betonových nebo z litého asfaltu tl. do 100 mm, plochy do 1 m2</t>
  </si>
  <si>
    <t>m3</t>
  </si>
  <si>
    <t>-1839242283</t>
  </si>
  <si>
    <t>https://podminky.urs.cz/item/CS_URS_2025_02/965042121</t>
  </si>
  <si>
    <t>24</t>
  </si>
  <si>
    <t>965045113</t>
  </si>
  <si>
    <t>Bourání potěrů tl. do 50 mm cementových nebo pískocementových, plochy přes 4 m2</t>
  </si>
  <si>
    <t>1321750812</t>
  </si>
  <si>
    <t>https://podminky.urs.cz/item/CS_URS_2025_02/965045113</t>
  </si>
  <si>
    <t>25</t>
  </si>
  <si>
    <t>968072455</t>
  </si>
  <si>
    <t>Vybourání kovových rámů oken s křídly, dveřních zárubní, vrat, stěn, ostění nebo obkladů dveřních zárubní, plochy do 2 m2</t>
  </si>
  <si>
    <t>1200955480</t>
  </si>
  <si>
    <t>https://podminky.urs.cz/item/CS_URS_2025_02/968072455</t>
  </si>
  <si>
    <t>26</t>
  </si>
  <si>
    <t>971033131</t>
  </si>
  <si>
    <t>Vybourání otvorů ve zdivu základovém nebo nadzákladovém z cihel, tvárnic, příčkovek z cihel pálených na maltu vápennou nebo vápenocementovou průměru profilu do 60 mm, tl. do 150 mm</t>
  </si>
  <si>
    <t>1975311485</t>
  </si>
  <si>
    <t>https://podminky.urs.cz/item/CS_URS_2025_02/971033131</t>
  </si>
  <si>
    <t>27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</si>
  <si>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</si>
  <si>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</si>
  <si>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-221546263</t>
  </si>
  <si>
    <t>https://podminky.urs.cz/item/CS_URS_2025_02/971033231</t>
  </si>
  <si>
    <t>28</t>
  </si>
  <si>
    <t>971033331</t>
  </si>
  <si>
    <t>Vybourání otvorů ve zdivu základovém nebo nadzákladovém z cihel, tvárnic, příčkovek z cihel pálených na maltu vápennou nebo vápenocementovou plochy do 0,09 m2, tl. do 150 mm</t>
  </si>
  <si>
    <t>703643583</t>
  </si>
  <si>
    <t>https://podminky.urs.cz/item/CS_URS_2025_02/971033331</t>
  </si>
  <si>
    <t>29</t>
  </si>
  <si>
    <t>974031121</t>
  </si>
  <si>
    <t>Vysekání rýh ve zdivu cihelném na maltu vápennou nebo vápenocementovou do hl. 30 mm a šířky do 30 mm</t>
  </si>
  <si>
    <t>-1125043393</t>
  </si>
  <si>
    <t>https://podminky.urs.cz/item/CS_URS_2025_02/974031121</t>
  </si>
  <si>
    <t>30</t>
  </si>
  <si>
    <t>974031132</t>
  </si>
  <si>
    <t>Vysekání rýh ve zdivu cihelném na maltu vápennou nebo vápenocementovou do hl. 50 mm a šířky do 70 mm</t>
  </si>
  <si>
    <t>704964486</t>
  </si>
  <si>
    <t>https://podminky.urs.cz/item/CS_URS_2025_02/974031132</t>
  </si>
  <si>
    <t>31</t>
  </si>
  <si>
    <t>974031133</t>
  </si>
  <si>
    <t>Vysekání rýh ve zdivu cihelném na maltu vápennou nebo vápenocementovou do hl. 50 mm a šířky do 100 mm</t>
  </si>
  <si>
    <t>72255198</t>
  </si>
  <si>
    <t>https://podminky.urs.cz/item/CS_URS_2025_02/974031133</t>
  </si>
  <si>
    <t>32</t>
  </si>
  <si>
    <t>974031134</t>
  </si>
  <si>
    <t>Vysekání rýh ve zdivu cihelném na maltu vápennou nebo vápenocementovou do hl. 50 mm a šířky do 150 mm</t>
  </si>
  <si>
    <t>-648300923</t>
  </si>
  <si>
    <t>https://podminky.urs.cz/item/CS_URS_2025_02/974031134</t>
  </si>
  <si>
    <t>33</t>
  </si>
  <si>
    <t>974031142</t>
  </si>
  <si>
    <t>Vysekání rýh ve zdivu cihelném na maltu vápennou nebo vápenocementovou do hl. 70 mm a šířky do 70 mm</t>
  </si>
  <si>
    <t>-1767363010</t>
  </si>
  <si>
    <t>https://podminky.urs.cz/item/CS_URS_2025_02/974031142</t>
  </si>
  <si>
    <t>34</t>
  </si>
  <si>
    <t>974031153</t>
  </si>
  <si>
    <t>Vysekání rýh ve zdivu cihelném na maltu vápennou nebo vápenocementovou do hl. 100 mm a šířky do 100 mm</t>
  </si>
  <si>
    <t>-1181102920</t>
  </si>
  <si>
    <t>https://podminky.urs.cz/item/CS_URS_2025_02/974031153</t>
  </si>
  <si>
    <t>35</t>
  </si>
  <si>
    <t>977132111</t>
  </si>
  <si>
    <t>Vyvrtání otvorů pro elektroinstalační krabice ve stěnách z cihel, hloubky do 60 mm</t>
  </si>
  <si>
    <t>1297941622</t>
  </si>
  <si>
    <t>https://podminky.urs.cz/item/CS_URS_2025_02/977132111</t>
  </si>
  <si>
    <t>36</t>
  </si>
  <si>
    <t>978013191</t>
  </si>
  <si>
    <t>Otlučení vápenných nebo vápenocementových omítek vnitřních ploch stěn s vyškrabáním spar, s očištěním zdiva, v rozsahu přes 50 do 100 %</t>
  </si>
  <si>
    <t>-1908137076</t>
  </si>
  <si>
    <t>https://podminky.urs.cz/item/CS_URS_2025_02/978013191</t>
  </si>
  <si>
    <t>997</t>
  </si>
  <si>
    <t>Doprava suti a vybouraných hmot</t>
  </si>
  <si>
    <t>37</t>
  </si>
  <si>
    <t>997013212</t>
  </si>
  <si>
    <t>Vnitrostaveništní doprava suti a vybouraných hmot vodorovně do 50 m s naložením ručně pro budovy a haly výšky přes 6 do 9 m</t>
  </si>
  <si>
    <t>-2112482501</t>
  </si>
  <si>
    <t>https://podminky.urs.cz/item/CS_URS_2025_02/997013212</t>
  </si>
  <si>
    <t>38</t>
  </si>
  <si>
    <t>997013501</t>
  </si>
  <si>
    <t>Odvoz suti a vybouraných hmot na skládku nebo meziskládku se složením, na vzdálenost do 1 km</t>
  </si>
  <si>
    <t>-1931265204</t>
  </si>
  <si>
    <t>https://podminky.urs.cz/item/CS_URS_2025_02/997013501</t>
  </si>
  <si>
    <t>39</t>
  </si>
  <si>
    <t>997013509</t>
  </si>
  <si>
    <t>Odvoz suti a vybouraných hmot na skládku nebo meziskládku se složením, na vzdálenost Příplatek k ceně za každý další započatý 1 km přes 1 km</t>
  </si>
  <si>
    <t>1317754754</t>
  </si>
  <si>
    <t>https://podminky.urs.cz/item/CS_URS_2025_02/997013509</t>
  </si>
  <si>
    <t>40</t>
  </si>
  <si>
    <t>997013631</t>
  </si>
  <si>
    <t>Poplatek za uložení stavebního odpadu na skládce (skládkovné) směsného stavebního a demoličního zatříděného do Katalogu odpadů pod kódem 17 09 04</t>
  </si>
  <si>
    <t>148794430</t>
  </si>
  <si>
    <t>https://podminky.urs.cz/item/CS_URS_2025_02/997013631</t>
  </si>
  <si>
    <t>998</t>
  </si>
  <si>
    <t>Přesun hmot</t>
  </si>
  <si>
    <t>41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</si>
  <si>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</si>
  <si>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</si>
  <si>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357454304</t>
  </si>
  <si>
    <t>https://podminky.urs.cz/item/CS_URS_2025_02/998018002</t>
  </si>
  <si>
    <t>PSV</t>
  </si>
  <si>
    <t>Práce a dodávky PSV</t>
  </si>
  <si>
    <t>721</t>
  </si>
  <si>
    <t>Zdravotechnika - vnitřní kanalizace</t>
  </si>
  <si>
    <t>42</t>
  </si>
  <si>
    <t>721171803</t>
  </si>
  <si>
    <t>Demontáž potrubí z novodurových trub odpadních nebo připojovacích do D 75</t>
  </si>
  <si>
    <t>-200291630</t>
  </si>
  <si>
    <t>https://podminky.urs.cz/item/CS_URS_2025_02/721171803</t>
  </si>
  <si>
    <t>43</t>
  </si>
  <si>
    <t>721171808</t>
  </si>
  <si>
    <t>Demontáž potrubí z novodurových trub odpadních nebo připojovacích přes 75 do D 114</t>
  </si>
  <si>
    <t>-2016277748</t>
  </si>
  <si>
    <t>https://podminky.urs.cz/item/CS_URS_2025_02/721171808</t>
  </si>
  <si>
    <t>44</t>
  </si>
  <si>
    <t>721174025</t>
  </si>
  <si>
    <t>Potrubí z trub polypropylenových odpadní (svislé) DN 110</t>
  </si>
  <si>
    <t>-453412492</t>
  </si>
  <si>
    <t>https://podminky.urs.cz/item/CS_URS_2025_02/721174025</t>
  </si>
  <si>
    <t>45</t>
  </si>
  <si>
    <t>721174042</t>
  </si>
  <si>
    <t>Potrubí z trub polypropylenových připojovací DN 40</t>
  </si>
  <si>
    <t>1313472177</t>
  </si>
  <si>
    <t>https://podminky.urs.cz/item/CS_URS_2025_02/721174042</t>
  </si>
  <si>
    <t>46</t>
  </si>
  <si>
    <t>721174043</t>
  </si>
  <si>
    <t>Potrubí z trub polypropylenových připojovací DN 50</t>
  </si>
  <si>
    <t>-1582699228</t>
  </si>
  <si>
    <t>https://podminky.urs.cz/item/CS_URS_2025_02/721174043</t>
  </si>
  <si>
    <t>47</t>
  </si>
  <si>
    <t>721174044</t>
  </si>
  <si>
    <t>Potrubí z trub polypropylenových připojovací DN 75</t>
  </si>
  <si>
    <t>-757110869</t>
  </si>
  <si>
    <t>https://podminky.urs.cz/item/CS_URS_2025_02/721174044</t>
  </si>
  <si>
    <t>48</t>
  </si>
  <si>
    <t>721174045</t>
  </si>
  <si>
    <t>Potrubí z trub polypropylenových připojovací DN 110</t>
  </si>
  <si>
    <t>-79485897</t>
  </si>
  <si>
    <t>https://podminky.urs.cz/item/CS_URS_2025_02/721174045</t>
  </si>
  <si>
    <t>49</t>
  </si>
  <si>
    <t>721194104</t>
  </si>
  <si>
    <t>Vyměření přípojek na potrubí vyvedení a upevnění odpadních výpustek DN 40</t>
  </si>
  <si>
    <t>-1708972181</t>
  </si>
  <si>
    <t>https://podminky.urs.cz/item/CS_URS_2025_02/721194104</t>
  </si>
  <si>
    <t>50</t>
  </si>
  <si>
    <t>721194105</t>
  </si>
  <si>
    <t>Vyměření přípojek na potrubí vyvedení a upevnění odpadních výpustek DN 50</t>
  </si>
  <si>
    <t>121746663</t>
  </si>
  <si>
    <t>https://podminky.urs.cz/item/CS_URS_2025_02/721194105</t>
  </si>
  <si>
    <t>51</t>
  </si>
  <si>
    <t>721194109</t>
  </si>
  <si>
    <t>Vyměření přípojek na potrubí vyvedení a upevnění odpadních výpustek DN 110</t>
  </si>
  <si>
    <t>-1001245090</t>
  </si>
  <si>
    <t>https://podminky.urs.cz/item/CS_URS_2025_02/721194109</t>
  </si>
  <si>
    <t>52</t>
  </si>
  <si>
    <t>721210812</t>
  </si>
  <si>
    <t>Demontáž kanalizačního příslušenství vpustí podlahových DN 70</t>
  </si>
  <si>
    <t>-1180896338</t>
  </si>
  <si>
    <t>https://podminky.urs.cz/item/CS_URS_2025_02/721210812</t>
  </si>
  <si>
    <t>53</t>
  </si>
  <si>
    <t>721290112</t>
  </si>
  <si>
    <t>Zkouška těsnosti kanalizace v objektech vodou DN 150 nebo DN 200</t>
  </si>
  <si>
    <t>-1909264891</t>
  </si>
  <si>
    <t>https://podminky.urs.cz/item/CS_URS_2025_02/721290112</t>
  </si>
  <si>
    <t>54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</si>
  <si>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</si>
  <si>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</si>
  <si>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-1477232351</t>
  </si>
  <si>
    <t>https://podminky.urs.cz/item/CS_URS_2025_02/998721121</t>
  </si>
  <si>
    <t>722</t>
  </si>
  <si>
    <t>Zdravotechnika - vnitřní vodovod</t>
  </si>
  <si>
    <t>55</t>
  </si>
  <si>
    <t>722170801</t>
  </si>
  <si>
    <t>Demontáž rozvodů vody z plastů do Ø 25 mm</t>
  </si>
  <si>
    <t>-623958658</t>
  </si>
  <si>
    <t>https://podminky.urs.cz/item/CS_URS_2025_02/722170801</t>
  </si>
  <si>
    <t>56</t>
  </si>
  <si>
    <t>722170804</t>
  </si>
  <si>
    <t>Demontáž rozvodů vody z plastů přes 25 do Ø 50 mm</t>
  </si>
  <si>
    <t>767445185</t>
  </si>
  <si>
    <t>https://podminky.urs.cz/item/CS_URS_2025_02/722170804</t>
  </si>
  <si>
    <t>57</t>
  </si>
  <si>
    <t>722175002</t>
  </si>
  <si>
    <t>Potrubí z plastových trubek z polypropylenu PP-RCT svařovaných polyfúzně D 20 x 2,8</t>
  </si>
  <si>
    <t>-163109167</t>
  </si>
  <si>
    <t>https://podminky.urs.cz/item/CS_URS_2025_02/722175002</t>
  </si>
  <si>
    <t>58</t>
  </si>
  <si>
    <t>722175003</t>
  </si>
  <si>
    <t>Potrubí z plastových trubek z polypropylenu PP-RCT svařovaných polyfúzně D 25 x 3,5</t>
  </si>
  <si>
    <t>-575041508</t>
  </si>
  <si>
    <t>https://podminky.urs.cz/item/CS_URS_2025_02/722175003</t>
  </si>
  <si>
    <t>59</t>
  </si>
  <si>
    <t>722175004</t>
  </si>
  <si>
    <t>Potrubí z plastových trubek z polypropylenu PP-RCT svařovaných polyfúzně D 32 x 4,4</t>
  </si>
  <si>
    <t>1123172389</t>
  </si>
  <si>
    <t>https://podminky.urs.cz/item/CS_URS_2025_02/722175004</t>
  </si>
  <si>
    <t>60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</si>
  <si>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</si>
  <si>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</si>
  <si>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1691965039</t>
  </si>
  <si>
    <t>https://podminky.urs.cz/item/CS_URS_2025_02/722181231</t>
  </si>
  <si>
    <t>61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</si>
  <si>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</si>
  <si>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</si>
  <si>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1537054106</t>
  </si>
  <si>
    <t>https://podminky.urs.cz/item/CS_URS_2025_02/722181232</t>
  </si>
  <si>
    <t>62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</si>
  <si>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</si>
  <si>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</si>
  <si>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-1804559041</t>
  </si>
  <si>
    <t>https://podminky.urs.cz/item/CS_URS_2025_02/722181241</t>
  </si>
  <si>
    <t>63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</si>
  <si>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</si>
  <si>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</si>
  <si>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-1959120406</t>
  </si>
  <si>
    <t>https://podminky.urs.cz/item/CS_URS_2025_02/722181242</t>
  </si>
  <si>
    <t>64</t>
  </si>
  <si>
    <t>722181851</t>
  </si>
  <si>
    <t>Demontáž ochrany potrubí termoizolačních trubic z trub, průměru do 45 mm</t>
  </si>
  <si>
    <t>-1243193896</t>
  </si>
  <si>
    <t>https://podminky.urs.cz/item/CS_URS_2025_02/722181851</t>
  </si>
  <si>
    <t>65</t>
  </si>
  <si>
    <t>722182011</t>
  </si>
  <si>
    <t>Podpůrný žlab pro potrubí průměru D 20</t>
  </si>
  <si>
    <t>-191254999</t>
  </si>
  <si>
    <t>https://podminky.urs.cz/item/CS_URS_2025_02/722182011</t>
  </si>
  <si>
    <t>66</t>
  </si>
  <si>
    <t>722190401</t>
  </si>
  <si>
    <t>Zřízení přípojek na potrubí vyvedení a upevnění výpustek do DN 25</t>
  </si>
  <si>
    <t>1363364850</t>
  </si>
  <si>
    <t>https://podminky.urs.cz/item/CS_URS_2025_02/722190401</t>
  </si>
  <si>
    <t>67</t>
  </si>
  <si>
    <t>722190404</t>
  </si>
  <si>
    <t>Zřízení přípojek na potrubí - připojení na stávající rozvody do DN50</t>
  </si>
  <si>
    <t>-868647587</t>
  </si>
  <si>
    <t>https://podminky.urs.cz/item/CS_URS_2025_02/722190404</t>
  </si>
  <si>
    <t>68</t>
  </si>
  <si>
    <t>722220111</t>
  </si>
  <si>
    <t>Armatury s jedním závitem nástěnky pro výtokový ventil G 1/2"</t>
  </si>
  <si>
    <t>-547657859</t>
  </si>
  <si>
    <t>https://podminky.urs.cz/item/CS_URS_2025_02/722220111</t>
  </si>
  <si>
    <t>69</t>
  </si>
  <si>
    <t>722220112</t>
  </si>
  <si>
    <t>Armatury s jedním závitem nástěnky pro výtokový ventil G 3/4"</t>
  </si>
  <si>
    <t>1969473048</t>
  </si>
  <si>
    <t>https://podminky.urs.cz/item/CS_URS_2025_02/722220112</t>
  </si>
  <si>
    <t>70</t>
  </si>
  <si>
    <t>722220861</t>
  </si>
  <si>
    <t>Demontáž armatur závitových se dvěma závity do G 3/4</t>
  </si>
  <si>
    <t>-1949064481</t>
  </si>
  <si>
    <t>https://podminky.urs.cz/item/CS_URS_2025_02/722220861</t>
  </si>
  <si>
    <t>71</t>
  </si>
  <si>
    <t>722220862</t>
  </si>
  <si>
    <t>Demontáž armatur závitových se dvěma závity přes 3/4 do G 5/4</t>
  </si>
  <si>
    <t>-1036748617</t>
  </si>
  <si>
    <t>https://podminky.urs.cz/item/CS_URS_2025_02/722220862</t>
  </si>
  <si>
    <t>72</t>
  </si>
  <si>
    <t>722232061</t>
  </si>
  <si>
    <t>Armatury se dvěma závity kulové kohouty PN 42 do 185 °C přímé vnitřní závit s vypouštěním G 1/2"</t>
  </si>
  <si>
    <t>967759648</t>
  </si>
  <si>
    <t>https://podminky.urs.cz/item/CS_URS_2025_02/722232061</t>
  </si>
  <si>
    <t>73</t>
  </si>
  <si>
    <t>722232063</t>
  </si>
  <si>
    <t>Armatury se dvěma závity kulové kohouty PN 42 do 185 °C přímé vnitřní závit s vypouštěním G 1"</t>
  </si>
  <si>
    <t>-2010930301</t>
  </si>
  <si>
    <t>https://podminky.urs.cz/item/CS_URS_2025_02/722232063</t>
  </si>
  <si>
    <t>74</t>
  </si>
  <si>
    <t>722290234</t>
  </si>
  <si>
    <t>Zkoušky, proplach a desinfekce vodovodního potrubí proplach a desinfekce vodovodního potrubí do DN 80</t>
  </si>
  <si>
    <t>1982195732</t>
  </si>
  <si>
    <t>https://podminky.urs.cz/item/CS_URS_2025_02/722290234</t>
  </si>
  <si>
    <t>75</t>
  </si>
  <si>
    <t>722290246</t>
  </si>
  <si>
    <t>Zkoušky, proplach a desinfekce vodovodního potrubí zkoušky těsnosti vodovodního potrubí plastového do DN 40</t>
  </si>
  <si>
    <t>-1625021623</t>
  </si>
  <si>
    <t>https://podminky.urs.cz/item/CS_URS_2025_02/722290246</t>
  </si>
  <si>
    <t>76</t>
  </si>
  <si>
    <t>998722121</t>
  </si>
  <si>
    <t>Přesun hmot pro vnitřní vodovod stanovený z hmotnosti přesunovaného materiálu vodorovná dopravní vzdálenost do 50 m ruční (bez užití mechanizace) v objektech výšky do 6 m</t>
  </si>
  <si>
    <t>73515011</t>
  </si>
  <si>
    <t>https://podminky.urs.cz/item/CS_URS_2025_02/998722121</t>
  </si>
  <si>
    <t>725</t>
  </si>
  <si>
    <t>Zdravotechnika - zařizovací předměty</t>
  </si>
  <si>
    <t>77</t>
  </si>
  <si>
    <t>725110814</t>
  </si>
  <si>
    <t>Demontáž klozetů kombi</t>
  </si>
  <si>
    <t>soubor</t>
  </si>
  <si>
    <t>1291995920</t>
  </si>
  <si>
    <t>https://podminky.urs.cz/item/CS_URS_2025_02/725110814</t>
  </si>
  <si>
    <t>78</t>
  </si>
  <si>
    <t>725112022</t>
  </si>
  <si>
    <t>Zařízení záchodů klozety keramické závěsné na nosné stěny s hlubokým splachováním odpad vodorovný</t>
  </si>
  <si>
    <t>-1036469186</t>
  </si>
  <si>
    <t>https://podminky.urs.cz/item/CS_URS_2025_02/725112022</t>
  </si>
  <si>
    <t>79</t>
  </si>
  <si>
    <t>725119131</t>
  </si>
  <si>
    <t>Zařízení záchodů montáž klozetových sedátek standardních</t>
  </si>
  <si>
    <t>-769103859</t>
  </si>
  <si>
    <t>https://podminky.urs.cz/item/CS_URS_2025_02/725119131</t>
  </si>
  <si>
    <t>80</t>
  </si>
  <si>
    <t>55167399</t>
  </si>
  <si>
    <t>sedátko klozetové duroplastové bílé</t>
  </si>
  <si>
    <t>-1172917395</t>
  </si>
  <si>
    <t>81</t>
  </si>
  <si>
    <t>725121521</t>
  </si>
  <si>
    <t>Pisoárové záchodky keramické automatické s infračerveným senzorem</t>
  </si>
  <si>
    <t>-1651229782</t>
  </si>
  <si>
    <t>https://podminky.urs.cz/item/CS_URS_2025_02/725121521</t>
  </si>
  <si>
    <t>82</t>
  </si>
  <si>
    <t>551721101</t>
  </si>
  <si>
    <t>zdroj napájecí 230V AC/24V DC max. 5 ventilů</t>
  </si>
  <si>
    <t>1911771134</t>
  </si>
  <si>
    <t>83</t>
  </si>
  <si>
    <t>725130814</t>
  </si>
  <si>
    <t>Demontáž pisoárových stání s nádrží čtyřdílných</t>
  </si>
  <si>
    <t>-312541154</t>
  </si>
  <si>
    <t>https://podminky.urs.cz/item/CS_URS_2025_02/725130814</t>
  </si>
  <si>
    <t>84</t>
  </si>
  <si>
    <t>725210821</t>
  </si>
  <si>
    <t>Demontáž umyvadel bez výtokových armatur umyvadel</t>
  </si>
  <si>
    <t>-1457395579</t>
  </si>
  <si>
    <t>https://podminky.urs.cz/item/CS_URS_2025_02/725210821</t>
  </si>
  <si>
    <t>85</t>
  </si>
  <si>
    <t>725211602</t>
  </si>
  <si>
    <t>Umyvadla keramická bílá bez výtokových armatur připevněná na stěnu šrouby bez sloupu nebo krytu na sifon, šířka umyvadla 550 mm</t>
  </si>
  <si>
    <t>-1442107553</t>
  </si>
  <si>
    <t>https://podminky.urs.cz/item/CS_URS_2025_02/725211602</t>
  </si>
  <si>
    <t>86</t>
  </si>
  <si>
    <t>725211617</t>
  </si>
  <si>
    <t>Umyvadla keramická bílá bez výtokových armatur připevněná na stěnu šrouby s krytem na sifon (polosloupem), šířka umyvadla 600 mm</t>
  </si>
  <si>
    <t>-1987348433</t>
  </si>
  <si>
    <t>https://podminky.urs.cz/item/CS_URS_2025_02/725211617</t>
  </si>
  <si>
    <t>87</t>
  </si>
  <si>
    <t>725291652</t>
  </si>
  <si>
    <t>Montáž doplňků zařízení koupelen a záchodů dávkovače tekutého mýdla</t>
  </si>
  <si>
    <t>-1285025968</t>
  </si>
  <si>
    <t>https://podminky.urs.cz/item/CS_URS_2025_02/725291652</t>
  </si>
  <si>
    <t>88</t>
  </si>
  <si>
    <t>55431099</t>
  </si>
  <si>
    <t>dávkovač tekutého mýdla bílý 0,35L</t>
  </si>
  <si>
    <t>1526845990</t>
  </si>
  <si>
    <t>89</t>
  </si>
  <si>
    <t>725291653</t>
  </si>
  <si>
    <t>Montáž doplňků zařízení koupelen a záchodů zásobníku toaletních papírů</t>
  </si>
  <si>
    <t>899849770</t>
  </si>
  <si>
    <t>https://podminky.urs.cz/item/CS_URS_2025_02/725291653</t>
  </si>
  <si>
    <t>90</t>
  </si>
  <si>
    <t>55431093</t>
  </si>
  <si>
    <t>zásobník toaletních papírů komaxit bílý D 220mm</t>
  </si>
  <si>
    <t>1731756757</t>
  </si>
  <si>
    <t>91</t>
  </si>
  <si>
    <t>725291654</t>
  </si>
  <si>
    <t>Montáž doplňků zařízení koupelen a záchodů zásobníku hygienických sáčků</t>
  </si>
  <si>
    <t>42784725</t>
  </si>
  <si>
    <t>https://podminky.urs.cz/item/CS_URS_2025_02/725291654</t>
  </si>
  <si>
    <t>92</t>
  </si>
  <si>
    <t>55431089</t>
  </si>
  <si>
    <t>zásobník PE sáčků bílý</t>
  </si>
  <si>
    <t>-1676001260</t>
  </si>
  <si>
    <t>93</t>
  </si>
  <si>
    <t>725291664</t>
  </si>
  <si>
    <t>Montáž doplňků zařízení koupelen a záchodů štětky závěsné</t>
  </si>
  <si>
    <t>-1525167697</t>
  </si>
  <si>
    <t>https://podminky.urs.cz/item/CS_URS_2025_02/725291664</t>
  </si>
  <si>
    <t>94</t>
  </si>
  <si>
    <t>55779013</t>
  </si>
  <si>
    <t>štětka na WC závěsná nebo na podlahu kartáč nylon nerezové záchytné pouzdro mat</t>
  </si>
  <si>
    <t>908353972</t>
  </si>
  <si>
    <t>95</t>
  </si>
  <si>
    <t>725291680</t>
  </si>
  <si>
    <t>Montáž doplňků zařízení koupelen a záchodů drobného elektrického zařízení osoušeče rukou</t>
  </si>
  <si>
    <t>2069853254</t>
  </si>
  <si>
    <t>https://podminky.urs.cz/item/CS_URS_2025_02/725291680</t>
  </si>
  <si>
    <t>96</t>
  </si>
  <si>
    <t>55431063</t>
  </si>
  <si>
    <t>osušovač rukou elektrický nerezový matný kryt</t>
  </si>
  <si>
    <t>1933376622</t>
  </si>
  <si>
    <t>97</t>
  </si>
  <si>
    <t>SNL.SLZN11</t>
  </si>
  <si>
    <t>Nerezový koš 5l</t>
  </si>
  <si>
    <t>1951717534</t>
  </si>
  <si>
    <t>98</t>
  </si>
  <si>
    <t>SNL.SLZN12</t>
  </si>
  <si>
    <t>Nerezový koš 20l</t>
  </si>
  <si>
    <t>-1201683119</t>
  </si>
  <si>
    <t>99</t>
  </si>
  <si>
    <t>725330820</t>
  </si>
  <si>
    <t>Demontáž výlevek bez výtokových armatur a bez nádrže a splachovacího potrubí diturvitových</t>
  </si>
  <si>
    <t>-967265004</t>
  </si>
  <si>
    <t>https://podminky.urs.cz/item/CS_URS_2025_02/725330820</t>
  </si>
  <si>
    <t>100</t>
  </si>
  <si>
    <t>725331111</t>
  </si>
  <si>
    <t>Výlevky bez výtokových armatur a splachovací nádrže keramické se sklopnou plastovou mřížkou stojící, výšky 460 mm</t>
  </si>
  <si>
    <t>-1965937843</t>
  </si>
  <si>
    <t>https://podminky.urs.cz/item/CS_URS_2025_02/725331111</t>
  </si>
  <si>
    <t>101</t>
  </si>
  <si>
    <t>725810811</t>
  </si>
  <si>
    <t>Demontáž výtokových ventilů nástěnných</t>
  </si>
  <si>
    <t>1567737983</t>
  </si>
  <si>
    <t>https://podminky.urs.cz/item/CS_URS_2025_02/725810811</t>
  </si>
  <si>
    <t>102</t>
  </si>
  <si>
    <t>725813111</t>
  </si>
  <si>
    <t>Ventily rohové bez připojovací trubičky nebo flexi hadičky G 1/2"</t>
  </si>
  <si>
    <t>859522753</t>
  </si>
  <si>
    <t>https://podminky.urs.cz/item/CS_URS_2025_02/725813111</t>
  </si>
  <si>
    <t>103</t>
  </si>
  <si>
    <t>725813112</t>
  </si>
  <si>
    <t>Ventily rohové bez připojovací trubičky nebo flexi hadičky pračkové G 3/4"</t>
  </si>
  <si>
    <t>1699532231</t>
  </si>
  <si>
    <t>https://podminky.urs.cz/item/CS_URS_2025_02/725813112</t>
  </si>
  <si>
    <t>104</t>
  </si>
  <si>
    <t>725820801</t>
  </si>
  <si>
    <t>Demontáž baterií nástěnných do G 3/4</t>
  </si>
  <si>
    <t>-261618793</t>
  </si>
  <si>
    <t>https://podminky.urs.cz/item/CS_URS_2025_02/725820801</t>
  </si>
  <si>
    <t>105</t>
  </si>
  <si>
    <t>725821312</t>
  </si>
  <si>
    <t>Baterie dřezové nástěnné pákové s otáčivým kulatým ústím a délkou ramínka 300 mm</t>
  </si>
  <si>
    <t>780860595</t>
  </si>
  <si>
    <t>https://podminky.urs.cz/item/CS_URS_2025_02/725821312</t>
  </si>
  <si>
    <t>106</t>
  </si>
  <si>
    <t>725822611</t>
  </si>
  <si>
    <t>Baterie umyvadlové stojánkové pákové bez výpusti</t>
  </si>
  <si>
    <t>794887386</t>
  </si>
  <si>
    <t>https://podminky.urs.cz/item/CS_URS_2025_02/725822611</t>
  </si>
  <si>
    <t>107</t>
  </si>
  <si>
    <t>725860811</t>
  </si>
  <si>
    <t>Demontáž zápachových uzávěrek pro zařizovací předměty jednoduchých</t>
  </si>
  <si>
    <t>428650389</t>
  </si>
  <si>
    <t>https://podminky.urs.cz/item/CS_URS_2025_02/725860811</t>
  </si>
  <si>
    <t>108</t>
  </si>
  <si>
    <t>725861102</t>
  </si>
  <si>
    <t>Zápachové uzávěrky zařizovacích předmětů pro umyvadla DN 40</t>
  </si>
  <si>
    <t>1734364114</t>
  </si>
  <si>
    <t>https://podminky.urs.cz/item/CS_URS_2025_02/725861102</t>
  </si>
  <si>
    <t>109</t>
  </si>
  <si>
    <t>725865411</t>
  </si>
  <si>
    <t>Zápachové uzávěrky zařizovacích předmětů pro pisoáry DN 32/40</t>
  </si>
  <si>
    <t>-1269391</t>
  </si>
  <si>
    <t>https://podminky.urs.cz/item/CS_URS_2025_02/725865411</t>
  </si>
  <si>
    <t>110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</si>
  <si>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</si>
  <si>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</si>
  <si>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-1047561388</t>
  </si>
  <si>
    <t>https://podminky.urs.cz/item/CS_URS_2025_02/998725122</t>
  </si>
  <si>
    <t>726</t>
  </si>
  <si>
    <t>Zdravotechnika - předstěnové instalace</t>
  </si>
  <si>
    <t>111</t>
  </si>
  <si>
    <t>726111031</t>
  </si>
  <si>
    <t>Předstěnové instalační systémy pro zazdění do masivních zděných konstrukcí pro závěsné klozety ovládání zepředu, stavební výška 1080 mm</t>
  </si>
  <si>
    <t>96881750</t>
  </si>
  <si>
    <t>https://podminky.urs.cz/item/CS_URS_2025_02/726111031</t>
  </si>
  <si>
    <t>112</t>
  </si>
  <si>
    <t>726191011</t>
  </si>
  <si>
    <t>Ostatní příslušenství instalačních systémů montáž ovládacích tlačítek k WC</t>
  </si>
  <si>
    <t>-1842963058</t>
  </si>
  <si>
    <t>https://podminky.urs.cz/item/CS_URS_2025_02/726191011</t>
  </si>
  <si>
    <t>113</t>
  </si>
  <si>
    <t>55281800</t>
  </si>
  <si>
    <t>tlačítko pro ovládání WC zepředu dvě vody bílé 246x164mm</t>
  </si>
  <si>
    <t>-1019576951</t>
  </si>
  <si>
    <t>114</t>
  </si>
  <si>
    <t>998726132</t>
  </si>
  <si>
    <t>Přesun hmot pro instalační prefabrikáty stanovený z hmotnosti přesunovaného materiálu vodorovná dopravní vzdálenost do 50 m ruční (bez užití mechanizace) v objektech výšky přes 6 m do 12 m</t>
  </si>
  <si>
    <t>-2103688196</t>
  </si>
  <si>
    <t>https://podminky.urs.cz/item/CS_URS_2025_02/998726132</t>
  </si>
  <si>
    <t>733</t>
  </si>
  <si>
    <t>Ústřední vytápění - rozvodné potrubí</t>
  </si>
  <si>
    <t>115</t>
  </si>
  <si>
    <t>733191913</t>
  </si>
  <si>
    <t>Opravy rozvodů potrubí z trubek ocelových závitových normálních i zesílených zaslepení skováním a zavařením DN 15</t>
  </si>
  <si>
    <t>-578964474</t>
  </si>
  <si>
    <t>https://podminky.urs.cz/item/CS_URS_2025_02/733191913</t>
  </si>
  <si>
    <t>116</t>
  </si>
  <si>
    <t>733191923</t>
  </si>
  <si>
    <t>Opravy rozvodů potrubí z trubek ocelových závitových normálních i zesílených navaření odbočky na stávající potrubí, odbočka DN 15</t>
  </si>
  <si>
    <t>965885514</t>
  </si>
  <si>
    <t>https://podminky.urs.cz/item/CS_URS_2025_02/733191923</t>
  </si>
  <si>
    <t>117</t>
  </si>
  <si>
    <t>733222302</t>
  </si>
  <si>
    <t>Potrubí z trubek měděných polotvrdých spojovaných lisováním PN 16, T= +110°C Ø 15/1</t>
  </si>
  <si>
    <t>-737522967</t>
  </si>
  <si>
    <t>https://podminky.urs.cz/item/CS_URS_2025_02/733222302</t>
  </si>
  <si>
    <t>118</t>
  </si>
  <si>
    <t>733224222</t>
  </si>
  <si>
    <t>Potrubí z trubek měděných Příplatek k cenám za zhotovení přípojky z trubek měděných Ø 15/1</t>
  </si>
  <si>
    <t>-2095498564</t>
  </si>
  <si>
    <t>https://podminky.urs.cz/item/CS_URS_2025_02/733224222</t>
  </si>
  <si>
    <t>119</t>
  </si>
  <si>
    <t>733291101</t>
  </si>
  <si>
    <t>Zkoušky těsnosti potrubí z trubek měděných Ø do 35/1,5</t>
  </si>
  <si>
    <t>312382713</t>
  </si>
  <si>
    <t>https://podminky.urs.cz/item/CS_URS_2025_02/733291101</t>
  </si>
  <si>
    <t>120</t>
  </si>
  <si>
    <t>733331-01</t>
  </si>
  <si>
    <t>Topná a provozní zkouška</t>
  </si>
  <si>
    <t>2030655416</t>
  </si>
  <si>
    <t>121</t>
  </si>
  <si>
    <t>733811231</t>
  </si>
  <si>
    <t>1575648710</t>
  </si>
  <si>
    <t>https://podminky.urs.cz/item/CS_URS_2025_02/733811231</t>
  </si>
  <si>
    <t>122</t>
  </si>
  <si>
    <t>733811232</t>
  </si>
  <si>
    <t>-1672320840</t>
  </si>
  <si>
    <t>https://podminky.urs.cz/item/CS_URS_2025_02/733811232</t>
  </si>
  <si>
    <t>123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</si>
  <si>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</si>
  <si>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</si>
  <si>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-655553438</t>
  </si>
  <si>
    <t>https://podminky.urs.cz/item/CS_URS_2025_02/998733122</t>
  </si>
  <si>
    <t>734</t>
  </si>
  <si>
    <t>Ústřední vytápění - armatury</t>
  </si>
  <si>
    <t>124</t>
  </si>
  <si>
    <t>734200821</t>
  </si>
  <si>
    <t>Demontáž armatur závitových se dvěma závity do G 1/2</t>
  </si>
  <si>
    <t>-543864262</t>
  </si>
  <si>
    <t>https://podminky.urs.cz/item/CS_URS_2025_02/734200821</t>
  </si>
  <si>
    <t>125</t>
  </si>
  <si>
    <t>734221682</t>
  </si>
  <si>
    <t>Ventily regulační závitové hlavice termostatické pro ovládání ventilů PN 10 do 110°C kapalinové otopných těles VK</t>
  </si>
  <si>
    <t>-635931690</t>
  </si>
  <si>
    <t>https://podminky.urs.cz/item/CS_URS_2025_02/734221682</t>
  </si>
  <si>
    <t>126</t>
  </si>
  <si>
    <t>734261416</t>
  </si>
  <si>
    <t>Šroubení regulační radiátorové rohové s vypouštěním G 3/8</t>
  </si>
  <si>
    <t>2037732478</t>
  </si>
  <si>
    <t>https://podminky.urs.cz/item/CS_URS_2025_02/734261416</t>
  </si>
  <si>
    <t>127</t>
  </si>
  <si>
    <t>734300821</t>
  </si>
  <si>
    <t>Demontáž armatur horkovodních rozpojení šroubení do DN 15</t>
  </si>
  <si>
    <t>-83764670</t>
  </si>
  <si>
    <t>https://podminky.urs.cz/item/CS_URS_2025_02/734300821</t>
  </si>
  <si>
    <t>128</t>
  </si>
  <si>
    <t>998734122</t>
  </si>
  <si>
    <t>Přesun hmot pro armatury stanovený z hmotnosti přesunovaného materiálu vodorovná dopravní vzdálenost do 50 m ruční (bez užití mechanizace) v objektech výšky přes 6 do 12 m</t>
  </si>
  <si>
    <t>-1426804910</t>
  </si>
  <si>
    <t>https://podminky.urs.cz/item/CS_URS_2025_02/998734122</t>
  </si>
  <si>
    <t>735</t>
  </si>
  <si>
    <t>Ústřední vytápění - otopná tělesa</t>
  </si>
  <si>
    <t>129</t>
  </si>
  <si>
    <t>735111810</t>
  </si>
  <si>
    <t>Demontáž otopných těles litinových článkových</t>
  </si>
  <si>
    <t>978177833</t>
  </si>
  <si>
    <t>https://podminky.urs.cz/item/CS_URS_2025_02/735111810</t>
  </si>
  <si>
    <t>130</t>
  </si>
  <si>
    <t>735152474</t>
  </si>
  <si>
    <t>Otopná tělesa panelová VK dvoudesková PN 1,0 MPa, T do 110°C s jednou přídavnou přestupní plochou výšky tělesa 600 mm stavební délky / výkonu 700 mm / 902 W</t>
  </si>
  <si>
    <t>-1140408331</t>
  </si>
  <si>
    <t>https://podminky.urs.cz/item/CS_URS_2025_02/735152474</t>
  </si>
  <si>
    <t>131</t>
  </si>
  <si>
    <t>735191910</t>
  </si>
  <si>
    <t>Ostatní opravy otopných těles napuštění vody do otopného systému včetně potrubí (bez kotle a ohříváků) otopných těles</t>
  </si>
  <si>
    <t>1547760222</t>
  </si>
  <si>
    <t>https://podminky.urs.cz/item/CS_URS_2025_02/735191910</t>
  </si>
  <si>
    <t>132</t>
  </si>
  <si>
    <t>735494811</t>
  </si>
  <si>
    <t>Vypuštění vody z otopných soustav bez kotlů, ohříváků, zásobníků a nádrží</t>
  </si>
  <si>
    <t>320532349</t>
  </si>
  <si>
    <t>https://podminky.urs.cz/item/CS_URS_2025_02/735494811</t>
  </si>
  <si>
    <t>133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</si>
  <si>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</si>
  <si>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</si>
  <si>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1439155831</t>
  </si>
  <si>
    <t>https://podminky.urs.cz/item/CS_URS_2025_02/998735122</t>
  </si>
  <si>
    <t>741</t>
  </si>
  <si>
    <t>Elektroinstalace - silnoproud</t>
  </si>
  <si>
    <t>134</t>
  </si>
  <si>
    <t>741110511</t>
  </si>
  <si>
    <t>Montáž lišt a kanálků elektroinstalačních se spojkami, ohyby a rohy a s nasunutím do krabic vkládacích s víčkem, šířky do 60 mm</t>
  </si>
  <si>
    <t>1609053370</t>
  </si>
  <si>
    <t>https://podminky.urs.cz/item/CS_URS_2025_02/741110511</t>
  </si>
  <si>
    <t>135</t>
  </si>
  <si>
    <t>34571010</t>
  </si>
  <si>
    <t>lišta elektroinstalační vkládací hranatá 18x13mm</t>
  </si>
  <si>
    <t>1297202149</t>
  </si>
  <si>
    <t>136</t>
  </si>
  <si>
    <t>34571012</t>
  </si>
  <si>
    <t>lišta elektroinstalační vkládací hranatá 40x15mm</t>
  </si>
  <si>
    <t>1176090655</t>
  </si>
  <si>
    <t>137</t>
  </si>
  <si>
    <t>7411208-1</t>
  </si>
  <si>
    <t>Demontáž stávající elektroinstalace</t>
  </si>
  <si>
    <t>-2106581488</t>
  </si>
  <si>
    <t>138</t>
  </si>
  <si>
    <t>741122015</t>
  </si>
  <si>
    <t>Montáž kabelů měděných bez ukončení uložených pod omítku plných kulatých (např. CYKY, CYKFY), počtu a průřezu žil 3x1,5 mm2</t>
  </si>
  <si>
    <t>1989892713</t>
  </si>
  <si>
    <t>https://podminky.urs.cz/item/CS_URS_2025_02/741122015</t>
  </si>
  <si>
    <t>139</t>
  </si>
  <si>
    <t>34111030</t>
  </si>
  <si>
    <t>kabel instalační jádro Cu plné izolace PVC plášť PVC 450/750V (CYKY) 3x1,5mm2</t>
  </si>
  <si>
    <t>-742008242</t>
  </si>
  <si>
    <t>140</t>
  </si>
  <si>
    <t>741122016</t>
  </si>
  <si>
    <t>Montáž kabelů měděných bez ukončení uložených pod omítku plných kulatých (např. CYKY, CYKFY), počtu a průřezu žil 3x2,5 až 6 mm2</t>
  </si>
  <si>
    <t>-1642389170</t>
  </si>
  <si>
    <t>https://podminky.urs.cz/item/CS_URS_2025_02/741122016</t>
  </si>
  <si>
    <t>141</t>
  </si>
  <si>
    <t>34111036</t>
  </si>
  <si>
    <t>kabel instalační jádro Cu plné izolace PVC plášť PVC 450/750V (CYKY) 3x2,5mm2</t>
  </si>
  <si>
    <t>-1764383769</t>
  </si>
  <si>
    <t>142</t>
  </si>
  <si>
    <t>741122211</t>
  </si>
  <si>
    <t>Montáž kabelů měděných bez ukončení uložených volně nebo v liště plných kulatých (např. CYKY, CYKFY) počtu a průřezu žil 3x1,5 až 6 mm2</t>
  </si>
  <si>
    <t>1708388716</t>
  </si>
  <si>
    <t>https://podminky.urs.cz/item/CS_URS_2025_02/741122211</t>
  </si>
  <si>
    <t>143</t>
  </si>
  <si>
    <t>2052356982</t>
  </si>
  <si>
    <t>144</t>
  </si>
  <si>
    <t>518634866</t>
  </si>
  <si>
    <t>145</t>
  </si>
  <si>
    <t>1224605447</t>
  </si>
  <si>
    <t>146</t>
  </si>
  <si>
    <t>741130001</t>
  </si>
  <si>
    <t>Ukončení vodičů izolovaných s označením a zapojením v rozváděči nebo na přístroji, průřezu žíly do 2,5 mm2</t>
  </si>
  <si>
    <t>1407190057</t>
  </si>
  <si>
    <t>https://podminky.urs.cz/item/CS_URS_2025_02/741130001</t>
  </si>
  <si>
    <t>147</t>
  </si>
  <si>
    <t>7412400-1</t>
  </si>
  <si>
    <t>Úprava stávajícího rozvaděče</t>
  </si>
  <si>
    <t>-1691228914</t>
  </si>
  <si>
    <t>148</t>
  </si>
  <si>
    <t>741311003</t>
  </si>
  <si>
    <t>Montáž spínačů speciálních se zapojením vodičů čidla pohybu vestavného</t>
  </si>
  <si>
    <t>-148197785</t>
  </si>
  <si>
    <t>https://podminky.urs.cz/item/CS_URS_2025_02/741311003</t>
  </si>
  <si>
    <t>149</t>
  </si>
  <si>
    <t>8500124420</t>
  </si>
  <si>
    <t>Čidlo pohybové vestavné, bílá, IP 20</t>
  </si>
  <si>
    <t>-1673954353</t>
  </si>
  <si>
    <t>150</t>
  </si>
  <si>
    <t>741320101</t>
  </si>
  <si>
    <t>Montáž jističů se zapojením vodičů jednopólových nn do 25 A bez krytu</t>
  </si>
  <si>
    <t>-969521880</t>
  </si>
  <si>
    <t>https://podminky.urs.cz/item/CS_URS_2025_02/741320101</t>
  </si>
  <si>
    <t>151</t>
  </si>
  <si>
    <t>35822115</t>
  </si>
  <si>
    <t>jistič 1-pólový 10 A vypínací charakteristika B vypínací schopnost 6 kA</t>
  </si>
  <si>
    <t>-1266383502</t>
  </si>
  <si>
    <t>152</t>
  </si>
  <si>
    <t>35822122</t>
  </si>
  <si>
    <t>jistič 1-pólový 16 A vypínací charakteristika B vypínací schopnost 6 kA</t>
  </si>
  <si>
    <t>-1039793408</t>
  </si>
  <si>
    <t>153</t>
  </si>
  <si>
    <t>741321001</t>
  </si>
  <si>
    <t>Montáž proudových chráničů se zapojením vodičů dvoupólových nn do 25 A bez krytu</t>
  </si>
  <si>
    <t>1728332848</t>
  </si>
  <si>
    <t>https://podminky.urs.cz/item/CS_URS_2025_02/741321001</t>
  </si>
  <si>
    <t>154</t>
  </si>
  <si>
    <t>35829002</t>
  </si>
  <si>
    <t>chránič proudový 2 pólový 25A typ A 0,03A</t>
  </si>
  <si>
    <t>-1928859882</t>
  </si>
  <si>
    <t>155</t>
  </si>
  <si>
    <t>741372021</t>
  </si>
  <si>
    <t>Montáž svítidel s integrovaným zdrojem LED se zapojením vodičů interiérových přisazených nástěnných hranatých nebo kruhových, plochy do 0,09 m2</t>
  </si>
  <si>
    <t>-2040645715</t>
  </si>
  <si>
    <t>https://podminky.urs.cz/item/CS_URS_2025_02/741372021</t>
  </si>
  <si>
    <t>156</t>
  </si>
  <si>
    <t>34825001</t>
  </si>
  <si>
    <t>svítidlo interiérové stropní přisazené kruhové D 200-300mm 1300-2000lm</t>
  </si>
  <si>
    <t>-1948279645</t>
  </si>
  <si>
    <t>157</t>
  </si>
  <si>
    <t>741372062</t>
  </si>
  <si>
    <t>Montáž svítidel s integrovaným zdrojem LED se zapojením vodičů interiérových přisazených stropních hranatých nebo kruhových plochy přes 0,09 do 0,36 m2</t>
  </si>
  <si>
    <t>-1565679808</t>
  </si>
  <si>
    <t>https://podminky.urs.cz/item/CS_URS_2025_02/741372062</t>
  </si>
  <si>
    <t>158</t>
  </si>
  <si>
    <t>1010170367</t>
  </si>
  <si>
    <t>LED panel 40W,595x595,4000K,</t>
  </si>
  <si>
    <t>-1863333798</t>
  </si>
  <si>
    <t>159</t>
  </si>
  <si>
    <t>8500086614</t>
  </si>
  <si>
    <t>Modul nouzový pro LED panel 45 W</t>
  </si>
  <si>
    <t>2063890660</t>
  </si>
  <si>
    <t>160</t>
  </si>
  <si>
    <t>741810001</t>
  </si>
  <si>
    <t>Zkoušky a prohlídky elektrických rozvodů a zařízení celková prohlídka a vyhotovení revizní zprávy pro objem montážních prací do 100 tis. Kč</t>
  </si>
  <si>
    <t>1933274973</t>
  </si>
  <si>
    <t>https://podminky.urs.cz/item/CS_URS_2025_02/741810001</t>
  </si>
  <si>
    <t>161</t>
  </si>
  <si>
    <t>741812011</t>
  </si>
  <si>
    <t>Zkoušky vodičů a kabelů izolační kabelu silového do 1 kV, počtu a průřezu žil do 4x 25 mm2</t>
  </si>
  <si>
    <t>-809746417</t>
  </si>
  <si>
    <t>https://podminky.urs.cz/item/CS_URS_2025_02/741812011</t>
  </si>
  <si>
    <t>162</t>
  </si>
  <si>
    <t>741813021</t>
  </si>
  <si>
    <t>Zkoušky a prohlídky elektrických přístrojů revize, seřízení a nastavení ochranných relé včetně vystavení protokolu</t>
  </si>
  <si>
    <t>-688953902</t>
  </si>
  <si>
    <t>https://podminky.urs.cz/item/CS_URS_2025_02/741813021</t>
  </si>
  <si>
    <t>163</t>
  </si>
  <si>
    <t>998741122</t>
  </si>
  <si>
    <t>Přesun hmot pro silnoproud stanovený z hmotnosti přesunovaného materiálu vodorovná dopravní vzdálenost do 50 m ruční (bez užití mechanizace) v objektech výšky přes 6 do 12 m</t>
  </si>
  <si>
    <t>-2065855426</t>
  </si>
  <si>
    <t>https://podminky.urs.cz/item/CS_URS_2025_02/998741122</t>
  </si>
  <si>
    <t>751</t>
  </si>
  <si>
    <t>Vzduchotechnika</t>
  </si>
  <si>
    <t>164</t>
  </si>
  <si>
    <t>751322012</t>
  </si>
  <si>
    <t>Montáž talířových ventilů, anemostatů, dýz talířového ventilu, průměru přes 100 do 200 mm</t>
  </si>
  <si>
    <t>-1303947466</t>
  </si>
  <si>
    <t>https://podminky.urs.cz/item/CS_URS_2025_02/751322012</t>
  </si>
  <si>
    <t>165</t>
  </si>
  <si>
    <t>42972203</t>
  </si>
  <si>
    <t>ventil talířový pro přívod a odvod vzduchu plastový D 150mm</t>
  </si>
  <si>
    <t>-1271066228</t>
  </si>
  <si>
    <t>166</t>
  </si>
  <si>
    <t>751514435</t>
  </si>
  <si>
    <t>Montáž přechodu osového nebo pravoúhlého do plechového potrubí čtyřhranného bez příruby, průřezu do 0,035 m2</t>
  </si>
  <si>
    <t>1122377819</t>
  </si>
  <si>
    <t>https://podminky.urs.cz/item/CS_URS_2025_02/751514435</t>
  </si>
  <si>
    <t>167</t>
  </si>
  <si>
    <t>42982250</t>
  </si>
  <si>
    <t>přechod čtyřhranný Pz průřez do 0,01m2</t>
  </si>
  <si>
    <t>-2085053867</t>
  </si>
  <si>
    <t>168</t>
  </si>
  <si>
    <t>751537012</t>
  </si>
  <si>
    <t>Montáž potrubí ohebného kruhového neizolovaného z Al laminátové hadice, průměru přes 100 do 200 mm</t>
  </si>
  <si>
    <t>1856198807</t>
  </si>
  <si>
    <t>https://podminky.urs.cz/item/CS_URS_2025_02/751537012</t>
  </si>
  <si>
    <t>169</t>
  </si>
  <si>
    <t>42981624</t>
  </si>
  <si>
    <t>hadice neizolovaná z Al-polyesteru vyztužená drátem D 152mm, l=10m</t>
  </si>
  <si>
    <t>1037227662</t>
  </si>
  <si>
    <t>170</t>
  </si>
  <si>
    <t>751571-01</t>
  </si>
  <si>
    <t>Úpravy stávajícího VZT potrubí, kotvení, napojení</t>
  </si>
  <si>
    <t>-1705971119</t>
  </si>
  <si>
    <t>171</t>
  </si>
  <si>
    <t>998751121</t>
  </si>
  <si>
    <t>Přesun hmot pro vzduchotechniku stanovený z hmotnosti přesunovaného materiálu vodorovná dopravní vzdálenost do 100 m ruční (bez užití mechanizace) v objektech výšky do 12 m</t>
  </si>
  <si>
    <t>981290944</t>
  </si>
  <si>
    <t>https://podminky.urs.cz/item/CS_URS_2025_02/998751121</t>
  </si>
  <si>
    <t>763</t>
  </si>
  <si>
    <t>Konstrukce suché výstavby</t>
  </si>
  <si>
    <t>172</t>
  </si>
  <si>
    <t>763411114</t>
  </si>
  <si>
    <t>Sanitární příčky vhodné do mokrého prostředí dělící z kompaktních desek tl. 8 mm</t>
  </si>
  <si>
    <t>1563570497</t>
  </si>
  <si>
    <t>https://podminky.urs.cz/item/CS_URS_2025_02/763411114</t>
  </si>
  <si>
    <t>173</t>
  </si>
  <si>
    <t>763411124</t>
  </si>
  <si>
    <t>Sanitární příčky vhodné do mokrého prostředí dveře vnitřní do sanitárních příček šířky do 800 mm, výšky do 2 000 mm z kompaktních desek včetně nerezového kování tl. 8 mm</t>
  </si>
  <si>
    <t>1065529960</t>
  </si>
  <si>
    <t>https://podminky.urs.cz/item/CS_URS_2025_02/763411124</t>
  </si>
  <si>
    <t>174</t>
  </si>
  <si>
    <t>763411214</t>
  </si>
  <si>
    <t>Sanitární příčky vhodné do mokrého prostředí dělící přepážky k pisoárům z kompaktních desek tl. 8 mm</t>
  </si>
  <si>
    <t>1173280783</t>
  </si>
  <si>
    <t>https://podminky.urs.cz/item/CS_URS_2025_02/763411214</t>
  </si>
  <si>
    <t>175</t>
  </si>
  <si>
    <t>763431001</t>
  </si>
  <si>
    <t>Montáž podhledu minerálního včetně zavěšeného roštu viditelného s panely vyjímatelnými, velikosti panelů do 0,36 m2</t>
  </si>
  <si>
    <t>503098134</t>
  </si>
  <si>
    <t>https://podminky.urs.cz/item/CS_URS_2025_02/763431001</t>
  </si>
  <si>
    <t>176</t>
  </si>
  <si>
    <t>763431201</t>
  </si>
  <si>
    <t>Montáž podhledu minerálního napojení na stěnu lištou obvodovou</t>
  </si>
  <si>
    <t>985256372</t>
  </si>
  <si>
    <t>https://podminky.urs.cz/item/CS_URS_2025_02/763431201</t>
  </si>
  <si>
    <t>177</t>
  </si>
  <si>
    <t>763431701</t>
  </si>
  <si>
    <t>Montáž podhledu minerálního panelu připevněného na zavěšený rošt vyjímatelného</t>
  </si>
  <si>
    <t>910466465</t>
  </si>
  <si>
    <t>https://podminky.urs.cz/item/CS_URS_2025_02/763431701</t>
  </si>
  <si>
    <t>178</t>
  </si>
  <si>
    <t>59036519</t>
  </si>
  <si>
    <t>deska podhledová minerální rovná bílá jemně texturovaná zvukově pohltivá tlumivá 15x600x600mm</t>
  </si>
  <si>
    <t>-1811745879</t>
  </si>
  <si>
    <t>179</t>
  </si>
  <si>
    <t>998763121</t>
  </si>
  <si>
    <t>Přesun hmot pro dřevostavby stanovený z hmotnosti přesunovaného materiálu vodorovná dopravní vzdálenost do 50 m ruční (bez užití mechanizace) v objektech výšky přes 6 do 12 m</t>
  </si>
  <si>
    <t>-498807711</t>
  </si>
  <si>
    <t>https://podminky.urs.cz/item/CS_URS_2025_02/998763121</t>
  </si>
  <si>
    <t>766</t>
  </si>
  <si>
    <t>Konstrukce truhlářské</t>
  </si>
  <si>
    <t>180</t>
  </si>
  <si>
    <t>766491851</t>
  </si>
  <si>
    <t>Demontáž ostatních truhlářských konstrukcí prahů dveří jednokřídlových</t>
  </si>
  <si>
    <t>-1916299534</t>
  </si>
  <si>
    <t>https://podminky.urs.cz/item/CS_URS_2025_02/766491851</t>
  </si>
  <si>
    <t>181</t>
  </si>
  <si>
    <t>766660001</t>
  </si>
  <si>
    <t>Montáž dveřních křídel dřevěných nebo plastových otevíravých do ocelové zárubně povrchově upravených jednokřídlových, šířky do 800 mm</t>
  </si>
  <si>
    <t>1497683910</t>
  </si>
  <si>
    <t>https://podminky.urs.cz/item/CS_URS_2025_02/766660001</t>
  </si>
  <si>
    <t>182</t>
  </si>
  <si>
    <t>61161002</t>
  </si>
  <si>
    <t>dveře jednokřídlé voštinové povrch lakovaný plné 800x1970-2100mm</t>
  </si>
  <si>
    <t>443111758</t>
  </si>
  <si>
    <t>183</t>
  </si>
  <si>
    <t>61161000</t>
  </si>
  <si>
    <t>dveře jednokřídlé voštinové povrch lakovaný plné 600x1970-2100mm</t>
  </si>
  <si>
    <t>-591730752</t>
  </si>
  <si>
    <t>184</t>
  </si>
  <si>
    <t>61161001</t>
  </si>
  <si>
    <t>dveře jednokřídlé voštinové povrch lakovaný plné 700x1970-2100mm</t>
  </si>
  <si>
    <t>-1047756616</t>
  </si>
  <si>
    <t>185</t>
  </si>
  <si>
    <t>766660717</t>
  </si>
  <si>
    <t>Montáž dveřních doplňků samozavírače na zárubeň ocelovou</t>
  </si>
  <si>
    <t>2140537471</t>
  </si>
  <si>
    <t>https://podminky.urs.cz/item/CS_URS_2025_02/766660717</t>
  </si>
  <si>
    <t>186</t>
  </si>
  <si>
    <t>54917250</t>
  </si>
  <si>
    <t>samozavírač dveří hydraulický</t>
  </si>
  <si>
    <t>-132629775</t>
  </si>
  <si>
    <t>187</t>
  </si>
  <si>
    <t>766660720</t>
  </si>
  <si>
    <t>Montáž dveřních doplňků větrací mřížky s vyříznutím otvoru</t>
  </si>
  <si>
    <t>445996305</t>
  </si>
  <si>
    <t>https://podminky.urs.cz/item/CS_URS_2025_02/766660720</t>
  </si>
  <si>
    <t>188</t>
  </si>
  <si>
    <t>42972101</t>
  </si>
  <si>
    <t>mřížka větrací do dřeva kovová 80x400mm</t>
  </si>
  <si>
    <t>-1480355675</t>
  </si>
  <si>
    <t>189</t>
  </si>
  <si>
    <t>766660729</t>
  </si>
  <si>
    <t>Montáž dveřních doplňků dveřního kování interiérového štítku s klikou</t>
  </si>
  <si>
    <t>1511763898</t>
  </si>
  <si>
    <t>https://podminky.urs.cz/item/CS_URS_2025_02/766660729</t>
  </si>
  <si>
    <t>190</t>
  </si>
  <si>
    <t>54914123</t>
  </si>
  <si>
    <t>kování rozetové klika/klika</t>
  </si>
  <si>
    <t>-1443294547</t>
  </si>
  <si>
    <t>191</t>
  </si>
  <si>
    <t>766691914</t>
  </si>
  <si>
    <t>Ostatní práce vyvěšení nebo zavěšení křídel dřevěných dveřních, plochy do 2 m2</t>
  </si>
  <si>
    <t>1097958766</t>
  </si>
  <si>
    <t>https://podminky.urs.cz/item/CS_URS_2025_02/766691914</t>
  </si>
  <si>
    <t>192</t>
  </si>
  <si>
    <t>766695212</t>
  </si>
  <si>
    <t>Montáž ostatních truhlářských konstrukcí prahů dveří jednokřídlových, šířky do 100 mm</t>
  </si>
  <si>
    <t>-2040729340</t>
  </si>
  <si>
    <t>https://podminky.urs.cz/item/CS_URS_2025_02/766695212</t>
  </si>
  <si>
    <t>193</t>
  </si>
  <si>
    <t>61187156</t>
  </si>
  <si>
    <t>práh dveřní dřevěný dubový tl 20mm dl 820mm š 100mm</t>
  </si>
  <si>
    <t>-568574482</t>
  </si>
  <si>
    <t>194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</si>
  <si>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</si>
  <si>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</si>
  <si>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421839577</t>
  </si>
  <si>
    <t>https://podminky.urs.cz/item/CS_URS_2025_02/998766121</t>
  </si>
  <si>
    <t>767</t>
  </si>
  <si>
    <t>Konstrukce zámečnické</t>
  </si>
  <si>
    <t>195</t>
  </si>
  <si>
    <t>767132812</t>
  </si>
  <si>
    <t>Demontáž stěn a příček z plechů svařovaných do suti</t>
  </si>
  <si>
    <t>-2083888108</t>
  </si>
  <si>
    <t>https://podminky.urs.cz/item/CS_URS_2025_02/767132812</t>
  </si>
  <si>
    <t>196</t>
  </si>
  <si>
    <t>7679951-1</t>
  </si>
  <si>
    <t>Doplňkové konstrukce z profilového materiálu pro ZTI, UT, EL, VZT</t>
  </si>
  <si>
    <t>kg</t>
  </si>
  <si>
    <t>1929647829</t>
  </si>
  <si>
    <t>https://podminky.urs.cz/item/CS_URS_2025_02/7679951-1</t>
  </si>
  <si>
    <t>197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</si>
  <si>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</si>
  <si>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</si>
  <si>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-718378455</t>
  </si>
  <si>
    <t>https://podminky.urs.cz/item/CS_URS_2025_02/998767122</t>
  </si>
  <si>
    <t>771</t>
  </si>
  <si>
    <t>Podlahy z dlaždic</t>
  </si>
  <si>
    <t>198</t>
  </si>
  <si>
    <t>771111011</t>
  </si>
  <si>
    <t>Příprava podkladu před provedením dlažby vysátí podlah</t>
  </si>
  <si>
    <t>-165749068</t>
  </si>
  <si>
    <t>https://podminky.urs.cz/item/CS_URS_2025_02/771111011</t>
  </si>
  <si>
    <t>199</t>
  </si>
  <si>
    <t>771121011</t>
  </si>
  <si>
    <t>Příprava podkladu před provedením dlažby nátěr penetrační na podlahu</t>
  </si>
  <si>
    <t>1024055806</t>
  </si>
  <si>
    <t>https://podminky.urs.cz/item/CS_URS_2025_02/771121011</t>
  </si>
  <si>
    <t>200</t>
  </si>
  <si>
    <t>771151013</t>
  </si>
  <si>
    <t>Příprava podkladu před provedením dlažby samonivelační stěrka min. pevnosti 20 MPa, tloušťky přes 5 do 8 mm</t>
  </si>
  <si>
    <t>1922636890</t>
  </si>
  <si>
    <t>https://podminky.urs.cz/item/CS_URS_2025_02/771151013</t>
  </si>
  <si>
    <t>201</t>
  </si>
  <si>
    <t>771471810</t>
  </si>
  <si>
    <t>Demontáž soklíků z dlaždic keramických kladených do malty rovných</t>
  </si>
  <si>
    <t>1654552797</t>
  </si>
  <si>
    <t>https://podminky.urs.cz/item/CS_URS_2025_02/771471810</t>
  </si>
  <si>
    <t>202</t>
  </si>
  <si>
    <t>771474113</t>
  </si>
  <si>
    <t>Montáž soklů z dlaždic keramických lepených cementovým flexibilním lepidlem rovných, výšky přes 90 do 120 mm</t>
  </si>
  <si>
    <t>1240753361</t>
  </si>
  <si>
    <t>https://podminky.urs.cz/item/CS_URS_2025_02/771474113</t>
  </si>
  <si>
    <t>203</t>
  </si>
  <si>
    <t>59761116</t>
  </si>
  <si>
    <t>dlažba keramická slinutá mrazuvzdorná R9 povrch hladký/matný tl do 10mm přes 2 do 4ks/m2</t>
  </si>
  <si>
    <t>-1080521486</t>
  </si>
  <si>
    <t>204</t>
  </si>
  <si>
    <t>771559191</t>
  </si>
  <si>
    <t>Montáž podlah z dlaždic teracových Příplatek k cenám za plochu do 5 m2 jednotlivě</t>
  </si>
  <si>
    <t>24610055</t>
  </si>
  <si>
    <t>https://podminky.urs.cz/item/CS_URS_2025_02/771559191</t>
  </si>
  <si>
    <t>205</t>
  </si>
  <si>
    <t>771571810</t>
  </si>
  <si>
    <t>Demontáž podlah z dlaždic keramických kladených do malty</t>
  </si>
  <si>
    <t>-2019358884</t>
  </si>
  <si>
    <t>https://podminky.urs.cz/item/CS_URS_2025_02/771571810</t>
  </si>
  <si>
    <t>206</t>
  </si>
  <si>
    <t>771574413</t>
  </si>
  <si>
    <t>Montáž podlah z dlaždic keramických lepených cementovým flexibilním lepidlem hladkých, tloušťky do 10 mm přes 2 do 4 ks/m2</t>
  </si>
  <si>
    <t>1066403610</t>
  </si>
  <si>
    <t>https://podminky.urs.cz/item/CS_URS_2025_02/771574413</t>
  </si>
  <si>
    <t>207</t>
  </si>
  <si>
    <t>1576125082</t>
  </si>
  <si>
    <t>208</t>
  </si>
  <si>
    <t>771591112</t>
  </si>
  <si>
    <t>Izolace podlahy pod dlažbu nátěrem nebo stěrkou ve dvou vrstvách</t>
  </si>
  <si>
    <t>1766427535</t>
  </si>
  <si>
    <t>https://podminky.urs.cz/item/CS_URS_2025_02/771591112</t>
  </si>
  <si>
    <t>209</t>
  </si>
  <si>
    <t>771591115</t>
  </si>
  <si>
    <t>Podlahy - dokončovací práce spárování silikonem</t>
  </si>
  <si>
    <t>-1280903192</t>
  </si>
  <si>
    <t>https://podminky.urs.cz/item/CS_URS_2025_02/771591115</t>
  </si>
  <si>
    <t>210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</si>
  <si>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</si>
  <si>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</si>
  <si>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548326449</t>
  </si>
  <si>
    <t>https://podminky.urs.cz/item/CS_URS_2025_02/998771122</t>
  </si>
  <si>
    <t>781</t>
  </si>
  <si>
    <t>Dokončovací práce - obklady</t>
  </si>
  <si>
    <t>211</t>
  </si>
  <si>
    <t>781111011</t>
  </si>
  <si>
    <t>Příprava podkladu před provedením obkladu oprášení (ometení) stěny</t>
  </si>
  <si>
    <t>-1957187884</t>
  </si>
  <si>
    <t>https://podminky.urs.cz/item/CS_URS_2025_02/781111011</t>
  </si>
  <si>
    <t>212</t>
  </si>
  <si>
    <t>781121011</t>
  </si>
  <si>
    <t>Příprava podkladu před provedením obkladu nátěr penetrační na stěnu</t>
  </si>
  <si>
    <t>420527326</t>
  </si>
  <si>
    <t>https://podminky.urs.cz/item/CS_URS_2025_02/781121011</t>
  </si>
  <si>
    <t>213</t>
  </si>
  <si>
    <t>781131112</t>
  </si>
  <si>
    <t>Izolace stěny pod obklad izolace nátěrem nebo stěrkou ve dvou vrstvách</t>
  </si>
  <si>
    <t>674725789</t>
  </si>
  <si>
    <t>https://podminky.urs.cz/item/CS_URS_2025_02/781131112</t>
  </si>
  <si>
    <t>214</t>
  </si>
  <si>
    <t>781151031</t>
  </si>
  <si>
    <t>Příprava podkladu před provedením obkladu celoplošné vyrovnání podkladu stěrkou, tloušťky 3 mm</t>
  </si>
  <si>
    <t>451536643</t>
  </si>
  <si>
    <t>https://podminky.urs.cz/item/CS_URS_2025_02/781151031</t>
  </si>
  <si>
    <t>215</t>
  </si>
  <si>
    <t>781471810</t>
  </si>
  <si>
    <t>Demontáž obkladů z dlaždic keramických kladených do malty</t>
  </si>
  <si>
    <t>-2125259746</t>
  </si>
  <si>
    <t>https://podminky.urs.cz/item/CS_URS_2025_02/781471810</t>
  </si>
  <si>
    <t>216</t>
  </si>
  <si>
    <t>781472214</t>
  </si>
  <si>
    <t>Montáž keramických obkladů stěn lepených cementovým flexibilním lepidlem hladkých přes 4 do 6 ks/m2</t>
  </si>
  <si>
    <t>-353148700</t>
  </si>
  <si>
    <t>https://podminky.urs.cz/item/CS_URS_2025_02/781472214</t>
  </si>
  <si>
    <t>217</t>
  </si>
  <si>
    <t>59761707</t>
  </si>
  <si>
    <t>obklad keramický nemrazuvzdorný povrch hladký/lesklý tl do 10mm přes 4 do 6ks/m2</t>
  </si>
  <si>
    <t>1988607372</t>
  </si>
  <si>
    <t>218</t>
  </si>
  <si>
    <t>781472291</t>
  </si>
  <si>
    <t>Montáž keramických obkladů stěn lepených cementovým flexibilním lepidlem Příplatek k cenám za plochu do 10 m2 jednotlivě</t>
  </si>
  <si>
    <t>253583912</t>
  </si>
  <si>
    <t>https://podminky.urs.cz/item/CS_URS_2025_02/781472291</t>
  </si>
  <si>
    <t>219</t>
  </si>
  <si>
    <t>781472292</t>
  </si>
  <si>
    <t>Montáž keramických obkladů stěn lepených cementovým flexibilním lepidlem Příplatek k cenám za obklady v omezeném prostoru</t>
  </si>
  <si>
    <t>15481196</t>
  </si>
  <si>
    <t>https://podminky.urs.cz/item/CS_URS_2025_02/781472292</t>
  </si>
  <si>
    <t>220</t>
  </si>
  <si>
    <t>781491012</t>
  </si>
  <si>
    <t>Montáž zrcadel lepených silikonovým tmelem na podkladní omítku, plochy přes 1 m2</t>
  </si>
  <si>
    <t>101401181</t>
  </si>
  <si>
    <t>https://podminky.urs.cz/item/CS_URS_2025_02/781491012</t>
  </si>
  <si>
    <t>221</t>
  </si>
  <si>
    <t>63465126</t>
  </si>
  <si>
    <t>zrcadlo nemontované čiré tl 5mm max rozměr 3210x2250mm</t>
  </si>
  <si>
    <t>-769535553</t>
  </si>
  <si>
    <t>222</t>
  </si>
  <si>
    <t>781492211</t>
  </si>
  <si>
    <t>Obklad - dokončující práce montáž profilu lepeného flexibilním cementovým lepidlem rohového</t>
  </si>
  <si>
    <t>1371543395</t>
  </si>
  <si>
    <t>https://podminky.urs.cz/item/CS_URS_2025_02/781492211</t>
  </si>
  <si>
    <t>223</t>
  </si>
  <si>
    <t>19416012</t>
  </si>
  <si>
    <t>lišta ukončovací nerezová 10mm</t>
  </si>
  <si>
    <t>1924928095</t>
  </si>
  <si>
    <t>224</t>
  </si>
  <si>
    <t>781492251</t>
  </si>
  <si>
    <t>Obklad - dokončující práce montáž profilu lepeného flexibilním cementovým lepidlem ukončovacího</t>
  </si>
  <si>
    <t>622580282</t>
  </si>
  <si>
    <t>https://podminky.urs.cz/item/CS_URS_2025_02/781492251</t>
  </si>
  <si>
    <t>225</t>
  </si>
  <si>
    <t>19416014</t>
  </si>
  <si>
    <t>lišta ukončovací nerezová 8mm</t>
  </si>
  <si>
    <t>-1580781869</t>
  </si>
  <si>
    <t>226</t>
  </si>
  <si>
    <t>781495115</t>
  </si>
  <si>
    <t>Obklad - dokončující práce ostatní práce spárování silikonem</t>
  </si>
  <si>
    <t>-2095251412</t>
  </si>
  <si>
    <t>https://podminky.urs.cz/item/CS_URS_2025_02/781495115</t>
  </si>
  <si>
    <t>227</t>
  </si>
  <si>
    <t>781495141</t>
  </si>
  <si>
    <t>Obklad - dokončující práce průnik obkladem kruhový, bez izolace do DN 30</t>
  </si>
  <si>
    <t>1459355012</t>
  </si>
  <si>
    <t>https://podminky.urs.cz/item/CS_URS_2025_02/781495141</t>
  </si>
  <si>
    <t>228</t>
  </si>
  <si>
    <t>781495142</t>
  </si>
  <si>
    <t>Obklad - dokončující práce průnik obkladem kruhový, bez izolace přes DN 30 do DN 90</t>
  </si>
  <si>
    <t>1571071324</t>
  </si>
  <si>
    <t>https://podminky.urs.cz/item/CS_URS_2025_02/781495142</t>
  </si>
  <si>
    <t>229</t>
  </si>
  <si>
    <t>781495143</t>
  </si>
  <si>
    <t>Obklad - dokončující práce průnik obkladem kruhový, bez izolace přes DN 90</t>
  </si>
  <si>
    <t>786295659</t>
  </si>
  <si>
    <t>https://podminky.urs.cz/item/CS_URS_2025_02/781495143</t>
  </si>
  <si>
    <t>230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</si>
  <si>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</si>
  <si>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</si>
  <si>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16590449</t>
  </si>
  <si>
    <t>https://podminky.urs.cz/item/CS_URS_2025_02/998781122</t>
  </si>
  <si>
    <t>783</t>
  </si>
  <si>
    <t>Dokončovací práce - nátěry</t>
  </si>
  <si>
    <t>231</t>
  </si>
  <si>
    <t>783138213</t>
  </si>
  <si>
    <t>Lakovací nátěr truhlářských konstrukcí dvojnásobný s mezibroušením epoxidový</t>
  </si>
  <si>
    <t>812678895</t>
  </si>
  <si>
    <t>https://podminky.urs.cz/item/CS_URS_2025_02/783138213</t>
  </si>
  <si>
    <t>232</t>
  </si>
  <si>
    <t>783301313</t>
  </si>
  <si>
    <t>Příprava podkladu zámečnických konstrukcí před provedením nátěru odmaštění odmašťovačem ředidlovým</t>
  </si>
  <si>
    <t>-1933643752</t>
  </si>
  <si>
    <t>https://podminky.urs.cz/item/CS_URS_2025_02/783301313</t>
  </si>
  <si>
    <t>233</t>
  </si>
  <si>
    <t>783301401</t>
  </si>
  <si>
    <t>Příprava podkladu zámečnických konstrukcí před provedením nátěru ometení</t>
  </si>
  <si>
    <t>-723109488</t>
  </si>
  <si>
    <t>https://podminky.urs.cz/item/CS_URS_2025_02/783301401</t>
  </si>
  <si>
    <t>234</t>
  </si>
  <si>
    <t>783306809</t>
  </si>
  <si>
    <t>Odstranění nátěrů ze zámečnických konstrukcí okartáčováním</t>
  </si>
  <si>
    <t>2140185271</t>
  </si>
  <si>
    <t>https://podminky.urs.cz/item/CS_URS_2025_02/783306809</t>
  </si>
  <si>
    <t>235</t>
  </si>
  <si>
    <t>783334201</t>
  </si>
  <si>
    <t>Základní antikorozní nátěr zámečnických konstrukcí jednonásobný epoxidový</t>
  </si>
  <si>
    <t>816744447</t>
  </si>
  <si>
    <t>https://podminky.urs.cz/item/CS_URS_2025_02/783334201</t>
  </si>
  <si>
    <t>236</t>
  </si>
  <si>
    <t>783337101</t>
  </si>
  <si>
    <t>Krycí nátěr (email) zámečnických konstrukcí jednonásobný epoxidový</t>
  </si>
  <si>
    <t>-933797203</t>
  </si>
  <si>
    <t>https://podminky.urs.cz/item/CS_URS_2025_02/783337101</t>
  </si>
  <si>
    <t>784</t>
  </si>
  <si>
    <t>Dokončovací práce - malby a tapety</t>
  </si>
  <si>
    <t>237</t>
  </si>
  <si>
    <t>784121001</t>
  </si>
  <si>
    <t>Oškrabání malby v místnostech výšky do 3,80 m</t>
  </si>
  <si>
    <t>970564146</t>
  </si>
  <si>
    <t>https://podminky.urs.cz/item/CS_URS_2025_02/784121001</t>
  </si>
  <si>
    <t>238</t>
  </si>
  <si>
    <t>784171001</t>
  </si>
  <si>
    <t>Olepování vnitřních ploch (materiál ve specifikaci) včetně pozdějšího odlepení páskou nebo fólií v místnostech výšky do 3,80 m</t>
  </si>
  <si>
    <t>-327461089</t>
  </si>
  <si>
    <t>https://podminky.urs.cz/item/CS_URS_2025_02/784171001</t>
  </si>
  <si>
    <t>239</t>
  </si>
  <si>
    <t>58124838</t>
  </si>
  <si>
    <t>páska maskovací krepová pro malířské potřeby š 50mm</t>
  </si>
  <si>
    <t>1502765122</t>
  </si>
  <si>
    <t>240</t>
  </si>
  <si>
    <t>784171101</t>
  </si>
  <si>
    <t>Zakrytí nemalovaných ploch (materiál ve specifikaci) včetně pozdějšího odkrytí podlah</t>
  </si>
  <si>
    <t>1655157608</t>
  </si>
  <si>
    <t>https://podminky.urs.cz/item/CS_URS_2025_02/784171101</t>
  </si>
  <si>
    <t>241</t>
  </si>
  <si>
    <t>28323156</t>
  </si>
  <si>
    <t>fólie pro malířské potřeby zakrývací tl 41µ 4x5m</t>
  </si>
  <si>
    <t>1214424565</t>
  </si>
  <si>
    <t>242</t>
  </si>
  <si>
    <t>784171111</t>
  </si>
  <si>
    <t>Zakrytí nemalovaných ploch (materiál ve specifikaci) včetně pozdějšího odkrytí svislých ploch např. stěn, oken, dveří v místnostech výšky do 3,80</t>
  </si>
  <si>
    <t>-108869252</t>
  </si>
  <si>
    <t>https://podminky.urs.cz/item/CS_URS_2025_02/784171111</t>
  </si>
  <si>
    <t>243</t>
  </si>
  <si>
    <t>58124844</t>
  </si>
  <si>
    <t>fólie pro malířské potřeby zakrývací tl 25µ 4x5m</t>
  </si>
  <si>
    <t>-649318170</t>
  </si>
  <si>
    <t>244</t>
  </si>
  <si>
    <t>784181101</t>
  </si>
  <si>
    <t>Penetrace podkladu jednonásobná základní akrylátová bezbarvá v místnostech výšky do 3,80 m</t>
  </si>
  <si>
    <t>-968667243</t>
  </si>
  <si>
    <t>https://podminky.urs.cz/item/CS_URS_2025_02/784181101</t>
  </si>
  <si>
    <t>245</t>
  </si>
  <si>
    <t>784191007</t>
  </si>
  <si>
    <t>Čištění vnitřních ploch hrubý úklid po provedení malířských prací omytím podlah</t>
  </si>
  <si>
    <t>643055266</t>
  </si>
  <si>
    <t>https://podminky.urs.cz/item/CS_URS_2025_02/784191007</t>
  </si>
  <si>
    <t>246</t>
  </si>
  <si>
    <t>784211101</t>
  </si>
  <si>
    <t>Malby z malířských směsí oděruvzdorných za mokra dvojnásobné, bílé za mokra oděruvzdorné výborně v místnostech výšky do 3,80 m</t>
  </si>
  <si>
    <t>-553438938</t>
  </si>
  <si>
    <t>https://podminky.urs.cz/item/CS_URS_2025_02/784211101</t>
  </si>
  <si>
    <t>HZS</t>
  </si>
  <si>
    <t>Hodinové zúčtovací sazby</t>
  </si>
  <si>
    <t>247</t>
  </si>
  <si>
    <t>HZS1301</t>
  </si>
  <si>
    <t>Ostatní práce blíže nespecifikované</t>
  </si>
  <si>
    <t>hod</t>
  </si>
  <si>
    <t>512</t>
  </si>
  <si>
    <t>-420429</t>
  </si>
  <si>
    <t>https://podminky.urs.cz/item/CS_URS_2025_02/HZS1301</t>
  </si>
  <si>
    <t>VRN</t>
  </si>
  <si>
    <t>Vedlejší rozpočtové náklady</t>
  </si>
  <si>
    <t>VRN1</t>
  </si>
  <si>
    <t>Průzkumné, geodetické a projektové práce</t>
  </si>
  <si>
    <t>248</t>
  </si>
  <si>
    <t>013254000</t>
  </si>
  <si>
    <t>Dokumentace skutečného provedení stavby</t>
  </si>
  <si>
    <t>1024</t>
  </si>
  <si>
    <t>1246565848</t>
  </si>
  <si>
    <t>https://podminky.urs.cz/item/CS_URS_2025_02/013254000</t>
  </si>
  <si>
    <t>VRN2</t>
  </si>
  <si>
    <t>Příprava staveniště</t>
  </si>
  <si>
    <t>249</t>
  </si>
  <si>
    <t>020001000</t>
  </si>
  <si>
    <t>%</t>
  </si>
  <si>
    <t>1197680123</t>
  </si>
  <si>
    <t>https://podminky.urs.cz/item/CS_URS_2025_02/020001000</t>
  </si>
  <si>
    <t>VRN3</t>
  </si>
  <si>
    <t>Zařízení staveniště</t>
  </si>
  <si>
    <t>250</t>
  </si>
  <si>
    <t>030001000</t>
  </si>
  <si>
    <t>1402530949</t>
  </si>
  <si>
    <t>https://podminky.urs.cz/item/CS_URS_2025_02/030001000</t>
  </si>
  <si>
    <t>VRN4</t>
  </si>
  <si>
    <t>Inženýrská činnost</t>
  </si>
  <si>
    <t>251</t>
  </si>
  <si>
    <t>040001000</t>
  </si>
  <si>
    <t>-1189610096</t>
  </si>
  <si>
    <t>https://podminky.urs.cz/item/CS_URS_2025_02/040001000</t>
  </si>
  <si>
    <t>VRN7</t>
  </si>
  <si>
    <t>Provozní vlivy</t>
  </si>
  <si>
    <t>252</t>
  </si>
  <si>
    <t>070001000</t>
  </si>
  <si>
    <t>-402630239</t>
  </si>
  <si>
    <t>https://podminky.urs.cz/item/CS_URS_2025_02/070001000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</si>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</sst>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2" fillId="2" borderId="15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18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vertical="top"/>
    </xf>
    <xf numFmtId="0" fontId="44" fillId="0" borderId="1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278130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287655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257175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257175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95</xdr:row>
      <xdr:rowOff>0</xdr:rowOff>
    </xdr:from>
    <xdr:to>
      <xdr:col>9</xdr:col>
      <xdr:colOff>1215390</xdr:colOff>
      <xdr:row>95</xdr:row>
      <xdr:rowOff>257175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35494811" TargetMode="External"/><Relationship Id="rId21" Type="http://schemas.openxmlformats.org/officeDocument/2006/relationships/hyperlink" Target="https://podminky.urs.cz/item/CS_URS_2025_02/968072455" TargetMode="External"/><Relationship Id="rId42" Type="http://schemas.openxmlformats.org/officeDocument/2006/relationships/hyperlink" Target="https://podminky.urs.cz/item/CS_URS_2025_02/721174043" TargetMode="External"/><Relationship Id="rId63" Type="http://schemas.openxmlformats.org/officeDocument/2006/relationships/hyperlink" Target="https://podminky.urs.cz/item/CS_URS_2025_02/722190404" TargetMode="External"/><Relationship Id="rId84" Type="http://schemas.openxmlformats.org/officeDocument/2006/relationships/hyperlink" Target="https://podminky.urs.cz/item/CS_URS_2025_02/725291664" TargetMode="External"/><Relationship Id="rId138" Type="http://schemas.openxmlformats.org/officeDocument/2006/relationships/hyperlink" Target="https://podminky.urs.cz/item/CS_URS_2025_02/763411114" TargetMode="External"/><Relationship Id="rId159" Type="http://schemas.openxmlformats.org/officeDocument/2006/relationships/hyperlink" Target="https://podminky.urs.cz/item/CS_URS_2025_02/771471810" TargetMode="External"/><Relationship Id="rId170" Type="http://schemas.openxmlformats.org/officeDocument/2006/relationships/hyperlink" Target="https://podminky.urs.cz/item/CS_URS_2025_02/781151031" TargetMode="External"/><Relationship Id="rId191" Type="http://schemas.openxmlformats.org/officeDocument/2006/relationships/hyperlink" Target="https://podminky.urs.cz/item/CS_URS_2025_02/784171101" TargetMode="External"/><Relationship Id="rId196" Type="http://schemas.openxmlformats.org/officeDocument/2006/relationships/hyperlink" Target="https://podminky.urs.cz/item/CS_URS_2025_02/HZS1301" TargetMode="External"/><Relationship Id="rId200" Type="http://schemas.openxmlformats.org/officeDocument/2006/relationships/hyperlink" Target="https://podminky.urs.cz/item/CS_URS_2025_02/040001000" TargetMode="External"/><Relationship Id="rId16" Type="http://schemas.openxmlformats.org/officeDocument/2006/relationships/hyperlink" Target="https://podminky.urs.cz/item/CS_URS_2025_02/946112811" TargetMode="External"/><Relationship Id="rId107" Type="http://schemas.openxmlformats.org/officeDocument/2006/relationships/hyperlink" Target="https://podminky.urs.cz/item/CS_URS_2025_02/733811232" TargetMode="External"/><Relationship Id="rId11" Type="http://schemas.openxmlformats.org/officeDocument/2006/relationships/hyperlink" Target="https://podminky.urs.cz/item/CS_URS_2025_02/612321131" TargetMode="External"/><Relationship Id="rId32" Type="http://schemas.openxmlformats.org/officeDocument/2006/relationships/hyperlink" Target="https://podminky.urs.cz/item/CS_URS_2025_02/978013191" TargetMode="External"/><Relationship Id="rId37" Type="http://schemas.openxmlformats.org/officeDocument/2006/relationships/hyperlink" Target="https://podminky.urs.cz/item/CS_URS_2025_02/998018002" TargetMode="External"/><Relationship Id="rId53" Type="http://schemas.openxmlformats.org/officeDocument/2006/relationships/hyperlink" Target="https://podminky.urs.cz/item/CS_URS_2025_02/722175002" TargetMode="External"/><Relationship Id="rId58" Type="http://schemas.openxmlformats.org/officeDocument/2006/relationships/hyperlink" Target="https://podminky.urs.cz/item/CS_URS_2025_02/722181241" TargetMode="External"/><Relationship Id="rId74" Type="http://schemas.openxmlformats.org/officeDocument/2006/relationships/hyperlink" Target="https://podminky.urs.cz/item/CS_URS_2025_02/725112022" TargetMode="External"/><Relationship Id="rId79" Type="http://schemas.openxmlformats.org/officeDocument/2006/relationships/hyperlink" Target="https://podminky.urs.cz/item/CS_URS_2025_02/725211602" TargetMode="External"/><Relationship Id="rId102" Type="http://schemas.openxmlformats.org/officeDocument/2006/relationships/hyperlink" Target="https://podminky.urs.cz/item/CS_URS_2025_02/733191923" TargetMode="External"/><Relationship Id="rId123" Type="http://schemas.openxmlformats.org/officeDocument/2006/relationships/hyperlink" Target="https://podminky.urs.cz/item/CS_URS_2025_02/741122211" TargetMode="External"/><Relationship Id="rId128" Type="http://schemas.openxmlformats.org/officeDocument/2006/relationships/hyperlink" Target="https://podminky.urs.cz/item/CS_URS_2025_02/741372021" TargetMode="External"/><Relationship Id="rId144" Type="http://schemas.openxmlformats.org/officeDocument/2006/relationships/hyperlink" Target="https://podminky.urs.cz/item/CS_URS_2025_02/998763121" TargetMode="External"/><Relationship Id="rId149" Type="http://schemas.openxmlformats.org/officeDocument/2006/relationships/hyperlink" Target="https://podminky.urs.cz/item/CS_URS_2025_02/766660729" TargetMode="External"/><Relationship Id="rId5" Type="http://schemas.openxmlformats.org/officeDocument/2006/relationships/hyperlink" Target="https://podminky.urs.cz/item/CS_URS_2025_02/346272226" TargetMode="External"/><Relationship Id="rId90" Type="http://schemas.openxmlformats.org/officeDocument/2006/relationships/hyperlink" Target="https://podminky.urs.cz/item/CS_URS_2025_02/725813112" TargetMode="External"/><Relationship Id="rId95" Type="http://schemas.openxmlformats.org/officeDocument/2006/relationships/hyperlink" Target="https://podminky.urs.cz/item/CS_URS_2025_02/725861102" TargetMode="External"/><Relationship Id="rId160" Type="http://schemas.openxmlformats.org/officeDocument/2006/relationships/hyperlink" Target="https://podminky.urs.cz/item/CS_URS_2025_02/771474113" TargetMode="External"/><Relationship Id="rId165" Type="http://schemas.openxmlformats.org/officeDocument/2006/relationships/hyperlink" Target="https://podminky.urs.cz/item/CS_URS_2025_02/771591115" TargetMode="External"/><Relationship Id="rId181" Type="http://schemas.openxmlformats.org/officeDocument/2006/relationships/hyperlink" Target="https://podminky.urs.cz/item/CS_URS_2025_02/781495143" TargetMode="External"/><Relationship Id="rId186" Type="http://schemas.openxmlformats.org/officeDocument/2006/relationships/hyperlink" Target="https://podminky.urs.cz/item/CS_URS_2025_02/783306809" TargetMode="External"/><Relationship Id="rId22" Type="http://schemas.openxmlformats.org/officeDocument/2006/relationships/hyperlink" Target="https://podminky.urs.cz/item/CS_URS_2025_02/971033131" TargetMode="External"/><Relationship Id="rId27" Type="http://schemas.openxmlformats.org/officeDocument/2006/relationships/hyperlink" Target="https://podminky.urs.cz/item/CS_URS_2025_02/974031133" TargetMode="External"/><Relationship Id="rId43" Type="http://schemas.openxmlformats.org/officeDocument/2006/relationships/hyperlink" Target="https://podminky.urs.cz/item/CS_URS_2025_02/721174044" TargetMode="External"/><Relationship Id="rId48" Type="http://schemas.openxmlformats.org/officeDocument/2006/relationships/hyperlink" Target="https://podminky.urs.cz/item/CS_URS_2025_02/721210812" TargetMode="External"/><Relationship Id="rId64" Type="http://schemas.openxmlformats.org/officeDocument/2006/relationships/hyperlink" Target="https://podminky.urs.cz/item/CS_URS_2025_02/722220111" TargetMode="External"/><Relationship Id="rId69" Type="http://schemas.openxmlformats.org/officeDocument/2006/relationships/hyperlink" Target="https://podminky.urs.cz/item/CS_URS_2025_02/722232063" TargetMode="External"/><Relationship Id="rId113" Type="http://schemas.openxmlformats.org/officeDocument/2006/relationships/hyperlink" Target="https://podminky.urs.cz/item/CS_URS_2025_02/998734122" TargetMode="External"/><Relationship Id="rId118" Type="http://schemas.openxmlformats.org/officeDocument/2006/relationships/hyperlink" Target="https://podminky.urs.cz/item/CS_URS_2025_02/998735122" TargetMode="External"/><Relationship Id="rId134" Type="http://schemas.openxmlformats.org/officeDocument/2006/relationships/hyperlink" Target="https://podminky.urs.cz/item/CS_URS_2025_02/751322012" TargetMode="External"/><Relationship Id="rId139" Type="http://schemas.openxmlformats.org/officeDocument/2006/relationships/hyperlink" Target="https://podminky.urs.cz/item/CS_URS_2025_02/763411124" TargetMode="External"/><Relationship Id="rId80" Type="http://schemas.openxmlformats.org/officeDocument/2006/relationships/hyperlink" Target="https://podminky.urs.cz/item/CS_URS_2025_02/725211617" TargetMode="External"/><Relationship Id="rId85" Type="http://schemas.openxmlformats.org/officeDocument/2006/relationships/hyperlink" Target="https://podminky.urs.cz/item/CS_URS_2025_02/725291680" TargetMode="External"/><Relationship Id="rId150" Type="http://schemas.openxmlformats.org/officeDocument/2006/relationships/hyperlink" Target="https://podminky.urs.cz/item/CS_URS_2025_02/766691914" TargetMode="External"/><Relationship Id="rId155" Type="http://schemas.openxmlformats.org/officeDocument/2006/relationships/hyperlink" Target="https://podminky.urs.cz/item/CS_URS_2025_02/998767122" TargetMode="External"/><Relationship Id="rId171" Type="http://schemas.openxmlformats.org/officeDocument/2006/relationships/hyperlink" Target="https://podminky.urs.cz/item/CS_URS_2025_02/781471810" TargetMode="External"/><Relationship Id="rId176" Type="http://schemas.openxmlformats.org/officeDocument/2006/relationships/hyperlink" Target="https://podminky.urs.cz/item/CS_URS_2025_02/781492211" TargetMode="External"/><Relationship Id="rId192" Type="http://schemas.openxmlformats.org/officeDocument/2006/relationships/hyperlink" Target="https://podminky.urs.cz/item/CS_URS_2025_02/784171111" TargetMode="External"/><Relationship Id="rId197" Type="http://schemas.openxmlformats.org/officeDocument/2006/relationships/hyperlink" Target="https://podminky.urs.cz/item/CS_URS_2025_02/013254000" TargetMode="External"/><Relationship Id="rId201" Type="http://schemas.openxmlformats.org/officeDocument/2006/relationships/hyperlink" Target="https://podminky.urs.cz/item/CS_URS_2025_02/070001000" TargetMode="External"/><Relationship Id="rId12" Type="http://schemas.openxmlformats.org/officeDocument/2006/relationships/hyperlink" Target="https://podminky.urs.cz/item/CS_URS_2025_02/632450132" TargetMode="External"/><Relationship Id="rId17" Type="http://schemas.openxmlformats.org/officeDocument/2006/relationships/hyperlink" Target="https://podminky.urs.cz/item/CS_URS_2025_02/952901111" TargetMode="External"/><Relationship Id="rId33" Type="http://schemas.openxmlformats.org/officeDocument/2006/relationships/hyperlink" Target="https://podminky.urs.cz/item/CS_URS_2025_02/997013212" TargetMode="External"/><Relationship Id="rId38" Type="http://schemas.openxmlformats.org/officeDocument/2006/relationships/hyperlink" Target="https://podminky.urs.cz/item/CS_URS_2025_02/721171803" TargetMode="External"/><Relationship Id="rId59" Type="http://schemas.openxmlformats.org/officeDocument/2006/relationships/hyperlink" Target="https://podminky.urs.cz/item/CS_URS_2025_02/722181242" TargetMode="External"/><Relationship Id="rId103" Type="http://schemas.openxmlformats.org/officeDocument/2006/relationships/hyperlink" Target="https://podminky.urs.cz/item/CS_URS_2025_02/733222302" TargetMode="External"/><Relationship Id="rId108" Type="http://schemas.openxmlformats.org/officeDocument/2006/relationships/hyperlink" Target="https://podminky.urs.cz/item/CS_URS_2025_02/998733122" TargetMode="External"/><Relationship Id="rId124" Type="http://schemas.openxmlformats.org/officeDocument/2006/relationships/hyperlink" Target="https://podminky.urs.cz/item/CS_URS_2025_02/741130001" TargetMode="External"/><Relationship Id="rId129" Type="http://schemas.openxmlformats.org/officeDocument/2006/relationships/hyperlink" Target="https://podminky.urs.cz/item/CS_URS_2025_02/741372062" TargetMode="External"/><Relationship Id="rId54" Type="http://schemas.openxmlformats.org/officeDocument/2006/relationships/hyperlink" Target="https://podminky.urs.cz/item/CS_URS_2025_02/722175003" TargetMode="External"/><Relationship Id="rId70" Type="http://schemas.openxmlformats.org/officeDocument/2006/relationships/hyperlink" Target="https://podminky.urs.cz/item/CS_URS_2025_02/722290234" TargetMode="External"/><Relationship Id="rId75" Type="http://schemas.openxmlformats.org/officeDocument/2006/relationships/hyperlink" Target="https://podminky.urs.cz/item/CS_URS_2025_02/725119131" TargetMode="External"/><Relationship Id="rId91" Type="http://schemas.openxmlformats.org/officeDocument/2006/relationships/hyperlink" Target="https://podminky.urs.cz/item/CS_URS_2025_02/725820801" TargetMode="External"/><Relationship Id="rId96" Type="http://schemas.openxmlformats.org/officeDocument/2006/relationships/hyperlink" Target="https://podminky.urs.cz/item/CS_URS_2025_02/725865411" TargetMode="External"/><Relationship Id="rId140" Type="http://schemas.openxmlformats.org/officeDocument/2006/relationships/hyperlink" Target="https://podminky.urs.cz/item/CS_URS_2025_02/763411214" TargetMode="External"/><Relationship Id="rId145" Type="http://schemas.openxmlformats.org/officeDocument/2006/relationships/hyperlink" Target="https://podminky.urs.cz/item/CS_URS_2025_02/766491851" TargetMode="External"/><Relationship Id="rId161" Type="http://schemas.openxmlformats.org/officeDocument/2006/relationships/hyperlink" Target="https://podminky.urs.cz/item/CS_URS_2025_02/771559191" TargetMode="External"/><Relationship Id="rId166" Type="http://schemas.openxmlformats.org/officeDocument/2006/relationships/hyperlink" Target="https://podminky.urs.cz/item/CS_URS_2025_02/998771122" TargetMode="External"/><Relationship Id="rId182" Type="http://schemas.openxmlformats.org/officeDocument/2006/relationships/hyperlink" Target="https://podminky.urs.cz/item/CS_URS_2025_02/998781122" TargetMode="External"/><Relationship Id="rId187" Type="http://schemas.openxmlformats.org/officeDocument/2006/relationships/hyperlink" Target="https://podminky.urs.cz/item/CS_URS_2025_02/783334201" TargetMode="External"/><Relationship Id="rId1" Type="http://schemas.openxmlformats.org/officeDocument/2006/relationships/hyperlink" Target="https://podminky.urs.cz/item/CS_URS_2025_02/317941121" TargetMode="External"/><Relationship Id="rId6" Type="http://schemas.openxmlformats.org/officeDocument/2006/relationships/hyperlink" Target="https://podminky.urs.cz/item/CS_URS_2025_02/346272246" TargetMode="External"/><Relationship Id="rId23" Type="http://schemas.openxmlformats.org/officeDocument/2006/relationships/hyperlink" Target="https://podminky.urs.cz/item/CS_URS_2025_02/971033231" TargetMode="External"/><Relationship Id="rId28" Type="http://schemas.openxmlformats.org/officeDocument/2006/relationships/hyperlink" Target="https://podminky.urs.cz/item/CS_URS_2025_02/974031134" TargetMode="External"/><Relationship Id="rId49" Type="http://schemas.openxmlformats.org/officeDocument/2006/relationships/hyperlink" Target="https://podminky.urs.cz/item/CS_URS_2025_02/721290112" TargetMode="External"/><Relationship Id="rId114" Type="http://schemas.openxmlformats.org/officeDocument/2006/relationships/hyperlink" Target="https://podminky.urs.cz/item/CS_URS_2025_02/735111810" TargetMode="External"/><Relationship Id="rId119" Type="http://schemas.openxmlformats.org/officeDocument/2006/relationships/hyperlink" Target="https://podminky.urs.cz/item/CS_URS_2025_02/741110511" TargetMode="External"/><Relationship Id="rId44" Type="http://schemas.openxmlformats.org/officeDocument/2006/relationships/hyperlink" Target="https://podminky.urs.cz/item/CS_URS_2025_02/721174045" TargetMode="External"/><Relationship Id="rId60" Type="http://schemas.openxmlformats.org/officeDocument/2006/relationships/hyperlink" Target="https://podminky.urs.cz/item/CS_URS_2025_02/722181851" TargetMode="External"/><Relationship Id="rId65" Type="http://schemas.openxmlformats.org/officeDocument/2006/relationships/hyperlink" Target="https://podminky.urs.cz/item/CS_URS_2025_02/722220112" TargetMode="External"/><Relationship Id="rId81" Type="http://schemas.openxmlformats.org/officeDocument/2006/relationships/hyperlink" Target="https://podminky.urs.cz/item/CS_URS_2025_02/725291652" TargetMode="External"/><Relationship Id="rId86" Type="http://schemas.openxmlformats.org/officeDocument/2006/relationships/hyperlink" Target="https://podminky.urs.cz/item/CS_URS_2025_02/725330820" TargetMode="External"/><Relationship Id="rId130" Type="http://schemas.openxmlformats.org/officeDocument/2006/relationships/hyperlink" Target="https://podminky.urs.cz/item/CS_URS_2025_02/741810001" TargetMode="External"/><Relationship Id="rId135" Type="http://schemas.openxmlformats.org/officeDocument/2006/relationships/hyperlink" Target="https://podminky.urs.cz/item/CS_URS_2025_02/751514435" TargetMode="External"/><Relationship Id="rId151" Type="http://schemas.openxmlformats.org/officeDocument/2006/relationships/hyperlink" Target="https://podminky.urs.cz/item/CS_URS_2025_02/766695212" TargetMode="External"/><Relationship Id="rId156" Type="http://schemas.openxmlformats.org/officeDocument/2006/relationships/hyperlink" Target="https://podminky.urs.cz/item/CS_URS_2025_02/771111011" TargetMode="External"/><Relationship Id="rId177" Type="http://schemas.openxmlformats.org/officeDocument/2006/relationships/hyperlink" Target="https://podminky.urs.cz/item/CS_URS_2025_02/781492251" TargetMode="External"/><Relationship Id="rId198" Type="http://schemas.openxmlformats.org/officeDocument/2006/relationships/hyperlink" Target="https://podminky.urs.cz/item/CS_URS_2025_02/020001000" TargetMode="External"/><Relationship Id="rId172" Type="http://schemas.openxmlformats.org/officeDocument/2006/relationships/hyperlink" Target="https://podminky.urs.cz/item/CS_URS_2025_02/781472214" TargetMode="External"/><Relationship Id="rId193" Type="http://schemas.openxmlformats.org/officeDocument/2006/relationships/hyperlink" Target="https://podminky.urs.cz/item/CS_URS_2025_02/784181101" TargetMode="External"/><Relationship Id="rId202" Type="http://schemas.openxmlformats.org/officeDocument/2006/relationships/drawing" Target="../drawings/drawing2.xml"/><Relationship Id="rId13" Type="http://schemas.openxmlformats.org/officeDocument/2006/relationships/hyperlink" Target="https://podminky.urs.cz/item/CS_URS_2025_02/642942111" TargetMode="External"/><Relationship Id="rId18" Type="http://schemas.openxmlformats.org/officeDocument/2006/relationships/hyperlink" Target="https://podminky.urs.cz/item/CS_URS_2025_02/962031011" TargetMode="External"/><Relationship Id="rId39" Type="http://schemas.openxmlformats.org/officeDocument/2006/relationships/hyperlink" Target="https://podminky.urs.cz/item/CS_URS_2025_02/721171808" TargetMode="External"/><Relationship Id="rId109" Type="http://schemas.openxmlformats.org/officeDocument/2006/relationships/hyperlink" Target="https://podminky.urs.cz/item/CS_URS_2025_02/734200821" TargetMode="External"/><Relationship Id="rId34" Type="http://schemas.openxmlformats.org/officeDocument/2006/relationships/hyperlink" Target="https://podminky.urs.cz/item/CS_URS_2025_02/997013501" TargetMode="External"/><Relationship Id="rId50" Type="http://schemas.openxmlformats.org/officeDocument/2006/relationships/hyperlink" Target="https://podminky.urs.cz/item/CS_URS_2025_02/998721121" TargetMode="External"/><Relationship Id="rId55" Type="http://schemas.openxmlformats.org/officeDocument/2006/relationships/hyperlink" Target="https://podminky.urs.cz/item/CS_URS_2025_02/722175004" TargetMode="External"/><Relationship Id="rId76" Type="http://schemas.openxmlformats.org/officeDocument/2006/relationships/hyperlink" Target="https://podminky.urs.cz/item/CS_URS_2025_02/725121521" TargetMode="External"/><Relationship Id="rId97" Type="http://schemas.openxmlformats.org/officeDocument/2006/relationships/hyperlink" Target="https://podminky.urs.cz/item/CS_URS_2025_02/998725122" TargetMode="External"/><Relationship Id="rId104" Type="http://schemas.openxmlformats.org/officeDocument/2006/relationships/hyperlink" Target="https://podminky.urs.cz/item/CS_URS_2025_02/733224222" TargetMode="External"/><Relationship Id="rId120" Type="http://schemas.openxmlformats.org/officeDocument/2006/relationships/hyperlink" Target="https://podminky.urs.cz/item/CS_URS_2025_02/741122015" TargetMode="External"/><Relationship Id="rId125" Type="http://schemas.openxmlformats.org/officeDocument/2006/relationships/hyperlink" Target="https://podminky.urs.cz/item/CS_URS_2025_02/741311003" TargetMode="External"/><Relationship Id="rId141" Type="http://schemas.openxmlformats.org/officeDocument/2006/relationships/hyperlink" Target="https://podminky.urs.cz/item/CS_URS_2025_02/763431001" TargetMode="External"/><Relationship Id="rId146" Type="http://schemas.openxmlformats.org/officeDocument/2006/relationships/hyperlink" Target="https://podminky.urs.cz/item/CS_URS_2025_02/766660001" TargetMode="External"/><Relationship Id="rId167" Type="http://schemas.openxmlformats.org/officeDocument/2006/relationships/hyperlink" Target="https://podminky.urs.cz/item/CS_URS_2025_02/781111011" TargetMode="External"/><Relationship Id="rId188" Type="http://schemas.openxmlformats.org/officeDocument/2006/relationships/hyperlink" Target="https://podminky.urs.cz/item/CS_URS_2025_02/783337101" TargetMode="External"/><Relationship Id="rId7" Type="http://schemas.openxmlformats.org/officeDocument/2006/relationships/hyperlink" Target="https://podminky.urs.cz/item/CS_URS_2025_02/346272256" TargetMode="External"/><Relationship Id="rId71" Type="http://schemas.openxmlformats.org/officeDocument/2006/relationships/hyperlink" Target="https://podminky.urs.cz/item/CS_URS_2025_02/722290246" TargetMode="External"/><Relationship Id="rId92" Type="http://schemas.openxmlformats.org/officeDocument/2006/relationships/hyperlink" Target="https://podminky.urs.cz/item/CS_URS_2025_02/725821312" TargetMode="External"/><Relationship Id="rId162" Type="http://schemas.openxmlformats.org/officeDocument/2006/relationships/hyperlink" Target="https://podminky.urs.cz/item/CS_URS_2025_02/771571810" TargetMode="External"/><Relationship Id="rId183" Type="http://schemas.openxmlformats.org/officeDocument/2006/relationships/hyperlink" Target="https://podminky.urs.cz/item/CS_URS_2025_02/783138213" TargetMode="External"/><Relationship Id="rId2" Type="http://schemas.openxmlformats.org/officeDocument/2006/relationships/hyperlink" Target="https://podminky.urs.cz/item/CS_URS_2025_02/342272215" TargetMode="External"/><Relationship Id="rId29" Type="http://schemas.openxmlformats.org/officeDocument/2006/relationships/hyperlink" Target="https://podminky.urs.cz/item/CS_URS_2025_02/974031142" TargetMode="External"/><Relationship Id="rId24" Type="http://schemas.openxmlformats.org/officeDocument/2006/relationships/hyperlink" Target="https://podminky.urs.cz/item/CS_URS_2025_02/971033331" TargetMode="External"/><Relationship Id="rId40" Type="http://schemas.openxmlformats.org/officeDocument/2006/relationships/hyperlink" Target="https://podminky.urs.cz/item/CS_URS_2025_02/721174025" TargetMode="External"/><Relationship Id="rId45" Type="http://schemas.openxmlformats.org/officeDocument/2006/relationships/hyperlink" Target="https://podminky.urs.cz/item/CS_URS_2025_02/721194104" TargetMode="External"/><Relationship Id="rId66" Type="http://schemas.openxmlformats.org/officeDocument/2006/relationships/hyperlink" Target="https://podminky.urs.cz/item/CS_URS_2025_02/722220861" TargetMode="External"/><Relationship Id="rId87" Type="http://schemas.openxmlformats.org/officeDocument/2006/relationships/hyperlink" Target="https://podminky.urs.cz/item/CS_URS_2025_02/725331111" TargetMode="External"/><Relationship Id="rId110" Type="http://schemas.openxmlformats.org/officeDocument/2006/relationships/hyperlink" Target="https://podminky.urs.cz/item/CS_URS_2025_02/734221682" TargetMode="External"/><Relationship Id="rId115" Type="http://schemas.openxmlformats.org/officeDocument/2006/relationships/hyperlink" Target="https://podminky.urs.cz/item/CS_URS_2025_02/735152474" TargetMode="External"/><Relationship Id="rId131" Type="http://schemas.openxmlformats.org/officeDocument/2006/relationships/hyperlink" Target="https://podminky.urs.cz/item/CS_URS_2025_02/741812011" TargetMode="External"/><Relationship Id="rId136" Type="http://schemas.openxmlformats.org/officeDocument/2006/relationships/hyperlink" Target="https://podminky.urs.cz/item/CS_URS_2025_02/751537012" TargetMode="External"/><Relationship Id="rId157" Type="http://schemas.openxmlformats.org/officeDocument/2006/relationships/hyperlink" Target="https://podminky.urs.cz/item/CS_URS_2025_02/771121011" TargetMode="External"/><Relationship Id="rId178" Type="http://schemas.openxmlformats.org/officeDocument/2006/relationships/hyperlink" Target="https://podminky.urs.cz/item/CS_URS_2025_02/781495115" TargetMode="External"/><Relationship Id="rId61" Type="http://schemas.openxmlformats.org/officeDocument/2006/relationships/hyperlink" Target="https://podminky.urs.cz/item/CS_URS_2025_02/722182011" TargetMode="External"/><Relationship Id="rId82" Type="http://schemas.openxmlformats.org/officeDocument/2006/relationships/hyperlink" Target="https://podminky.urs.cz/item/CS_URS_2025_02/725291653" TargetMode="External"/><Relationship Id="rId152" Type="http://schemas.openxmlformats.org/officeDocument/2006/relationships/hyperlink" Target="https://podminky.urs.cz/item/CS_URS_2025_02/998766121" TargetMode="External"/><Relationship Id="rId173" Type="http://schemas.openxmlformats.org/officeDocument/2006/relationships/hyperlink" Target="https://podminky.urs.cz/item/CS_URS_2025_02/781472291" TargetMode="External"/><Relationship Id="rId194" Type="http://schemas.openxmlformats.org/officeDocument/2006/relationships/hyperlink" Target="https://podminky.urs.cz/item/CS_URS_2025_02/784191007" TargetMode="External"/><Relationship Id="rId199" Type="http://schemas.openxmlformats.org/officeDocument/2006/relationships/hyperlink" Target="https://podminky.urs.cz/item/CS_URS_2025_02/030001000" TargetMode="External"/><Relationship Id="rId19" Type="http://schemas.openxmlformats.org/officeDocument/2006/relationships/hyperlink" Target="https://podminky.urs.cz/item/CS_URS_2025_02/965042121" TargetMode="External"/><Relationship Id="rId14" Type="http://schemas.openxmlformats.org/officeDocument/2006/relationships/hyperlink" Target="https://podminky.urs.cz/item/CS_URS_2025_02/946112111" TargetMode="External"/><Relationship Id="rId30" Type="http://schemas.openxmlformats.org/officeDocument/2006/relationships/hyperlink" Target="https://podminky.urs.cz/item/CS_URS_2025_02/974031153" TargetMode="External"/><Relationship Id="rId35" Type="http://schemas.openxmlformats.org/officeDocument/2006/relationships/hyperlink" Target="https://podminky.urs.cz/item/CS_URS_2025_02/997013509" TargetMode="External"/><Relationship Id="rId56" Type="http://schemas.openxmlformats.org/officeDocument/2006/relationships/hyperlink" Target="https://podminky.urs.cz/item/CS_URS_2025_02/722181231" TargetMode="External"/><Relationship Id="rId77" Type="http://schemas.openxmlformats.org/officeDocument/2006/relationships/hyperlink" Target="https://podminky.urs.cz/item/CS_URS_2025_02/725130814" TargetMode="External"/><Relationship Id="rId100" Type="http://schemas.openxmlformats.org/officeDocument/2006/relationships/hyperlink" Target="https://podminky.urs.cz/item/CS_URS_2025_02/998726132" TargetMode="External"/><Relationship Id="rId105" Type="http://schemas.openxmlformats.org/officeDocument/2006/relationships/hyperlink" Target="https://podminky.urs.cz/item/CS_URS_2025_02/733291101" TargetMode="External"/><Relationship Id="rId126" Type="http://schemas.openxmlformats.org/officeDocument/2006/relationships/hyperlink" Target="https://podminky.urs.cz/item/CS_URS_2025_02/741320101" TargetMode="External"/><Relationship Id="rId147" Type="http://schemas.openxmlformats.org/officeDocument/2006/relationships/hyperlink" Target="https://podminky.urs.cz/item/CS_URS_2025_02/766660717" TargetMode="External"/><Relationship Id="rId168" Type="http://schemas.openxmlformats.org/officeDocument/2006/relationships/hyperlink" Target="https://podminky.urs.cz/item/CS_URS_2025_02/781121011" TargetMode="External"/><Relationship Id="rId8" Type="http://schemas.openxmlformats.org/officeDocument/2006/relationships/hyperlink" Target="https://podminky.urs.cz/item/CS_URS_2025_02/612142001" TargetMode="External"/><Relationship Id="rId51" Type="http://schemas.openxmlformats.org/officeDocument/2006/relationships/hyperlink" Target="https://podminky.urs.cz/item/CS_URS_2025_02/722170801" TargetMode="External"/><Relationship Id="rId72" Type="http://schemas.openxmlformats.org/officeDocument/2006/relationships/hyperlink" Target="https://podminky.urs.cz/item/CS_URS_2025_02/998722121" TargetMode="External"/><Relationship Id="rId93" Type="http://schemas.openxmlformats.org/officeDocument/2006/relationships/hyperlink" Target="https://podminky.urs.cz/item/CS_URS_2025_02/725822611" TargetMode="External"/><Relationship Id="rId98" Type="http://schemas.openxmlformats.org/officeDocument/2006/relationships/hyperlink" Target="https://podminky.urs.cz/item/CS_URS_2025_02/726111031" TargetMode="External"/><Relationship Id="rId121" Type="http://schemas.openxmlformats.org/officeDocument/2006/relationships/hyperlink" Target="https://podminky.urs.cz/item/CS_URS_2025_02/741122016" TargetMode="External"/><Relationship Id="rId142" Type="http://schemas.openxmlformats.org/officeDocument/2006/relationships/hyperlink" Target="https://podminky.urs.cz/item/CS_URS_2025_02/763431201" TargetMode="External"/><Relationship Id="rId163" Type="http://schemas.openxmlformats.org/officeDocument/2006/relationships/hyperlink" Target="https://podminky.urs.cz/item/CS_URS_2025_02/771574413" TargetMode="External"/><Relationship Id="rId184" Type="http://schemas.openxmlformats.org/officeDocument/2006/relationships/hyperlink" Target="https://podminky.urs.cz/item/CS_URS_2025_02/783301313" TargetMode="External"/><Relationship Id="rId189" Type="http://schemas.openxmlformats.org/officeDocument/2006/relationships/hyperlink" Target="https://podminky.urs.cz/item/CS_URS_2025_02/784121001" TargetMode="External"/><Relationship Id="rId3" Type="http://schemas.openxmlformats.org/officeDocument/2006/relationships/hyperlink" Target="https://podminky.urs.cz/item/CS_URS_2025_02/342291141" TargetMode="External"/><Relationship Id="rId25" Type="http://schemas.openxmlformats.org/officeDocument/2006/relationships/hyperlink" Target="https://podminky.urs.cz/item/CS_URS_2025_02/974031121" TargetMode="External"/><Relationship Id="rId46" Type="http://schemas.openxmlformats.org/officeDocument/2006/relationships/hyperlink" Target="https://podminky.urs.cz/item/CS_URS_2025_02/721194105" TargetMode="External"/><Relationship Id="rId67" Type="http://schemas.openxmlformats.org/officeDocument/2006/relationships/hyperlink" Target="https://podminky.urs.cz/item/CS_URS_2025_02/722220862" TargetMode="External"/><Relationship Id="rId116" Type="http://schemas.openxmlformats.org/officeDocument/2006/relationships/hyperlink" Target="https://podminky.urs.cz/item/CS_URS_2025_02/735191910" TargetMode="External"/><Relationship Id="rId137" Type="http://schemas.openxmlformats.org/officeDocument/2006/relationships/hyperlink" Target="https://podminky.urs.cz/item/CS_URS_2025_02/998751121" TargetMode="External"/><Relationship Id="rId158" Type="http://schemas.openxmlformats.org/officeDocument/2006/relationships/hyperlink" Target="https://podminky.urs.cz/item/CS_URS_2025_02/771151013" TargetMode="External"/><Relationship Id="rId20" Type="http://schemas.openxmlformats.org/officeDocument/2006/relationships/hyperlink" Target="https://podminky.urs.cz/item/CS_URS_2025_02/965045113" TargetMode="External"/><Relationship Id="rId41" Type="http://schemas.openxmlformats.org/officeDocument/2006/relationships/hyperlink" Target="https://podminky.urs.cz/item/CS_URS_2025_02/721174042" TargetMode="External"/><Relationship Id="rId62" Type="http://schemas.openxmlformats.org/officeDocument/2006/relationships/hyperlink" Target="https://podminky.urs.cz/item/CS_URS_2025_02/722190401" TargetMode="External"/><Relationship Id="rId83" Type="http://schemas.openxmlformats.org/officeDocument/2006/relationships/hyperlink" Target="https://podminky.urs.cz/item/CS_URS_2025_02/725291654" TargetMode="External"/><Relationship Id="rId88" Type="http://schemas.openxmlformats.org/officeDocument/2006/relationships/hyperlink" Target="https://podminky.urs.cz/item/CS_URS_2025_02/725810811" TargetMode="External"/><Relationship Id="rId111" Type="http://schemas.openxmlformats.org/officeDocument/2006/relationships/hyperlink" Target="https://podminky.urs.cz/item/CS_URS_2025_02/734261416" TargetMode="External"/><Relationship Id="rId132" Type="http://schemas.openxmlformats.org/officeDocument/2006/relationships/hyperlink" Target="https://podminky.urs.cz/item/CS_URS_2025_02/741813021" TargetMode="External"/><Relationship Id="rId153" Type="http://schemas.openxmlformats.org/officeDocument/2006/relationships/hyperlink" Target="https://podminky.urs.cz/item/CS_URS_2025_02/767132812" TargetMode="External"/><Relationship Id="rId174" Type="http://schemas.openxmlformats.org/officeDocument/2006/relationships/hyperlink" Target="https://podminky.urs.cz/item/CS_URS_2025_02/781472292" TargetMode="External"/><Relationship Id="rId179" Type="http://schemas.openxmlformats.org/officeDocument/2006/relationships/hyperlink" Target="https://podminky.urs.cz/item/CS_URS_2025_02/781495141" TargetMode="External"/><Relationship Id="rId195" Type="http://schemas.openxmlformats.org/officeDocument/2006/relationships/hyperlink" Target="https://podminky.urs.cz/item/CS_URS_2025_02/784211101" TargetMode="External"/><Relationship Id="rId190" Type="http://schemas.openxmlformats.org/officeDocument/2006/relationships/hyperlink" Target="https://podminky.urs.cz/item/CS_URS_2025_02/784171001" TargetMode="External"/><Relationship Id="rId15" Type="http://schemas.openxmlformats.org/officeDocument/2006/relationships/hyperlink" Target="https://podminky.urs.cz/item/CS_URS_2025_02/946112211" TargetMode="External"/><Relationship Id="rId36" Type="http://schemas.openxmlformats.org/officeDocument/2006/relationships/hyperlink" Target="https://podminky.urs.cz/item/CS_URS_2025_02/997013631" TargetMode="External"/><Relationship Id="rId57" Type="http://schemas.openxmlformats.org/officeDocument/2006/relationships/hyperlink" Target="https://podminky.urs.cz/item/CS_URS_2025_02/722181232" TargetMode="External"/><Relationship Id="rId106" Type="http://schemas.openxmlformats.org/officeDocument/2006/relationships/hyperlink" Target="https://podminky.urs.cz/item/CS_URS_2025_02/733811231" TargetMode="External"/><Relationship Id="rId127" Type="http://schemas.openxmlformats.org/officeDocument/2006/relationships/hyperlink" Target="https://podminky.urs.cz/item/CS_URS_2025_02/741321001" TargetMode="External"/><Relationship Id="rId10" Type="http://schemas.openxmlformats.org/officeDocument/2006/relationships/hyperlink" Target="https://podminky.urs.cz/item/CS_URS_2025_02/612321111" TargetMode="External"/><Relationship Id="rId31" Type="http://schemas.openxmlformats.org/officeDocument/2006/relationships/hyperlink" Target="https://podminky.urs.cz/item/CS_URS_2025_02/977132111" TargetMode="External"/><Relationship Id="rId52" Type="http://schemas.openxmlformats.org/officeDocument/2006/relationships/hyperlink" Target="https://podminky.urs.cz/item/CS_URS_2025_02/722170804" TargetMode="External"/><Relationship Id="rId73" Type="http://schemas.openxmlformats.org/officeDocument/2006/relationships/hyperlink" Target="https://podminky.urs.cz/item/CS_URS_2025_02/725110814" TargetMode="External"/><Relationship Id="rId78" Type="http://schemas.openxmlformats.org/officeDocument/2006/relationships/hyperlink" Target="https://podminky.urs.cz/item/CS_URS_2025_02/725210821" TargetMode="External"/><Relationship Id="rId94" Type="http://schemas.openxmlformats.org/officeDocument/2006/relationships/hyperlink" Target="https://podminky.urs.cz/item/CS_URS_2025_02/725860811" TargetMode="External"/><Relationship Id="rId99" Type="http://schemas.openxmlformats.org/officeDocument/2006/relationships/hyperlink" Target="https://podminky.urs.cz/item/CS_URS_2025_02/726191011" TargetMode="External"/><Relationship Id="rId101" Type="http://schemas.openxmlformats.org/officeDocument/2006/relationships/hyperlink" Target="https://podminky.urs.cz/item/CS_URS_2025_02/733191913" TargetMode="External"/><Relationship Id="rId122" Type="http://schemas.openxmlformats.org/officeDocument/2006/relationships/hyperlink" Target="https://podminky.urs.cz/item/CS_URS_2025_02/741122211" TargetMode="External"/><Relationship Id="rId143" Type="http://schemas.openxmlformats.org/officeDocument/2006/relationships/hyperlink" Target="https://podminky.urs.cz/item/CS_URS_2025_02/763431701" TargetMode="External"/><Relationship Id="rId148" Type="http://schemas.openxmlformats.org/officeDocument/2006/relationships/hyperlink" Target="https://podminky.urs.cz/item/CS_URS_2025_02/766660720" TargetMode="External"/><Relationship Id="rId164" Type="http://schemas.openxmlformats.org/officeDocument/2006/relationships/hyperlink" Target="https://podminky.urs.cz/item/CS_URS_2025_02/771591112" TargetMode="External"/><Relationship Id="rId169" Type="http://schemas.openxmlformats.org/officeDocument/2006/relationships/hyperlink" Target="https://podminky.urs.cz/item/CS_URS_2025_02/781131112" TargetMode="External"/><Relationship Id="rId185" Type="http://schemas.openxmlformats.org/officeDocument/2006/relationships/hyperlink" Target="https://podminky.urs.cz/item/CS_URS_2025_02/783301401" TargetMode="External"/><Relationship Id="rId4" Type="http://schemas.openxmlformats.org/officeDocument/2006/relationships/hyperlink" Target="https://podminky.urs.cz/item/CS_URS_2025_02/342291143" TargetMode="External"/><Relationship Id="rId9" Type="http://schemas.openxmlformats.org/officeDocument/2006/relationships/hyperlink" Target="https://podminky.urs.cz/item/CS_URS_2025_02/612315101" TargetMode="External"/><Relationship Id="rId180" Type="http://schemas.openxmlformats.org/officeDocument/2006/relationships/hyperlink" Target="https://podminky.urs.cz/item/CS_URS_2025_02/781495142" TargetMode="External"/><Relationship Id="rId26" Type="http://schemas.openxmlformats.org/officeDocument/2006/relationships/hyperlink" Target="https://podminky.urs.cz/item/CS_URS_2025_02/974031132" TargetMode="External"/><Relationship Id="rId47" Type="http://schemas.openxmlformats.org/officeDocument/2006/relationships/hyperlink" Target="https://podminky.urs.cz/item/CS_URS_2025_02/721194109" TargetMode="External"/><Relationship Id="rId68" Type="http://schemas.openxmlformats.org/officeDocument/2006/relationships/hyperlink" Target="https://podminky.urs.cz/item/CS_URS_2025_02/722232061" TargetMode="External"/><Relationship Id="rId89" Type="http://schemas.openxmlformats.org/officeDocument/2006/relationships/hyperlink" Target="https://podminky.urs.cz/item/CS_URS_2025_02/725813111" TargetMode="External"/><Relationship Id="rId112" Type="http://schemas.openxmlformats.org/officeDocument/2006/relationships/hyperlink" Target="https://podminky.urs.cz/item/CS_URS_2025_02/734300821" TargetMode="External"/><Relationship Id="rId133" Type="http://schemas.openxmlformats.org/officeDocument/2006/relationships/hyperlink" Target="https://podminky.urs.cz/item/CS_URS_2025_02/998741122" TargetMode="External"/><Relationship Id="rId154" Type="http://schemas.openxmlformats.org/officeDocument/2006/relationships/hyperlink" Target="https://podminky.urs.cz/item/CS_URS_2025_02/7679951-1" TargetMode="External"/><Relationship Id="rId175" Type="http://schemas.openxmlformats.org/officeDocument/2006/relationships/hyperlink" Target="https://podminky.urs.cz/item/CS_URS_2025_02/7814910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topLeftCell="A16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pans="1:74" s="1" customFormat="1" ht="24.95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pans="1:74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91" t="s">
        <v>15</v>
      </c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1"/>
      <c r="AL5" s="21"/>
      <c r="AM5" s="21"/>
      <c r="AN5" s="21"/>
      <c r="AO5" s="21"/>
      <c r="AP5" s="21"/>
      <c r="AQ5" s="21"/>
      <c r="AR5" s="19"/>
      <c r="BE5" s="288" t="s">
        <v>16</v>
      </c>
      <c r="BS5" s="16" t="s">
        <v>6</v>
      </c>
    </row>
    <row r="6" spans="1:74" s="1" customFormat="1" ht="36.950000000000003" customHeight="1">
      <c r="B6" s="20"/>
      <c r="C6" s="21"/>
      <c r="D6" s="27" t="s">
        <v>17</v>
      </c>
      <c r="E6" s="21"/>
      <c r="F6" s="21"/>
      <c r="G6" s="21"/>
      <c r="H6" s="21"/>
      <c r="I6" s="21"/>
      <c r="J6" s="21"/>
      <c r="K6" s="293" t="s">
        <v>18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1"/>
      <c r="AL6" s="21"/>
      <c r="AM6" s="21"/>
      <c r="AN6" s="21"/>
      <c r="AO6" s="21"/>
      <c r="AP6" s="21"/>
      <c r="AQ6" s="21"/>
      <c r="AR6" s="19"/>
      <c r="BE6" s="289"/>
      <c r="BS6" s="16" t="s">
        <v>6</v>
      </c>
    </row>
    <row r="7" spans="1:74" s="1" customFormat="1" ht="12" customHeight="1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20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21</v>
      </c>
      <c r="AL7" s="21"/>
      <c r="AM7" s="21"/>
      <c r="AN7" s="26" t="s">
        <v>20</v>
      </c>
      <c r="AO7" s="21"/>
      <c r="AP7" s="21"/>
      <c r="AQ7" s="21"/>
      <c r="AR7" s="19"/>
      <c r="BE7" s="289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89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89"/>
      <c r="BS9" s="16" t="s">
        <v>6</v>
      </c>
    </row>
    <row r="10" spans="1:74" s="1" customFormat="1" ht="12" customHeight="1">
      <c r="B10" s="20"/>
      <c r="C10" s="21"/>
      <c r="D10" s="28" t="s">
        <v>26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27</v>
      </c>
      <c r="AL10" s="21"/>
      <c r="AM10" s="21"/>
      <c r="AN10" s="26" t="s">
        <v>20</v>
      </c>
      <c r="AO10" s="21"/>
      <c r="AP10" s="21"/>
      <c r="AQ10" s="21"/>
      <c r="AR10" s="19"/>
      <c r="BE10" s="289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29</v>
      </c>
      <c r="AL11" s="21"/>
      <c r="AM11" s="21"/>
      <c r="AN11" s="26" t="s">
        <v>20</v>
      </c>
      <c r="AO11" s="21"/>
      <c r="AP11" s="21"/>
      <c r="AQ11" s="21"/>
      <c r="AR11" s="19"/>
      <c r="BE11" s="289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89"/>
      <c r="BS12" s="16" t="s">
        <v>6</v>
      </c>
    </row>
    <row r="13" spans="1:74" s="1" customFormat="1" ht="12" customHeight="1">
      <c r="B13" s="20"/>
      <c r="C13" s="21"/>
      <c r="D13" s="28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27</v>
      </c>
      <c r="AL13" s="21"/>
      <c r="AM13" s="21"/>
      <c r="AN13" s="30" t="s">
        <v>31</v>
      </c>
      <c r="AO13" s="21"/>
      <c r="AP13" s="21"/>
      <c r="AQ13" s="21"/>
      <c r="AR13" s="19"/>
      <c r="BE13" s="289"/>
      <c r="BS13" s="16" t="s">
        <v>6</v>
      </c>
    </row>
    <row r="14" spans="1:74" ht="12.75">
      <c r="B14" s="20"/>
      <c r="C14" s="21"/>
      <c r="D14" s="21"/>
      <c r="E14" s="294" t="s">
        <v>31</v>
      </c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8" t="s">
        <v>29</v>
      </c>
      <c r="AL14" s="21"/>
      <c r="AM14" s="21"/>
      <c r="AN14" s="30" t="s">
        <v>31</v>
      </c>
      <c r="AO14" s="21"/>
      <c r="AP14" s="21"/>
      <c r="AQ14" s="21"/>
      <c r="AR14" s="19"/>
      <c r="BE14" s="289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89"/>
      <c r="BS15" s="16" t="s">
        <v>4</v>
      </c>
    </row>
    <row r="16" spans="1:74" s="1" customFormat="1" ht="12" customHeight="1">
      <c r="B16" s="20"/>
      <c r="C16" s="21"/>
      <c r="D16" s="28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27</v>
      </c>
      <c r="AL16" s="21"/>
      <c r="AM16" s="21"/>
      <c r="AN16" s="26" t="s">
        <v>33</v>
      </c>
      <c r="AO16" s="21"/>
      <c r="AP16" s="21"/>
      <c r="AQ16" s="21"/>
      <c r="AR16" s="19"/>
      <c r="BE16" s="289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29</v>
      </c>
      <c r="AL17" s="21"/>
      <c r="AM17" s="21"/>
      <c r="AN17" s="26" t="s">
        <v>35</v>
      </c>
      <c r="AO17" s="21"/>
      <c r="AP17" s="21"/>
      <c r="AQ17" s="21"/>
      <c r="AR17" s="19"/>
      <c r="BE17" s="289"/>
      <c r="BS17" s="16" t="s">
        <v>36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89"/>
      <c r="BS18" s="16" t="s">
        <v>8</v>
      </c>
    </row>
    <row r="19" spans="1:71" s="1" customFormat="1" ht="12" customHeight="1">
      <c r="B19" s="20"/>
      <c r="C19" s="21"/>
      <c r="D19" s="28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27</v>
      </c>
      <c r="AL19" s="21"/>
      <c r="AM19" s="21"/>
      <c r="AN19" s="26" t="s">
        <v>20</v>
      </c>
      <c r="AO19" s="21"/>
      <c r="AP19" s="21"/>
      <c r="AQ19" s="21"/>
      <c r="AR19" s="19"/>
      <c r="BE19" s="289"/>
      <c r="BS19" s="16" t="s">
        <v>8</v>
      </c>
    </row>
    <row r="20" spans="1:71" s="1" customFormat="1" ht="18.399999999999999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29</v>
      </c>
      <c r="AL20" s="21"/>
      <c r="AM20" s="21"/>
      <c r="AN20" s="26" t="s">
        <v>20</v>
      </c>
      <c r="AO20" s="21"/>
      <c r="AP20" s="21"/>
      <c r="AQ20" s="21"/>
      <c r="AR20" s="19"/>
      <c r="BE20" s="289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89"/>
    </row>
    <row r="22" spans="1:71" s="1" customFormat="1" ht="12" customHeight="1">
      <c r="B22" s="20"/>
      <c r="C22" s="21"/>
      <c r="D22" s="28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89"/>
    </row>
    <row r="23" spans="1:71" s="1" customFormat="1" ht="47.25" customHeight="1">
      <c r="B23" s="20"/>
      <c r="C23" s="21"/>
      <c r="D23" s="21"/>
      <c r="E23" s="296" t="s">
        <v>40</v>
      </c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1"/>
      <c r="AP23" s="21"/>
      <c r="AQ23" s="21"/>
      <c r="AR23" s="19"/>
      <c r="BE23" s="289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89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89"/>
    </row>
    <row r="26" spans="1:71" s="2" customFormat="1" ht="25.9" customHeight="1">
      <c r="A26" s="33"/>
      <c r="B26" s="34"/>
      <c r="C26" s="35"/>
      <c r="D26" s="36" t="s">
        <v>41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97">
        <f>ROUND(AG54,2)</f>
        <v>0</v>
      </c>
      <c r="AL26" s="298"/>
      <c r="AM26" s="298"/>
      <c r="AN26" s="298"/>
      <c r="AO26" s="298"/>
      <c r="AP26" s="35"/>
      <c r="AQ26" s="35"/>
      <c r="AR26" s="38"/>
      <c r="BE26" s="289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89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99" t="s">
        <v>42</v>
      </c>
      <c r="M28" s="299"/>
      <c r="N28" s="299"/>
      <c r="O28" s="299"/>
      <c r="P28" s="299"/>
      <c r="Q28" s="35"/>
      <c r="R28" s="35"/>
      <c r="S28" s="35"/>
      <c r="T28" s="35"/>
      <c r="U28" s="35"/>
      <c r="V28" s="35"/>
      <c r="W28" s="299" t="s">
        <v>43</v>
      </c>
      <c r="X28" s="299"/>
      <c r="Y28" s="299"/>
      <c r="Z28" s="299"/>
      <c r="AA28" s="299"/>
      <c r="AB28" s="299"/>
      <c r="AC28" s="299"/>
      <c r="AD28" s="299"/>
      <c r="AE28" s="299"/>
      <c r="AF28" s="35"/>
      <c r="AG28" s="35"/>
      <c r="AH28" s="35"/>
      <c r="AI28" s="35"/>
      <c r="AJ28" s="35"/>
      <c r="AK28" s="299" t="s">
        <v>44</v>
      </c>
      <c r="AL28" s="299"/>
      <c r="AM28" s="299"/>
      <c r="AN28" s="299"/>
      <c r="AO28" s="299"/>
      <c r="AP28" s="35"/>
      <c r="AQ28" s="35"/>
      <c r="AR28" s="38"/>
      <c r="BE28" s="289"/>
    </row>
    <row r="29" spans="1:71" s="3" customFormat="1" ht="14.45" customHeight="1">
      <c r="B29" s="39"/>
      <c r="C29" s="40"/>
      <c r="D29" s="28" t="s">
        <v>45</v>
      </c>
      <c r="E29" s="40"/>
      <c r="F29" s="28" t="s">
        <v>46</v>
      </c>
      <c r="G29" s="40"/>
      <c r="H29" s="40"/>
      <c r="I29" s="40"/>
      <c r="J29" s="40"/>
      <c r="K29" s="40"/>
      <c r="L29" s="302">
        <v>0.21</v>
      </c>
      <c r="M29" s="301"/>
      <c r="N29" s="301"/>
      <c r="O29" s="301"/>
      <c r="P29" s="301"/>
      <c r="Q29" s="40"/>
      <c r="R29" s="40"/>
      <c r="S29" s="40"/>
      <c r="T29" s="40"/>
      <c r="U29" s="40"/>
      <c r="V29" s="40"/>
      <c r="W29" s="300">
        <f>ROUND(AZ54, 2)</f>
        <v>0</v>
      </c>
      <c r="X29" s="301"/>
      <c r="Y29" s="301"/>
      <c r="Z29" s="301"/>
      <c r="AA29" s="301"/>
      <c r="AB29" s="301"/>
      <c r="AC29" s="301"/>
      <c r="AD29" s="301"/>
      <c r="AE29" s="301"/>
      <c r="AF29" s="40"/>
      <c r="AG29" s="40"/>
      <c r="AH29" s="40"/>
      <c r="AI29" s="40"/>
      <c r="AJ29" s="40"/>
      <c r="AK29" s="300">
        <f>ROUND(AV54, 2)</f>
        <v>0</v>
      </c>
      <c r="AL29" s="301"/>
      <c r="AM29" s="301"/>
      <c r="AN29" s="301"/>
      <c r="AO29" s="301"/>
      <c r="AP29" s="40"/>
      <c r="AQ29" s="40"/>
      <c r="AR29" s="41"/>
      <c r="BE29" s="290"/>
    </row>
    <row r="30" spans="1:71" s="3" customFormat="1" ht="14.45" customHeight="1">
      <c r="B30" s="39"/>
      <c r="C30" s="40"/>
      <c r="D30" s="40"/>
      <c r="E30" s="40"/>
      <c r="F30" s="28" t="s">
        <v>47</v>
      </c>
      <c r="G30" s="40"/>
      <c r="H30" s="40"/>
      <c r="I30" s="40"/>
      <c r="J30" s="40"/>
      <c r="K30" s="40"/>
      <c r="L30" s="302">
        <v>0.12</v>
      </c>
      <c r="M30" s="301"/>
      <c r="N30" s="301"/>
      <c r="O30" s="301"/>
      <c r="P30" s="301"/>
      <c r="Q30" s="40"/>
      <c r="R30" s="40"/>
      <c r="S30" s="40"/>
      <c r="T30" s="40"/>
      <c r="U30" s="40"/>
      <c r="V30" s="40"/>
      <c r="W30" s="300">
        <f>ROUND(BA54, 2)</f>
        <v>0</v>
      </c>
      <c r="X30" s="301"/>
      <c r="Y30" s="301"/>
      <c r="Z30" s="301"/>
      <c r="AA30" s="301"/>
      <c r="AB30" s="301"/>
      <c r="AC30" s="301"/>
      <c r="AD30" s="301"/>
      <c r="AE30" s="301"/>
      <c r="AF30" s="40"/>
      <c r="AG30" s="40"/>
      <c r="AH30" s="40"/>
      <c r="AI30" s="40"/>
      <c r="AJ30" s="40"/>
      <c r="AK30" s="300">
        <f>ROUND(AW54, 2)</f>
        <v>0</v>
      </c>
      <c r="AL30" s="301"/>
      <c r="AM30" s="301"/>
      <c r="AN30" s="301"/>
      <c r="AO30" s="301"/>
      <c r="AP30" s="40"/>
      <c r="AQ30" s="40"/>
      <c r="AR30" s="41"/>
      <c r="BE30" s="290"/>
    </row>
    <row r="31" spans="1:71" s="3" customFormat="1" ht="14.45" hidden="1" customHeight="1">
      <c r="B31" s="39"/>
      <c r="C31" s="40"/>
      <c r="D31" s="40"/>
      <c r="E31" s="40"/>
      <c r="F31" s="28" t="s">
        <v>48</v>
      </c>
      <c r="G31" s="40"/>
      <c r="H31" s="40"/>
      <c r="I31" s="40"/>
      <c r="J31" s="40"/>
      <c r="K31" s="40"/>
      <c r="L31" s="302">
        <v>0.21</v>
      </c>
      <c r="M31" s="301"/>
      <c r="N31" s="301"/>
      <c r="O31" s="301"/>
      <c r="P31" s="301"/>
      <c r="Q31" s="40"/>
      <c r="R31" s="40"/>
      <c r="S31" s="40"/>
      <c r="T31" s="40"/>
      <c r="U31" s="40"/>
      <c r="V31" s="40"/>
      <c r="W31" s="300">
        <f>ROUND(BB54, 2)</f>
        <v>0</v>
      </c>
      <c r="X31" s="301"/>
      <c r="Y31" s="301"/>
      <c r="Z31" s="301"/>
      <c r="AA31" s="301"/>
      <c r="AB31" s="301"/>
      <c r="AC31" s="301"/>
      <c r="AD31" s="301"/>
      <c r="AE31" s="301"/>
      <c r="AF31" s="40"/>
      <c r="AG31" s="40"/>
      <c r="AH31" s="40"/>
      <c r="AI31" s="40"/>
      <c r="AJ31" s="40"/>
      <c r="AK31" s="300">
        <v>0</v>
      </c>
      <c r="AL31" s="301"/>
      <c r="AM31" s="301"/>
      <c r="AN31" s="301"/>
      <c r="AO31" s="301"/>
      <c r="AP31" s="40"/>
      <c r="AQ31" s="40"/>
      <c r="AR31" s="41"/>
      <c r="BE31" s="290"/>
    </row>
    <row r="32" spans="1:71" s="3" customFormat="1" ht="14.45" hidden="1" customHeight="1">
      <c r="B32" s="39"/>
      <c r="C32" s="40"/>
      <c r="D32" s="40"/>
      <c r="E32" s="40"/>
      <c r="F32" s="28" t="s">
        <v>49</v>
      </c>
      <c r="G32" s="40"/>
      <c r="H32" s="40"/>
      <c r="I32" s="40"/>
      <c r="J32" s="40"/>
      <c r="K32" s="40"/>
      <c r="L32" s="302">
        <v>0.12</v>
      </c>
      <c r="M32" s="301"/>
      <c r="N32" s="301"/>
      <c r="O32" s="301"/>
      <c r="P32" s="301"/>
      <c r="Q32" s="40"/>
      <c r="R32" s="40"/>
      <c r="S32" s="40"/>
      <c r="T32" s="40"/>
      <c r="U32" s="40"/>
      <c r="V32" s="40"/>
      <c r="W32" s="300">
        <f>ROUND(BC54, 2)</f>
        <v>0</v>
      </c>
      <c r="X32" s="301"/>
      <c r="Y32" s="301"/>
      <c r="Z32" s="301"/>
      <c r="AA32" s="301"/>
      <c r="AB32" s="301"/>
      <c r="AC32" s="301"/>
      <c r="AD32" s="301"/>
      <c r="AE32" s="301"/>
      <c r="AF32" s="40"/>
      <c r="AG32" s="40"/>
      <c r="AH32" s="40"/>
      <c r="AI32" s="40"/>
      <c r="AJ32" s="40"/>
      <c r="AK32" s="300">
        <v>0</v>
      </c>
      <c r="AL32" s="301"/>
      <c r="AM32" s="301"/>
      <c r="AN32" s="301"/>
      <c r="AO32" s="301"/>
      <c r="AP32" s="40"/>
      <c r="AQ32" s="40"/>
      <c r="AR32" s="41"/>
      <c r="BE32" s="290"/>
    </row>
    <row r="33" spans="1:57" s="3" customFormat="1" ht="14.45" hidden="1" customHeight="1">
      <c r="B33" s="39"/>
      <c r="C33" s="40"/>
      <c r="D33" s="40"/>
      <c r="E33" s="40"/>
      <c r="F33" s="28" t="s">
        <v>50</v>
      </c>
      <c r="G33" s="40"/>
      <c r="H33" s="40"/>
      <c r="I33" s="40"/>
      <c r="J33" s="40"/>
      <c r="K33" s="40"/>
      <c r="L33" s="302">
        <v>0</v>
      </c>
      <c r="M33" s="301"/>
      <c r="N33" s="301"/>
      <c r="O33" s="301"/>
      <c r="P33" s="301"/>
      <c r="Q33" s="40"/>
      <c r="R33" s="40"/>
      <c r="S33" s="40"/>
      <c r="T33" s="40"/>
      <c r="U33" s="40"/>
      <c r="V33" s="40"/>
      <c r="W33" s="300">
        <f>ROUND(BD54, 2)</f>
        <v>0</v>
      </c>
      <c r="X33" s="301"/>
      <c r="Y33" s="301"/>
      <c r="Z33" s="301"/>
      <c r="AA33" s="301"/>
      <c r="AB33" s="301"/>
      <c r="AC33" s="301"/>
      <c r="AD33" s="301"/>
      <c r="AE33" s="301"/>
      <c r="AF33" s="40"/>
      <c r="AG33" s="40"/>
      <c r="AH33" s="40"/>
      <c r="AI33" s="40"/>
      <c r="AJ33" s="40"/>
      <c r="AK33" s="300">
        <v>0</v>
      </c>
      <c r="AL33" s="301"/>
      <c r="AM33" s="301"/>
      <c r="AN33" s="301"/>
      <c r="AO33" s="301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51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52</v>
      </c>
      <c r="U35" s="44"/>
      <c r="V35" s="44"/>
      <c r="W35" s="44"/>
      <c r="X35" s="303" t="s">
        <v>53</v>
      </c>
      <c r="Y35" s="304"/>
      <c r="Z35" s="304"/>
      <c r="AA35" s="304"/>
      <c r="AB35" s="304"/>
      <c r="AC35" s="44"/>
      <c r="AD35" s="44"/>
      <c r="AE35" s="44"/>
      <c r="AF35" s="44"/>
      <c r="AG35" s="44"/>
      <c r="AH35" s="44"/>
      <c r="AI35" s="44"/>
      <c r="AJ35" s="44"/>
      <c r="AK35" s="305">
        <f>SUM(AK26:AK33)</f>
        <v>0</v>
      </c>
      <c r="AL35" s="304"/>
      <c r="AM35" s="304"/>
      <c r="AN35" s="304"/>
      <c r="AO35" s="306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54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14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SVC_Domecek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17</v>
      </c>
      <c r="D45" s="55"/>
      <c r="E45" s="55"/>
      <c r="F45" s="55"/>
      <c r="G45" s="55"/>
      <c r="H45" s="55"/>
      <c r="I45" s="55"/>
      <c r="J45" s="55"/>
      <c r="K45" s="55"/>
      <c r="L45" s="307" t="str">
        <f>K6</f>
        <v>SVČ Domeček - Oprava sociálního zařízení v pavilonu B - 3. NP</v>
      </c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55"/>
      <c r="AL45" s="55"/>
      <c r="AM45" s="55"/>
      <c r="AN45" s="55"/>
      <c r="AO45" s="55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22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>Valašské Meziříčí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24</v>
      </c>
      <c r="AJ47" s="35"/>
      <c r="AK47" s="35"/>
      <c r="AL47" s="35"/>
      <c r="AM47" s="309" t="str">
        <f>IF(AN8= "","",AN8)</f>
        <v>15. 10. 2025</v>
      </c>
      <c r="AN47" s="309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15.2" customHeight="1">
      <c r="A49" s="33"/>
      <c r="B49" s="34"/>
      <c r="C49" s="28" t="s">
        <v>26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32</v>
      </c>
      <c r="AJ49" s="35"/>
      <c r="AK49" s="35"/>
      <c r="AL49" s="35"/>
      <c r="AM49" s="310" t="str">
        <f>IF(E17="","",E17)</f>
        <v>S WHG s.r.o.</v>
      </c>
      <c r="AN49" s="311"/>
      <c r="AO49" s="311"/>
      <c r="AP49" s="311"/>
      <c r="AQ49" s="35"/>
      <c r="AR49" s="38"/>
      <c r="AS49" s="312" t="s">
        <v>55</v>
      </c>
      <c r="AT49" s="313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30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37</v>
      </c>
      <c r="AJ50" s="35"/>
      <c r="AK50" s="35"/>
      <c r="AL50" s="35"/>
      <c r="AM50" s="310" t="str">
        <f>IF(E20="","",E20)</f>
        <v>Vojtěch Zeman</v>
      </c>
      <c r="AN50" s="311"/>
      <c r="AO50" s="311"/>
      <c r="AP50" s="311"/>
      <c r="AQ50" s="35"/>
      <c r="AR50" s="38"/>
      <c r="AS50" s="314"/>
      <c r="AT50" s="315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16"/>
      <c r="AT51" s="317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318" t="s">
        <v>56</v>
      </c>
      <c r="D52" s="319"/>
      <c r="E52" s="319"/>
      <c r="F52" s="319"/>
      <c r="G52" s="319"/>
      <c r="H52" s="65"/>
      <c r="I52" s="320" t="s">
        <v>57</v>
      </c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21" t="s">
        <v>58</v>
      </c>
      <c r="AH52" s="319"/>
      <c r="AI52" s="319"/>
      <c r="AJ52" s="319"/>
      <c r="AK52" s="319"/>
      <c r="AL52" s="319"/>
      <c r="AM52" s="319"/>
      <c r="AN52" s="320" t="s">
        <v>59</v>
      </c>
      <c r="AO52" s="319"/>
      <c r="AP52" s="319"/>
      <c r="AQ52" s="66" t="s">
        <v>60</v>
      </c>
      <c r="AR52" s="38"/>
      <c r="AS52" s="67" t="s">
        <v>61</v>
      </c>
      <c r="AT52" s="68" t="s">
        <v>62</v>
      </c>
      <c r="AU52" s="68" t="s">
        <v>63</v>
      </c>
      <c r="AV52" s="68" t="s">
        <v>64</v>
      </c>
      <c r="AW52" s="68" t="s">
        <v>65</v>
      </c>
      <c r="AX52" s="68" t="s">
        <v>66</v>
      </c>
      <c r="AY52" s="68" t="s">
        <v>67</v>
      </c>
      <c r="AZ52" s="68" t="s">
        <v>68</v>
      </c>
      <c r="BA52" s="68" t="s">
        <v>69</v>
      </c>
      <c r="BB52" s="68" t="s">
        <v>70</v>
      </c>
      <c r="BC52" s="68" t="s">
        <v>71</v>
      </c>
      <c r="BD52" s="69" t="s">
        <v>72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73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25">
        <f>ROUND(AG55,2)</f>
        <v>0</v>
      </c>
      <c r="AH54" s="325"/>
      <c r="AI54" s="325"/>
      <c r="AJ54" s="325"/>
      <c r="AK54" s="325"/>
      <c r="AL54" s="325"/>
      <c r="AM54" s="325"/>
      <c r="AN54" s="326">
        <f>SUM(AG54,AT54)</f>
        <v>0</v>
      </c>
      <c r="AO54" s="326"/>
      <c r="AP54" s="326"/>
      <c r="AQ54" s="77" t="s">
        <v>20</v>
      </c>
      <c r="AR54" s="78"/>
      <c r="AS54" s="79">
        <f>ROUND(AS55,2)</f>
        <v>0</v>
      </c>
      <c r="AT54" s="80">
        <f>ROUND(SUM(AV54:AW54),2)</f>
        <v>0</v>
      </c>
      <c r="AU54" s="81">
        <f>ROUND(AU55,5)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ROUND(AZ55,2)</f>
        <v>0</v>
      </c>
      <c r="BA54" s="80">
        <f>ROUND(BA55,2)</f>
        <v>0</v>
      </c>
      <c r="BB54" s="80">
        <f>ROUND(BB55,2)</f>
        <v>0</v>
      </c>
      <c r="BC54" s="80">
        <f>ROUND(BC55,2)</f>
        <v>0</v>
      </c>
      <c r="BD54" s="82">
        <f>ROUND(BD55,2)</f>
        <v>0</v>
      </c>
      <c r="BS54" s="83" t="s">
        <v>74</v>
      </c>
      <c r="BT54" s="83" t="s">
        <v>75</v>
      </c>
      <c r="BU54" s="84" t="s">
        <v>76</v>
      </c>
      <c r="BV54" s="83" t="s">
        <v>77</v>
      </c>
      <c r="BW54" s="83" t="s">
        <v>5</v>
      </c>
      <c r="BX54" s="83" t="s">
        <v>78</v>
      </c>
      <c r="CL54" s="83" t="s">
        <v>20</v>
      </c>
    </row>
    <row r="55" spans="1:91" s="7" customFormat="1" ht="24.75" customHeight="1">
      <c r="A55" s="85" t="s">
        <v>79</v>
      </c>
      <c r="B55" s="86"/>
      <c r="C55" s="87"/>
      <c r="D55" s="324" t="s">
        <v>80</v>
      </c>
      <c r="E55" s="324"/>
      <c r="F55" s="324"/>
      <c r="G55" s="324"/>
      <c r="H55" s="324"/>
      <c r="I55" s="88"/>
      <c r="J55" s="324" t="s">
        <v>81</v>
      </c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2">
        <f>'01 - Stavební část, ZTI, ...'!J30</f>
        <v>0</v>
      </c>
      <c r="AH55" s="323"/>
      <c r="AI55" s="323"/>
      <c r="AJ55" s="323"/>
      <c r="AK55" s="323"/>
      <c r="AL55" s="323"/>
      <c r="AM55" s="323"/>
      <c r="AN55" s="322">
        <f>SUM(AG55,AT55)</f>
        <v>0</v>
      </c>
      <c r="AO55" s="323"/>
      <c r="AP55" s="323"/>
      <c r="AQ55" s="89" t="s">
        <v>82</v>
      </c>
      <c r="AR55" s="90"/>
      <c r="AS55" s="91">
        <v>0</v>
      </c>
      <c r="AT55" s="92">
        <f>ROUND(SUM(AV55:AW55),2)</f>
        <v>0</v>
      </c>
      <c r="AU55" s="93">
        <f>'01 - Stavební část, ZTI, ...'!P109</f>
        <v>0</v>
      </c>
      <c r="AV55" s="92">
        <f>'01 - Stavební část, ZTI, ...'!J33</f>
        <v>0</v>
      </c>
      <c r="AW55" s="92">
        <f>'01 - Stavební část, ZTI, ...'!J34</f>
        <v>0</v>
      </c>
      <c r="AX55" s="92">
        <f>'01 - Stavební část, ZTI, ...'!J35</f>
        <v>0</v>
      </c>
      <c r="AY55" s="92">
        <f>'01 - Stavební část, ZTI, ...'!J36</f>
        <v>0</v>
      </c>
      <c r="AZ55" s="92">
        <f>'01 - Stavební část, ZTI, ...'!F33</f>
        <v>0</v>
      </c>
      <c r="BA55" s="92">
        <f>'01 - Stavební část, ZTI, ...'!F34</f>
        <v>0</v>
      </c>
      <c r="BB55" s="92">
        <f>'01 - Stavební část, ZTI, ...'!F35</f>
        <v>0</v>
      </c>
      <c r="BC55" s="92">
        <f>'01 - Stavební část, ZTI, ...'!F36</f>
        <v>0</v>
      </c>
      <c r="BD55" s="94">
        <f>'01 - Stavební část, ZTI, ...'!F37</f>
        <v>0</v>
      </c>
      <c r="BT55" s="95" t="s">
        <v>83</v>
      </c>
      <c r="BV55" s="95" t="s">
        <v>77</v>
      </c>
      <c r="BW55" s="95" t="s">
        <v>84</v>
      </c>
      <c r="BX55" s="95" t="s">
        <v>5</v>
      </c>
      <c r="CL55" s="95" t="s">
        <v>20</v>
      </c>
      <c r="CM55" s="95" t="s">
        <v>85</v>
      </c>
    </row>
    <row r="56" spans="1:91" s="2" customFormat="1" ht="30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8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91" s="2" customFormat="1" ht="6.95" customHeight="1">
      <c r="A57" s="33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</sheetData>
  <sheetProtection algorithmName="SHA-512" hashValue="YD2mYrQbRN4zUgEi/bwi7F0VHijcpkLmGf2YTnxLGOLxGtBVqtF95nv5Ve1AL/14M6es61J2EgzY63HExT1hkA==" saltValue="z20/2O3P9Z0/vTj91+Xm8h10z9vH0kJEj2txMRc3nWAi2EgCPxn3EjqoRjHuXS7O8MQPU8WHl1zeinFbwB9ow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tavební část, ZTI,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AT2" s="16" t="s">
        <v>84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19"/>
      <c r="AT3" s="16" t="s">
        <v>85</v>
      </c>
    </row>
    <row r="4" spans="1:46" s="1" customFormat="1" ht="24.95" customHeight="1">
      <c r="B4" s="19"/>
      <c r="D4" s="98" t="s">
        <v>86</v>
      </c>
      <c r="L4" s="19"/>
      <c r="M4" s="99" t="s">
        <v>11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0" t="s">
        <v>17</v>
      </c>
      <c r="L6" s="19"/>
    </row>
    <row r="7" spans="1:46" s="1" customFormat="1" ht="16.5" customHeight="1">
      <c r="B7" s="19"/>
      <c r="E7" s="328" t="str">
        <f>'Rekapitulace stavby'!K6</f>
        <v>SVČ Domeček - Oprava sociálního zařízení v pavilonu B - 3. NP</v>
      </c>
      <c r="F7" s="329"/>
      <c r="G7" s="329"/>
      <c r="H7" s="329"/>
      <c r="L7" s="19"/>
    </row>
    <row r="8" spans="1:46" s="2" customFormat="1" ht="12" customHeight="1">
      <c r="A8" s="33"/>
      <c r="B8" s="38"/>
      <c r="C8" s="33"/>
      <c r="D8" s="100" t="s">
        <v>87</v>
      </c>
      <c r="E8" s="33"/>
      <c r="F8" s="33"/>
      <c r="G8" s="33"/>
      <c r="H8" s="33"/>
      <c r="I8" s="33"/>
      <c r="J8" s="33"/>
      <c r="K8" s="33"/>
      <c r="L8" s="101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30" t="s">
        <v>88</v>
      </c>
      <c r="F9" s="331"/>
      <c r="G9" s="331"/>
      <c r="H9" s="331"/>
      <c r="I9" s="33"/>
      <c r="J9" s="33"/>
      <c r="K9" s="33"/>
      <c r="L9" s="101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1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0" t="s">
        <v>19</v>
      </c>
      <c r="E11" s="33"/>
      <c r="F11" s="102" t="s">
        <v>20</v>
      </c>
      <c r="G11" s="33"/>
      <c r="H11" s="33"/>
      <c r="I11" s="100" t="s">
        <v>21</v>
      </c>
      <c r="J11" s="102" t="s">
        <v>20</v>
      </c>
      <c r="K11" s="33"/>
      <c r="L11" s="101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0" t="s">
        <v>22</v>
      </c>
      <c r="E12" s="33"/>
      <c r="F12" s="102" t="s">
        <v>23</v>
      </c>
      <c r="G12" s="33"/>
      <c r="H12" s="33"/>
      <c r="I12" s="100" t="s">
        <v>24</v>
      </c>
      <c r="J12" s="103" t="str">
        <f>'Rekapitulace stavby'!AN8</f>
        <v>15. 10. 2025</v>
      </c>
      <c r="K12" s="33"/>
      <c r="L12" s="101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1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0" t="s">
        <v>26</v>
      </c>
      <c r="E14" s="33"/>
      <c r="F14" s="33"/>
      <c r="G14" s="33"/>
      <c r="H14" s="33"/>
      <c r="I14" s="100" t="s">
        <v>27</v>
      </c>
      <c r="J14" s="102" t="str">
        <f>IF('Rekapitulace stavby'!AN10="","",'Rekapitulace stavby'!AN10)</f>
        <v/>
      </c>
      <c r="K14" s="33"/>
      <c r="L14" s="101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2" t="str">
        <f>IF('Rekapitulace stavby'!E11="","",'Rekapitulace stavby'!E11)</f>
        <v xml:space="preserve"> </v>
      </c>
      <c r="F15" s="33"/>
      <c r="G15" s="33"/>
      <c r="H15" s="33"/>
      <c r="I15" s="100" t="s">
        <v>29</v>
      </c>
      <c r="J15" s="102" t="str">
        <f>IF('Rekapitulace stavby'!AN11="","",'Rekapitulace stavby'!AN11)</f>
        <v/>
      </c>
      <c r="K15" s="33"/>
      <c r="L15" s="101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1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0" t="s">
        <v>30</v>
      </c>
      <c r="E17" s="33"/>
      <c r="F17" s="33"/>
      <c r="G17" s="33"/>
      <c r="H17" s="33"/>
      <c r="I17" s="100" t="s">
        <v>27</v>
      </c>
      <c r="J17" s="29" t="str">
        <f>'Rekapitulace stavby'!AN13</f>
        <v>Vyplň údaj</v>
      </c>
      <c r="K17" s="33"/>
      <c r="L17" s="101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32" t="str">
        <f>'Rekapitulace stavby'!E14</f>
        <v>Vyplň údaj</v>
      </c>
      <c r="F18" s="333"/>
      <c r="G18" s="333"/>
      <c r="H18" s="333"/>
      <c r="I18" s="100" t="s">
        <v>29</v>
      </c>
      <c r="J18" s="29" t="str">
        <f>'Rekapitulace stavby'!AN14</f>
        <v>Vyplň údaj</v>
      </c>
      <c r="K18" s="33"/>
      <c r="L18" s="101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1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0" t="s">
        <v>32</v>
      </c>
      <c r="E20" s="33"/>
      <c r="F20" s="33"/>
      <c r="G20" s="33"/>
      <c r="H20" s="33"/>
      <c r="I20" s="100" t="s">
        <v>27</v>
      </c>
      <c r="J20" s="102" t="s">
        <v>33</v>
      </c>
      <c r="K20" s="33"/>
      <c r="L20" s="101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2" t="s">
        <v>34</v>
      </c>
      <c r="F21" s="33"/>
      <c r="G21" s="33"/>
      <c r="H21" s="33"/>
      <c r="I21" s="100" t="s">
        <v>29</v>
      </c>
      <c r="J21" s="102" t="s">
        <v>35</v>
      </c>
      <c r="K21" s="33"/>
      <c r="L21" s="101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1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0" t="s">
        <v>37</v>
      </c>
      <c r="E23" s="33"/>
      <c r="F23" s="33"/>
      <c r="G23" s="33"/>
      <c r="H23" s="33"/>
      <c r="I23" s="100" t="s">
        <v>27</v>
      </c>
      <c r="J23" s="102" t="s">
        <v>20</v>
      </c>
      <c r="K23" s="33"/>
      <c r="L23" s="101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2" t="s">
        <v>38</v>
      </c>
      <c r="F24" s="33"/>
      <c r="G24" s="33"/>
      <c r="H24" s="33"/>
      <c r="I24" s="100" t="s">
        <v>29</v>
      </c>
      <c r="J24" s="102" t="s">
        <v>20</v>
      </c>
      <c r="K24" s="33"/>
      <c r="L24" s="101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1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0" t="s">
        <v>39</v>
      </c>
      <c r="E26" s="33"/>
      <c r="F26" s="33"/>
      <c r="G26" s="33"/>
      <c r="H26" s="33"/>
      <c r="I26" s="33"/>
      <c r="J26" s="33"/>
      <c r="K26" s="33"/>
      <c r="L26" s="101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4"/>
      <c r="B27" s="105"/>
      <c r="C27" s="104"/>
      <c r="D27" s="104"/>
      <c r="E27" s="334" t="s">
        <v>20</v>
      </c>
      <c r="F27" s="334"/>
      <c r="G27" s="334"/>
      <c r="H27" s="334"/>
      <c r="I27" s="104"/>
      <c r="J27" s="104"/>
      <c r="K27" s="104"/>
      <c r="L27" s="106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1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07"/>
      <c r="E29" s="107"/>
      <c r="F29" s="107"/>
      <c r="G29" s="107"/>
      <c r="H29" s="107"/>
      <c r="I29" s="107"/>
      <c r="J29" s="107"/>
      <c r="K29" s="107"/>
      <c r="L29" s="101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08" t="s">
        <v>41</v>
      </c>
      <c r="E30" s="33"/>
      <c r="F30" s="33"/>
      <c r="G30" s="33"/>
      <c r="H30" s="33"/>
      <c r="I30" s="33"/>
      <c r="J30" s="109">
        <f>ROUND(J109, 2)</f>
        <v>0</v>
      </c>
      <c r="K30" s="33"/>
      <c r="L30" s="101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07"/>
      <c r="E31" s="107"/>
      <c r="F31" s="107"/>
      <c r="G31" s="107"/>
      <c r="H31" s="107"/>
      <c r="I31" s="107"/>
      <c r="J31" s="107"/>
      <c r="K31" s="107"/>
      <c r="L31" s="10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0" t="s">
        <v>43</v>
      </c>
      <c r="G32" s="33"/>
      <c r="H32" s="33"/>
      <c r="I32" s="110" t="s">
        <v>42</v>
      </c>
      <c r="J32" s="110" t="s">
        <v>44</v>
      </c>
      <c r="K32" s="33"/>
      <c r="L32" s="101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1" t="s">
        <v>45</v>
      </c>
      <c r="E33" s="100" t="s">
        <v>46</v>
      </c>
      <c r="F33" s="112">
        <f>ROUND((SUM(BE109:BE592)),  2)</f>
        <v>0</v>
      </c>
      <c r="G33" s="33"/>
      <c r="H33" s="33"/>
      <c r="I33" s="113">
        <v>0.21</v>
      </c>
      <c r="J33" s="112">
        <f>ROUND(((SUM(BE109:BE592))*I33),  2)</f>
        <v>0</v>
      </c>
      <c r="K33" s="33"/>
      <c r="L33" s="101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0" t="s">
        <v>47</v>
      </c>
      <c r="F34" s="112">
        <f>ROUND((SUM(BF109:BF592)),  2)</f>
        <v>0</v>
      </c>
      <c r="G34" s="33"/>
      <c r="H34" s="33"/>
      <c r="I34" s="113">
        <v>0.12</v>
      </c>
      <c r="J34" s="112">
        <f>ROUND(((SUM(BF109:BF592))*I34),  2)</f>
        <v>0</v>
      </c>
      <c r="K34" s="33"/>
      <c r="L34" s="101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0" t="s">
        <v>48</v>
      </c>
      <c r="F35" s="112">
        <f>ROUND((SUM(BG109:BG592)),  2)</f>
        <v>0</v>
      </c>
      <c r="G35" s="33"/>
      <c r="H35" s="33"/>
      <c r="I35" s="113">
        <v>0.21</v>
      </c>
      <c r="J35" s="112">
        <f>0</f>
        <v>0</v>
      </c>
      <c r="K35" s="33"/>
      <c r="L35" s="101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0" t="s">
        <v>49</v>
      </c>
      <c r="F36" s="112">
        <f>ROUND((SUM(BH109:BH592)),  2)</f>
        <v>0</v>
      </c>
      <c r="G36" s="33"/>
      <c r="H36" s="33"/>
      <c r="I36" s="113">
        <v>0.12</v>
      </c>
      <c r="J36" s="112">
        <f>0</f>
        <v>0</v>
      </c>
      <c r="K36" s="33"/>
      <c r="L36" s="101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0" t="s">
        <v>50</v>
      </c>
      <c r="F37" s="112">
        <f>ROUND((SUM(BI109:BI592)),  2)</f>
        <v>0</v>
      </c>
      <c r="G37" s="33"/>
      <c r="H37" s="33"/>
      <c r="I37" s="113">
        <v>0</v>
      </c>
      <c r="J37" s="112">
        <f>0</f>
        <v>0</v>
      </c>
      <c r="K37" s="33"/>
      <c r="L37" s="101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1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4"/>
      <c r="D39" s="115" t="s">
        <v>51</v>
      </c>
      <c r="E39" s="116"/>
      <c r="F39" s="116"/>
      <c r="G39" s="117" t="s">
        <v>52</v>
      </c>
      <c r="H39" s="118" t="s">
        <v>53</v>
      </c>
      <c r="I39" s="116"/>
      <c r="J39" s="119">
        <f>SUM(J30:J37)</f>
        <v>0</v>
      </c>
      <c r="K39" s="120"/>
      <c r="L39" s="101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01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01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89</v>
      </c>
      <c r="D45" s="35"/>
      <c r="E45" s="35"/>
      <c r="F45" s="35"/>
      <c r="G45" s="35"/>
      <c r="H45" s="35"/>
      <c r="I45" s="35"/>
      <c r="J45" s="35"/>
      <c r="K45" s="35"/>
      <c r="L45" s="101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1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5"/>
      <c r="E47" s="35"/>
      <c r="F47" s="35"/>
      <c r="G47" s="35"/>
      <c r="H47" s="35"/>
      <c r="I47" s="35"/>
      <c r="J47" s="35"/>
      <c r="K47" s="35"/>
      <c r="L47" s="101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35" t="str">
        <f>E7</f>
        <v>SVČ Domeček - Oprava sociálního zařízení v pavilonu B - 3. NP</v>
      </c>
      <c r="F48" s="336"/>
      <c r="G48" s="336"/>
      <c r="H48" s="336"/>
      <c r="I48" s="35"/>
      <c r="J48" s="35"/>
      <c r="K48" s="35"/>
      <c r="L48" s="101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87</v>
      </c>
      <c r="D49" s="35"/>
      <c r="E49" s="35"/>
      <c r="F49" s="35"/>
      <c r="G49" s="35"/>
      <c r="H49" s="35"/>
      <c r="I49" s="35"/>
      <c r="J49" s="35"/>
      <c r="K49" s="35"/>
      <c r="L49" s="101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07" t="str">
        <f>E9</f>
        <v>01 - Stavební část, ZTI, vytápění, elektroinstalace</v>
      </c>
      <c r="F50" s="337"/>
      <c r="G50" s="337"/>
      <c r="H50" s="337"/>
      <c r="I50" s="35"/>
      <c r="J50" s="35"/>
      <c r="K50" s="35"/>
      <c r="L50" s="101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1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22</v>
      </c>
      <c r="D52" s="35"/>
      <c r="E52" s="35"/>
      <c r="F52" s="26" t="str">
        <f>F12</f>
        <v>Valašské Meziříčí</v>
      </c>
      <c r="G52" s="35"/>
      <c r="H52" s="35"/>
      <c r="I52" s="28" t="s">
        <v>24</v>
      </c>
      <c r="J52" s="58" t="str">
        <f>IF(J12="","",J12)</f>
        <v>15. 10. 2025</v>
      </c>
      <c r="K52" s="35"/>
      <c r="L52" s="101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1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26</v>
      </c>
      <c r="D54" s="35"/>
      <c r="E54" s="35"/>
      <c r="F54" s="26" t="str">
        <f>E15</f>
        <v xml:space="preserve"> </v>
      </c>
      <c r="G54" s="35"/>
      <c r="H54" s="35"/>
      <c r="I54" s="28" t="s">
        <v>32</v>
      </c>
      <c r="J54" s="31" t="str">
        <f>E21</f>
        <v>S WHG s.r.o.</v>
      </c>
      <c r="K54" s="35"/>
      <c r="L54" s="101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30</v>
      </c>
      <c r="D55" s="35"/>
      <c r="E55" s="35"/>
      <c r="F55" s="26" t="str">
        <f>IF(E18="","",E18)</f>
        <v>Vyplň údaj</v>
      </c>
      <c r="G55" s="35"/>
      <c r="H55" s="35"/>
      <c r="I55" s="28" t="s">
        <v>37</v>
      </c>
      <c r="J55" s="31" t="str">
        <f>E24</f>
        <v>Vojtěch Zeman</v>
      </c>
      <c r="K55" s="35"/>
      <c r="L55" s="101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1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5" t="s">
        <v>90</v>
      </c>
      <c r="D57" s="126"/>
      <c r="E57" s="126"/>
      <c r="F57" s="126"/>
      <c r="G57" s="126"/>
      <c r="H57" s="126"/>
      <c r="I57" s="126"/>
      <c r="J57" s="127" t="s">
        <v>91</v>
      </c>
      <c r="K57" s="126"/>
      <c r="L57" s="101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1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28" t="s">
        <v>73</v>
      </c>
      <c r="D59" s="35"/>
      <c r="E59" s="35"/>
      <c r="F59" s="35"/>
      <c r="G59" s="35"/>
      <c r="H59" s="35"/>
      <c r="I59" s="35"/>
      <c r="J59" s="76">
        <f>J109</f>
        <v>0</v>
      </c>
      <c r="K59" s="35"/>
      <c r="L59" s="101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92</v>
      </c>
    </row>
    <row r="60" spans="1:47" s="9" customFormat="1" ht="24.95" customHeight="1">
      <c r="B60" s="129"/>
      <c r="C60" s="130"/>
      <c r="D60" s="131" t="s">
        <v>93</v>
      </c>
      <c r="E60" s="132"/>
      <c r="F60" s="132"/>
      <c r="G60" s="132"/>
      <c r="H60" s="132"/>
      <c r="I60" s="132"/>
      <c r="J60" s="133">
        <f>J110</f>
        <v>0</v>
      </c>
      <c r="K60" s="130"/>
      <c r="L60" s="134"/>
    </row>
    <row r="61" spans="1:47" s="10" customFormat="1" ht="19.899999999999999" customHeight="1">
      <c r="B61" s="135"/>
      <c r="C61" s="136"/>
      <c r="D61" s="137" t="s">
        <v>94</v>
      </c>
      <c r="E61" s="138"/>
      <c r="F61" s="138"/>
      <c r="G61" s="138"/>
      <c r="H61" s="138"/>
      <c r="I61" s="138"/>
      <c r="J61" s="139">
        <f>J111</f>
        <v>0</v>
      </c>
      <c r="K61" s="136"/>
      <c r="L61" s="140"/>
    </row>
    <row r="62" spans="1:47" s="10" customFormat="1" ht="19.899999999999999" customHeight="1">
      <c r="B62" s="135"/>
      <c r="C62" s="136"/>
      <c r="D62" s="137" t="s">
        <v>95</v>
      </c>
      <c r="E62" s="138"/>
      <c r="F62" s="138"/>
      <c r="G62" s="138"/>
      <c r="H62" s="138"/>
      <c r="I62" s="138"/>
      <c r="J62" s="139">
        <f>J127</f>
        <v>0</v>
      </c>
      <c r="K62" s="136"/>
      <c r="L62" s="140"/>
    </row>
    <row r="63" spans="1:47" s="10" customFormat="1" ht="19.899999999999999" customHeight="1">
      <c r="B63" s="135"/>
      <c r="C63" s="136"/>
      <c r="D63" s="137" t="s">
        <v>96</v>
      </c>
      <c r="E63" s="138"/>
      <c r="F63" s="138"/>
      <c r="G63" s="138"/>
      <c r="H63" s="138"/>
      <c r="I63" s="138"/>
      <c r="J63" s="139">
        <f>J143</f>
        <v>0</v>
      </c>
      <c r="K63" s="136"/>
      <c r="L63" s="140"/>
    </row>
    <row r="64" spans="1:47" s="10" customFormat="1" ht="19.899999999999999" customHeight="1">
      <c r="B64" s="135"/>
      <c r="C64" s="136"/>
      <c r="D64" s="137" t="s">
        <v>97</v>
      </c>
      <c r="E64" s="138"/>
      <c r="F64" s="138"/>
      <c r="G64" s="138"/>
      <c r="H64" s="138"/>
      <c r="I64" s="138"/>
      <c r="J64" s="139">
        <f>J182</f>
        <v>0</v>
      </c>
      <c r="K64" s="136"/>
      <c r="L64" s="140"/>
    </row>
    <row r="65" spans="2:12" s="10" customFormat="1" ht="19.899999999999999" customHeight="1">
      <c r="B65" s="135"/>
      <c r="C65" s="136"/>
      <c r="D65" s="137" t="s">
        <v>98</v>
      </c>
      <c r="E65" s="138"/>
      <c r="F65" s="138"/>
      <c r="G65" s="138"/>
      <c r="H65" s="138"/>
      <c r="I65" s="138"/>
      <c r="J65" s="139">
        <f>J191</f>
        <v>0</v>
      </c>
      <c r="K65" s="136"/>
      <c r="L65" s="140"/>
    </row>
    <row r="66" spans="2:12" s="9" customFormat="1" ht="24.95" customHeight="1">
      <c r="B66" s="129"/>
      <c r="C66" s="130"/>
      <c r="D66" s="131" t="s">
        <v>99</v>
      </c>
      <c r="E66" s="132"/>
      <c r="F66" s="132"/>
      <c r="G66" s="132"/>
      <c r="H66" s="132"/>
      <c r="I66" s="132"/>
      <c r="J66" s="133">
        <f>J194</f>
        <v>0</v>
      </c>
      <c r="K66" s="130"/>
      <c r="L66" s="134"/>
    </row>
    <row r="67" spans="2:12" s="10" customFormat="1" ht="19.899999999999999" customHeight="1">
      <c r="B67" s="135"/>
      <c r="C67" s="136"/>
      <c r="D67" s="137" t="s">
        <v>100</v>
      </c>
      <c r="E67" s="138"/>
      <c r="F67" s="138"/>
      <c r="G67" s="138"/>
      <c r="H67" s="138"/>
      <c r="I67" s="138"/>
      <c r="J67" s="139">
        <f>J195</f>
        <v>0</v>
      </c>
      <c r="K67" s="136"/>
      <c r="L67" s="140"/>
    </row>
    <row r="68" spans="2:12" s="10" customFormat="1" ht="19.899999999999999" customHeight="1">
      <c r="B68" s="135"/>
      <c r="C68" s="136"/>
      <c r="D68" s="137" t="s">
        <v>101</v>
      </c>
      <c r="E68" s="138"/>
      <c r="F68" s="138"/>
      <c r="G68" s="138"/>
      <c r="H68" s="138"/>
      <c r="I68" s="138"/>
      <c r="J68" s="139">
        <f>J222</f>
        <v>0</v>
      </c>
      <c r="K68" s="136"/>
      <c r="L68" s="140"/>
    </row>
    <row r="69" spans="2:12" s="10" customFormat="1" ht="19.899999999999999" customHeight="1">
      <c r="B69" s="135"/>
      <c r="C69" s="136"/>
      <c r="D69" s="137" t="s">
        <v>102</v>
      </c>
      <c r="E69" s="138"/>
      <c r="F69" s="138"/>
      <c r="G69" s="138"/>
      <c r="H69" s="138"/>
      <c r="I69" s="138"/>
      <c r="J69" s="139">
        <f>J267</f>
        <v>0</v>
      </c>
      <c r="K69" s="136"/>
      <c r="L69" s="140"/>
    </row>
    <row r="70" spans="2:12" s="10" customFormat="1" ht="19.899999999999999" customHeight="1">
      <c r="B70" s="135"/>
      <c r="C70" s="136"/>
      <c r="D70" s="137" t="s">
        <v>103</v>
      </c>
      <c r="E70" s="138"/>
      <c r="F70" s="138"/>
      <c r="G70" s="138"/>
      <c r="H70" s="138"/>
      <c r="I70" s="138"/>
      <c r="J70" s="139">
        <f>J327</f>
        <v>0</v>
      </c>
      <c r="K70" s="136"/>
      <c r="L70" s="140"/>
    </row>
    <row r="71" spans="2:12" s="10" customFormat="1" ht="19.899999999999999" customHeight="1">
      <c r="B71" s="135"/>
      <c r="C71" s="136"/>
      <c r="D71" s="137" t="s">
        <v>104</v>
      </c>
      <c r="E71" s="138"/>
      <c r="F71" s="138"/>
      <c r="G71" s="138"/>
      <c r="H71" s="138"/>
      <c r="I71" s="138"/>
      <c r="J71" s="139">
        <f>J335</f>
        <v>0</v>
      </c>
      <c r="K71" s="136"/>
      <c r="L71" s="140"/>
    </row>
    <row r="72" spans="2:12" s="10" customFormat="1" ht="19.899999999999999" customHeight="1">
      <c r="B72" s="135"/>
      <c r="C72" s="136"/>
      <c r="D72" s="137" t="s">
        <v>105</v>
      </c>
      <c r="E72" s="138"/>
      <c r="F72" s="138"/>
      <c r="G72" s="138"/>
      <c r="H72" s="138"/>
      <c r="I72" s="138"/>
      <c r="J72" s="139">
        <f>J353</f>
        <v>0</v>
      </c>
      <c r="K72" s="136"/>
      <c r="L72" s="140"/>
    </row>
    <row r="73" spans="2:12" s="10" customFormat="1" ht="19.899999999999999" customHeight="1">
      <c r="B73" s="135"/>
      <c r="C73" s="136"/>
      <c r="D73" s="137" t="s">
        <v>106</v>
      </c>
      <c r="E73" s="138"/>
      <c r="F73" s="138"/>
      <c r="G73" s="138"/>
      <c r="H73" s="138"/>
      <c r="I73" s="138"/>
      <c r="J73" s="139">
        <f>J364</f>
        <v>0</v>
      </c>
      <c r="K73" s="136"/>
      <c r="L73" s="140"/>
    </row>
    <row r="74" spans="2:12" s="10" customFormat="1" ht="19.899999999999999" customHeight="1">
      <c r="B74" s="135"/>
      <c r="C74" s="136"/>
      <c r="D74" s="137" t="s">
        <v>107</v>
      </c>
      <c r="E74" s="138"/>
      <c r="F74" s="138"/>
      <c r="G74" s="138"/>
      <c r="H74" s="138"/>
      <c r="I74" s="138"/>
      <c r="J74" s="139">
        <f>J375</f>
        <v>0</v>
      </c>
      <c r="K74" s="136"/>
      <c r="L74" s="140"/>
    </row>
    <row r="75" spans="2:12" s="10" customFormat="1" ht="19.899999999999999" customHeight="1">
      <c r="B75" s="135"/>
      <c r="C75" s="136"/>
      <c r="D75" s="137" t="s">
        <v>108</v>
      </c>
      <c r="E75" s="138"/>
      <c r="F75" s="138"/>
      <c r="G75" s="138"/>
      <c r="H75" s="138"/>
      <c r="I75" s="138"/>
      <c r="J75" s="139">
        <f>J421</f>
        <v>0</v>
      </c>
      <c r="K75" s="136"/>
      <c r="L75" s="140"/>
    </row>
    <row r="76" spans="2:12" s="10" customFormat="1" ht="19.899999999999999" customHeight="1">
      <c r="B76" s="135"/>
      <c r="C76" s="136"/>
      <c r="D76" s="137" t="s">
        <v>109</v>
      </c>
      <c r="E76" s="138"/>
      <c r="F76" s="138"/>
      <c r="G76" s="138"/>
      <c r="H76" s="138"/>
      <c r="I76" s="138"/>
      <c r="J76" s="139">
        <f>J434</f>
        <v>0</v>
      </c>
      <c r="K76" s="136"/>
      <c r="L76" s="140"/>
    </row>
    <row r="77" spans="2:12" s="10" customFormat="1" ht="19.899999999999999" customHeight="1">
      <c r="B77" s="135"/>
      <c r="C77" s="136"/>
      <c r="D77" s="137" t="s">
        <v>110</v>
      </c>
      <c r="E77" s="138"/>
      <c r="F77" s="138"/>
      <c r="G77" s="138"/>
      <c r="H77" s="138"/>
      <c r="I77" s="138"/>
      <c r="J77" s="139">
        <f>J450</f>
        <v>0</v>
      </c>
      <c r="K77" s="136"/>
      <c r="L77" s="140"/>
    </row>
    <row r="78" spans="2:12" s="10" customFormat="1" ht="19.899999999999999" customHeight="1">
      <c r="B78" s="135"/>
      <c r="C78" s="136"/>
      <c r="D78" s="137" t="s">
        <v>111</v>
      </c>
      <c r="E78" s="138"/>
      <c r="F78" s="138"/>
      <c r="G78" s="138"/>
      <c r="H78" s="138"/>
      <c r="I78" s="138"/>
      <c r="J78" s="139">
        <f>J474</f>
        <v>0</v>
      </c>
      <c r="K78" s="136"/>
      <c r="L78" s="140"/>
    </row>
    <row r="79" spans="2:12" s="10" customFormat="1" ht="19.899999999999999" customHeight="1">
      <c r="B79" s="135"/>
      <c r="C79" s="136"/>
      <c r="D79" s="137" t="s">
        <v>112</v>
      </c>
      <c r="E79" s="138"/>
      <c r="F79" s="138"/>
      <c r="G79" s="138"/>
      <c r="H79" s="138"/>
      <c r="I79" s="138"/>
      <c r="J79" s="139">
        <f>J481</f>
        <v>0</v>
      </c>
      <c r="K79" s="136"/>
      <c r="L79" s="140"/>
    </row>
    <row r="80" spans="2:12" s="10" customFormat="1" ht="19.899999999999999" customHeight="1">
      <c r="B80" s="135"/>
      <c r="C80" s="136"/>
      <c r="D80" s="137" t="s">
        <v>113</v>
      </c>
      <c r="E80" s="138"/>
      <c r="F80" s="138"/>
      <c r="G80" s="138"/>
      <c r="H80" s="138"/>
      <c r="I80" s="138"/>
      <c r="J80" s="139">
        <f>J506</f>
        <v>0</v>
      </c>
      <c r="K80" s="136"/>
      <c r="L80" s="140"/>
    </row>
    <row r="81" spans="1:31" s="10" customFormat="1" ht="19.899999999999999" customHeight="1">
      <c r="B81" s="135"/>
      <c r="C81" s="136"/>
      <c r="D81" s="137" t="s">
        <v>114</v>
      </c>
      <c r="E81" s="138"/>
      <c r="F81" s="138"/>
      <c r="G81" s="138"/>
      <c r="H81" s="138"/>
      <c r="I81" s="138"/>
      <c r="J81" s="139">
        <f>J543</f>
        <v>0</v>
      </c>
      <c r="K81" s="136"/>
      <c r="L81" s="140"/>
    </row>
    <row r="82" spans="1:31" s="10" customFormat="1" ht="19.899999999999999" customHeight="1">
      <c r="B82" s="135"/>
      <c r="C82" s="136"/>
      <c r="D82" s="137" t="s">
        <v>115</v>
      </c>
      <c r="E82" s="138"/>
      <c r="F82" s="138"/>
      <c r="G82" s="138"/>
      <c r="H82" s="138"/>
      <c r="I82" s="138"/>
      <c r="J82" s="139">
        <f>J556</f>
        <v>0</v>
      </c>
      <c r="K82" s="136"/>
      <c r="L82" s="140"/>
    </row>
    <row r="83" spans="1:31" s="9" customFormat="1" ht="24.95" customHeight="1">
      <c r="B83" s="129"/>
      <c r="C83" s="130"/>
      <c r="D83" s="131" t="s">
        <v>116</v>
      </c>
      <c r="E83" s="132"/>
      <c r="F83" s="132"/>
      <c r="G83" s="132"/>
      <c r="H83" s="132"/>
      <c r="I83" s="132"/>
      <c r="J83" s="133">
        <f>J574</f>
        <v>0</v>
      </c>
      <c r="K83" s="130"/>
      <c r="L83" s="134"/>
    </row>
    <row r="84" spans="1:31" s="9" customFormat="1" ht="24.95" customHeight="1">
      <c r="B84" s="129"/>
      <c r="C84" s="130"/>
      <c r="D84" s="131" t="s">
        <v>117</v>
      </c>
      <c r="E84" s="132"/>
      <c r="F84" s="132"/>
      <c r="G84" s="132"/>
      <c r="H84" s="132"/>
      <c r="I84" s="132"/>
      <c r="J84" s="133">
        <f>J577</f>
        <v>0</v>
      </c>
      <c r="K84" s="130"/>
      <c r="L84" s="134"/>
    </row>
    <row r="85" spans="1:31" s="10" customFormat="1" ht="19.899999999999999" customHeight="1">
      <c r="B85" s="135"/>
      <c r="C85" s="136"/>
      <c r="D85" s="137" t="s">
        <v>118</v>
      </c>
      <c r="E85" s="138"/>
      <c r="F85" s="138"/>
      <c r="G85" s="138"/>
      <c r="H85" s="138"/>
      <c r="I85" s="138"/>
      <c r="J85" s="139">
        <f>J578</f>
        <v>0</v>
      </c>
      <c r="K85" s="136"/>
      <c r="L85" s="140"/>
    </row>
    <row r="86" spans="1:31" s="10" customFormat="1" ht="19.899999999999999" customHeight="1">
      <c r="B86" s="135"/>
      <c r="C86" s="136"/>
      <c r="D86" s="137" t="s">
        <v>119</v>
      </c>
      <c r="E86" s="138"/>
      <c r="F86" s="138"/>
      <c r="G86" s="138"/>
      <c r="H86" s="138"/>
      <c r="I86" s="138"/>
      <c r="J86" s="139">
        <f>J581</f>
        <v>0</v>
      </c>
      <c r="K86" s="136"/>
      <c r="L86" s="140"/>
    </row>
    <row r="87" spans="1:31" s="10" customFormat="1" ht="19.899999999999999" customHeight="1">
      <c r="B87" s="135"/>
      <c r="C87" s="136"/>
      <c r="D87" s="137" t="s">
        <v>120</v>
      </c>
      <c r="E87" s="138"/>
      <c r="F87" s="138"/>
      <c r="G87" s="138"/>
      <c r="H87" s="138"/>
      <c r="I87" s="138"/>
      <c r="J87" s="139">
        <f>J584</f>
        <v>0</v>
      </c>
      <c r="K87" s="136"/>
      <c r="L87" s="140"/>
    </row>
    <row r="88" spans="1:31" s="10" customFormat="1" ht="19.899999999999999" customHeight="1">
      <c r="B88" s="135"/>
      <c r="C88" s="136"/>
      <c r="D88" s="137" t="s">
        <v>121</v>
      </c>
      <c r="E88" s="138"/>
      <c r="F88" s="138"/>
      <c r="G88" s="138"/>
      <c r="H88" s="138"/>
      <c r="I88" s="138"/>
      <c r="J88" s="139">
        <f>J587</f>
        <v>0</v>
      </c>
      <c r="K88" s="136"/>
      <c r="L88" s="140"/>
    </row>
    <row r="89" spans="1:31" s="10" customFormat="1" ht="19.899999999999999" customHeight="1">
      <c r="B89" s="135"/>
      <c r="C89" s="136"/>
      <c r="D89" s="137" t="s">
        <v>122</v>
      </c>
      <c r="E89" s="138"/>
      <c r="F89" s="138"/>
      <c r="G89" s="138"/>
      <c r="H89" s="138"/>
      <c r="I89" s="138"/>
      <c r="J89" s="139">
        <f>J590</f>
        <v>0</v>
      </c>
      <c r="K89" s="136"/>
      <c r="L89" s="140"/>
    </row>
    <row r="90" spans="1:31" s="2" customFormat="1" ht="21.7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101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6.95" customHeight="1">
      <c r="A91" s="33"/>
      <c r="B91" s="46"/>
      <c r="C91" s="47"/>
      <c r="D91" s="47"/>
      <c r="E91" s="47"/>
      <c r="F91" s="47"/>
      <c r="G91" s="47"/>
      <c r="H91" s="47"/>
      <c r="I91" s="47"/>
      <c r="J91" s="47"/>
      <c r="K91" s="47"/>
      <c r="L91" s="101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5" spans="1:31" s="2" customFormat="1" ht="6.95" customHeight="1">
      <c r="A95" s="33"/>
      <c r="B95" s="48"/>
      <c r="C95" s="49"/>
      <c r="D95" s="49"/>
      <c r="E95" s="49"/>
      <c r="F95" s="49"/>
      <c r="G95" s="49"/>
      <c r="H95" s="49"/>
      <c r="I95" s="49"/>
      <c r="J95" s="49"/>
      <c r="K95" s="49"/>
      <c r="L95" s="101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4.95" customHeight="1">
      <c r="A96" s="33"/>
      <c r="B96" s="34"/>
      <c r="C96" s="22" t="s">
        <v>123</v>
      </c>
      <c r="D96" s="35"/>
      <c r="E96" s="35"/>
      <c r="F96" s="35"/>
      <c r="G96" s="35"/>
      <c r="H96" s="35"/>
      <c r="I96" s="35"/>
      <c r="J96" s="35"/>
      <c r="K96" s="35"/>
      <c r="L96" s="101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65" s="2" customFormat="1" ht="6.95" customHeight="1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101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65" s="2" customFormat="1" ht="12" customHeight="1">
      <c r="A98" s="33"/>
      <c r="B98" s="34"/>
      <c r="C98" s="28" t="s">
        <v>17</v>
      </c>
      <c r="D98" s="35"/>
      <c r="E98" s="35"/>
      <c r="F98" s="35"/>
      <c r="G98" s="35"/>
      <c r="H98" s="35"/>
      <c r="I98" s="35"/>
      <c r="J98" s="35"/>
      <c r="K98" s="35"/>
      <c r="L98" s="101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65" s="2" customFormat="1" ht="16.5" customHeight="1">
      <c r="A99" s="33"/>
      <c r="B99" s="34"/>
      <c r="C99" s="35"/>
      <c r="D99" s="35"/>
      <c r="E99" s="335" t="str">
        <f>E7</f>
        <v>SVČ Domeček - Oprava sociálního zařízení v pavilonu B - 3. NP</v>
      </c>
      <c r="F99" s="336"/>
      <c r="G99" s="336"/>
      <c r="H99" s="336"/>
      <c r="I99" s="35"/>
      <c r="J99" s="35"/>
      <c r="K99" s="35"/>
      <c r="L99" s="101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65" s="2" customFormat="1" ht="12" customHeight="1">
      <c r="A100" s="33"/>
      <c r="B100" s="34"/>
      <c r="C100" s="28" t="s">
        <v>87</v>
      </c>
      <c r="D100" s="35"/>
      <c r="E100" s="35"/>
      <c r="F100" s="35"/>
      <c r="G100" s="35"/>
      <c r="H100" s="35"/>
      <c r="I100" s="35"/>
      <c r="J100" s="35"/>
      <c r="K100" s="35"/>
      <c r="L100" s="101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16.5" customHeight="1">
      <c r="A101" s="33"/>
      <c r="B101" s="34"/>
      <c r="C101" s="35"/>
      <c r="D101" s="35"/>
      <c r="E101" s="307" t="str">
        <f>E9</f>
        <v>01 - Stavební část, ZTI, vytápění, elektroinstalace</v>
      </c>
      <c r="F101" s="337"/>
      <c r="G101" s="337"/>
      <c r="H101" s="337"/>
      <c r="I101" s="35"/>
      <c r="J101" s="35"/>
      <c r="K101" s="35"/>
      <c r="L101" s="101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6.95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101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12" customHeight="1">
      <c r="A103" s="33"/>
      <c r="B103" s="34"/>
      <c r="C103" s="28" t="s">
        <v>22</v>
      </c>
      <c r="D103" s="35"/>
      <c r="E103" s="35"/>
      <c r="F103" s="26" t="str">
        <f>F12</f>
        <v>Valašské Meziříčí</v>
      </c>
      <c r="G103" s="35"/>
      <c r="H103" s="35"/>
      <c r="I103" s="28" t="s">
        <v>24</v>
      </c>
      <c r="J103" s="58" t="str">
        <f>IF(J12="","",J12)</f>
        <v>15. 10. 2025</v>
      </c>
      <c r="K103" s="35"/>
      <c r="L103" s="101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6.95" customHeight="1">
      <c r="A104" s="33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101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5.2" customHeight="1">
      <c r="A105" s="33"/>
      <c r="B105" s="34"/>
      <c r="C105" s="28" t="s">
        <v>26</v>
      </c>
      <c r="D105" s="35"/>
      <c r="E105" s="35"/>
      <c r="F105" s="26" t="str">
        <f>E15</f>
        <v xml:space="preserve"> </v>
      </c>
      <c r="G105" s="35"/>
      <c r="H105" s="35"/>
      <c r="I105" s="28" t="s">
        <v>32</v>
      </c>
      <c r="J105" s="31" t="str">
        <f>E21</f>
        <v>S WHG s.r.o.</v>
      </c>
      <c r="K105" s="35"/>
      <c r="L105" s="101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15.2" customHeight="1">
      <c r="A106" s="33"/>
      <c r="B106" s="34"/>
      <c r="C106" s="28" t="s">
        <v>30</v>
      </c>
      <c r="D106" s="35"/>
      <c r="E106" s="35"/>
      <c r="F106" s="26" t="str">
        <f>IF(E18="","",E18)</f>
        <v>Vyplň údaj</v>
      </c>
      <c r="G106" s="35"/>
      <c r="H106" s="35"/>
      <c r="I106" s="28" t="s">
        <v>37</v>
      </c>
      <c r="J106" s="31" t="str">
        <f>E24</f>
        <v>Vojtěch Zeman</v>
      </c>
      <c r="K106" s="35"/>
      <c r="L106" s="101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10.3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101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11" customFormat="1" ht="29.25" customHeight="1">
      <c r="A108" s="141"/>
      <c r="B108" s="142"/>
      <c r="C108" s="143" t="s">
        <v>124</v>
      </c>
      <c r="D108" s="144" t="s">
        <v>60</v>
      </c>
      <c r="E108" s="144" t="s">
        <v>56</v>
      </c>
      <c r="F108" s="144" t="s">
        <v>57</v>
      </c>
      <c r="G108" s="144" t="s">
        <v>125</v>
      </c>
      <c r="H108" s="144" t="s">
        <v>126</v>
      </c>
      <c r="I108" s="144" t="s">
        <v>127</v>
      </c>
      <c r="J108" s="144" t="s">
        <v>91</v>
      </c>
      <c r="K108" s="145" t="s">
        <v>128</v>
      </c>
      <c r="L108" s="146"/>
      <c r="M108" s="67" t="s">
        <v>20</v>
      </c>
      <c r="N108" s="68" t="s">
        <v>45</v>
      </c>
      <c r="O108" s="68" t="s">
        <v>129</v>
      </c>
      <c r="P108" s="68" t="s">
        <v>130</v>
      </c>
      <c r="Q108" s="68" t="s">
        <v>131</v>
      </c>
      <c r="R108" s="68" t="s">
        <v>132</v>
      </c>
      <c r="S108" s="68" t="s">
        <v>133</v>
      </c>
      <c r="T108" s="69" t="s">
        <v>134</v>
      </c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</row>
    <row r="109" spans="1:65" s="2" customFormat="1" ht="22.9" customHeight="1">
      <c r="A109" s="33"/>
      <c r="B109" s="34"/>
      <c r="C109" s="74" t="s">
        <v>135</v>
      </c>
      <c r="D109" s="35"/>
      <c r="E109" s="35"/>
      <c r="F109" s="35"/>
      <c r="G109" s="35"/>
      <c r="H109" s="35"/>
      <c r="I109" s="35"/>
      <c r="J109" s="147">
        <f>BK109</f>
        <v>0</v>
      </c>
      <c r="K109" s="35"/>
      <c r="L109" s="38"/>
      <c r="M109" s="70"/>
      <c r="N109" s="148"/>
      <c r="O109" s="71"/>
      <c r="P109" s="149">
        <f>P110+P194+P574+P577</f>
        <v>0</v>
      </c>
      <c r="Q109" s="71"/>
      <c r="R109" s="149">
        <f>R110+R194+R574+R577</f>
        <v>10.91240822</v>
      </c>
      <c r="S109" s="71"/>
      <c r="T109" s="150">
        <f>T110+T194+T574+T577</f>
        <v>13.135642499999999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6" t="s">
        <v>74</v>
      </c>
      <c r="AU109" s="16" t="s">
        <v>92</v>
      </c>
      <c r="BK109" s="151">
        <f>BK110+BK194+BK574+BK577</f>
        <v>0</v>
      </c>
    </row>
    <row r="110" spans="1:65" s="12" customFormat="1" ht="25.9" customHeight="1">
      <c r="B110" s="152"/>
      <c r="C110" s="153"/>
      <c r="D110" s="154" t="s">
        <v>74</v>
      </c>
      <c r="E110" s="155" t="s">
        <v>136</v>
      </c>
      <c r="F110" s="155" t="s">
        <v>137</v>
      </c>
      <c r="G110" s="153"/>
      <c r="H110" s="153"/>
      <c r="I110" s="156"/>
      <c r="J110" s="157">
        <f>BK110</f>
        <v>0</v>
      </c>
      <c r="K110" s="153"/>
      <c r="L110" s="158"/>
      <c r="M110" s="159"/>
      <c r="N110" s="160"/>
      <c r="O110" s="160"/>
      <c r="P110" s="161">
        <f>P111+P127+P143+P182+P191</f>
        <v>0</v>
      </c>
      <c r="Q110" s="160"/>
      <c r="R110" s="161">
        <f>R111+R127+R143+R182+R191</f>
        <v>5.7502194500000012</v>
      </c>
      <c r="S110" s="160"/>
      <c r="T110" s="162">
        <f>T111+T127+T143+T182+T191</f>
        <v>6.4269780000000001</v>
      </c>
      <c r="AR110" s="163" t="s">
        <v>83</v>
      </c>
      <c r="AT110" s="164" t="s">
        <v>74</v>
      </c>
      <c r="AU110" s="164" t="s">
        <v>75</v>
      </c>
      <c r="AY110" s="163" t="s">
        <v>138</v>
      </c>
      <c r="BK110" s="165">
        <f>BK111+BK127+BK143+BK182+BK191</f>
        <v>0</v>
      </c>
    </row>
    <row r="111" spans="1:65" s="12" customFormat="1" ht="22.9" customHeight="1">
      <c r="B111" s="152"/>
      <c r="C111" s="153"/>
      <c r="D111" s="154" t="s">
        <v>74</v>
      </c>
      <c r="E111" s="166" t="s">
        <v>139</v>
      </c>
      <c r="F111" s="166" t="s">
        <v>140</v>
      </c>
      <c r="G111" s="153"/>
      <c r="H111" s="153"/>
      <c r="I111" s="156"/>
      <c r="J111" s="167">
        <f>BK111</f>
        <v>0</v>
      </c>
      <c r="K111" s="153"/>
      <c r="L111" s="158"/>
      <c r="M111" s="159"/>
      <c r="N111" s="160"/>
      <c r="O111" s="160"/>
      <c r="P111" s="161">
        <f>SUM(P112:P126)</f>
        <v>0</v>
      </c>
      <c r="Q111" s="160"/>
      <c r="R111" s="161">
        <f>SUM(R112:R126)</f>
        <v>1.8646013400000001</v>
      </c>
      <c r="S111" s="160"/>
      <c r="T111" s="162">
        <f>SUM(T112:T126)</f>
        <v>0</v>
      </c>
      <c r="AR111" s="163" t="s">
        <v>83</v>
      </c>
      <c r="AT111" s="164" t="s">
        <v>74</v>
      </c>
      <c r="AU111" s="164" t="s">
        <v>83</v>
      </c>
      <c r="AY111" s="163" t="s">
        <v>138</v>
      </c>
      <c r="BK111" s="165">
        <f>SUM(BK112:BK126)</f>
        <v>0</v>
      </c>
    </row>
    <row r="112" spans="1:65" s="2" customFormat="1" ht="33" customHeight="1">
      <c r="A112" s="33"/>
      <c r="B112" s="34"/>
      <c r="C112" s="168" t="s">
        <v>83</v>
      </c>
      <c r="D112" s="168" t="s">
        <v>141</v>
      </c>
      <c r="E112" s="169" t="s">
        <v>142</v>
      </c>
      <c r="F112" s="170" t="s">
        <v>143</v>
      </c>
      <c r="G112" s="171" t="s">
        <v>144</v>
      </c>
      <c r="H112" s="172">
        <v>8.0000000000000002E-3</v>
      </c>
      <c r="I112" s="173"/>
      <c r="J112" s="174">
        <f>ROUND(I112*H112,2)</f>
        <v>0</v>
      </c>
      <c r="K112" s="170" t="s">
        <v>145</v>
      </c>
      <c r="L112" s="38"/>
      <c r="M112" s="175" t="s">
        <v>20</v>
      </c>
      <c r="N112" s="176" t="s">
        <v>46</v>
      </c>
      <c r="O112" s="63"/>
      <c r="P112" s="177">
        <f>O112*H112</f>
        <v>0</v>
      </c>
      <c r="Q112" s="177">
        <v>1.9539999999999998E-2</v>
      </c>
      <c r="R112" s="177">
        <f>Q112*H112</f>
        <v>1.5631999999999999E-4</v>
      </c>
      <c r="S112" s="177">
        <v>0</v>
      </c>
      <c r="T112" s="178">
        <f>S112*H112</f>
        <v>0</v>
      </c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R112" s="179" t="s">
        <v>146</v>
      </c>
      <c r="AT112" s="179" t="s">
        <v>141</v>
      </c>
      <c r="AU112" s="179" t="s">
        <v>85</v>
      </c>
      <c r="AY112" s="16" t="s">
        <v>138</v>
      </c>
      <c r="BE112" s="180">
        <f>IF(N112="základní",J112,0)</f>
        <v>0</v>
      </c>
      <c r="BF112" s="180">
        <f>IF(N112="snížená",J112,0)</f>
        <v>0</v>
      </c>
      <c r="BG112" s="180">
        <f>IF(N112="zákl. přenesená",J112,0)</f>
        <v>0</v>
      </c>
      <c r="BH112" s="180">
        <f>IF(N112="sníž. přenesená",J112,0)</f>
        <v>0</v>
      </c>
      <c r="BI112" s="180">
        <f>IF(N112="nulová",J112,0)</f>
        <v>0</v>
      </c>
      <c r="BJ112" s="16" t="s">
        <v>83</v>
      </c>
      <c r="BK112" s="180">
        <f>ROUND(I112*H112,2)</f>
        <v>0</v>
      </c>
      <c r="BL112" s="16" t="s">
        <v>146</v>
      </c>
      <c r="BM112" s="179" t="s">
        <v>147</v>
      </c>
    </row>
    <row r="113" spans="1:65" s="2" customFormat="1" ht="11.25">
      <c r="A113" s="33"/>
      <c r="B113" s="34"/>
      <c r="C113" s="35"/>
      <c r="D113" s="181" t="s">
        <v>148</v>
      </c>
      <c r="E113" s="35"/>
      <c r="F113" s="182" t="s">
        <v>149</v>
      </c>
      <c r="G113" s="35"/>
      <c r="H113" s="35"/>
      <c r="I113" s="183"/>
      <c r="J113" s="35"/>
      <c r="K113" s="35"/>
      <c r="L113" s="38"/>
      <c r="M113" s="184"/>
      <c r="N113" s="185"/>
      <c r="O113" s="63"/>
      <c r="P113" s="63"/>
      <c r="Q113" s="63"/>
      <c r="R113" s="63"/>
      <c r="S113" s="63"/>
      <c r="T113" s="64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T113" s="16" t="s">
        <v>148</v>
      </c>
      <c r="AU113" s="16" t="s">
        <v>85</v>
      </c>
    </row>
    <row r="114" spans="1:65" s="2" customFormat="1" ht="24.2" customHeight="1">
      <c r="A114" s="33"/>
      <c r="B114" s="34"/>
      <c r="C114" s="186" t="s">
        <v>85</v>
      </c>
      <c r="D114" s="186" t="s">
        <v>150</v>
      </c>
      <c r="E114" s="187" t="s">
        <v>151</v>
      </c>
      <c r="F114" s="188" t="s">
        <v>152</v>
      </c>
      <c r="G114" s="189" t="s">
        <v>144</v>
      </c>
      <c r="H114" s="190">
        <v>2.3E-2</v>
      </c>
      <c r="I114" s="191"/>
      <c r="J114" s="192">
        <f>ROUND(I114*H114,2)</f>
        <v>0</v>
      </c>
      <c r="K114" s="188" t="s">
        <v>145</v>
      </c>
      <c r="L114" s="193"/>
      <c r="M114" s="194" t="s">
        <v>20</v>
      </c>
      <c r="N114" s="195" t="s">
        <v>46</v>
      </c>
      <c r="O114" s="63"/>
      <c r="P114" s="177">
        <f>O114*H114</f>
        <v>0</v>
      </c>
      <c r="Q114" s="177">
        <v>1</v>
      </c>
      <c r="R114" s="177">
        <f>Q114*H114</f>
        <v>2.3E-2</v>
      </c>
      <c r="S114" s="177">
        <v>0</v>
      </c>
      <c r="T114" s="178">
        <f>S114*H114</f>
        <v>0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179" t="s">
        <v>153</v>
      </c>
      <c r="AT114" s="179" t="s">
        <v>150</v>
      </c>
      <c r="AU114" s="179" t="s">
        <v>85</v>
      </c>
      <c r="AY114" s="16" t="s">
        <v>138</v>
      </c>
      <c r="BE114" s="180">
        <f>IF(N114="základní",J114,0)</f>
        <v>0</v>
      </c>
      <c r="BF114" s="180">
        <f>IF(N114="snížená",J114,0)</f>
        <v>0</v>
      </c>
      <c r="BG114" s="180">
        <f>IF(N114="zákl. přenesená",J114,0)</f>
        <v>0</v>
      </c>
      <c r="BH114" s="180">
        <f>IF(N114="sníž. přenesená",J114,0)</f>
        <v>0</v>
      </c>
      <c r="BI114" s="180">
        <f>IF(N114="nulová",J114,0)</f>
        <v>0</v>
      </c>
      <c r="BJ114" s="16" t="s">
        <v>83</v>
      </c>
      <c r="BK114" s="180">
        <f>ROUND(I114*H114,2)</f>
        <v>0</v>
      </c>
      <c r="BL114" s="16" t="s">
        <v>146</v>
      </c>
      <c r="BM114" s="179" t="s">
        <v>154</v>
      </c>
    </row>
    <row r="115" spans="1:65" s="2" customFormat="1" ht="37.9" customHeight="1">
      <c r="A115" s="33"/>
      <c r="B115" s="34"/>
      <c r="C115" s="168" t="s">
        <v>139</v>
      </c>
      <c r="D115" s="168" t="s">
        <v>141</v>
      </c>
      <c r="E115" s="169" t="s">
        <v>155</v>
      </c>
      <c r="F115" s="170" t="s">
        <v>156</v>
      </c>
      <c r="G115" s="171" t="s">
        <v>157</v>
      </c>
      <c r="H115" s="172">
        <v>1.073</v>
      </c>
      <c r="I115" s="173"/>
      <c r="J115" s="174">
        <f>ROUND(I115*H115,2)</f>
        <v>0</v>
      </c>
      <c r="K115" s="170" t="s">
        <v>145</v>
      </c>
      <c r="L115" s="38"/>
      <c r="M115" s="175" t="s">
        <v>20</v>
      </c>
      <c r="N115" s="176" t="s">
        <v>46</v>
      </c>
      <c r="O115" s="63"/>
      <c r="P115" s="177">
        <f>O115*H115</f>
        <v>0</v>
      </c>
      <c r="Q115" s="177">
        <v>5.2499999999999998E-2</v>
      </c>
      <c r="R115" s="177">
        <f>Q115*H115</f>
        <v>5.6332499999999994E-2</v>
      </c>
      <c r="S115" s="177">
        <v>0</v>
      </c>
      <c r="T115" s="178">
        <f>S115*H115</f>
        <v>0</v>
      </c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R115" s="179" t="s">
        <v>146</v>
      </c>
      <c r="AT115" s="179" t="s">
        <v>141</v>
      </c>
      <c r="AU115" s="179" t="s">
        <v>85</v>
      </c>
      <c r="AY115" s="16" t="s">
        <v>138</v>
      </c>
      <c r="BE115" s="180">
        <f>IF(N115="základní",J115,0)</f>
        <v>0</v>
      </c>
      <c r="BF115" s="180">
        <f>IF(N115="snížená",J115,0)</f>
        <v>0</v>
      </c>
      <c r="BG115" s="180">
        <f>IF(N115="zákl. přenesená",J115,0)</f>
        <v>0</v>
      </c>
      <c r="BH115" s="180">
        <f>IF(N115="sníž. přenesená",J115,0)</f>
        <v>0</v>
      </c>
      <c r="BI115" s="180">
        <f>IF(N115="nulová",J115,0)</f>
        <v>0</v>
      </c>
      <c r="BJ115" s="16" t="s">
        <v>83</v>
      </c>
      <c r="BK115" s="180">
        <f>ROUND(I115*H115,2)</f>
        <v>0</v>
      </c>
      <c r="BL115" s="16" t="s">
        <v>146</v>
      </c>
      <c r="BM115" s="179" t="s">
        <v>158</v>
      </c>
    </row>
    <row r="116" spans="1:65" s="2" customFormat="1" ht="11.25">
      <c r="A116" s="33"/>
      <c r="B116" s="34"/>
      <c r="C116" s="35"/>
      <c r="D116" s="181" t="s">
        <v>148</v>
      </c>
      <c r="E116" s="35"/>
      <c r="F116" s="182" t="s">
        <v>159</v>
      </c>
      <c r="G116" s="35"/>
      <c r="H116" s="35"/>
      <c r="I116" s="183"/>
      <c r="J116" s="35"/>
      <c r="K116" s="35"/>
      <c r="L116" s="38"/>
      <c r="M116" s="184"/>
      <c r="N116" s="185"/>
      <c r="O116" s="63"/>
      <c r="P116" s="63"/>
      <c r="Q116" s="63"/>
      <c r="R116" s="63"/>
      <c r="S116" s="63"/>
      <c r="T116" s="64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T116" s="16" t="s">
        <v>148</v>
      </c>
      <c r="AU116" s="16" t="s">
        <v>85</v>
      </c>
    </row>
    <row r="117" spans="1:65" s="2" customFormat="1" ht="21.75" customHeight="1">
      <c r="A117" s="33"/>
      <c r="B117" s="34"/>
      <c r="C117" s="168" t="s">
        <v>146</v>
      </c>
      <c r="D117" s="168" t="s">
        <v>141</v>
      </c>
      <c r="E117" s="169" t="s">
        <v>160</v>
      </c>
      <c r="F117" s="170" t="s">
        <v>161</v>
      </c>
      <c r="G117" s="171" t="s">
        <v>162</v>
      </c>
      <c r="H117" s="172">
        <v>8.67</v>
      </c>
      <c r="I117" s="173"/>
      <c r="J117" s="174">
        <f>ROUND(I117*H117,2)</f>
        <v>0</v>
      </c>
      <c r="K117" s="170" t="s">
        <v>145</v>
      </c>
      <c r="L117" s="38"/>
      <c r="M117" s="175" t="s">
        <v>20</v>
      </c>
      <c r="N117" s="176" t="s">
        <v>46</v>
      </c>
      <c r="O117" s="63"/>
      <c r="P117" s="177">
        <f>O117*H117</f>
        <v>0</v>
      </c>
      <c r="Q117" s="177">
        <v>2.0400000000000001E-3</v>
      </c>
      <c r="R117" s="177">
        <f>Q117*H117</f>
        <v>1.7686800000000003E-2</v>
      </c>
      <c r="S117" s="177">
        <v>0</v>
      </c>
      <c r="T117" s="178">
        <f>S117*H117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R117" s="179" t="s">
        <v>146</v>
      </c>
      <c r="AT117" s="179" t="s">
        <v>141</v>
      </c>
      <c r="AU117" s="179" t="s">
        <v>85</v>
      </c>
      <c r="AY117" s="16" t="s">
        <v>138</v>
      </c>
      <c r="BE117" s="180">
        <f>IF(N117="základní",J117,0)</f>
        <v>0</v>
      </c>
      <c r="BF117" s="180">
        <f>IF(N117="snížená",J117,0)</f>
        <v>0</v>
      </c>
      <c r="BG117" s="180">
        <f>IF(N117="zákl. přenesená",J117,0)</f>
        <v>0</v>
      </c>
      <c r="BH117" s="180">
        <f>IF(N117="sníž. přenesená",J117,0)</f>
        <v>0</v>
      </c>
      <c r="BI117" s="180">
        <f>IF(N117="nulová",J117,0)</f>
        <v>0</v>
      </c>
      <c r="BJ117" s="16" t="s">
        <v>83</v>
      </c>
      <c r="BK117" s="180">
        <f>ROUND(I117*H117,2)</f>
        <v>0</v>
      </c>
      <c r="BL117" s="16" t="s">
        <v>146</v>
      </c>
      <c r="BM117" s="179" t="s">
        <v>163</v>
      </c>
    </row>
    <row r="118" spans="1:65" s="2" customFormat="1" ht="11.25">
      <c r="A118" s="33"/>
      <c r="B118" s="34"/>
      <c r="C118" s="35"/>
      <c r="D118" s="181" t="s">
        <v>148</v>
      </c>
      <c r="E118" s="35"/>
      <c r="F118" s="182" t="s">
        <v>164</v>
      </c>
      <c r="G118" s="35"/>
      <c r="H118" s="35"/>
      <c r="I118" s="183"/>
      <c r="J118" s="35"/>
      <c r="K118" s="35"/>
      <c r="L118" s="38"/>
      <c r="M118" s="184"/>
      <c r="N118" s="185"/>
      <c r="O118" s="63"/>
      <c r="P118" s="63"/>
      <c r="Q118" s="63"/>
      <c r="R118" s="63"/>
      <c r="S118" s="63"/>
      <c r="T118" s="6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148</v>
      </c>
      <c r="AU118" s="16" t="s">
        <v>85</v>
      </c>
    </row>
    <row r="119" spans="1:65" s="2" customFormat="1" ht="24.2" customHeight="1">
      <c r="A119" s="33"/>
      <c r="B119" s="34"/>
      <c r="C119" s="168" t="s">
        <v>165</v>
      </c>
      <c r="D119" s="168" t="s">
        <v>141</v>
      </c>
      <c r="E119" s="169" t="s">
        <v>166</v>
      </c>
      <c r="F119" s="170" t="s">
        <v>167</v>
      </c>
      <c r="G119" s="171" t="s">
        <v>162</v>
      </c>
      <c r="H119" s="172">
        <v>11.52</v>
      </c>
      <c r="I119" s="173"/>
      <c r="J119" s="174">
        <f>ROUND(I119*H119,2)</f>
        <v>0</v>
      </c>
      <c r="K119" s="170" t="s">
        <v>145</v>
      </c>
      <c r="L119" s="38"/>
      <c r="M119" s="175" t="s">
        <v>20</v>
      </c>
      <c r="N119" s="176" t="s">
        <v>46</v>
      </c>
      <c r="O119" s="63"/>
      <c r="P119" s="177">
        <f>O119*H119</f>
        <v>0</v>
      </c>
      <c r="Q119" s="177">
        <v>3.0599999999999998E-3</v>
      </c>
      <c r="R119" s="177">
        <f>Q119*H119</f>
        <v>3.5251199999999996E-2</v>
      </c>
      <c r="S119" s="177">
        <v>0</v>
      </c>
      <c r="T119" s="178">
        <f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79" t="s">
        <v>146</v>
      </c>
      <c r="AT119" s="179" t="s">
        <v>141</v>
      </c>
      <c r="AU119" s="179" t="s">
        <v>85</v>
      </c>
      <c r="AY119" s="16" t="s">
        <v>138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16" t="s">
        <v>83</v>
      </c>
      <c r="BK119" s="180">
        <f>ROUND(I119*H119,2)</f>
        <v>0</v>
      </c>
      <c r="BL119" s="16" t="s">
        <v>146</v>
      </c>
      <c r="BM119" s="179" t="s">
        <v>168</v>
      </c>
    </row>
    <row r="120" spans="1:65" s="2" customFormat="1" ht="11.25">
      <c r="A120" s="33"/>
      <c r="B120" s="34"/>
      <c r="C120" s="35"/>
      <c r="D120" s="181" t="s">
        <v>148</v>
      </c>
      <c r="E120" s="35"/>
      <c r="F120" s="182" t="s">
        <v>169</v>
      </c>
      <c r="G120" s="35"/>
      <c r="H120" s="35"/>
      <c r="I120" s="183"/>
      <c r="J120" s="35"/>
      <c r="K120" s="35"/>
      <c r="L120" s="38"/>
      <c r="M120" s="184"/>
      <c r="N120" s="185"/>
      <c r="O120" s="63"/>
      <c r="P120" s="63"/>
      <c r="Q120" s="63"/>
      <c r="R120" s="63"/>
      <c r="S120" s="63"/>
      <c r="T120" s="6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148</v>
      </c>
      <c r="AU120" s="16" t="s">
        <v>85</v>
      </c>
    </row>
    <row r="121" spans="1:65" s="2" customFormat="1" ht="37.9" customHeight="1">
      <c r="A121" s="33"/>
      <c r="B121" s="34"/>
      <c r="C121" s="168" t="s">
        <v>170</v>
      </c>
      <c r="D121" s="168" t="s">
        <v>141</v>
      </c>
      <c r="E121" s="169" t="s">
        <v>171</v>
      </c>
      <c r="F121" s="170" t="s">
        <v>172</v>
      </c>
      <c r="G121" s="171" t="s">
        <v>157</v>
      </c>
      <c r="H121" s="172">
        <v>12.138</v>
      </c>
      <c r="I121" s="173"/>
      <c r="J121" s="174">
        <f>ROUND(I121*H121,2)</f>
        <v>0</v>
      </c>
      <c r="K121" s="170" t="s">
        <v>145</v>
      </c>
      <c r="L121" s="38"/>
      <c r="M121" s="175" t="s">
        <v>20</v>
      </c>
      <c r="N121" s="176" t="s">
        <v>46</v>
      </c>
      <c r="O121" s="63"/>
      <c r="P121" s="177">
        <f>O121*H121</f>
        <v>0</v>
      </c>
      <c r="Q121" s="177">
        <v>5.4600000000000003E-2</v>
      </c>
      <c r="R121" s="177">
        <f>Q121*H121</f>
        <v>0.66273480000000007</v>
      </c>
      <c r="S121" s="177">
        <v>0</v>
      </c>
      <c r="T121" s="178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79" t="s">
        <v>146</v>
      </c>
      <c r="AT121" s="179" t="s">
        <v>141</v>
      </c>
      <c r="AU121" s="179" t="s">
        <v>85</v>
      </c>
      <c r="AY121" s="16" t="s">
        <v>138</v>
      </c>
      <c r="BE121" s="180">
        <f>IF(N121="základní",J121,0)</f>
        <v>0</v>
      </c>
      <c r="BF121" s="180">
        <f>IF(N121="snížená",J121,0)</f>
        <v>0</v>
      </c>
      <c r="BG121" s="180">
        <f>IF(N121="zákl. přenesená",J121,0)</f>
        <v>0</v>
      </c>
      <c r="BH121" s="180">
        <f>IF(N121="sníž. přenesená",J121,0)</f>
        <v>0</v>
      </c>
      <c r="BI121" s="180">
        <f>IF(N121="nulová",J121,0)</f>
        <v>0</v>
      </c>
      <c r="BJ121" s="16" t="s">
        <v>83</v>
      </c>
      <c r="BK121" s="180">
        <f>ROUND(I121*H121,2)</f>
        <v>0</v>
      </c>
      <c r="BL121" s="16" t="s">
        <v>146</v>
      </c>
      <c r="BM121" s="179" t="s">
        <v>173</v>
      </c>
    </row>
    <row r="122" spans="1:65" s="2" customFormat="1" ht="11.25">
      <c r="A122" s="33"/>
      <c r="B122" s="34"/>
      <c r="C122" s="35"/>
      <c r="D122" s="181" t="s">
        <v>148</v>
      </c>
      <c r="E122" s="35"/>
      <c r="F122" s="182" t="s">
        <v>174</v>
      </c>
      <c r="G122" s="35"/>
      <c r="H122" s="35"/>
      <c r="I122" s="183"/>
      <c r="J122" s="35"/>
      <c r="K122" s="35"/>
      <c r="L122" s="38"/>
      <c r="M122" s="184"/>
      <c r="N122" s="185"/>
      <c r="O122" s="63"/>
      <c r="P122" s="63"/>
      <c r="Q122" s="63"/>
      <c r="R122" s="63"/>
      <c r="S122" s="63"/>
      <c r="T122" s="64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148</v>
      </c>
      <c r="AU122" s="16" t="s">
        <v>85</v>
      </c>
    </row>
    <row r="123" spans="1:65" s="2" customFormat="1" ht="37.9" customHeight="1">
      <c r="A123" s="33"/>
      <c r="B123" s="34"/>
      <c r="C123" s="168" t="s">
        <v>175</v>
      </c>
      <c r="D123" s="168" t="s">
        <v>141</v>
      </c>
      <c r="E123" s="169" t="s">
        <v>176</v>
      </c>
      <c r="F123" s="170" t="s">
        <v>177</v>
      </c>
      <c r="G123" s="171" t="s">
        <v>157</v>
      </c>
      <c r="H123" s="172">
        <v>6.6989999999999998</v>
      </c>
      <c r="I123" s="173"/>
      <c r="J123" s="174">
        <f>ROUND(I123*H123,2)</f>
        <v>0</v>
      </c>
      <c r="K123" s="170" t="s">
        <v>145</v>
      </c>
      <c r="L123" s="38"/>
      <c r="M123" s="175" t="s">
        <v>20</v>
      </c>
      <c r="N123" s="176" t="s">
        <v>46</v>
      </c>
      <c r="O123" s="63"/>
      <c r="P123" s="177">
        <f>O123*H123</f>
        <v>0</v>
      </c>
      <c r="Q123" s="177">
        <v>7.3480000000000004E-2</v>
      </c>
      <c r="R123" s="177">
        <f>Q123*H123</f>
        <v>0.49224252000000002</v>
      </c>
      <c r="S123" s="177">
        <v>0</v>
      </c>
      <c r="T123" s="178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79" t="s">
        <v>146</v>
      </c>
      <c r="AT123" s="179" t="s">
        <v>141</v>
      </c>
      <c r="AU123" s="179" t="s">
        <v>85</v>
      </c>
      <c r="AY123" s="16" t="s">
        <v>138</v>
      </c>
      <c r="BE123" s="180">
        <f>IF(N123="základní",J123,0)</f>
        <v>0</v>
      </c>
      <c r="BF123" s="180">
        <f>IF(N123="snížená",J123,0)</f>
        <v>0</v>
      </c>
      <c r="BG123" s="180">
        <f>IF(N123="zákl. přenesená",J123,0)</f>
        <v>0</v>
      </c>
      <c r="BH123" s="180">
        <f>IF(N123="sníž. přenesená",J123,0)</f>
        <v>0</v>
      </c>
      <c r="BI123" s="180">
        <f>IF(N123="nulová",J123,0)</f>
        <v>0</v>
      </c>
      <c r="BJ123" s="16" t="s">
        <v>83</v>
      </c>
      <c r="BK123" s="180">
        <f>ROUND(I123*H123,2)</f>
        <v>0</v>
      </c>
      <c r="BL123" s="16" t="s">
        <v>146</v>
      </c>
      <c r="BM123" s="179" t="s">
        <v>178</v>
      </c>
    </row>
    <row r="124" spans="1:65" s="2" customFormat="1" ht="11.25">
      <c r="A124" s="33"/>
      <c r="B124" s="34"/>
      <c r="C124" s="35"/>
      <c r="D124" s="181" t="s">
        <v>148</v>
      </c>
      <c r="E124" s="35"/>
      <c r="F124" s="182" t="s">
        <v>179</v>
      </c>
      <c r="G124" s="35"/>
      <c r="H124" s="35"/>
      <c r="I124" s="183"/>
      <c r="J124" s="35"/>
      <c r="K124" s="35"/>
      <c r="L124" s="38"/>
      <c r="M124" s="184"/>
      <c r="N124" s="185"/>
      <c r="O124" s="63"/>
      <c r="P124" s="63"/>
      <c r="Q124" s="63"/>
      <c r="R124" s="63"/>
      <c r="S124" s="63"/>
      <c r="T124" s="64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148</v>
      </c>
      <c r="AU124" s="16" t="s">
        <v>85</v>
      </c>
    </row>
    <row r="125" spans="1:65" s="2" customFormat="1" ht="37.9" customHeight="1">
      <c r="A125" s="33"/>
      <c r="B125" s="34"/>
      <c r="C125" s="168" t="s">
        <v>153</v>
      </c>
      <c r="D125" s="168" t="s">
        <v>141</v>
      </c>
      <c r="E125" s="169" t="s">
        <v>180</v>
      </c>
      <c r="F125" s="170" t="s">
        <v>181</v>
      </c>
      <c r="G125" s="171" t="s">
        <v>157</v>
      </c>
      <c r="H125" s="172">
        <v>6.92</v>
      </c>
      <c r="I125" s="173"/>
      <c r="J125" s="174">
        <f>ROUND(I125*H125,2)</f>
        <v>0</v>
      </c>
      <c r="K125" s="170" t="s">
        <v>145</v>
      </c>
      <c r="L125" s="38"/>
      <c r="M125" s="175" t="s">
        <v>20</v>
      </c>
      <c r="N125" s="176" t="s">
        <v>46</v>
      </c>
      <c r="O125" s="63"/>
      <c r="P125" s="177">
        <f>O125*H125</f>
        <v>0</v>
      </c>
      <c r="Q125" s="177">
        <v>8.3409999999999998E-2</v>
      </c>
      <c r="R125" s="177">
        <f>Q125*H125</f>
        <v>0.57719719999999997</v>
      </c>
      <c r="S125" s="177">
        <v>0</v>
      </c>
      <c r="T125" s="178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79" t="s">
        <v>146</v>
      </c>
      <c r="AT125" s="179" t="s">
        <v>141</v>
      </c>
      <c r="AU125" s="179" t="s">
        <v>85</v>
      </c>
      <c r="AY125" s="16" t="s">
        <v>138</v>
      </c>
      <c r="BE125" s="180">
        <f>IF(N125="základní",J125,0)</f>
        <v>0</v>
      </c>
      <c r="BF125" s="180">
        <f>IF(N125="snížená",J125,0)</f>
        <v>0</v>
      </c>
      <c r="BG125" s="180">
        <f>IF(N125="zákl. přenesená",J125,0)</f>
        <v>0</v>
      </c>
      <c r="BH125" s="180">
        <f>IF(N125="sníž. přenesená",J125,0)</f>
        <v>0</v>
      </c>
      <c r="BI125" s="180">
        <f>IF(N125="nulová",J125,0)</f>
        <v>0</v>
      </c>
      <c r="BJ125" s="16" t="s">
        <v>83</v>
      </c>
      <c r="BK125" s="180">
        <f>ROUND(I125*H125,2)</f>
        <v>0</v>
      </c>
      <c r="BL125" s="16" t="s">
        <v>146</v>
      </c>
      <c r="BM125" s="179" t="s">
        <v>182</v>
      </c>
    </row>
    <row r="126" spans="1:65" s="2" customFormat="1" ht="11.25">
      <c r="A126" s="33"/>
      <c r="B126" s="34"/>
      <c r="C126" s="35"/>
      <c r="D126" s="181" t="s">
        <v>148</v>
      </c>
      <c r="E126" s="35"/>
      <c r="F126" s="182" t="s">
        <v>183</v>
      </c>
      <c r="G126" s="35"/>
      <c r="H126" s="35"/>
      <c r="I126" s="183"/>
      <c r="J126" s="35"/>
      <c r="K126" s="35"/>
      <c r="L126" s="38"/>
      <c r="M126" s="184"/>
      <c r="N126" s="185"/>
      <c r="O126" s="63"/>
      <c r="P126" s="63"/>
      <c r="Q126" s="63"/>
      <c r="R126" s="63"/>
      <c r="S126" s="63"/>
      <c r="T126" s="64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148</v>
      </c>
      <c r="AU126" s="16" t="s">
        <v>85</v>
      </c>
    </row>
    <row r="127" spans="1:65" s="12" customFormat="1" ht="22.9" customHeight="1">
      <c r="B127" s="152"/>
      <c r="C127" s="153"/>
      <c r="D127" s="154" t="s">
        <v>74</v>
      </c>
      <c r="E127" s="166" t="s">
        <v>170</v>
      </c>
      <c r="F127" s="166" t="s">
        <v>184</v>
      </c>
      <c r="G127" s="153"/>
      <c r="H127" s="153"/>
      <c r="I127" s="156"/>
      <c r="J127" s="167">
        <f>BK127</f>
        <v>0</v>
      </c>
      <c r="K127" s="153"/>
      <c r="L127" s="158"/>
      <c r="M127" s="159"/>
      <c r="N127" s="160"/>
      <c r="O127" s="160"/>
      <c r="P127" s="161">
        <f>SUM(P128:P142)</f>
        <v>0</v>
      </c>
      <c r="Q127" s="160"/>
      <c r="R127" s="161">
        <f>SUM(R128:R142)</f>
        <v>3.8842317100000008</v>
      </c>
      <c r="S127" s="160"/>
      <c r="T127" s="162">
        <f>SUM(T128:T142)</f>
        <v>0</v>
      </c>
      <c r="AR127" s="163" t="s">
        <v>83</v>
      </c>
      <c r="AT127" s="164" t="s">
        <v>74</v>
      </c>
      <c r="AU127" s="164" t="s">
        <v>83</v>
      </c>
      <c r="AY127" s="163" t="s">
        <v>138</v>
      </c>
      <c r="BK127" s="165">
        <f>SUM(BK128:BK142)</f>
        <v>0</v>
      </c>
    </row>
    <row r="128" spans="1:65" s="2" customFormat="1" ht="37.9" customHeight="1">
      <c r="A128" s="33"/>
      <c r="B128" s="34"/>
      <c r="C128" s="168" t="s">
        <v>185</v>
      </c>
      <c r="D128" s="168" t="s">
        <v>141</v>
      </c>
      <c r="E128" s="169" t="s">
        <v>186</v>
      </c>
      <c r="F128" s="170" t="s">
        <v>187</v>
      </c>
      <c r="G128" s="171" t="s">
        <v>157</v>
      </c>
      <c r="H128" s="172">
        <v>91.667000000000002</v>
      </c>
      <c r="I128" s="173"/>
      <c r="J128" s="174">
        <f>ROUND(I128*H128,2)</f>
        <v>0</v>
      </c>
      <c r="K128" s="170" t="s">
        <v>145</v>
      </c>
      <c r="L128" s="38"/>
      <c r="M128" s="175" t="s">
        <v>20</v>
      </c>
      <c r="N128" s="176" t="s">
        <v>46</v>
      </c>
      <c r="O128" s="63"/>
      <c r="P128" s="177">
        <f>O128*H128</f>
        <v>0</v>
      </c>
      <c r="Q128" s="177">
        <v>4.3800000000000002E-3</v>
      </c>
      <c r="R128" s="177">
        <f>Q128*H128</f>
        <v>0.40150146000000003</v>
      </c>
      <c r="S128" s="177">
        <v>0</v>
      </c>
      <c r="T128" s="17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146</v>
      </c>
      <c r="AT128" s="179" t="s">
        <v>141</v>
      </c>
      <c r="AU128" s="179" t="s">
        <v>85</v>
      </c>
      <c r="AY128" s="16" t="s">
        <v>138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16" t="s">
        <v>83</v>
      </c>
      <c r="BK128" s="180">
        <f>ROUND(I128*H128,2)</f>
        <v>0</v>
      </c>
      <c r="BL128" s="16" t="s">
        <v>146</v>
      </c>
      <c r="BM128" s="179" t="s">
        <v>188</v>
      </c>
    </row>
    <row r="129" spans="1:65" s="2" customFormat="1" ht="11.25">
      <c r="A129" s="33"/>
      <c r="B129" s="34"/>
      <c r="C129" s="35"/>
      <c r="D129" s="181" t="s">
        <v>148</v>
      </c>
      <c r="E129" s="35"/>
      <c r="F129" s="182" t="s">
        <v>189</v>
      </c>
      <c r="G129" s="35"/>
      <c r="H129" s="35"/>
      <c r="I129" s="183"/>
      <c r="J129" s="35"/>
      <c r="K129" s="35"/>
      <c r="L129" s="38"/>
      <c r="M129" s="184"/>
      <c r="N129" s="185"/>
      <c r="O129" s="63"/>
      <c r="P129" s="63"/>
      <c r="Q129" s="63"/>
      <c r="R129" s="63"/>
      <c r="S129" s="63"/>
      <c r="T129" s="64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148</v>
      </c>
      <c r="AU129" s="16" t="s">
        <v>85</v>
      </c>
    </row>
    <row r="130" spans="1:65" s="2" customFormat="1" ht="24.2" customHeight="1">
      <c r="A130" s="33"/>
      <c r="B130" s="34"/>
      <c r="C130" s="168" t="s">
        <v>190</v>
      </c>
      <c r="D130" s="168" t="s">
        <v>141</v>
      </c>
      <c r="E130" s="169" t="s">
        <v>191</v>
      </c>
      <c r="F130" s="170" t="s">
        <v>192</v>
      </c>
      <c r="G130" s="171" t="s">
        <v>157</v>
      </c>
      <c r="H130" s="172">
        <v>4.3040000000000003</v>
      </c>
      <c r="I130" s="173"/>
      <c r="J130" s="174">
        <f>ROUND(I130*H130,2)</f>
        <v>0</v>
      </c>
      <c r="K130" s="170" t="s">
        <v>145</v>
      </c>
      <c r="L130" s="38"/>
      <c r="M130" s="175" t="s">
        <v>20</v>
      </c>
      <c r="N130" s="176" t="s">
        <v>46</v>
      </c>
      <c r="O130" s="63"/>
      <c r="P130" s="177">
        <f>O130*H130</f>
        <v>0</v>
      </c>
      <c r="Q130" s="177">
        <v>3.7999999999999999E-2</v>
      </c>
      <c r="R130" s="177">
        <f>Q130*H130</f>
        <v>0.163552</v>
      </c>
      <c r="S130" s="177">
        <v>0</v>
      </c>
      <c r="T130" s="178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9" t="s">
        <v>146</v>
      </c>
      <c r="AT130" s="179" t="s">
        <v>141</v>
      </c>
      <c r="AU130" s="179" t="s">
        <v>85</v>
      </c>
      <c r="AY130" s="16" t="s">
        <v>138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6" t="s">
        <v>83</v>
      </c>
      <c r="BK130" s="180">
        <f>ROUND(I130*H130,2)</f>
        <v>0</v>
      </c>
      <c r="BL130" s="16" t="s">
        <v>146</v>
      </c>
      <c r="BM130" s="179" t="s">
        <v>193</v>
      </c>
    </row>
    <row r="131" spans="1:65" s="2" customFormat="1" ht="11.25">
      <c r="A131" s="33"/>
      <c r="B131" s="34"/>
      <c r="C131" s="35"/>
      <c r="D131" s="181" t="s">
        <v>148</v>
      </c>
      <c r="E131" s="35"/>
      <c r="F131" s="182" t="s">
        <v>194</v>
      </c>
      <c r="G131" s="35"/>
      <c r="H131" s="35"/>
      <c r="I131" s="183"/>
      <c r="J131" s="35"/>
      <c r="K131" s="35"/>
      <c r="L131" s="38"/>
      <c r="M131" s="184"/>
      <c r="N131" s="185"/>
      <c r="O131" s="63"/>
      <c r="P131" s="63"/>
      <c r="Q131" s="63"/>
      <c r="R131" s="63"/>
      <c r="S131" s="63"/>
      <c r="T131" s="64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148</v>
      </c>
      <c r="AU131" s="16" t="s">
        <v>85</v>
      </c>
    </row>
    <row r="132" spans="1:65" s="2" customFormat="1" ht="37.9" customHeight="1">
      <c r="A132" s="33"/>
      <c r="B132" s="34"/>
      <c r="C132" s="168" t="s">
        <v>195</v>
      </c>
      <c r="D132" s="168" t="s">
        <v>141</v>
      </c>
      <c r="E132" s="169" t="s">
        <v>196</v>
      </c>
      <c r="F132" s="170" t="s">
        <v>197</v>
      </c>
      <c r="G132" s="171" t="s">
        <v>157</v>
      </c>
      <c r="H132" s="172">
        <v>55.843000000000004</v>
      </c>
      <c r="I132" s="173"/>
      <c r="J132" s="174">
        <f>ROUND(I132*H132,2)</f>
        <v>0</v>
      </c>
      <c r="K132" s="170" t="s">
        <v>145</v>
      </c>
      <c r="L132" s="38"/>
      <c r="M132" s="175" t="s">
        <v>20</v>
      </c>
      <c r="N132" s="176" t="s">
        <v>46</v>
      </c>
      <c r="O132" s="63"/>
      <c r="P132" s="177">
        <f>O132*H132</f>
        <v>0</v>
      </c>
      <c r="Q132" s="177">
        <v>1.575E-2</v>
      </c>
      <c r="R132" s="177">
        <f>Q132*H132</f>
        <v>0.87952725000000009</v>
      </c>
      <c r="S132" s="177">
        <v>0</v>
      </c>
      <c r="T132" s="17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146</v>
      </c>
      <c r="AT132" s="179" t="s">
        <v>141</v>
      </c>
      <c r="AU132" s="179" t="s">
        <v>85</v>
      </c>
      <c r="AY132" s="16" t="s">
        <v>138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6" t="s">
        <v>83</v>
      </c>
      <c r="BK132" s="180">
        <f>ROUND(I132*H132,2)</f>
        <v>0</v>
      </c>
      <c r="BL132" s="16" t="s">
        <v>146</v>
      </c>
      <c r="BM132" s="179" t="s">
        <v>198</v>
      </c>
    </row>
    <row r="133" spans="1:65" s="2" customFormat="1" ht="11.25">
      <c r="A133" s="33"/>
      <c r="B133" s="34"/>
      <c r="C133" s="35"/>
      <c r="D133" s="181" t="s">
        <v>148</v>
      </c>
      <c r="E133" s="35"/>
      <c r="F133" s="182" t="s">
        <v>199</v>
      </c>
      <c r="G133" s="35"/>
      <c r="H133" s="35"/>
      <c r="I133" s="183"/>
      <c r="J133" s="35"/>
      <c r="K133" s="35"/>
      <c r="L133" s="38"/>
      <c r="M133" s="184"/>
      <c r="N133" s="185"/>
      <c r="O133" s="63"/>
      <c r="P133" s="63"/>
      <c r="Q133" s="63"/>
      <c r="R133" s="63"/>
      <c r="S133" s="63"/>
      <c r="T133" s="64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148</v>
      </c>
      <c r="AU133" s="16" t="s">
        <v>85</v>
      </c>
    </row>
    <row r="134" spans="1:65" s="2" customFormat="1" ht="24.2" customHeight="1">
      <c r="A134" s="33"/>
      <c r="B134" s="34"/>
      <c r="C134" s="168" t="s">
        <v>9</v>
      </c>
      <c r="D134" s="168" t="s">
        <v>141</v>
      </c>
      <c r="E134" s="169" t="s">
        <v>200</v>
      </c>
      <c r="F134" s="170" t="s">
        <v>201</v>
      </c>
      <c r="G134" s="171" t="s">
        <v>157</v>
      </c>
      <c r="H134" s="172">
        <v>91.667000000000002</v>
      </c>
      <c r="I134" s="173"/>
      <c r="J134" s="174">
        <f>ROUND(I134*H134,2)</f>
        <v>0</v>
      </c>
      <c r="K134" s="170" t="s">
        <v>145</v>
      </c>
      <c r="L134" s="38"/>
      <c r="M134" s="175" t="s">
        <v>20</v>
      </c>
      <c r="N134" s="176" t="s">
        <v>46</v>
      </c>
      <c r="O134" s="63"/>
      <c r="P134" s="177">
        <f>O134*H134</f>
        <v>0</v>
      </c>
      <c r="Q134" s="177">
        <v>3.0000000000000001E-3</v>
      </c>
      <c r="R134" s="177">
        <f>Q134*H134</f>
        <v>0.275001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146</v>
      </c>
      <c r="AT134" s="179" t="s">
        <v>141</v>
      </c>
      <c r="AU134" s="179" t="s">
        <v>85</v>
      </c>
      <c r="AY134" s="16" t="s">
        <v>138</v>
      </c>
      <c r="BE134" s="180">
        <f>IF(N134="základní",J134,0)</f>
        <v>0</v>
      </c>
      <c r="BF134" s="180">
        <f>IF(N134="snížená",J134,0)</f>
        <v>0</v>
      </c>
      <c r="BG134" s="180">
        <f>IF(N134="zákl. přenesená",J134,0)</f>
        <v>0</v>
      </c>
      <c r="BH134" s="180">
        <f>IF(N134="sníž. přenesená",J134,0)</f>
        <v>0</v>
      </c>
      <c r="BI134" s="180">
        <f>IF(N134="nulová",J134,0)</f>
        <v>0</v>
      </c>
      <c r="BJ134" s="16" t="s">
        <v>83</v>
      </c>
      <c r="BK134" s="180">
        <f>ROUND(I134*H134,2)</f>
        <v>0</v>
      </c>
      <c r="BL134" s="16" t="s">
        <v>146</v>
      </c>
      <c r="BM134" s="179" t="s">
        <v>202</v>
      </c>
    </row>
    <row r="135" spans="1:65" s="2" customFormat="1" ht="11.25">
      <c r="A135" s="33"/>
      <c r="B135" s="34"/>
      <c r="C135" s="35"/>
      <c r="D135" s="181" t="s">
        <v>148</v>
      </c>
      <c r="E135" s="35"/>
      <c r="F135" s="182" t="s">
        <v>203</v>
      </c>
      <c r="G135" s="35"/>
      <c r="H135" s="35"/>
      <c r="I135" s="183"/>
      <c r="J135" s="35"/>
      <c r="K135" s="35"/>
      <c r="L135" s="38"/>
      <c r="M135" s="184"/>
      <c r="N135" s="185"/>
      <c r="O135" s="63"/>
      <c r="P135" s="63"/>
      <c r="Q135" s="63"/>
      <c r="R135" s="63"/>
      <c r="S135" s="63"/>
      <c r="T135" s="64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148</v>
      </c>
      <c r="AU135" s="16" t="s">
        <v>85</v>
      </c>
    </row>
    <row r="136" spans="1:65" s="2" customFormat="1" ht="33" customHeight="1">
      <c r="A136" s="33"/>
      <c r="B136" s="34"/>
      <c r="C136" s="168" t="s">
        <v>204</v>
      </c>
      <c r="D136" s="168" t="s">
        <v>141</v>
      </c>
      <c r="E136" s="169" t="s">
        <v>205</v>
      </c>
      <c r="F136" s="170" t="s">
        <v>206</v>
      </c>
      <c r="G136" s="171" t="s">
        <v>157</v>
      </c>
      <c r="H136" s="172">
        <v>32.93</v>
      </c>
      <c r="I136" s="173"/>
      <c r="J136" s="174">
        <f>ROUND(I136*H136,2)</f>
        <v>0</v>
      </c>
      <c r="K136" s="170" t="s">
        <v>145</v>
      </c>
      <c r="L136" s="38"/>
      <c r="M136" s="175" t="s">
        <v>20</v>
      </c>
      <c r="N136" s="176" t="s">
        <v>46</v>
      </c>
      <c r="O136" s="63"/>
      <c r="P136" s="177">
        <f>O136*H136</f>
        <v>0</v>
      </c>
      <c r="Q136" s="177">
        <v>6.3E-2</v>
      </c>
      <c r="R136" s="177">
        <f>Q136*H136</f>
        <v>2.0745900000000002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146</v>
      </c>
      <c r="AT136" s="179" t="s">
        <v>141</v>
      </c>
      <c r="AU136" s="179" t="s">
        <v>85</v>
      </c>
      <c r="AY136" s="16" t="s">
        <v>138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6" t="s">
        <v>83</v>
      </c>
      <c r="BK136" s="180">
        <f>ROUND(I136*H136,2)</f>
        <v>0</v>
      </c>
      <c r="BL136" s="16" t="s">
        <v>146</v>
      </c>
      <c r="BM136" s="179" t="s">
        <v>207</v>
      </c>
    </row>
    <row r="137" spans="1:65" s="2" customFormat="1" ht="11.25">
      <c r="A137" s="33"/>
      <c r="B137" s="34"/>
      <c r="C137" s="35"/>
      <c r="D137" s="181" t="s">
        <v>148</v>
      </c>
      <c r="E137" s="35"/>
      <c r="F137" s="182" t="s">
        <v>208</v>
      </c>
      <c r="G137" s="35"/>
      <c r="H137" s="35"/>
      <c r="I137" s="183"/>
      <c r="J137" s="35"/>
      <c r="K137" s="35"/>
      <c r="L137" s="38"/>
      <c r="M137" s="184"/>
      <c r="N137" s="185"/>
      <c r="O137" s="63"/>
      <c r="P137" s="63"/>
      <c r="Q137" s="63"/>
      <c r="R137" s="63"/>
      <c r="S137" s="63"/>
      <c r="T137" s="64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148</v>
      </c>
      <c r="AU137" s="16" t="s">
        <v>85</v>
      </c>
    </row>
    <row r="138" spans="1:65" s="2" customFormat="1" ht="37.9" customHeight="1">
      <c r="A138" s="33"/>
      <c r="B138" s="34"/>
      <c r="C138" s="168" t="s">
        <v>209</v>
      </c>
      <c r="D138" s="168" t="s">
        <v>141</v>
      </c>
      <c r="E138" s="169" t="s">
        <v>210</v>
      </c>
      <c r="F138" s="170" t="s">
        <v>211</v>
      </c>
      <c r="G138" s="171" t="s">
        <v>212</v>
      </c>
      <c r="H138" s="172">
        <v>3</v>
      </c>
      <c r="I138" s="173"/>
      <c r="J138" s="174">
        <f>ROUND(I138*H138,2)</f>
        <v>0</v>
      </c>
      <c r="K138" s="170" t="s">
        <v>145</v>
      </c>
      <c r="L138" s="38"/>
      <c r="M138" s="175" t="s">
        <v>20</v>
      </c>
      <c r="N138" s="176" t="s">
        <v>46</v>
      </c>
      <c r="O138" s="63"/>
      <c r="P138" s="177">
        <f>O138*H138</f>
        <v>0</v>
      </c>
      <c r="Q138" s="177">
        <v>1.7770000000000001E-2</v>
      </c>
      <c r="R138" s="177">
        <f>Q138*H138</f>
        <v>5.3310000000000003E-2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146</v>
      </c>
      <c r="AT138" s="179" t="s">
        <v>141</v>
      </c>
      <c r="AU138" s="179" t="s">
        <v>85</v>
      </c>
      <c r="AY138" s="16" t="s">
        <v>138</v>
      </c>
      <c r="BE138" s="180">
        <f>IF(N138="základní",J138,0)</f>
        <v>0</v>
      </c>
      <c r="BF138" s="180">
        <f>IF(N138="snížená",J138,0)</f>
        <v>0</v>
      </c>
      <c r="BG138" s="180">
        <f>IF(N138="zákl. přenesená",J138,0)</f>
        <v>0</v>
      </c>
      <c r="BH138" s="180">
        <f>IF(N138="sníž. přenesená",J138,0)</f>
        <v>0</v>
      </c>
      <c r="BI138" s="180">
        <f>IF(N138="nulová",J138,0)</f>
        <v>0</v>
      </c>
      <c r="BJ138" s="16" t="s">
        <v>83</v>
      </c>
      <c r="BK138" s="180">
        <f>ROUND(I138*H138,2)</f>
        <v>0</v>
      </c>
      <c r="BL138" s="16" t="s">
        <v>146</v>
      </c>
      <c r="BM138" s="179" t="s">
        <v>213</v>
      </c>
    </row>
    <row r="139" spans="1:65" s="2" customFormat="1" ht="11.25">
      <c r="A139" s="33"/>
      <c r="B139" s="34"/>
      <c r="C139" s="35"/>
      <c r="D139" s="181" t="s">
        <v>148</v>
      </c>
      <c r="E139" s="35"/>
      <c r="F139" s="182" t="s">
        <v>214</v>
      </c>
      <c r="G139" s="35"/>
      <c r="H139" s="35"/>
      <c r="I139" s="183"/>
      <c r="J139" s="35"/>
      <c r="K139" s="35"/>
      <c r="L139" s="38"/>
      <c r="M139" s="184"/>
      <c r="N139" s="185"/>
      <c r="O139" s="63"/>
      <c r="P139" s="63"/>
      <c r="Q139" s="63"/>
      <c r="R139" s="63"/>
      <c r="S139" s="63"/>
      <c r="T139" s="64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148</v>
      </c>
      <c r="AU139" s="16" t="s">
        <v>85</v>
      </c>
    </row>
    <row r="140" spans="1:65" s="2" customFormat="1" ht="24.2" customHeight="1">
      <c r="A140" s="33"/>
      <c r="B140" s="34"/>
      <c r="C140" s="186" t="s">
        <v>215</v>
      </c>
      <c r="D140" s="186" t="s">
        <v>150</v>
      </c>
      <c r="E140" s="187" t="s">
        <v>216</v>
      </c>
      <c r="F140" s="188" t="s">
        <v>217</v>
      </c>
      <c r="G140" s="189" t="s">
        <v>212</v>
      </c>
      <c r="H140" s="190">
        <v>1</v>
      </c>
      <c r="I140" s="191"/>
      <c r="J140" s="192">
        <f>ROUND(I140*H140,2)</f>
        <v>0</v>
      </c>
      <c r="K140" s="188" t="s">
        <v>145</v>
      </c>
      <c r="L140" s="193"/>
      <c r="M140" s="194" t="s">
        <v>20</v>
      </c>
      <c r="N140" s="195" t="s">
        <v>46</v>
      </c>
      <c r="O140" s="63"/>
      <c r="P140" s="177">
        <f>O140*H140</f>
        <v>0</v>
      </c>
      <c r="Q140" s="177">
        <v>1.225E-2</v>
      </c>
      <c r="R140" s="177">
        <f>Q140*H140</f>
        <v>1.225E-2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153</v>
      </c>
      <c r="AT140" s="179" t="s">
        <v>150</v>
      </c>
      <c r="AU140" s="179" t="s">
        <v>85</v>
      </c>
      <c r="AY140" s="16" t="s">
        <v>138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16" t="s">
        <v>83</v>
      </c>
      <c r="BK140" s="180">
        <f>ROUND(I140*H140,2)</f>
        <v>0</v>
      </c>
      <c r="BL140" s="16" t="s">
        <v>146</v>
      </c>
      <c r="BM140" s="179" t="s">
        <v>218</v>
      </c>
    </row>
    <row r="141" spans="1:65" s="2" customFormat="1" ht="24.2" customHeight="1">
      <c r="A141" s="33"/>
      <c r="B141" s="34"/>
      <c r="C141" s="186" t="s">
        <v>219</v>
      </c>
      <c r="D141" s="186" t="s">
        <v>150</v>
      </c>
      <c r="E141" s="187" t="s">
        <v>220</v>
      </c>
      <c r="F141" s="188" t="s">
        <v>221</v>
      </c>
      <c r="G141" s="189" t="s">
        <v>212</v>
      </c>
      <c r="H141" s="190">
        <v>1</v>
      </c>
      <c r="I141" s="191"/>
      <c r="J141" s="192">
        <f>ROUND(I141*H141,2)</f>
        <v>0</v>
      </c>
      <c r="K141" s="188" t="s">
        <v>145</v>
      </c>
      <c r="L141" s="193"/>
      <c r="M141" s="194" t="s">
        <v>20</v>
      </c>
      <c r="N141" s="195" t="s">
        <v>46</v>
      </c>
      <c r="O141" s="63"/>
      <c r="P141" s="177">
        <f>O141*H141</f>
        <v>0</v>
      </c>
      <c r="Q141" s="177">
        <v>1.201E-2</v>
      </c>
      <c r="R141" s="177">
        <f>Q141*H141</f>
        <v>1.201E-2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153</v>
      </c>
      <c r="AT141" s="179" t="s">
        <v>150</v>
      </c>
      <c r="AU141" s="179" t="s">
        <v>85</v>
      </c>
      <c r="AY141" s="16" t="s">
        <v>138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16" t="s">
        <v>83</v>
      </c>
      <c r="BK141" s="180">
        <f>ROUND(I141*H141,2)</f>
        <v>0</v>
      </c>
      <c r="BL141" s="16" t="s">
        <v>146</v>
      </c>
      <c r="BM141" s="179" t="s">
        <v>222</v>
      </c>
    </row>
    <row r="142" spans="1:65" s="2" customFormat="1" ht="24.2" customHeight="1">
      <c r="A142" s="33"/>
      <c r="B142" s="34"/>
      <c r="C142" s="186" t="s">
        <v>223</v>
      </c>
      <c r="D142" s="186" t="s">
        <v>150</v>
      </c>
      <c r="E142" s="187" t="s">
        <v>224</v>
      </c>
      <c r="F142" s="188" t="s">
        <v>225</v>
      </c>
      <c r="G142" s="189" t="s">
        <v>212</v>
      </c>
      <c r="H142" s="190">
        <v>1</v>
      </c>
      <c r="I142" s="191"/>
      <c r="J142" s="192">
        <f>ROUND(I142*H142,2)</f>
        <v>0</v>
      </c>
      <c r="K142" s="188" t="s">
        <v>145</v>
      </c>
      <c r="L142" s="193"/>
      <c r="M142" s="194" t="s">
        <v>20</v>
      </c>
      <c r="N142" s="195" t="s">
        <v>46</v>
      </c>
      <c r="O142" s="63"/>
      <c r="P142" s="177">
        <f>O142*H142</f>
        <v>0</v>
      </c>
      <c r="Q142" s="177">
        <v>1.2489999999999999E-2</v>
      </c>
      <c r="R142" s="177">
        <f>Q142*H142</f>
        <v>1.2489999999999999E-2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153</v>
      </c>
      <c r="AT142" s="179" t="s">
        <v>150</v>
      </c>
      <c r="AU142" s="179" t="s">
        <v>85</v>
      </c>
      <c r="AY142" s="16" t="s">
        <v>138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16" t="s">
        <v>83</v>
      </c>
      <c r="BK142" s="180">
        <f>ROUND(I142*H142,2)</f>
        <v>0</v>
      </c>
      <c r="BL142" s="16" t="s">
        <v>146</v>
      </c>
      <c r="BM142" s="179" t="s">
        <v>226</v>
      </c>
    </row>
    <row r="143" spans="1:65" s="12" customFormat="1" ht="22.9" customHeight="1">
      <c r="B143" s="152"/>
      <c r="C143" s="153"/>
      <c r="D143" s="154" t="s">
        <v>74</v>
      </c>
      <c r="E143" s="166" t="s">
        <v>185</v>
      </c>
      <c r="F143" s="166" t="s">
        <v>227</v>
      </c>
      <c r="G143" s="153"/>
      <c r="H143" s="153"/>
      <c r="I143" s="156"/>
      <c r="J143" s="167">
        <f>BK143</f>
        <v>0</v>
      </c>
      <c r="K143" s="153"/>
      <c r="L143" s="158"/>
      <c r="M143" s="159"/>
      <c r="N143" s="160"/>
      <c r="O143" s="160"/>
      <c r="P143" s="161">
        <f>SUM(P144:P181)</f>
        <v>0</v>
      </c>
      <c r="Q143" s="160"/>
      <c r="R143" s="161">
        <f>SUM(R144:R181)</f>
        <v>1.3863999999999999E-3</v>
      </c>
      <c r="S143" s="160"/>
      <c r="T143" s="162">
        <f>SUM(T144:T181)</f>
        <v>6.4269780000000001</v>
      </c>
      <c r="AR143" s="163" t="s">
        <v>83</v>
      </c>
      <c r="AT143" s="164" t="s">
        <v>74</v>
      </c>
      <c r="AU143" s="164" t="s">
        <v>83</v>
      </c>
      <c r="AY143" s="163" t="s">
        <v>138</v>
      </c>
      <c r="BK143" s="165">
        <f>SUM(BK144:BK181)</f>
        <v>0</v>
      </c>
    </row>
    <row r="144" spans="1:65" s="2" customFormat="1" ht="44.25" customHeight="1">
      <c r="A144" s="33"/>
      <c r="B144" s="34"/>
      <c r="C144" s="168" t="s">
        <v>228</v>
      </c>
      <c r="D144" s="168" t="s">
        <v>141</v>
      </c>
      <c r="E144" s="169" t="s">
        <v>229</v>
      </c>
      <c r="F144" s="170" t="s">
        <v>230</v>
      </c>
      <c r="G144" s="171" t="s">
        <v>212</v>
      </c>
      <c r="H144" s="172">
        <v>1</v>
      </c>
      <c r="I144" s="173"/>
      <c r="J144" s="174">
        <f>ROUND(I144*H144,2)</f>
        <v>0</v>
      </c>
      <c r="K144" s="170" t="s">
        <v>145</v>
      </c>
      <c r="L144" s="38"/>
      <c r="M144" s="175" t="s">
        <v>20</v>
      </c>
      <c r="N144" s="176" t="s">
        <v>46</v>
      </c>
      <c r="O144" s="63"/>
      <c r="P144" s="177">
        <f>O144*H144</f>
        <v>0</v>
      </c>
      <c r="Q144" s="177">
        <v>0</v>
      </c>
      <c r="R144" s="177">
        <f>Q144*H144</f>
        <v>0</v>
      </c>
      <c r="S144" s="177">
        <v>0</v>
      </c>
      <c r="T144" s="17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146</v>
      </c>
      <c r="AT144" s="179" t="s">
        <v>141</v>
      </c>
      <c r="AU144" s="179" t="s">
        <v>85</v>
      </c>
      <c r="AY144" s="16" t="s">
        <v>138</v>
      </c>
      <c r="BE144" s="180">
        <f>IF(N144="základní",J144,0)</f>
        <v>0</v>
      </c>
      <c r="BF144" s="180">
        <f>IF(N144="snížená",J144,0)</f>
        <v>0</v>
      </c>
      <c r="BG144" s="180">
        <f>IF(N144="zákl. přenesená",J144,0)</f>
        <v>0</v>
      </c>
      <c r="BH144" s="180">
        <f>IF(N144="sníž. přenesená",J144,0)</f>
        <v>0</v>
      </c>
      <c r="BI144" s="180">
        <f>IF(N144="nulová",J144,0)</f>
        <v>0</v>
      </c>
      <c r="BJ144" s="16" t="s">
        <v>83</v>
      </c>
      <c r="BK144" s="180">
        <f>ROUND(I144*H144,2)</f>
        <v>0</v>
      </c>
      <c r="BL144" s="16" t="s">
        <v>146</v>
      </c>
      <c r="BM144" s="179" t="s">
        <v>231</v>
      </c>
    </row>
    <row r="145" spans="1:65" s="2" customFormat="1" ht="11.25">
      <c r="A145" s="33"/>
      <c r="B145" s="34"/>
      <c r="C145" s="35"/>
      <c r="D145" s="181" t="s">
        <v>148</v>
      </c>
      <c r="E145" s="35"/>
      <c r="F145" s="182" t="s">
        <v>232</v>
      </c>
      <c r="G145" s="35"/>
      <c r="H145" s="35"/>
      <c r="I145" s="183"/>
      <c r="J145" s="35"/>
      <c r="K145" s="35"/>
      <c r="L145" s="38"/>
      <c r="M145" s="184"/>
      <c r="N145" s="185"/>
      <c r="O145" s="63"/>
      <c r="P145" s="63"/>
      <c r="Q145" s="63"/>
      <c r="R145" s="63"/>
      <c r="S145" s="63"/>
      <c r="T145" s="64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148</v>
      </c>
      <c r="AU145" s="16" t="s">
        <v>85</v>
      </c>
    </row>
    <row r="146" spans="1:65" s="2" customFormat="1" ht="55.5" customHeight="1">
      <c r="A146" s="33"/>
      <c r="B146" s="34"/>
      <c r="C146" s="168" t="s">
        <v>233</v>
      </c>
      <c r="D146" s="168" t="s">
        <v>141</v>
      </c>
      <c r="E146" s="169" t="s">
        <v>234</v>
      </c>
      <c r="F146" s="170" t="s">
        <v>235</v>
      </c>
      <c r="G146" s="171" t="s">
        <v>212</v>
      </c>
      <c r="H146" s="172">
        <v>30</v>
      </c>
      <c r="I146" s="173"/>
      <c r="J146" s="174">
        <f>ROUND(I146*H146,2)</f>
        <v>0</v>
      </c>
      <c r="K146" s="170" t="s">
        <v>145</v>
      </c>
      <c r="L146" s="38"/>
      <c r="M146" s="175" t="s">
        <v>20</v>
      </c>
      <c r="N146" s="176" t="s">
        <v>46</v>
      </c>
      <c r="O146" s="63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146</v>
      </c>
      <c r="AT146" s="179" t="s">
        <v>141</v>
      </c>
      <c r="AU146" s="179" t="s">
        <v>85</v>
      </c>
      <c r="AY146" s="16" t="s">
        <v>138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16" t="s">
        <v>83</v>
      </c>
      <c r="BK146" s="180">
        <f>ROUND(I146*H146,2)</f>
        <v>0</v>
      </c>
      <c r="BL146" s="16" t="s">
        <v>146</v>
      </c>
      <c r="BM146" s="179" t="s">
        <v>236</v>
      </c>
    </row>
    <row r="147" spans="1:65" s="2" customFormat="1" ht="11.25">
      <c r="A147" s="33"/>
      <c r="B147" s="34"/>
      <c r="C147" s="35"/>
      <c r="D147" s="181" t="s">
        <v>148</v>
      </c>
      <c r="E147" s="35"/>
      <c r="F147" s="182" t="s">
        <v>237</v>
      </c>
      <c r="G147" s="35"/>
      <c r="H147" s="35"/>
      <c r="I147" s="183"/>
      <c r="J147" s="35"/>
      <c r="K147" s="35"/>
      <c r="L147" s="38"/>
      <c r="M147" s="184"/>
      <c r="N147" s="185"/>
      <c r="O147" s="63"/>
      <c r="P147" s="63"/>
      <c r="Q147" s="63"/>
      <c r="R147" s="63"/>
      <c r="S147" s="63"/>
      <c r="T147" s="64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148</v>
      </c>
      <c r="AU147" s="16" t="s">
        <v>85</v>
      </c>
    </row>
    <row r="148" spans="1:65" s="2" customFormat="1" ht="44.25" customHeight="1">
      <c r="A148" s="33"/>
      <c r="B148" s="34"/>
      <c r="C148" s="168" t="s">
        <v>238</v>
      </c>
      <c r="D148" s="168" t="s">
        <v>141</v>
      </c>
      <c r="E148" s="169" t="s">
        <v>239</v>
      </c>
      <c r="F148" s="170" t="s">
        <v>240</v>
      </c>
      <c r="G148" s="171" t="s">
        <v>212</v>
      </c>
      <c r="H148" s="172">
        <v>1</v>
      </c>
      <c r="I148" s="173"/>
      <c r="J148" s="174">
        <f>ROUND(I148*H148,2)</f>
        <v>0</v>
      </c>
      <c r="K148" s="170" t="s">
        <v>145</v>
      </c>
      <c r="L148" s="38"/>
      <c r="M148" s="175" t="s">
        <v>20</v>
      </c>
      <c r="N148" s="176" t="s">
        <v>46</v>
      </c>
      <c r="O148" s="63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146</v>
      </c>
      <c r="AT148" s="179" t="s">
        <v>141</v>
      </c>
      <c r="AU148" s="179" t="s">
        <v>85</v>
      </c>
      <c r="AY148" s="16" t="s">
        <v>138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16" t="s">
        <v>83</v>
      </c>
      <c r="BK148" s="180">
        <f>ROUND(I148*H148,2)</f>
        <v>0</v>
      </c>
      <c r="BL148" s="16" t="s">
        <v>146</v>
      </c>
      <c r="BM148" s="179" t="s">
        <v>241</v>
      </c>
    </row>
    <row r="149" spans="1:65" s="2" customFormat="1" ht="11.25">
      <c r="A149" s="33"/>
      <c r="B149" s="34"/>
      <c r="C149" s="35"/>
      <c r="D149" s="181" t="s">
        <v>148</v>
      </c>
      <c r="E149" s="35"/>
      <c r="F149" s="182" t="s">
        <v>242</v>
      </c>
      <c r="G149" s="35"/>
      <c r="H149" s="35"/>
      <c r="I149" s="183"/>
      <c r="J149" s="35"/>
      <c r="K149" s="35"/>
      <c r="L149" s="38"/>
      <c r="M149" s="184"/>
      <c r="N149" s="185"/>
      <c r="O149" s="63"/>
      <c r="P149" s="63"/>
      <c r="Q149" s="63"/>
      <c r="R149" s="63"/>
      <c r="S149" s="63"/>
      <c r="T149" s="64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148</v>
      </c>
      <c r="AU149" s="16" t="s">
        <v>85</v>
      </c>
    </row>
    <row r="150" spans="1:65" s="2" customFormat="1" ht="37.9" customHeight="1">
      <c r="A150" s="33"/>
      <c r="B150" s="34"/>
      <c r="C150" s="168" t="s">
        <v>7</v>
      </c>
      <c r="D150" s="168" t="s">
        <v>141</v>
      </c>
      <c r="E150" s="169" t="s">
        <v>243</v>
      </c>
      <c r="F150" s="170" t="s">
        <v>244</v>
      </c>
      <c r="G150" s="171" t="s">
        <v>157</v>
      </c>
      <c r="H150" s="172">
        <v>34.659999999999997</v>
      </c>
      <c r="I150" s="173"/>
      <c r="J150" s="174">
        <f>ROUND(I150*H150,2)</f>
        <v>0</v>
      </c>
      <c r="K150" s="170" t="s">
        <v>145</v>
      </c>
      <c r="L150" s="38"/>
      <c r="M150" s="175" t="s">
        <v>20</v>
      </c>
      <c r="N150" s="176" t="s">
        <v>46</v>
      </c>
      <c r="O150" s="63"/>
      <c r="P150" s="177">
        <f>O150*H150</f>
        <v>0</v>
      </c>
      <c r="Q150" s="177">
        <v>4.0000000000000003E-5</v>
      </c>
      <c r="R150" s="177">
        <f>Q150*H150</f>
        <v>1.3863999999999999E-3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146</v>
      </c>
      <c r="AT150" s="179" t="s">
        <v>141</v>
      </c>
      <c r="AU150" s="179" t="s">
        <v>85</v>
      </c>
      <c r="AY150" s="16" t="s">
        <v>138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16" t="s">
        <v>83</v>
      </c>
      <c r="BK150" s="180">
        <f>ROUND(I150*H150,2)</f>
        <v>0</v>
      </c>
      <c r="BL150" s="16" t="s">
        <v>146</v>
      </c>
      <c r="BM150" s="179" t="s">
        <v>245</v>
      </c>
    </row>
    <row r="151" spans="1:65" s="2" customFormat="1" ht="11.25">
      <c r="A151" s="33"/>
      <c r="B151" s="34"/>
      <c r="C151" s="35"/>
      <c r="D151" s="181" t="s">
        <v>148</v>
      </c>
      <c r="E151" s="35"/>
      <c r="F151" s="182" t="s">
        <v>246</v>
      </c>
      <c r="G151" s="35"/>
      <c r="H151" s="35"/>
      <c r="I151" s="183"/>
      <c r="J151" s="35"/>
      <c r="K151" s="35"/>
      <c r="L151" s="38"/>
      <c r="M151" s="184"/>
      <c r="N151" s="185"/>
      <c r="O151" s="63"/>
      <c r="P151" s="63"/>
      <c r="Q151" s="63"/>
      <c r="R151" s="63"/>
      <c r="S151" s="63"/>
      <c r="T151" s="64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148</v>
      </c>
      <c r="AU151" s="16" t="s">
        <v>85</v>
      </c>
    </row>
    <row r="152" spans="1:65" s="2" customFormat="1" ht="24.2" customHeight="1">
      <c r="A152" s="33"/>
      <c r="B152" s="34"/>
      <c r="C152" s="168" t="s">
        <v>247</v>
      </c>
      <c r="D152" s="168" t="s">
        <v>141</v>
      </c>
      <c r="E152" s="169" t="s">
        <v>248</v>
      </c>
      <c r="F152" s="170" t="s">
        <v>249</v>
      </c>
      <c r="G152" s="171" t="s">
        <v>157</v>
      </c>
      <c r="H152" s="172">
        <v>0.90900000000000003</v>
      </c>
      <c r="I152" s="173"/>
      <c r="J152" s="174">
        <f>ROUND(I152*H152,2)</f>
        <v>0</v>
      </c>
      <c r="K152" s="170" t="s">
        <v>145</v>
      </c>
      <c r="L152" s="38"/>
      <c r="M152" s="175" t="s">
        <v>20</v>
      </c>
      <c r="N152" s="176" t="s">
        <v>46</v>
      </c>
      <c r="O152" s="63"/>
      <c r="P152" s="177">
        <f>O152*H152</f>
        <v>0</v>
      </c>
      <c r="Q152" s="177">
        <v>0</v>
      </c>
      <c r="R152" s="177">
        <f>Q152*H152</f>
        <v>0</v>
      </c>
      <c r="S152" s="177">
        <v>0.128</v>
      </c>
      <c r="T152" s="178">
        <f>S152*H152</f>
        <v>0.11635200000000001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146</v>
      </c>
      <c r="AT152" s="179" t="s">
        <v>141</v>
      </c>
      <c r="AU152" s="179" t="s">
        <v>85</v>
      </c>
      <c r="AY152" s="16" t="s">
        <v>138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16" t="s">
        <v>83</v>
      </c>
      <c r="BK152" s="180">
        <f>ROUND(I152*H152,2)</f>
        <v>0</v>
      </c>
      <c r="BL152" s="16" t="s">
        <v>146</v>
      </c>
      <c r="BM152" s="179" t="s">
        <v>250</v>
      </c>
    </row>
    <row r="153" spans="1:65" s="2" customFormat="1" ht="11.25">
      <c r="A153" s="33"/>
      <c r="B153" s="34"/>
      <c r="C153" s="35"/>
      <c r="D153" s="181" t="s">
        <v>148</v>
      </c>
      <c r="E153" s="35"/>
      <c r="F153" s="182" t="s">
        <v>251</v>
      </c>
      <c r="G153" s="35"/>
      <c r="H153" s="35"/>
      <c r="I153" s="183"/>
      <c r="J153" s="35"/>
      <c r="K153" s="35"/>
      <c r="L153" s="38"/>
      <c r="M153" s="184"/>
      <c r="N153" s="185"/>
      <c r="O153" s="63"/>
      <c r="P153" s="63"/>
      <c r="Q153" s="63"/>
      <c r="R153" s="63"/>
      <c r="S153" s="63"/>
      <c r="T153" s="64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148</v>
      </c>
      <c r="AU153" s="16" t="s">
        <v>85</v>
      </c>
    </row>
    <row r="154" spans="1:65" s="2" customFormat="1" ht="24.2" customHeight="1">
      <c r="A154" s="33"/>
      <c r="B154" s="34"/>
      <c r="C154" s="168" t="s">
        <v>252</v>
      </c>
      <c r="D154" s="168" t="s">
        <v>141</v>
      </c>
      <c r="E154" s="169" t="s">
        <v>253</v>
      </c>
      <c r="F154" s="170" t="s">
        <v>254</v>
      </c>
      <c r="G154" s="171" t="s">
        <v>255</v>
      </c>
      <c r="H154" s="172">
        <v>0.128</v>
      </c>
      <c r="I154" s="173"/>
      <c r="J154" s="174">
        <f>ROUND(I154*H154,2)</f>
        <v>0</v>
      </c>
      <c r="K154" s="170" t="s">
        <v>145</v>
      </c>
      <c r="L154" s="38"/>
      <c r="M154" s="175" t="s">
        <v>20</v>
      </c>
      <c r="N154" s="176" t="s">
        <v>46</v>
      </c>
      <c r="O154" s="63"/>
      <c r="P154" s="177">
        <f>O154*H154</f>
        <v>0</v>
      </c>
      <c r="Q154" s="177">
        <v>0</v>
      </c>
      <c r="R154" s="177">
        <f>Q154*H154</f>
        <v>0</v>
      </c>
      <c r="S154" s="177">
        <v>2.2000000000000002</v>
      </c>
      <c r="T154" s="178">
        <f>S154*H154</f>
        <v>0.28160000000000002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146</v>
      </c>
      <c r="AT154" s="179" t="s">
        <v>141</v>
      </c>
      <c r="AU154" s="179" t="s">
        <v>85</v>
      </c>
      <c r="AY154" s="16" t="s">
        <v>138</v>
      </c>
      <c r="BE154" s="180">
        <f>IF(N154="základní",J154,0)</f>
        <v>0</v>
      </c>
      <c r="BF154" s="180">
        <f>IF(N154="snížená",J154,0)</f>
        <v>0</v>
      </c>
      <c r="BG154" s="180">
        <f>IF(N154="zákl. přenesená",J154,0)</f>
        <v>0</v>
      </c>
      <c r="BH154" s="180">
        <f>IF(N154="sníž. přenesená",J154,0)</f>
        <v>0</v>
      </c>
      <c r="BI154" s="180">
        <f>IF(N154="nulová",J154,0)</f>
        <v>0</v>
      </c>
      <c r="BJ154" s="16" t="s">
        <v>83</v>
      </c>
      <c r="BK154" s="180">
        <f>ROUND(I154*H154,2)</f>
        <v>0</v>
      </c>
      <c r="BL154" s="16" t="s">
        <v>146</v>
      </c>
      <c r="BM154" s="179" t="s">
        <v>256</v>
      </c>
    </row>
    <row r="155" spans="1:65" s="2" customFormat="1" ht="11.25">
      <c r="A155" s="33"/>
      <c r="B155" s="34"/>
      <c r="C155" s="35"/>
      <c r="D155" s="181" t="s">
        <v>148</v>
      </c>
      <c r="E155" s="35"/>
      <c r="F155" s="182" t="s">
        <v>257</v>
      </c>
      <c r="G155" s="35"/>
      <c r="H155" s="35"/>
      <c r="I155" s="183"/>
      <c r="J155" s="35"/>
      <c r="K155" s="35"/>
      <c r="L155" s="38"/>
      <c r="M155" s="184"/>
      <c r="N155" s="185"/>
      <c r="O155" s="63"/>
      <c r="P155" s="63"/>
      <c r="Q155" s="63"/>
      <c r="R155" s="63"/>
      <c r="S155" s="63"/>
      <c r="T155" s="64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148</v>
      </c>
      <c r="AU155" s="16" t="s">
        <v>85</v>
      </c>
    </row>
    <row r="156" spans="1:65" s="2" customFormat="1" ht="24.2" customHeight="1">
      <c r="A156" s="33"/>
      <c r="B156" s="34"/>
      <c r="C156" s="168" t="s">
        <v>258</v>
      </c>
      <c r="D156" s="168" t="s">
        <v>141</v>
      </c>
      <c r="E156" s="169" t="s">
        <v>259</v>
      </c>
      <c r="F156" s="170" t="s">
        <v>260</v>
      </c>
      <c r="G156" s="171" t="s">
        <v>157</v>
      </c>
      <c r="H156" s="172">
        <v>32.93</v>
      </c>
      <c r="I156" s="173"/>
      <c r="J156" s="174">
        <f>ROUND(I156*H156,2)</f>
        <v>0</v>
      </c>
      <c r="K156" s="170" t="s">
        <v>145</v>
      </c>
      <c r="L156" s="38"/>
      <c r="M156" s="175" t="s">
        <v>20</v>
      </c>
      <c r="N156" s="176" t="s">
        <v>46</v>
      </c>
      <c r="O156" s="63"/>
      <c r="P156" s="177">
        <f>O156*H156</f>
        <v>0</v>
      </c>
      <c r="Q156" s="177">
        <v>0</v>
      </c>
      <c r="R156" s="177">
        <f>Q156*H156</f>
        <v>0</v>
      </c>
      <c r="S156" s="177">
        <v>0.09</v>
      </c>
      <c r="T156" s="178">
        <f>S156*H156</f>
        <v>2.9636999999999998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9" t="s">
        <v>146</v>
      </c>
      <c r="AT156" s="179" t="s">
        <v>141</v>
      </c>
      <c r="AU156" s="179" t="s">
        <v>85</v>
      </c>
      <c r="AY156" s="16" t="s">
        <v>138</v>
      </c>
      <c r="BE156" s="180">
        <f>IF(N156="základní",J156,0)</f>
        <v>0</v>
      </c>
      <c r="BF156" s="180">
        <f>IF(N156="snížená",J156,0)</f>
        <v>0</v>
      </c>
      <c r="BG156" s="180">
        <f>IF(N156="zákl. přenesená",J156,0)</f>
        <v>0</v>
      </c>
      <c r="BH156" s="180">
        <f>IF(N156="sníž. přenesená",J156,0)</f>
        <v>0</v>
      </c>
      <c r="BI156" s="180">
        <f>IF(N156="nulová",J156,0)</f>
        <v>0</v>
      </c>
      <c r="BJ156" s="16" t="s">
        <v>83</v>
      </c>
      <c r="BK156" s="180">
        <f>ROUND(I156*H156,2)</f>
        <v>0</v>
      </c>
      <c r="BL156" s="16" t="s">
        <v>146</v>
      </c>
      <c r="BM156" s="179" t="s">
        <v>261</v>
      </c>
    </row>
    <row r="157" spans="1:65" s="2" customFormat="1" ht="11.25">
      <c r="A157" s="33"/>
      <c r="B157" s="34"/>
      <c r="C157" s="35"/>
      <c r="D157" s="181" t="s">
        <v>148</v>
      </c>
      <c r="E157" s="35"/>
      <c r="F157" s="182" t="s">
        <v>262</v>
      </c>
      <c r="G157" s="35"/>
      <c r="H157" s="35"/>
      <c r="I157" s="183"/>
      <c r="J157" s="35"/>
      <c r="K157" s="35"/>
      <c r="L157" s="38"/>
      <c r="M157" s="184"/>
      <c r="N157" s="185"/>
      <c r="O157" s="63"/>
      <c r="P157" s="63"/>
      <c r="Q157" s="63"/>
      <c r="R157" s="63"/>
      <c r="S157" s="63"/>
      <c r="T157" s="64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6" t="s">
        <v>148</v>
      </c>
      <c r="AU157" s="16" t="s">
        <v>85</v>
      </c>
    </row>
    <row r="158" spans="1:65" s="2" customFormat="1" ht="37.9" customHeight="1">
      <c r="A158" s="33"/>
      <c r="B158" s="34"/>
      <c r="C158" s="168" t="s">
        <v>263</v>
      </c>
      <c r="D158" s="168" t="s">
        <v>141</v>
      </c>
      <c r="E158" s="169" t="s">
        <v>264</v>
      </c>
      <c r="F158" s="170" t="s">
        <v>265</v>
      </c>
      <c r="G158" s="171" t="s">
        <v>157</v>
      </c>
      <c r="H158" s="172">
        <v>2.8279999999999998</v>
      </c>
      <c r="I158" s="173"/>
      <c r="J158" s="174">
        <f>ROUND(I158*H158,2)</f>
        <v>0</v>
      </c>
      <c r="K158" s="170" t="s">
        <v>145</v>
      </c>
      <c r="L158" s="38"/>
      <c r="M158" s="175" t="s">
        <v>20</v>
      </c>
      <c r="N158" s="176" t="s">
        <v>46</v>
      </c>
      <c r="O158" s="63"/>
      <c r="P158" s="177">
        <f>O158*H158</f>
        <v>0</v>
      </c>
      <c r="Q158" s="177">
        <v>0</v>
      </c>
      <c r="R158" s="177">
        <f>Q158*H158</f>
        <v>0</v>
      </c>
      <c r="S158" s="177">
        <v>7.5999999999999998E-2</v>
      </c>
      <c r="T158" s="178">
        <f>S158*H158</f>
        <v>0.21492799999999998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146</v>
      </c>
      <c r="AT158" s="179" t="s">
        <v>141</v>
      </c>
      <c r="AU158" s="179" t="s">
        <v>85</v>
      </c>
      <c r="AY158" s="16" t="s">
        <v>138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6" t="s">
        <v>83</v>
      </c>
      <c r="BK158" s="180">
        <f>ROUND(I158*H158,2)</f>
        <v>0</v>
      </c>
      <c r="BL158" s="16" t="s">
        <v>146</v>
      </c>
      <c r="BM158" s="179" t="s">
        <v>266</v>
      </c>
    </row>
    <row r="159" spans="1:65" s="2" customFormat="1" ht="11.25">
      <c r="A159" s="33"/>
      <c r="B159" s="34"/>
      <c r="C159" s="35"/>
      <c r="D159" s="181" t="s">
        <v>148</v>
      </c>
      <c r="E159" s="35"/>
      <c r="F159" s="182" t="s">
        <v>267</v>
      </c>
      <c r="G159" s="35"/>
      <c r="H159" s="35"/>
      <c r="I159" s="183"/>
      <c r="J159" s="35"/>
      <c r="K159" s="35"/>
      <c r="L159" s="38"/>
      <c r="M159" s="184"/>
      <c r="N159" s="185"/>
      <c r="O159" s="63"/>
      <c r="P159" s="63"/>
      <c r="Q159" s="63"/>
      <c r="R159" s="63"/>
      <c r="S159" s="63"/>
      <c r="T159" s="64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148</v>
      </c>
      <c r="AU159" s="16" t="s">
        <v>85</v>
      </c>
    </row>
    <row r="160" spans="1:65" s="2" customFormat="1" ht="55.5" customHeight="1">
      <c r="A160" s="33"/>
      <c r="B160" s="34"/>
      <c r="C160" s="168" t="s">
        <v>268</v>
      </c>
      <c r="D160" s="168" t="s">
        <v>141</v>
      </c>
      <c r="E160" s="169" t="s">
        <v>269</v>
      </c>
      <c r="F160" s="170" t="s">
        <v>270</v>
      </c>
      <c r="G160" s="171" t="s">
        <v>212</v>
      </c>
      <c r="H160" s="172">
        <v>7</v>
      </c>
      <c r="I160" s="173"/>
      <c r="J160" s="174">
        <f>ROUND(I160*H160,2)</f>
        <v>0</v>
      </c>
      <c r="K160" s="170" t="s">
        <v>145</v>
      </c>
      <c r="L160" s="38"/>
      <c r="M160" s="175" t="s">
        <v>20</v>
      </c>
      <c r="N160" s="176" t="s">
        <v>46</v>
      </c>
      <c r="O160" s="63"/>
      <c r="P160" s="177">
        <f>O160*H160</f>
        <v>0</v>
      </c>
      <c r="Q160" s="177">
        <v>0</v>
      </c>
      <c r="R160" s="177">
        <f>Q160*H160</f>
        <v>0</v>
      </c>
      <c r="S160" s="177">
        <v>1E-3</v>
      </c>
      <c r="T160" s="178">
        <f>S160*H160</f>
        <v>7.0000000000000001E-3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146</v>
      </c>
      <c r="AT160" s="179" t="s">
        <v>141</v>
      </c>
      <c r="AU160" s="179" t="s">
        <v>85</v>
      </c>
      <c r="AY160" s="16" t="s">
        <v>138</v>
      </c>
      <c r="BE160" s="180">
        <f>IF(N160="základní",J160,0)</f>
        <v>0</v>
      </c>
      <c r="BF160" s="180">
        <f>IF(N160="snížená",J160,0)</f>
        <v>0</v>
      </c>
      <c r="BG160" s="180">
        <f>IF(N160="zákl. přenesená",J160,0)</f>
        <v>0</v>
      </c>
      <c r="BH160" s="180">
        <f>IF(N160="sníž. přenesená",J160,0)</f>
        <v>0</v>
      </c>
      <c r="BI160" s="180">
        <f>IF(N160="nulová",J160,0)</f>
        <v>0</v>
      </c>
      <c r="BJ160" s="16" t="s">
        <v>83</v>
      </c>
      <c r="BK160" s="180">
        <f>ROUND(I160*H160,2)</f>
        <v>0</v>
      </c>
      <c r="BL160" s="16" t="s">
        <v>146</v>
      </c>
      <c r="BM160" s="179" t="s">
        <v>271</v>
      </c>
    </row>
    <row r="161" spans="1:65" s="2" customFormat="1" ht="11.25">
      <c r="A161" s="33"/>
      <c r="B161" s="34"/>
      <c r="C161" s="35"/>
      <c r="D161" s="181" t="s">
        <v>148</v>
      </c>
      <c r="E161" s="35"/>
      <c r="F161" s="182" t="s">
        <v>272</v>
      </c>
      <c r="G161" s="35"/>
      <c r="H161" s="35"/>
      <c r="I161" s="183"/>
      <c r="J161" s="35"/>
      <c r="K161" s="35"/>
      <c r="L161" s="38"/>
      <c r="M161" s="184"/>
      <c r="N161" s="185"/>
      <c r="O161" s="63"/>
      <c r="P161" s="63"/>
      <c r="Q161" s="63"/>
      <c r="R161" s="63"/>
      <c r="S161" s="63"/>
      <c r="T161" s="64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148</v>
      </c>
      <c r="AU161" s="16" t="s">
        <v>85</v>
      </c>
    </row>
    <row r="162" spans="1:65" s="2" customFormat="1" ht="55.5" customHeight="1">
      <c r="A162" s="33"/>
      <c r="B162" s="34"/>
      <c r="C162" s="168" t="s">
        <v>273</v>
      </c>
      <c r="D162" s="168" t="s">
        <v>141</v>
      </c>
      <c r="E162" s="169" t="s">
        <v>274</v>
      </c>
      <c r="F162" s="170" t="s">
        <v>275</v>
      </c>
      <c r="G162" s="171" t="s">
        <v>212</v>
      </c>
      <c r="H162" s="172">
        <v>3</v>
      </c>
      <c r="I162" s="173"/>
      <c r="J162" s="174">
        <f>ROUND(I162*H162,2)</f>
        <v>0</v>
      </c>
      <c r="K162" s="170" t="s">
        <v>145</v>
      </c>
      <c r="L162" s="38"/>
      <c r="M162" s="175" t="s">
        <v>20</v>
      </c>
      <c r="N162" s="176" t="s">
        <v>46</v>
      </c>
      <c r="O162" s="63"/>
      <c r="P162" s="177">
        <f>O162*H162</f>
        <v>0</v>
      </c>
      <c r="Q162" s="177">
        <v>0</v>
      </c>
      <c r="R162" s="177">
        <f>Q162*H162</f>
        <v>0</v>
      </c>
      <c r="S162" s="177">
        <v>4.0000000000000001E-3</v>
      </c>
      <c r="T162" s="178">
        <f>S162*H162</f>
        <v>1.2E-2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9" t="s">
        <v>146</v>
      </c>
      <c r="AT162" s="179" t="s">
        <v>141</v>
      </c>
      <c r="AU162" s="179" t="s">
        <v>85</v>
      </c>
      <c r="AY162" s="16" t="s">
        <v>138</v>
      </c>
      <c r="BE162" s="180">
        <f>IF(N162="základní",J162,0)</f>
        <v>0</v>
      </c>
      <c r="BF162" s="180">
        <f>IF(N162="snížená",J162,0)</f>
        <v>0</v>
      </c>
      <c r="BG162" s="180">
        <f>IF(N162="zákl. přenesená",J162,0)</f>
        <v>0</v>
      </c>
      <c r="BH162" s="180">
        <f>IF(N162="sníž. přenesená",J162,0)</f>
        <v>0</v>
      </c>
      <c r="BI162" s="180">
        <f>IF(N162="nulová",J162,0)</f>
        <v>0</v>
      </c>
      <c r="BJ162" s="16" t="s">
        <v>83</v>
      </c>
      <c r="BK162" s="180">
        <f>ROUND(I162*H162,2)</f>
        <v>0</v>
      </c>
      <c r="BL162" s="16" t="s">
        <v>146</v>
      </c>
      <c r="BM162" s="179" t="s">
        <v>276</v>
      </c>
    </row>
    <row r="163" spans="1:65" s="2" customFormat="1" ht="11.25">
      <c r="A163" s="33"/>
      <c r="B163" s="34"/>
      <c r="C163" s="35"/>
      <c r="D163" s="181" t="s">
        <v>148</v>
      </c>
      <c r="E163" s="35"/>
      <c r="F163" s="182" t="s">
        <v>277</v>
      </c>
      <c r="G163" s="35"/>
      <c r="H163" s="35"/>
      <c r="I163" s="183"/>
      <c r="J163" s="35"/>
      <c r="K163" s="35"/>
      <c r="L163" s="38"/>
      <c r="M163" s="184"/>
      <c r="N163" s="185"/>
      <c r="O163" s="63"/>
      <c r="P163" s="63"/>
      <c r="Q163" s="63"/>
      <c r="R163" s="63"/>
      <c r="S163" s="63"/>
      <c r="T163" s="64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148</v>
      </c>
      <c r="AU163" s="16" t="s">
        <v>85</v>
      </c>
    </row>
    <row r="164" spans="1:65" s="2" customFormat="1" ht="55.5" customHeight="1">
      <c r="A164" s="33"/>
      <c r="B164" s="34"/>
      <c r="C164" s="168" t="s">
        <v>278</v>
      </c>
      <c r="D164" s="168" t="s">
        <v>141</v>
      </c>
      <c r="E164" s="169" t="s">
        <v>279</v>
      </c>
      <c r="F164" s="170" t="s">
        <v>280</v>
      </c>
      <c r="G164" s="171" t="s">
        <v>212</v>
      </c>
      <c r="H164" s="172">
        <v>2</v>
      </c>
      <c r="I164" s="173"/>
      <c r="J164" s="174">
        <f>ROUND(I164*H164,2)</f>
        <v>0</v>
      </c>
      <c r="K164" s="170" t="s">
        <v>145</v>
      </c>
      <c r="L164" s="38"/>
      <c r="M164" s="175" t="s">
        <v>20</v>
      </c>
      <c r="N164" s="176" t="s">
        <v>46</v>
      </c>
      <c r="O164" s="63"/>
      <c r="P164" s="177">
        <f>O164*H164</f>
        <v>0</v>
      </c>
      <c r="Q164" s="177">
        <v>0</v>
      </c>
      <c r="R164" s="177">
        <f>Q164*H164</f>
        <v>0</v>
      </c>
      <c r="S164" s="177">
        <v>2.5000000000000001E-2</v>
      </c>
      <c r="T164" s="178">
        <f>S164*H164</f>
        <v>0.05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146</v>
      </c>
      <c r="AT164" s="179" t="s">
        <v>141</v>
      </c>
      <c r="AU164" s="179" t="s">
        <v>85</v>
      </c>
      <c r="AY164" s="16" t="s">
        <v>138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16" t="s">
        <v>83</v>
      </c>
      <c r="BK164" s="180">
        <f>ROUND(I164*H164,2)</f>
        <v>0</v>
      </c>
      <c r="BL164" s="16" t="s">
        <v>146</v>
      </c>
      <c r="BM164" s="179" t="s">
        <v>281</v>
      </c>
    </row>
    <row r="165" spans="1:65" s="2" customFormat="1" ht="11.25">
      <c r="A165" s="33"/>
      <c r="B165" s="34"/>
      <c r="C165" s="35"/>
      <c r="D165" s="181" t="s">
        <v>148</v>
      </c>
      <c r="E165" s="35"/>
      <c r="F165" s="182" t="s">
        <v>282</v>
      </c>
      <c r="G165" s="35"/>
      <c r="H165" s="35"/>
      <c r="I165" s="183"/>
      <c r="J165" s="35"/>
      <c r="K165" s="35"/>
      <c r="L165" s="38"/>
      <c r="M165" s="184"/>
      <c r="N165" s="185"/>
      <c r="O165" s="63"/>
      <c r="P165" s="63"/>
      <c r="Q165" s="63"/>
      <c r="R165" s="63"/>
      <c r="S165" s="63"/>
      <c r="T165" s="64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148</v>
      </c>
      <c r="AU165" s="16" t="s">
        <v>85</v>
      </c>
    </row>
    <row r="166" spans="1:65" s="2" customFormat="1" ht="37.9" customHeight="1">
      <c r="A166" s="33"/>
      <c r="B166" s="34"/>
      <c r="C166" s="168" t="s">
        <v>283</v>
      </c>
      <c r="D166" s="168" t="s">
        <v>141</v>
      </c>
      <c r="E166" s="169" t="s">
        <v>284</v>
      </c>
      <c r="F166" s="170" t="s">
        <v>285</v>
      </c>
      <c r="G166" s="171" t="s">
        <v>162</v>
      </c>
      <c r="H166" s="172">
        <v>9.6</v>
      </c>
      <c r="I166" s="173"/>
      <c r="J166" s="174">
        <f>ROUND(I166*H166,2)</f>
        <v>0</v>
      </c>
      <c r="K166" s="170" t="s">
        <v>145</v>
      </c>
      <c r="L166" s="38"/>
      <c r="M166" s="175" t="s">
        <v>20</v>
      </c>
      <c r="N166" s="176" t="s">
        <v>46</v>
      </c>
      <c r="O166" s="63"/>
      <c r="P166" s="177">
        <f>O166*H166</f>
        <v>0</v>
      </c>
      <c r="Q166" s="177">
        <v>0</v>
      </c>
      <c r="R166" s="177">
        <f>Q166*H166</f>
        <v>0</v>
      </c>
      <c r="S166" s="177">
        <v>2E-3</v>
      </c>
      <c r="T166" s="178">
        <f>S166*H166</f>
        <v>1.9199999999999998E-2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9" t="s">
        <v>146</v>
      </c>
      <c r="AT166" s="179" t="s">
        <v>141</v>
      </c>
      <c r="AU166" s="179" t="s">
        <v>85</v>
      </c>
      <c r="AY166" s="16" t="s">
        <v>138</v>
      </c>
      <c r="BE166" s="180">
        <f>IF(N166="základní",J166,0)</f>
        <v>0</v>
      </c>
      <c r="BF166" s="180">
        <f>IF(N166="snížená",J166,0)</f>
        <v>0</v>
      </c>
      <c r="BG166" s="180">
        <f>IF(N166="zákl. přenesená",J166,0)</f>
        <v>0</v>
      </c>
      <c r="BH166" s="180">
        <f>IF(N166="sníž. přenesená",J166,0)</f>
        <v>0</v>
      </c>
      <c r="BI166" s="180">
        <f>IF(N166="nulová",J166,0)</f>
        <v>0</v>
      </c>
      <c r="BJ166" s="16" t="s">
        <v>83</v>
      </c>
      <c r="BK166" s="180">
        <f>ROUND(I166*H166,2)</f>
        <v>0</v>
      </c>
      <c r="BL166" s="16" t="s">
        <v>146</v>
      </c>
      <c r="BM166" s="179" t="s">
        <v>286</v>
      </c>
    </row>
    <row r="167" spans="1:65" s="2" customFormat="1" ht="11.25">
      <c r="A167" s="33"/>
      <c r="B167" s="34"/>
      <c r="C167" s="35"/>
      <c r="D167" s="181" t="s">
        <v>148</v>
      </c>
      <c r="E167" s="35"/>
      <c r="F167" s="182" t="s">
        <v>287</v>
      </c>
      <c r="G167" s="35"/>
      <c r="H167" s="35"/>
      <c r="I167" s="183"/>
      <c r="J167" s="35"/>
      <c r="K167" s="35"/>
      <c r="L167" s="38"/>
      <c r="M167" s="184"/>
      <c r="N167" s="185"/>
      <c r="O167" s="63"/>
      <c r="P167" s="63"/>
      <c r="Q167" s="63"/>
      <c r="R167" s="63"/>
      <c r="S167" s="63"/>
      <c r="T167" s="64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148</v>
      </c>
      <c r="AU167" s="16" t="s">
        <v>85</v>
      </c>
    </row>
    <row r="168" spans="1:65" s="2" customFormat="1" ht="37.9" customHeight="1">
      <c r="A168" s="33"/>
      <c r="B168" s="34"/>
      <c r="C168" s="168" t="s">
        <v>288</v>
      </c>
      <c r="D168" s="168" t="s">
        <v>141</v>
      </c>
      <c r="E168" s="169" t="s">
        <v>289</v>
      </c>
      <c r="F168" s="170" t="s">
        <v>290</v>
      </c>
      <c r="G168" s="171" t="s">
        <v>162</v>
      </c>
      <c r="H168" s="172">
        <v>3.1</v>
      </c>
      <c r="I168" s="173"/>
      <c r="J168" s="174">
        <f>ROUND(I168*H168,2)</f>
        <v>0</v>
      </c>
      <c r="K168" s="170" t="s">
        <v>145</v>
      </c>
      <c r="L168" s="38"/>
      <c r="M168" s="175" t="s">
        <v>20</v>
      </c>
      <c r="N168" s="176" t="s">
        <v>46</v>
      </c>
      <c r="O168" s="63"/>
      <c r="P168" s="177">
        <f>O168*H168</f>
        <v>0</v>
      </c>
      <c r="Q168" s="177">
        <v>0</v>
      </c>
      <c r="R168" s="177">
        <f>Q168*H168</f>
        <v>0</v>
      </c>
      <c r="S168" s="177">
        <v>6.0000000000000001E-3</v>
      </c>
      <c r="T168" s="178">
        <f>S168*H168</f>
        <v>1.8600000000000002E-2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146</v>
      </c>
      <c r="AT168" s="179" t="s">
        <v>141</v>
      </c>
      <c r="AU168" s="179" t="s">
        <v>85</v>
      </c>
      <c r="AY168" s="16" t="s">
        <v>138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6" t="s">
        <v>83</v>
      </c>
      <c r="BK168" s="180">
        <f>ROUND(I168*H168,2)</f>
        <v>0</v>
      </c>
      <c r="BL168" s="16" t="s">
        <v>146</v>
      </c>
      <c r="BM168" s="179" t="s">
        <v>291</v>
      </c>
    </row>
    <row r="169" spans="1:65" s="2" customFormat="1" ht="11.25">
      <c r="A169" s="33"/>
      <c r="B169" s="34"/>
      <c r="C169" s="35"/>
      <c r="D169" s="181" t="s">
        <v>148</v>
      </c>
      <c r="E169" s="35"/>
      <c r="F169" s="182" t="s">
        <v>292</v>
      </c>
      <c r="G169" s="35"/>
      <c r="H169" s="35"/>
      <c r="I169" s="183"/>
      <c r="J169" s="35"/>
      <c r="K169" s="35"/>
      <c r="L169" s="38"/>
      <c r="M169" s="184"/>
      <c r="N169" s="185"/>
      <c r="O169" s="63"/>
      <c r="P169" s="63"/>
      <c r="Q169" s="63"/>
      <c r="R169" s="63"/>
      <c r="S169" s="63"/>
      <c r="T169" s="64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148</v>
      </c>
      <c r="AU169" s="16" t="s">
        <v>85</v>
      </c>
    </row>
    <row r="170" spans="1:65" s="2" customFormat="1" ht="37.9" customHeight="1">
      <c r="A170" s="33"/>
      <c r="B170" s="34"/>
      <c r="C170" s="168" t="s">
        <v>293</v>
      </c>
      <c r="D170" s="168" t="s">
        <v>141</v>
      </c>
      <c r="E170" s="169" t="s">
        <v>294</v>
      </c>
      <c r="F170" s="170" t="s">
        <v>295</v>
      </c>
      <c r="G170" s="171" t="s">
        <v>162</v>
      </c>
      <c r="H170" s="172">
        <v>5.88</v>
      </c>
      <c r="I170" s="173"/>
      <c r="J170" s="174">
        <f>ROUND(I170*H170,2)</f>
        <v>0</v>
      </c>
      <c r="K170" s="170" t="s">
        <v>145</v>
      </c>
      <c r="L170" s="38"/>
      <c r="M170" s="175" t="s">
        <v>20</v>
      </c>
      <c r="N170" s="176" t="s">
        <v>46</v>
      </c>
      <c r="O170" s="63"/>
      <c r="P170" s="177">
        <f>O170*H170</f>
        <v>0</v>
      </c>
      <c r="Q170" s="177">
        <v>0</v>
      </c>
      <c r="R170" s="177">
        <f>Q170*H170</f>
        <v>0</v>
      </c>
      <c r="S170" s="177">
        <v>8.9999999999999993E-3</v>
      </c>
      <c r="T170" s="178">
        <f>S170*H170</f>
        <v>5.2919999999999995E-2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79" t="s">
        <v>146</v>
      </c>
      <c r="AT170" s="179" t="s">
        <v>141</v>
      </c>
      <c r="AU170" s="179" t="s">
        <v>85</v>
      </c>
      <c r="AY170" s="16" t="s">
        <v>138</v>
      </c>
      <c r="BE170" s="180">
        <f>IF(N170="základní",J170,0)</f>
        <v>0</v>
      </c>
      <c r="BF170" s="180">
        <f>IF(N170="snížená",J170,0)</f>
        <v>0</v>
      </c>
      <c r="BG170" s="180">
        <f>IF(N170="zákl. přenesená",J170,0)</f>
        <v>0</v>
      </c>
      <c r="BH170" s="180">
        <f>IF(N170="sníž. přenesená",J170,0)</f>
        <v>0</v>
      </c>
      <c r="BI170" s="180">
        <f>IF(N170="nulová",J170,0)</f>
        <v>0</v>
      </c>
      <c r="BJ170" s="16" t="s">
        <v>83</v>
      </c>
      <c r="BK170" s="180">
        <f>ROUND(I170*H170,2)</f>
        <v>0</v>
      </c>
      <c r="BL170" s="16" t="s">
        <v>146</v>
      </c>
      <c r="BM170" s="179" t="s">
        <v>296</v>
      </c>
    </row>
    <row r="171" spans="1:65" s="2" customFormat="1" ht="11.25">
      <c r="A171" s="33"/>
      <c r="B171" s="34"/>
      <c r="C171" s="35"/>
      <c r="D171" s="181" t="s">
        <v>148</v>
      </c>
      <c r="E171" s="35"/>
      <c r="F171" s="182" t="s">
        <v>297</v>
      </c>
      <c r="G171" s="35"/>
      <c r="H171" s="35"/>
      <c r="I171" s="183"/>
      <c r="J171" s="35"/>
      <c r="K171" s="35"/>
      <c r="L171" s="38"/>
      <c r="M171" s="184"/>
      <c r="N171" s="185"/>
      <c r="O171" s="63"/>
      <c r="P171" s="63"/>
      <c r="Q171" s="63"/>
      <c r="R171" s="63"/>
      <c r="S171" s="63"/>
      <c r="T171" s="64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148</v>
      </c>
      <c r="AU171" s="16" t="s">
        <v>85</v>
      </c>
    </row>
    <row r="172" spans="1:65" s="2" customFormat="1" ht="37.9" customHeight="1">
      <c r="A172" s="33"/>
      <c r="B172" s="34"/>
      <c r="C172" s="168" t="s">
        <v>298</v>
      </c>
      <c r="D172" s="168" t="s">
        <v>141</v>
      </c>
      <c r="E172" s="169" t="s">
        <v>299</v>
      </c>
      <c r="F172" s="170" t="s">
        <v>300</v>
      </c>
      <c r="G172" s="171" t="s">
        <v>162</v>
      </c>
      <c r="H172" s="172">
        <v>4.12</v>
      </c>
      <c r="I172" s="173"/>
      <c r="J172" s="174">
        <f>ROUND(I172*H172,2)</f>
        <v>0</v>
      </c>
      <c r="K172" s="170" t="s">
        <v>145</v>
      </c>
      <c r="L172" s="38"/>
      <c r="M172" s="175" t="s">
        <v>20</v>
      </c>
      <c r="N172" s="176" t="s">
        <v>46</v>
      </c>
      <c r="O172" s="63"/>
      <c r="P172" s="177">
        <f>O172*H172</f>
        <v>0</v>
      </c>
      <c r="Q172" s="177">
        <v>0</v>
      </c>
      <c r="R172" s="177">
        <f>Q172*H172</f>
        <v>0</v>
      </c>
      <c r="S172" s="177">
        <v>1.2999999999999999E-2</v>
      </c>
      <c r="T172" s="178">
        <f>S172*H172</f>
        <v>5.3559999999999997E-2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9" t="s">
        <v>146</v>
      </c>
      <c r="AT172" s="179" t="s">
        <v>141</v>
      </c>
      <c r="AU172" s="179" t="s">
        <v>85</v>
      </c>
      <c r="AY172" s="16" t="s">
        <v>138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16" t="s">
        <v>83</v>
      </c>
      <c r="BK172" s="180">
        <f>ROUND(I172*H172,2)</f>
        <v>0</v>
      </c>
      <c r="BL172" s="16" t="s">
        <v>146</v>
      </c>
      <c r="BM172" s="179" t="s">
        <v>301</v>
      </c>
    </row>
    <row r="173" spans="1:65" s="2" customFormat="1" ht="11.25">
      <c r="A173" s="33"/>
      <c r="B173" s="34"/>
      <c r="C173" s="35"/>
      <c r="D173" s="181" t="s">
        <v>148</v>
      </c>
      <c r="E173" s="35"/>
      <c r="F173" s="182" t="s">
        <v>302</v>
      </c>
      <c r="G173" s="35"/>
      <c r="H173" s="35"/>
      <c r="I173" s="183"/>
      <c r="J173" s="35"/>
      <c r="K173" s="35"/>
      <c r="L173" s="38"/>
      <c r="M173" s="184"/>
      <c r="N173" s="185"/>
      <c r="O173" s="63"/>
      <c r="P173" s="63"/>
      <c r="Q173" s="63"/>
      <c r="R173" s="63"/>
      <c r="S173" s="63"/>
      <c r="T173" s="64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148</v>
      </c>
      <c r="AU173" s="16" t="s">
        <v>85</v>
      </c>
    </row>
    <row r="174" spans="1:65" s="2" customFormat="1" ht="37.9" customHeight="1">
      <c r="A174" s="33"/>
      <c r="B174" s="34"/>
      <c r="C174" s="168" t="s">
        <v>303</v>
      </c>
      <c r="D174" s="168" t="s">
        <v>141</v>
      </c>
      <c r="E174" s="169" t="s">
        <v>304</v>
      </c>
      <c r="F174" s="170" t="s">
        <v>305</v>
      </c>
      <c r="G174" s="171" t="s">
        <v>162</v>
      </c>
      <c r="H174" s="172">
        <v>4.6399999999999997</v>
      </c>
      <c r="I174" s="173"/>
      <c r="J174" s="174">
        <f>ROUND(I174*H174,2)</f>
        <v>0</v>
      </c>
      <c r="K174" s="170" t="s">
        <v>145</v>
      </c>
      <c r="L174" s="38"/>
      <c r="M174" s="175" t="s">
        <v>20</v>
      </c>
      <c r="N174" s="176" t="s">
        <v>46</v>
      </c>
      <c r="O174" s="63"/>
      <c r="P174" s="177">
        <f>O174*H174</f>
        <v>0</v>
      </c>
      <c r="Q174" s="177">
        <v>0</v>
      </c>
      <c r="R174" s="177">
        <f>Q174*H174</f>
        <v>0</v>
      </c>
      <c r="S174" s="177">
        <v>8.9999999999999993E-3</v>
      </c>
      <c r="T174" s="178">
        <f>S174*H174</f>
        <v>4.1759999999999992E-2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146</v>
      </c>
      <c r="AT174" s="179" t="s">
        <v>141</v>
      </c>
      <c r="AU174" s="179" t="s">
        <v>85</v>
      </c>
      <c r="AY174" s="16" t="s">
        <v>138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16" t="s">
        <v>83</v>
      </c>
      <c r="BK174" s="180">
        <f>ROUND(I174*H174,2)</f>
        <v>0</v>
      </c>
      <c r="BL174" s="16" t="s">
        <v>146</v>
      </c>
      <c r="BM174" s="179" t="s">
        <v>306</v>
      </c>
    </row>
    <row r="175" spans="1:65" s="2" customFormat="1" ht="11.25">
      <c r="A175" s="33"/>
      <c r="B175" s="34"/>
      <c r="C175" s="35"/>
      <c r="D175" s="181" t="s">
        <v>148</v>
      </c>
      <c r="E175" s="35"/>
      <c r="F175" s="182" t="s">
        <v>307</v>
      </c>
      <c r="G175" s="35"/>
      <c r="H175" s="35"/>
      <c r="I175" s="183"/>
      <c r="J175" s="35"/>
      <c r="K175" s="35"/>
      <c r="L175" s="38"/>
      <c r="M175" s="184"/>
      <c r="N175" s="185"/>
      <c r="O175" s="63"/>
      <c r="P175" s="63"/>
      <c r="Q175" s="63"/>
      <c r="R175" s="63"/>
      <c r="S175" s="63"/>
      <c r="T175" s="64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148</v>
      </c>
      <c r="AU175" s="16" t="s">
        <v>85</v>
      </c>
    </row>
    <row r="176" spans="1:65" s="2" customFormat="1" ht="37.9" customHeight="1">
      <c r="A176" s="33"/>
      <c r="B176" s="34"/>
      <c r="C176" s="168" t="s">
        <v>308</v>
      </c>
      <c r="D176" s="168" t="s">
        <v>141</v>
      </c>
      <c r="E176" s="169" t="s">
        <v>309</v>
      </c>
      <c r="F176" s="170" t="s">
        <v>310</v>
      </c>
      <c r="G176" s="171" t="s">
        <v>162</v>
      </c>
      <c r="H176" s="172">
        <v>1.35</v>
      </c>
      <c r="I176" s="173"/>
      <c r="J176" s="174">
        <f>ROUND(I176*H176,2)</f>
        <v>0</v>
      </c>
      <c r="K176" s="170" t="s">
        <v>145</v>
      </c>
      <c r="L176" s="38"/>
      <c r="M176" s="175" t="s">
        <v>20</v>
      </c>
      <c r="N176" s="176" t="s">
        <v>46</v>
      </c>
      <c r="O176" s="63"/>
      <c r="P176" s="177">
        <f>O176*H176</f>
        <v>0</v>
      </c>
      <c r="Q176" s="177">
        <v>0</v>
      </c>
      <c r="R176" s="177">
        <f>Q176*H176</f>
        <v>0</v>
      </c>
      <c r="S176" s="177">
        <v>1.7999999999999999E-2</v>
      </c>
      <c r="T176" s="178">
        <f>S176*H176</f>
        <v>2.4299999999999999E-2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9" t="s">
        <v>146</v>
      </c>
      <c r="AT176" s="179" t="s">
        <v>141</v>
      </c>
      <c r="AU176" s="179" t="s">
        <v>85</v>
      </c>
      <c r="AY176" s="16" t="s">
        <v>138</v>
      </c>
      <c r="BE176" s="180">
        <f>IF(N176="základní",J176,0)</f>
        <v>0</v>
      </c>
      <c r="BF176" s="180">
        <f>IF(N176="snížená",J176,0)</f>
        <v>0</v>
      </c>
      <c r="BG176" s="180">
        <f>IF(N176="zákl. přenesená",J176,0)</f>
        <v>0</v>
      </c>
      <c r="BH176" s="180">
        <f>IF(N176="sníž. přenesená",J176,0)</f>
        <v>0</v>
      </c>
      <c r="BI176" s="180">
        <f>IF(N176="nulová",J176,0)</f>
        <v>0</v>
      </c>
      <c r="BJ176" s="16" t="s">
        <v>83</v>
      </c>
      <c r="BK176" s="180">
        <f>ROUND(I176*H176,2)</f>
        <v>0</v>
      </c>
      <c r="BL176" s="16" t="s">
        <v>146</v>
      </c>
      <c r="BM176" s="179" t="s">
        <v>311</v>
      </c>
    </row>
    <row r="177" spans="1:65" s="2" customFormat="1" ht="11.25">
      <c r="A177" s="33"/>
      <c r="B177" s="34"/>
      <c r="C177" s="35"/>
      <c r="D177" s="181" t="s">
        <v>148</v>
      </c>
      <c r="E177" s="35"/>
      <c r="F177" s="182" t="s">
        <v>312</v>
      </c>
      <c r="G177" s="35"/>
      <c r="H177" s="35"/>
      <c r="I177" s="183"/>
      <c r="J177" s="35"/>
      <c r="K177" s="35"/>
      <c r="L177" s="38"/>
      <c r="M177" s="184"/>
      <c r="N177" s="185"/>
      <c r="O177" s="63"/>
      <c r="P177" s="63"/>
      <c r="Q177" s="63"/>
      <c r="R177" s="63"/>
      <c r="S177" s="63"/>
      <c r="T177" s="64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148</v>
      </c>
      <c r="AU177" s="16" t="s">
        <v>85</v>
      </c>
    </row>
    <row r="178" spans="1:65" s="2" customFormat="1" ht="24.2" customHeight="1">
      <c r="A178" s="33"/>
      <c r="B178" s="34"/>
      <c r="C178" s="168" t="s">
        <v>313</v>
      </c>
      <c r="D178" s="168" t="s">
        <v>141</v>
      </c>
      <c r="E178" s="169" t="s">
        <v>314</v>
      </c>
      <c r="F178" s="170" t="s">
        <v>315</v>
      </c>
      <c r="G178" s="171" t="s">
        <v>212</v>
      </c>
      <c r="H178" s="172">
        <v>4</v>
      </c>
      <c r="I178" s="173"/>
      <c r="J178" s="174">
        <f>ROUND(I178*H178,2)</f>
        <v>0</v>
      </c>
      <c r="K178" s="170" t="s">
        <v>145</v>
      </c>
      <c r="L178" s="38"/>
      <c r="M178" s="175" t="s">
        <v>20</v>
      </c>
      <c r="N178" s="176" t="s">
        <v>46</v>
      </c>
      <c r="O178" s="63"/>
      <c r="P178" s="177">
        <f>O178*H178</f>
        <v>0</v>
      </c>
      <c r="Q178" s="177">
        <v>0</v>
      </c>
      <c r="R178" s="177">
        <f>Q178*H178</f>
        <v>0</v>
      </c>
      <c r="S178" s="177">
        <v>5.6999999999999998E-4</v>
      </c>
      <c r="T178" s="178">
        <f>S178*H178</f>
        <v>2.2799999999999999E-3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9" t="s">
        <v>146</v>
      </c>
      <c r="AT178" s="179" t="s">
        <v>141</v>
      </c>
      <c r="AU178" s="179" t="s">
        <v>85</v>
      </c>
      <c r="AY178" s="16" t="s">
        <v>138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16" t="s">
        <v>83</v>
      </c>
      <c r="BK178" s="180">
        <f>ROUND(I178*H178,2)</f>
        <v>0</v>
      </c>
      <c r="BL178" s="16" t="s">
        <v>146</v>
      </c>
      <c r="BM178" s="179" t="s">
        <v>316</v>
      </c>
    </row>
    <row r="179" spans="1:65" s="2" customFormat="1" ht="11.25">
      <c r="A179" s="33"/>
      <c r="B179" s="34"/>
      <c r="C179" s="35"/>
      <c r="D179" s="181" t="s">
        <v>148</v>
      </c>
      <c r="E179" s="35"/>
      <c r="F179" s="182" t="s">
        <v>317</v>
      </c>
      <c r="G179" s="35"/>
      <c r="H179" s="35"/>
      <c r="I179" s="183"/>
      <c r="J179" s="35"/>
      <c r="K179" s="35"/>
      <c r="L179" s="38"/>
      <c r="M179" s="184"/>
      <c r="N179" s="185"/>
      <c r="O179" s="63"/>
      <c r="P179" s="63"/>
      <c r="Q179" s="63"/>
      <c r="R179" s="63"/>
      <c r="S179" s="63"/>
      <c r="T179" s="64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148</v>
      </c>
      <c r="AU179" s="16" t="s">
        <v>85</v>
      </c>
    </row>
    <row r="180" spans="1:65" s="2" customFormat="1" ht="44.25" customHeight="1">
      <c r="A180" s="33"/>
      <c r="B180" s="34"/>
      <c r="C180" s="168" t="s">
        <v>318</v>
      </c>
      <c r="D180" s="168" t="s">
        <v>141</v>
      </c>
      <c r="E180" s="169" t="s">
        <v>319</v>
      </c>
      <c r="F180" s="170" t="s">
        <v>320</v>
      </c>
      <c r="G180" s="171" t="s">
        <v>157</v>
      </c>
      <c r="H180" s="172">
        <v>55.843000000000004</v>
      </c>
      <c r="I180" s="173"/>
      <c r="J180" s="174">
        <f>ROUND(I180*H180,2)</f>
        <v>0</v>
      </c>
      <c r="K180" s="170" t="s">
        <v>145</v>
      </c>
      <c r="L180" s="38"/>
      <c r="M180" s="175" t="s">
        <v>20</v>
      </c>
      <c r="N180" s="176" t="s">
        <v>46</v>
      </c>
      <c r="O180" s="63"/>
      <c r="P180" s="177">
        <f>O180*H180</f>
        <v>0</v>
      </c>
      <c r="Q180" s="177">
        <v>0</v>
      </c>
      <c r="R180" s="177">
        <f>Q180*H180</f>
        <v>0</v>
      </c>
      <c r="S180" s="177">
        <v>4.5999999999999999E-2</v>
      </c>
      <c r="T180" s="178">
        <f>S180*H180</f>
        <v>2.568778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146</v>
      </c>
      <c r="AT180" s="179" t="s">
        <v>141</v>
      </c>
      <c r="AU180" s="179" t="s">
        <v>85</v>
      </c>
      <c r="AY180" s="16" t="s">
        <v>138</v>
      </c>
      <c r="BE180" s="180">
        <f>IF(N180="základní",J180,0)</f>
        <v>0</v>
      </c>
      <c r="BF180" s="180">
        <f>IF(N180="snížená",J180,0)</f>
        <v>0</v>
      </c>
      <c r="BG180" s="180">
        <f>IF(N180="zákl. přenesená",J180,0)</f>
        <v>0</v>
      </c>
      <c r="BH180" s="180">
        <f>IF(N180="sníž. přenesená",J180,0)</f>
        <v>0</v>
      </c>
      <c r="BI180" s="180">
        <f>IF(N180="nulová",J180,0)</f>
        <v>0</v>
      </c>
      <c r="BJ180" s="16" t="s">
        <v>83</v>
      </c>
      <c r="BK180" s="180">
        <f>ROUND(I180*H180,2)</f>
        <v>0</v>
      </c>
      <c r="BL180" s="16" t="s">
        <v>146</v>
      </c>
      <c r="BM180" s="179" t="s">
        <v>321</v>
      </c>
    </row>
    <row r="181" spans="1:65" s="2" customFormat="1" ht="11.25">
      <c r="A181" s="33"/>
      <c r="B181" s="34"/>
      <c r="C181" s="35"/>
      <c r="D181" s="181" t="s">
        <v>148</v>
      </c>
      <c r="E181" s="35"/>
      <c r="F181" s="182" t="s">
        <v>322</v>
      </c>
      <c r="G181" s="35"/>
      <c r="H181" s="35"/>
      <c r="I181" s="183"/>
      <c r="J181" s="35"/>
      <c r="K181" s="35"/>
      <c r="L181" s="38"/>
      <c r="M181" s="184"/>
      <c r="N181" s="185"/>
      <c r="O181" s="63"/>
      <c r="P181" s="63"/>
      <c r="Q181" s="63"/>
      <c r="R181" s="63"/>
      <c r="S181" s="63"/>
      <c r="T181" s="64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148</v>
      </c>
      <c r="AU181" s="16" t="s">
        <v>85</v>
      </c>
    </row>
    <row r="182" spans="1:65" s="12" customFormat="1" ht="22.9" customHeight="1">
      <c r="B182" s="152"/>
      <c r="C182" s="153"/>
      <c r="D182" s="154" t="s">
        <v>74</v>
      </c>
      <c r="E182" s="166" t="s">
        <v>323</v>
      </c>
      <c r="F182" s="166" t="s">
        <v>324</v>
      </c>
      <c r="G182" s="153"/>
      <c r="H182" s="153"/>
      <c r="I182" s="156"/>
      <c r="J182" s="167">
        <f>BK182</f>
        <v>0</v>
      </c>
      <c r="K182" s="153"/>
      <c r="L182" s="158"/>
      <c r="M182" s="159"/>
      <c r="N182" s="160"/>
      <c r="O182" s="160"/>
      <c r="P182" s="161">
        <f>SUM(P183:P190)</f>
        <v>0</v>
      </c>
      <c r="Q182" s="160"/>
      <c r="R182" s="161">
        <f>SUM(R183:R190)</f>
        <v>0</v>
      </c>
      <c r="S182" s="160"/>
      <c r="T182" s="162">
        <f>SUM(T183:T190)</f>
        <v>0</v>
      </c>
      <c r="AR182" s="163" t="s">
        <v>83</v>
      </c>
      <c r="AT182" s="164" t="s">
        <v>74</v>
      </c>
      <c r="AU182" s="164" t="s">
        <v>83</v>
      </c>
      <c r="AY182" s="163" t="s">
        <v>138</v>
      </c>
      <c r="BK182" s="165">
        <f>SUM(BK183:BK190)</f>
        <v>0</v>
      </c>
    </row>
    <row r="183" spans="1:65" s="2" customFormat="1" ht="37.9" customHeight="1">
      <c r="A183" s="33"/>
      <c r="B183" s="34"/>
      <c r="C183" s="168" t="s">
        <v>325</v>
      </c>
      <c r="D183" s="168" t="s">
        <v>141</v>
      </c>
      <c r="E183" s="169" t="s">
        <v>326</v>
      </c>
      <c r="F183" s="170" t="s">
        <v>327</v>
      </c>
      <c r="G183" s="171" t="s">
        <v>144</v>
      </c>
      <c r="H183" s="172">
        <v>13.135999999999999</v>
      </c>
      <c r="I183" s="173"/>
      <c r="J183" s="174">
        <f>ROUND(I183*H183,2)</f>
        <v>0</v>
      </c>
      <c r="K183" s="170" t="s">
        <v>145</v>
      </c>
      <c r="L183" s="38"/>
      <c r="M183" s="175" t="s">
        <v>20</v>
      </c>
      <c r="N183" s="176" t="s">
        <v>46</v>
      </c>
      <c r="O183" s="63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146</v>
      </c>
      <c r="AT183" s="179" t="s">
        <v>141</v>
      </c>
      <c r="AU183" s="179" t="s">
        <v>85</v>
      </c>
      <c r="AY183" s="16" t="s">
        <v>138</v>
      </c>
      <c r="BE183" s="180">
        <f>IF(N183="základní",J183,0)</f>
        <v>0</v>
      </c>
      <c r="BF183" s="180">
        <f>IF(N183="snížená",J183,0)</f>
        <v>0</v>
      </c>
      <c r="BG183" s="180">
        <f>IF(N183="zákl. přenesená",J183,0)</f>
        <v>0</v>
      </c>
      <c r="BH183" s="180">
        <f>IF(N183="sníž. přenesená",J183,0)</f>
        <v>0</v>
      </c>
      <c r="BI183" s="180">
        <f>IF(N183="nulová",J183,0)</f>
        <v>0</v>
      </c>
      <c r="BJ183" s="16" t="s">
        <v>83</v>
      </c>
      <c r="BK183" s="180">
        <f>ROUND(I183*H183,2)</f>
        <v>0</v>
      </c>
      <c r="BL183" s="16" t="s">
        <v>146</v>
      </c>
      <c r="BM183" s="179" t="s">
        <v>328</v>
      </c>
    </row>
    <row r="184" spans="1:65" s="2" customFormat="1" ht="11.25">
      <c r="A184" s="33"/>
      <c r="B184" s="34"/>
      <c r="C184" s="35"/>
      <c r="D184" s="181" t="s">
        <v>148</v>
      </c>
      <c r="E184" s="35"/>
      <c r="F184" s="182" t="s">
        <v>329</v>
      </c>
      <c r="G184" s="35"/>
      <c r="H184" s="35"/>
      <c r="I184" s="183"/>
      <c r="J184" s="35"/>
      <c r="K184" s="35"/>
      <c r="L184" s="38"/>
      <c r="M184" s="184"/>
      <c r="N184" s="185"/>
      <c r="O184" s="63"/>
      <c r="P184" s="63"/>
      <c r="Q184" s="63"/>
      <c r="R184" s="63"/>
      <c r="S184" s="63"/>
      <c r="T184" s="64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148</v>
      </c>
      <c r="AU184" s="16" t="s">
        <v>85</v>
      </c>
    </row>
    <row r="185" spans="1:65" s="2" customFormat="1" ht="33" customHeight="1">
      <c r="A185" s="33"/>
      <c r="B185" s="34"/>
      <c r="C185" s="168" t="s">
        <v>330</v>
      </c>
      <c r="D185" s="168" t="s">
        <v>141</v>
      </c>
      <c r="E185" s="169" t="s">
        <v>331</v>
      </c>
      <c r="F185" s="170" t="s">
        <v>332</v>
      </c>
      <c r="G185" s="171" t="s">
        <v>144</v>
      </c>
      <c r="H185" s="172">
        <v>13.135999999999999</v>
      </c>
      <c r="I185" s="173"/>
      <c r="J185" s="174">
        <f>ROUND(I185*H185,2)</f>
        <v>0</v>
      </c>
      <c r="K185" s="170" t="s">
        <v>145</v>
      </c>
      <c r="L185" s="38"/>
      <c r="M185" s="175" t="s">
        <v>20</v>
      </c>
      <c r="N185" s="176" t="s">
        <v>46</v>
      </c>
      <c r="O185" s="63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9" t="s">
        <v>146</v>
      </c>
      <c r="AT185" s="179" t="s">
        <v>141</v>
      </c>
      <c r="AU185" s="179" t="s">
        <v>85</v>
      </c>
      <c r="AY185" s="16" t="s">
        <v>138</v>
      </c>
      <c r="BE185" s="180">
        <f>IF(N185="základní",J185,0)</f>
        <v>0</v>
      </c>
      <c r="BF185" s="180">
        <f>IF(N185="snížená",J185,0)</f>
        <v>0</v>
      </c>
      <c r="BG185" s="180">
        <f>IF(N185="zákl. přenesená",J185,0)</f>
        <v>0</v>
      </c>
      <c r="BH185" s="180">
        <f>IF(N185="sníž. přenesená",J185,0)</f>
        <v>0</v>
      </c>
      <c r="BI185" s="180">
        <f>IF(N185="nulová",J185,0)</f>
        <v>0</v>
      </c>
      <c r="BJ185" s="16" t="s">
        <v>83</v>
      </c>
      <c r="BK185" s="180">
        <f>ROUND(I185*H185,2)</f>
        <v>0</v>
      </c>
      <c r="BL185" s="16" t="s">
        <v>146</v>
      </c>
      <c r="BM185" s="179" t="s">
        <v>333</v>
      </c>
    </row>
    <row r="186" spans="1:65" s="2" customFormat="1" ht="11.25">
      <c r="A186" s="33"/>
      <c r="B186" s="34"/>
      <c r="C186" s="35"/>
      <c r="D186" s="181" t="s">
        <v>148</v>
      </c>
      <c r="E186" s="35"/>
      <c r="F186" s="182" t="s">
        <v>334</v>
      </c>
      <c r="G186" s="35"/>
      <c r="H186" s="35"/>
      <c r="I186" s="183"/>
      <c r="J186" s="35"/>
      <c r="K186" s="35"/>
      <c r="L186" s="38"/>
      <c r="M186" s="184"/>
      <c r="N186" s="185"/>
      <c r="O186" s="63"/>
      <c r="P186" s="63"/>
      <c r="Q186" s="63"/>
      <c r="R186" s="63"/>
      <c r="S186" s="63"/>
      <c r="T186" s="64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148</v>
      </c>
      <c r="AU186" s="16" t="s">
        <v>85</v>
      </c>
    </row>
    <row r="187" spans="1:65" s="2" customFormat="1" ht="44.25" customHeight="1">
      <c r="A187" s="33"/>
      <c r="B187" s="34"/>
      <c r="C187" s="168" t="s">
        <v>335</v>
      </c>
      <c r="D187" s="168" t="s">
        <v>141</v>
      </c>
      <c r="E187" s="169" t="s">
        <v>336</v>
      </c>
      <c r="F187" s="170" t="s">
        <v>337</v>
      </c>
      <c r="G187" s="171" t="s">
        <v>144</v>
      </c>
      <c r="H187" s="172">
        <v>52.543999999999997</v>
      </c>
      <c r="I187" s="173"/>
      <c r="J187" s="174">
        <f>ROUND(I187*H187,2)</f>
        <v>0</v>
      </c>
      <c r="K187" s="170" t="s">
        <v>145</v>
      </c>
      <c r="L187" s="38"/>
      <c r="M187" s="175" t="s">
        <v>20</v>
      </c>
      <c r="N187" s="176" t="s">
        <v>46</v>
      </c>
      <c r="O187" s="63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146</v>
      </c>
      <c r="AT187" s="179" t="s">
        <v>141</v>
      </c>
      <c r="AU187" s="179" t="s">
        <v>85</v>
      </c>
      <c r="AY187" s="16" t="s">
        <v>138</v>
      </c>
      <c r="BE187" s="180">
        <f>IF(N187="základní",J187,0)</f>
        <v>0</v>
      </c>
      <c r="BF187" s="180">
        <f>IF(N187="snížená",J187,0)</f>
        <v>0</v>
      </c>
      <c r="BG187" s="180">
        <f>IF(N187="zákl. přenesená",J187,0)</f>
        <v>0</v>
      </c>
      <c r="BH187" s="180">
        <f>IF(N187="sníž. přenesená",J187,0)</f>
        <v>0</v>
      </c>
      <c r="BI187" s="180">
        <f>IF(N187="nulová",J187,0)</f>
        <v>0</v>
      </c>
      <c r="BJ187" s="16" t="s">
        <v>83</v>
      </c>
      <c r="BK187" s="180">
        <f>ROUND(I187*H187,2)</f>
        <v>0</v>
      </c>
      <c r="BL187" s="16" t="s">
        <v>146</v>
      </c>
      <c r="BM187" s="179" t="s">
        <v>338</v>
      </c>
    </row>
    <row r="188" spans="1:65" s="2" customFormat="1" ht="11.25">
      <c r="A188" s="33"/>
      <c r="B188" s="34"/>
      <c r="C188" s="35"/>
      <c r="D188" s="181" t="s">
        <v>148</v>
      </c>
      <c r="E188" s="35"/>
      <c r="F188" s="182" t="s">
        <v>339</v>
      </c>
      <c r="G188" s="35"/>
      <c r="H188" s="35"/>
      <c r="I188" s="183"/>
      <c r="J188" s="35"/>
      <c r="K188" s="35"/>
      <c r="L188" s="38"/>
      <c r="M188" s="184"/>
      <c r="N188" s="185"/>
      <c r="O188" s="63"/>
      <c r="P188" s="63"/>
      <c r="Q188" s="63"/>
      <c r="R188" s="63"/>
      <c r="S188" s="63"/>
      <c r="T188" s="64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148</v>
      </c>
      <c r="AU188" s="16" t="s">
        <v>85</v>
      </c>
    </row>
    <row r="189" spans="1:65" s="2" customFormat="1" ht="44.25" customHeight="1">
      <c r="A189" s="33"/>
      <c r="B189" s="34"/>
      <c r="C189" s="168" t="s">
        <v>340</v>
      </c>
      <c r="D189" s="168" t="s">
        <v>141</v>
      </c>
      <c r="E189" s="169" t="s">
        <v>341</v>
      </c>
      <c r="F189" s="170" t="s">
        <v>342</v>
      </c>
      <c r="G189" s="171" t="s">
        <v>144</v>
      </c>
      <c r="H189" s="172">
        <v>13.135999999999999</v>
      </c>
      <c r="I189" s="173"/>
      <c r="J189" s="174">
        <f>ROUND(I189*H189,2)</f>
        <v>0</v>
      </c>
      <c r="K189" s="170" t="s">
        <v>145</v>
      </c>
      <c r="L189" s="38"/>
      <c r="M189" s="175" t="s">
        <v>20</v>
      </c>
      <c r="N189" s="176" t="s">
        <v>46</v>
      </c>
      <c r="O189" s="63"/>
      <c r="P189" s="177">
        <f>O189*H189</f>
        <v>0</v>
      </c>
      <c r="Q189" s="177">
        <v>0</v>
      </c>
      <c r="R189" s="177">
        <f>Q189*H189</f>
        <v>0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146</v>
      </c>
      <c r="AT189" s="179" t="s">
        <v>141</v>
      </c>
      <c r="AU189" s="179" t="s">
        <v>85</v>
      </c>
      <c r="AY189" s="16" t="s">
        <v>138</v>
      </c>
      <c r="BE189" s="180">
        <f>IF(N189="základní",J189,0)</f>
        <v>0</v>
      </c>
      <c r="BF189" s="180">
        <f>IF(N189="snížená",J189,0)</f>
        <v>0</v>
      </c>
      <c r="BG189" s="180">
        <f>IF(N189="zákl. přenesená",J189,0)</f>
        <v>0</v>
      </c>
      <c r="BH189" s="180">
        <f>IF(N189="sníž. přenesená",J189,0)</f>
        <v>0</v>
      </c>
      <c r="BI189" s="180">
        <f>IF(N189="nulová",J189,0)</f>
        <v>0</v>
      </c>
      <c r="BJ189" s="16" t="s">
        <v>83</v>
      </c>
      <c r="BK189" s="180">
        <f>ROUND(I189*H189,2)</f>
        <v>0</v>
      </c>
      <c r="BL189" s="16" t="s">
        <v>146</v>
      </c>
      <c r="BM189" s="179" t="s">
        <v>343</v>
      </c>
    </row>
    <row r="190" spans="1:65" s="2" customFormat="1" ht="11.25">
      <c r="A190" s="33"/>
      <c r="B190" s="34"/>
      <c r="C190" s="35"/>
      <c r="D190" s="181" t="s">
        <v>148</v>
      </c>
      <c r="E190" s="35"/>
      <c r="F190" s="182" t="s">
        <v>344</v>
      </c>
      <c r="G190" s="35"/>
      <c r="H190" s="35"/>
      <c r="I190" s="183"/>
      <c r="J190" s="35"/>
      <c r="K190" s="35"/>
      <c r="L190" s="38"/>
      <c r="M190" s="184"/>
      <c r="N190" s="185"/>
      <c r="O190" s="63"/>
      <c r="P190" s="63"/>
      <c r="Q190" s="63"/>
      <c r="R190" s="63"/>
      <c r="S190" s="63"/>
      <c r="T190" s="64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148</v>
      </c>
      <c r="AU190" s="16" t="s">
        <v>85</v>
      </c>
    </row>
    <row r="191" spans="1:65" s="12" customFormat="1" ht="22.9" customHeight="1">
      <c r="B191" s="152"/>
      <c r="C191" s="153"/>
      <c r="D191" s="154" t="s">
        <v>74</v>
      </c>
      <c r="E191" s="166" t="s">
        <v>345</v>
      </c>
      <c r="F191" s="166" t="s">
        <v>346</v>
      </c>
      <c r="G191" s="153"/>
      <c r="H191" s="153"/>
      <c r="I191" s="156"/>
      <c r="J191" s="167">
        <f>BK191</f>
        <v>0</v>
      </c>
      <c r="K191" s="153"/>
      <c r="L191" s="158"/>
      <c r="M191" s="159"/>
      <c r="N191" s="160"/>
      <c r="O191" s="160"/>
      <c r="P191" s="161">
        <f>SUM(P192:P193)</f>
        <v>0</v>
      </c>
      <c r="Q191" s="160"/>
      <c r="R191" s="161">
        <f>SUM(R192:R193)</f>
        <v>0</v>
      </c>
      <c r="S191" s="160"/>
      <c r="T191" s="162">
        <f>SUM(T192:T193)</f>
        <v>0</v>
      </c>
      <c r="AR191" s="163" t="s">
        <v>83</v>
      </c>
      <c r="AT191" s="164" t="s">
        <v>74</v>
      </c>
      <c r="AU191" s="164" t="s">
        <v>83</v>
      </c>
      <c r="AY191" s="163" t="s">
        <v>138</v>
      </c>
      <c r="BK191" s="165">
        <f>SUM(BK192:BK193)</f>
        <v>0</v>
      </c>
    </row>
    <row r="192" spans="1:65" s="2" customFormat="1" ht="55.5" customHeight="1">
      <c r="A192" s="33"/>
      <c r="B192" s="34"/>
      <c r="C192" s="168" t="s">
        <v>347</v>
      </c>
      <c r="D192" s="168" t="s">
        <v>141</v>
      </c>
      <c r="E192" s="169" t="s">
        <v>348</v>
      </c>
      <c r="F192" s="170" t="s">
        <v>349</v>
      </c>
      <c r="G192" s="171" t="s">
        <v>144</v>
      </c>
      <c r="H192" s="172">
        <v>5.7679999999999998</v>
      </c>
      <c r="I192" s="173"/>
      <c r="J192" s="174">
        <f>ROUND(I192*H192,2)</f>
        <v>0</v>
      </c>
      <c r="K192" s="170" t="s">
        <v>145</v>
      </c>
      <c r="L192" s="38"/>
      <c r="M192" s="175" t="s">
        <v>20</v>
      </c>
      <c r="N192" s="176" t="s">
        <v>46</v>
      </c>
      <c r="O192" s="63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146</v>
      </c>
      <c r="AT192" s="179" t="s">
        <v>141</v>
      </c>
      <c r="AU192" s="179" t="s">
        <v>85</v>
      </c>
      <c r="AY192" s="16" t="s">
        <v>138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6" t="s">
        <v>83</v>
      </c>
      <c r="BK192" s="180">
        <f>ROUND(I192*H192,2)</f>
        <v>0</v>
      </c>
      <c r="BL192" s="16" t="s">
        <v>146</v>
      </c>
      <c r="BM192" s="179" t="s">
        <v>350</v>
      </c>
    </row>
    <row r="193" spans="1:65" s="2" customFormat="1" ht="11.25">
      <c r="A193" s="33"/>
      <c r="B193" s="34"/>
      <c r="C193" s="35"/>
      <c r="D193" s="181" t="s">
        <v>148</v>
      </c>
      <c r="E193" s="35"/>
      <c r="F193" s="182" t="s">
        <v>351</v>
      </c>
      <c r="G193" s="35"/>
      <c r="H193" s="35"/>
      <c r="I193" s="183"/>
      <c r="J193" s="35"/>
      <c r="K193" s="35"/>
      <c r="L193" s="38"/>
      <c r="M193" s="184"/>
      <c r="N193" s="185"/>
      <c r="O193" s="63"/>
      <c r="P193" s="63"/>
      <c r="Q193" s="63"/>
      <c r="R193" s="63"/>
      <c r="S193" s="63"/>
      <c r="T193" s="64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148</v>
      </c>
      <c r="AU193" s="16" t="s">
        <v>85</v>
      </c>
    </row>
    <row r="194" spans="1:65" s="12" customFormat="1" ht="25.9" customHeight="1">
      <c r="B194" s="152"/>
      <c r="C194" s="153"/>
      <c r="D194" s="154" t="s">
        <v>74</v>
      </c>
      <c r="E194" s="155" t="s">
        <v>352</v>
      </c>
      <c r="F194" s="155" t="s">
        <v>353</v>
      </c>
      <c r="G194" s="153"/>
      <c r="H194" s="153"/>
      <c r="I194" s="156"/>
      <c r="J194" s="157">
        <f>BK194</f>
        <v>0</v>
      </c>
      <c r="K194" s="153"/>
      <c r="L194" s="158"/>
      <c r="M194" s="159"/>
      <c r="N194" s="160"/>
      <c r="O194" s="160"/>
      <c r="P194" s="161">
        <f>P195+P222+P267+P327+P335+P353+P364+P375+P421+P434+P450+P474+P481+P506+P543+P556</f>
        <v>0</v>
      </c>
      <c r="Q194" s="160"/>
      <c r="R194" s="161">
        <f>R195+R222+R267+R327+R335+R353+R364+R375+R421+R434+R450+R474+R481+R506+R543+R556</f>
        <v>5.1621887699999993</v>
      </c>
      <c r="S194" s="160"/>
      <c r="T194" s="162">
        <f>T195+T222+T267+T327+T335+T353+T364+T375+T421+T434+T450+T474+T481+T506+T543+T556</f>
        <v>6.7086645000000003</v>
      </c>
      <c r="AR194" s="163" t="s">
        <v>85</v>
      </c>
      <c r="AT194" s="164" t="s">
        <v>74</v>
      </c>
      <c r="AU194" s="164" t="s">
        <v>75</v>
      </c>
      <c r="AY194" s="163" t="s">
        <v>138</v>
      </c>
      <c r="BK194" s="165">
        <f>BK195+BK222+BK267+BK327+BK335+BK353+BK364+BK375+BK421+BK434+BK450+BK474+BK481+BK506+BK543+BK556</f>
        <v>0</v>
      </c>
    </row>
    <row r="195" spans="1:65" s="12" customFormat="1" ht="22.9" customHeight="1">
      <c r="B195" s="152"/>
      <c r="C195" s="153"/>
      <c r="D195" s="154" t="s">
        <v>74</v>
      </c>
      <c r="E195" s="166" t="s">
        <v>354</v>
      </c>
      <c r="F195" s="166" t="s">
        <v>355</v>
      </c>
      <c r="G195" s="153"/>
      <c r="H195" s="153"/>
      <c r="I195" s="156"/>
      <c r="J195" s="167">
        <f>BK195</f>
        <v>0</v>
      </c>
      <c r="K195" s="153"/>
      <c r="L195" s="158"/>
      <c r="M195" s="159"/>
      <c r="N195" s="160"/>
      <c r="O195" s="160"/>
      <c r="P195" s="161">
        <f>SUM(P196:P221)</f>
        <v>0</v>
      </c>
      <c r="Q195" s="160"/>
      <c r="R195" s="161">
        <f>SUM(R196:R221)</f>
        <v>2.09494E-2</v>
      </c>
      <c r="S195" s="160"/>
      <c r="T195" s="162">
        <f>SUM(T196:T221)</f>
        <v>6.6512000000000002E-2</v>
      </c>
      <c r="AR195" s="163" t="s">
        <v>85</v>
      </c>
      <c r="AT195" s="164" t="s">
        <v>74</v>
      </c>
      <c r="AU195" s="164" t="s">
        <v>83</v>
      </c>
      <c r="AY195" s="163" t="s">
        <v>138</v>
      </c>
      <c r="BK195" s="165">
        <f>SUM(BK196:BK221)</f>
        <v>0</v>
      </c>
    </row>
    <row r="196" spans="1:65" s="2" customFormat="1" ht="24.2" customHeight="1">
      <c r="A196" s="33"/>
      <c r="B196" s="34"/>
      <c r="C196" s="168" t="s">
        <v>356</v>
      </c>
      <c r="D196" s="168" t="s">
        <v>141</v>
      </c>
      <c r="E196" s="169" t="s">
        <v>357</v>
      </c>
      <c r="F196" s="170" t="s">
        <v>358</v>
      </c>
      <c r="G196" s="171" t="s">
        <v>162</v>
      </c>
      <c r="H196" s="172">
        <v>14.4</v>
      </c>
      <c r="I196" s="173"/>
      <c r="J196" s="174">
        <f>ROUND(I196*H196,2)</f>
        <v>0</v>
      </c>
      <c r="K196" s="170" t="s">
        <v>145</v>
      </c>
      <c r="L196" s="38"/>
      <c r="M196" s="175" t="s">
        <v>20</v>
      </c>
      <c r="N196" s="176" t="s">
        <v>46</v>
      </c>
      <c r="O196" s="63"/>
      <c r="P196" s="177">
        <f>O196*H196</f>
        <v>0</v>
      </c>
      <c r="Q196" s="177">
        <v>0</v>
      </c>
      <c r="R196" s="177">
        <f>Q196*H196</f>
        <v>0</v>
      </c>
      <c r="S196" s="177">
        <v>2.0999999999999999E-3</v>
      </c>
      <c r="T196" s="178">
        <f>S196*H196</f>
        <v>3.024E-2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9" t="s">
        <v>219</v>
      </c>
      <c r="AT196" s="179" t="s">
        <v>141</v>
      </c>
      <c r="AU196" s="179" t="s">
        <v>85</v>
      </c>
      <c r="AY196" s="16" t="s">
        <v>138</v>
      </c>
      <c r="BE196" s="180">
        <f>IF(N196="základní",J196,0)</f>
        <v>0</v>
      </c>
      <c r="BF196" s="180">
        <f>IF(N196="snížená",J196,0)</f>
        <v>0</v>
      </c>
      <c r="BG196" s="180">
        <f>IF(N196="zákl. přenesená",J196,0)</f>
        <v>0</v>
      </c>
      <c r="BH196" s="180">
        <f>IF(N196="sníž. přenesená",J196,0)</f>
        <v>0</v>
      </c>
      <c r="BI196" s="180">
        <f>IF(N196="nulová",J196,0)</f>
        <v>0</v>
      </c>
      <c r="BJ196" s="16" t="s">
        <v>83</v>
      </c>
      <c r="BK196" s="180">
        <f>ROUND(I196*H196,2)</f>
        <v>0</v>
      </c>
      <c r="BL196" s="16" t="s">
        <v>219</v>
      </c>
      <c r="BM196" s="179" t="s">
        <v>359</v>
      </c>
    </row>
    <row r="197" spans="1:65" s="2" customFormat="1" ht="11.25">
      <c r="A197" s="33"/>
      <c r="B197" s="34"/>
      <c r="C197" s="35"/>
      <c r="D197" s="181" t="s">
        <v>148</v>
      </c>
      <c r="E197" s="35"/>
      <c r="F197" s="182" t="s">
        <v>360</v>
      </c>
      <c r="G197" s="35"/>
      <c r="H197" s="35"/>
      <c r="I197" s="183"/>
      <c r="J197" s="35"/>
      <c r="K197" s="35"/>
      <c r="L197" s="38"/>
      <c r="M197" s="184"/>
      <c r="N197" s="185"/>
      <c r="O197" s="63"/>
      <c r="P197" s="63"/>
      <c r="Q197" s="63"/>
      <c r="R197" s="63"/>
      <c r="S197" s="63"/>
      <c r="T197" s="64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148</v>
      </c>
      <c r="AU197" s="16" t="s">
        <v>85</v>
      </c>
    </row>
    <row r="198" spans="1:65" s="2" customFormat="1" ht="24.2" customHeight="1">
      <c r="A198" s="33"/>
      <c r="B198" s="34"/>
      <c r="C198" s="168" t="s">
        <v>361</v>
      </c>
      <c r="D198" s="168" t="s">
        <v>141</v>
      </c>
      <c r="E198" s="169" t="s">
        <v>362</v>
      </c>
      <c r="F198" s="170" t="s">
        <v>363</v>
      </c>
      <c r="G198" s="171" t="s">
        <v>162</v>
      </c>
      <c r="H198" s="172">
        <v>4.4000000000000004</v>
      </c>
      <c r="I198" s="173"/>
      <c r="J198" s="174">
        <f>ROUND(I198*H198,2)</f>
        <v>0</v>
      </c>
      <c r="K198" s="170" t="s">
        <v>145</v>
      </c>
      <c r="L198" s="38"/>
      <c r="M198" s="175" t="s">
        <v>20</v>
      </c>
      <c r="N198" s="176" t="s">
        <v>46</v>
      </c>
      <c r="O198" s="63"/>
      <c r="P198" s="177">
        <f>O198*H198</f>
        <v>0</v>
      </c>
      <c r="Q198" s="177">
        <v>0</v>
      </c>
      <c r="R198" s="177">
        <f>Q198*H198</f>
        <v>0</v>
      </c>
      <c r="S198" s="177">
        <v>1.98E-3</v>
      </c>
      <c r="T198" s="178">
        <f>S198*H198</f>
        <v>8.712000000000001E-3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9" t="s">
        <v>219</v>
      </c>
      <c r="AT198" s="179" t="s">
        <v>141</v>
      </c>
      <c r="AU198" s="179" t="s">
        <v>85</v>
      </c>
      <c r="AY198" s="16" t="s">
        <v>138</v>
      </c>
      <c r="BE198" s="180">
        <f>IF(N198="základní",J198,0)</f>
        <v>0</v>
      </c>
      <c r="BF198" s="180">
        <f>IF(N198="snížená",J198,0)</f>
        <v>0</v>
      </c>
      <c r="BG198" s="180">
        <f>IF(N198="zákl. přenesená",J198,0)</f>
        <v>0</v>
      </c>
      <c r="BH198" s="180">
        <f>IF(N198="sníž. přenesená",J198,0)</f>
        <v>0</v>
      </c>
      <c r="BI198" s="180">
        <f>IF(N198="nulová",J198,0)</f>
        <v>0</v>
      </c>
      <c r="BJ198" s="16" t="s">
        <v>83</v>
      </c>
      <c r="BK198" s="180">
        <f>ROUND(I198*H198,2)</f>
        <v>0</v>
      </c>
      <c r="BL198" s="16" t="s">
        <v>219</v>
      </c>
      <c r="BM198" s="179" t="s">
        <v>364</v>
      </c>
    </row>
    <row r="199" spans="1:65" s="2" customFormat="1" ht="11.25">
      <c r="A199" s="33"/>
      <c r="B199" s="34"/>
      <c r="C199" s="35"/>
      <c r="D199" s="181" t="s">
        <v>148</v>
      </c>
      <c r="E199" s="35"/>
      <c r="F199" s="182" t="s">
        <v>365</v>
      </c>
      <c r="G199" s="35"/>
      <c r="H199" s="35"/>
      <c r="I199" s="183"/>
      <c r="J199" s="35"/>
      <c r="K199" s="35"/>
      <c r="L199" s="38"/>
      <c r="M199" s="184"/>
      <c r="N199" s="185"/>
      <c r="O199" s="63"/>
      <c r="P199" s="63"/>
      <c r="Q199" s="63"/>
      <c r="R199" s="63"/>
      <c r="S199" s="63"/>
      <c r="T199" s="64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148</v>
      </c>
      <c r="AU199" s="16" t="s">
        <v>85</v>
      </c>
    </row>
    <row r="200" spans="1:65" s="2" customFormat="1" ht="24.2" customHeight="1">
      <c r="A200" s="33"/>
      <c r="B200" s="34"/>
      <c r="C200" s="168" t="s">
        <v>366</v>
      </c>
      <c r="D200" s="168" t="s">
        <v>141</v>
      </c>
      <c r="E200" s="169" t="s">
        <v>367</v>
      </c>
      <c r="F200" s="170" t="s">
        <v>368</v>
      </c>
      <c r="G200" s="171" t="s">
        <v>162</v>
      </c>
      <c r="H200" s="172">
        <v>1.1000000000000001</v>
      </c>
      <c r="I200" s="173"/>
      <c r="J200" s="174">
        <f>ROUND(I200*H200,2)</f>
        <v>0</v>
      </c>
      <c r="K200" s="170" t="s">
        <v>145</v>
      </c>
      <c r="L200" s="38"/>
      <c r="M200" s="175" t="s">
        <v>20</v>
      </c>
      <c r="N200" s="176" t="s">
        <v>46</v>
      </c>
      <c r="O200" s="63"/>
      <c r="P200" s="177">
        <f>O200*H200</f>
        <v>0</v>
      </c>
      <c r="Q200" s="177">
        <v>1.2999999999999999E-3</v>
      </c>
      <c r="R200" s="177">
        <f>Q200*H200</f>
        <v>1.4300000000000001E-3</v>
      </c>
      <c r="S200" s="177">
        <v>0</v>
      </c>
      <c r="T200" s="17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79" t="s">
        <v>219</v>
      </c>
      <c r="AT200" s="179" t="s">
        <v>141</v>
      </c>
      <c r="AU200" s="179" t="s">
        <v>85</v>
      </c>
      <c r="AY200" s="16" t="s">
        <v>138</v>
      </c>
      <c r="BE200" s="180">
        <f>IF(N200="základní",J200,0)</f>
        <v>0</v>
      </c>
      <c r="BF200" s="180">
        <f>IF(N200="snížená",J200,0)</f>
        <v>0</v>
      </c>
      <c r="BG200" s="180">
        <f>IF(N200="zákl. přenesená",J200,0)</f>
        <v>0</v>
      </c>
      <c r="BH200" s="180">
        <f>IF(N200="sníž. přenesená",J200,0)</f>
        <v>0</v>
      </c>
      <c r="BI200" s="180">
        <f>IF(N200="nulová",J200,0)</f>
        <v>0</v>
      </c>
      <c r="BJ200" s="16" t="s">
        <v>83</v>
      </c>
      <c r="BK200" s="180">
        <f>ROUND(I200*H200,2)</f>
        <v>0</v>
      </c>
      <c r="BL200" s="16" t="s">
        <v>219</v>
      </c>
      <c r="BM200" s="179" t="s">
        <v>369</v>
      </c>
    </row>
    <row r="201" spans="1:65" s="2" customFormat="1" ht="11.25">
      <c r="A201" s="33"/>
      <c r="B201" s="34"/>
      <c r="C201" s="35"/>
      <c r="D201" s="181" t="s">
        <v>148</v>
      </c>
      <c r="E201" s="35"/>
      <c r="F201" s="182" t="s">
        <v>370</v>
      </c>
      <c r="G201" s="35"/>
      <c r="H201" s="35"/>
      <c r="I201" s="183"/>
      <c r="J201" s="35"/>
      <c r="K201" s="35"/>
      <c r="L201" s="38"/>
      <c r="M201" s="184"/>
      <c r="N201" s="185"/>
      <c r="O201" s="63"/>
      <c r="P201" s="63"/>
      <c r="Q201" s="63"/>
      <c r="R201" s="63"/>
      <c r="S201" s="63"/>
      <c r="T201" s="64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148</v>
      </c>
      <c r="AU201" s="16" t="s">
        <v>85</v>
      </c>
    </row>
    <row r="202" spans="1:65" s="2" customFormat="1" ht="21.75" customHeight="1">
      <c r="A202" s="33"/>
      <c r="B202" s="34"/>
      <c r="C202" s="168" t="s">
        <v>371</v>
      </c>
      <c r="D202" s="168" t="s">
        <v>141</v>
      </c>
      <c r="E202" s="169" t="s">
        <v>372</v>
      </c>
      <c r="F202" s="170" t="s">
        <v>373</v>
      </c>
      <c r="G202" s="171" t="s">
        <v>162</v>
      </c>
      <c r="H202" s="172">
        <v>7.92</v>
      </c>
      <c r="I202" s="173"/>
      <c r="J202" s="174">
        <f>ROUND(I202*H202,2)</f>
        <v>0</v>
      </c>
      <c r="K202" s="170" t="s">
        <v>145</v>
      </c>
      <c r="L202" s="38"/>
      <c r="M202" s="175" t="s">
        <v>20</v>
      </c>
      <c r="N202" s="176" t="s">
        <v>46</v>
      </c>
      <c r="O202" s="63"/>
      <c r="P202" s="177">
        <f>O202*H202</f>
        <v>0</v>
      </c>
      <c r="Q202" s="177">
        <v>4.2999999999999999E-4</v>
      </c>
      <c r="R202" s="177">
        <f>Q202*H202</f>
        <v>3.4055999999999999E-3</v>
      </c>
      <c r="S202" s="177">
        <v>0</v>
      </c>
      <c r="T202" s="17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9" t="s">
        <v>219</v>
      </c>
      <c r="AT202" s="179" t="s">
        <v>141</v>
      </c>
      <c r="AU202" s="179" t="s">
        <v>85</v>
      </c>
      <c r="AY202" s="16" t="s">
        <v>138</v>
      </c>
      <c r="BE202" s="180">
        <f>IF(N202="základní",J202,0)</f>
        <v>0</v>
      </c>
      <c r="BF202" s="180">
        <f>IF(N202="snížená",J202,0)</f>
        <v>0</v>
      </c>
      <c r="BG202" s="180">
        <f>IF(N202="zákl. přenesená",J202,0)</f>
        <v>0</v>
      </c>
      <c r="BH202" s="180">
        <f>IF(N202="sníž. přenesená",J202,0)</f>
        <v>0</v>
      </c>
      <c r="BI202" s="180">
        <f>IF(N202="nulová",J202,0)</f>
        <v>0</v>
      </c>
      <c r="BJ202" s="16" t="s">
        <v>83</v>
      </c>
      <c r="BK202" s="180">
        <f>ROUND(I202*H202,2)</f>
        <v>0</v>
      </c>
      <c r="BL202" s="16" t="s">
        <v>219</v>
      </c>
      <c r="BM202" s="179" t="s">
        <v>374</v>
      </c>
    </row>
    <row r="203" spans="1:65" s="2" customFormat="1" ht="11.25">
      <c r="A203" s="33"/>
      <c r="B203" s="34"/>
      <c r="C203" s="35"/>
      <c r="D203" s="181" t="s">
        <v>148</v>
      </c>
      <c r="E203" s="35"/>
      <c r="F203" s="182" t="s">
        <v>375</v>
      </c>
      <c r="G203" s="35"/>
      <c r="H203" s="35"/>
      <c r="I203" s="183"/>
      <c r="J203" s="35"/>
      <c r="K203" s="35"/>
      <c r="L203" s="38"/>
      <c r="M203" s="184"/>
      <c r="N203" s="185"/>
      <c r="O203" s="63"/>
      <c r="P203" s="63"/>
      <c r="Q203" s="63"/>
      <c r="R203" s="63"/>
      <c r="S203" s="63"/>
      <c r="T203" s="64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6" t="s">
        <v>148</v>
      </c>
      <c r="AU203" s="16" t="s">
        <v>85</v>
      </c>
    </row>
    <row r="204" spans="1:65" s="2" customFormat="1" ht="21.75" customHeight="1">
      <c r="A204" s="33"/>
      <c r="B204" s="34"/>
      <c r="C204" s="168" t="s">
        <v>376</v>
      </c>
      <c r="D204" s="168" t="s">
        <v>141</v>
      </c>
      <c r="E204" s="169" t="s">
        <v>377</v>
      </c>
      <c r="F204" s="170" t="s">
        <v>378</v>
      </c>
      <c r="G204" s="171" t="s">
        <v>162</v>
      </c>
      <c r="H204" s="172">
        <v>8.61</v>
      </c>
      <c r="I204" s="173"/>
      <c r="J204" s="174">
        <f>ROUND(I204*H204,2)</f>
        <v>0</v>
      </c>
      <c r="K204" s="170" t="s">
        <v>145</v>
      </c>
      <c r="L204" s="38"/>
      <c r="M204" s="175" t="s">
        <v>20</v>
      </c>
      <c r="N204" s="176" t="s">
        <v>46</v>
      </c>
      <c r="O204" s="63"/>
      <c r="P204" s="177">
        <f>O204*H204</f>
        <v>0</v>
      </c>
      <c r="Q204" s="177">
        <v>5.0000000000000001E-4</v>
      </c>
      <c r="R204" s="177">
        <f>Q204*H204</f>
        <v>4.3049999999999998E-3</v>
      </c>
      <c r="S204" s="177">
        <v>0</v>
      </c>
      <c r="T204" s="17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9" t="s">
        <v>219</v>
      </c>
      <c r="AT204" s="179" t="s">
        <v>141</v>
      </c>
      <c r="AU204" s="179" t="s">
        <v>85</v>
      </c>
      <c r="AY204" s="16" t="s">
        <v>138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16" t="s">
        <v>83</v>
      </c>
      <c r="BK204" s="180">
        <f>ROUND(I204*H204,2)</f>
        <v>0</v>
      </c>
      <c r="BL204" s="16" t="s">
        <v>219</v>
      </c>
      <c r="BM204" s="179" t="s">
        <v>379</v>
      </c>
    </row>
    <row r="205" spans="1:65" s="2" customFormat="1" ht="11.25">
      <c r="A205" s="33"/>
      <c r="B205" s="34"/>
      <c r="C205" s="35"/>
      <c r="D205" s="181" t="s">
        <v>148</v>
      </c>
      <c r="E205" s="35"/>
      <c r="F205" s="182" t="s">
        <v>380</v>
      </c>
      <c r="G205" s="35"/>
      <c r="H205" s="35"/>
      <c r="I205" s="183"/>
      <c r="J205" s="35"/>
      <c r="K205" s="35"/>
      <c r="L205" s="38"/>
      <c r="M205" s="184"/>
      <c r="N205" s="185"/>
      <c r="O205" s="63"/>
      <c r="P205" s="63"/>
      <c r="Q205" s="63"/>
      <c r="R205" s="63"/>
      <c r="S205" s="63"/>
      <c r="T205" s="64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148</v>
      </c>
      <c r="AU205" s="16" t="s">
        <v>85</v>
      </c>
    </row>
    <row r="206" spans="1:65" s="2" customFormat="1" ht="21.75" customHeight="1">
      <c r="A206" s="33"/>
      <c r="B206" s="34"/>
      <c r="C206" s="168" t="s">
        <v>381</v>
      </c>
      <c r="D206" s="168" t="s">
        <v>141</v>
      </c>
      <c r="E206" s="169" t="s">
        <v>382</v>
      </c>
      <c r="F206" s="170" t="s">
        <v>383</v>
      </c>
      <c r="G206" s="171" t="s">
        <v>162</v>
      </c>
      <c r="H206" s="172">
        <v>3.62</v>
      </c>
      <c r="I206" s="173"/>
      <c r="J206" s="174">
        <f>ROUND(I206*H206,2)</f>
        <v>0</v>
      </c>
      <c r="K206" s="170" t="s">
        <v>145</v>
      </c>
      <c r="L206" s="38"/>
      <c r="M206" s="175" t="s">
        <v>20</v>
      </c>
      <c r="N206" s="176" t="s">
        <v>46</v>
      </c>
      <c r="O206" s="63"/>
      <c r="P206" s="177">
        <f>O206*H206</f>
        <v>0</v>
      </c>
      <c r="Q206" s="177">
        <v>7.6000000000000004E-4</v>
      </c>
      <c r="R206" s="177">
        <f>Q206*H206</f>
        <v>2.7512000000000001E-3</v>
      </c>
      <c r="S206" s="177">
        <v>0</v>
      </c>
      <c r="T206" s="17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9" t="s">
        <v>219</v>
      </c>
      <c r="AT206" s="179" t="s">
        <v>141</v>
      </c>
      <c r="AU206" s="179" t="s">
        <v>85</v>
      </c>
      <c r="AY206" s="16" t="s">
        <v>138</v>
      </c>
      <c r="BE206" s="180">
        <f>IF(N206="základní",J206,0)</f>
        <v>0</v>
      </c>
      <c r="BF206" s="180">
        <f>IF(N206="snížená",J206,0)</f>
        <v>0</v>
      </c>
      <c r="BG206" s="180">
        <f>IF(N206="zákl. přenesená",J206,0)</f>
        <v>0</v>
      </c>
      <c r="BH206" s="180">
        <f>IF(N206="sníž. přenesená",J206,0)</f>
        <v>0</v>
      </c>
      <c r="BI206" s="180">
        <f>IF(N206="nulová",J206,0)</f>
        <v>0</v>
      </c>
      <c r="BJ206" s="16" t="s">
        <v>83</v>
      </c>
      <c r="BK206" s="180">
        <f>ROUND(I206*H206,2)</f>
        <v>0</v>
      </c>
      <c r="BL206" s="16" t="s">
        <v>219</v>
      </c>
      <c r="BM206" s="179" t="s">
        <v>384</v>
      </c>
    </row>
    <row r="207" spans="1:65" s="2" customFormat="1" ht="11.25">
      <c r="A207" s="33"/>
      <c r="B207" s="34"/>
      <c r="C207" s="35"/>
      <c r="D207" s="181" t="s">
        <v>148</v>
      </c>
      <c r="E207" s="35"/>
      <c r="F207" s="182" t="s">
        <v>385</v>
      </c>
      <c r="G207" s="35"/>
      <c r="H207" s="35"/>
      <c r="I207" s="183"/>
      <c r="J207" s="35"/>
      <c r="K207" s="35"/>
      <c r="L207" s="38"/>
      <c r="M207" s="184"/>
      <c r="N207" s="185"/>
      <c r="O207" s="63"/>
      <c r="P207" s="63"/>
      <c r="Q207" s="63"/>
      <c r="R207" s="63"/>
      <c r="S207" s="63"/>
      <c r="T207" s="64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148</v>
      </c>
      <c r="AU207" s="16" t="s">
        <v>85</v>
      </c>
    </row>
    <row r="208" spans="1:65" s="2" customFormat="1" ht="21.75" customHeight="1">
      <c r="A208" s="33"/>
      <c r="B208" s="34"/>
      <c r="C208" s="168" t="s">
        <v>386</v>
      </c>
      <c r="D208" s="168" t="s">
        <v>141</v>
      </c>
      <c r="E208" s="169" t="s">
        <v>387</v>
      </c>
      <c r="F208" s="170" t="s">
        <v>388</v>
      </c>
      <c r="G208" s="171" t="s">
        <v>162</v>
      </c>
      <c r="H208" s="172">
        <v>5.92</v>
      </c>
      <c r="I208" s="173"/>
      <c r="J208" s="174">
        <f>ROUND(I208*H208,2)</f>
        <v>0</v>
      </c>
      <c r="K208" s="170" t="s">
        <v>145</v>
      </c>
      <c r="L208" s="38"/>
      <c r="M208" s="175" t="s">
        <v>20</v>
      </c>
      <c r="N208" s="176" t="s">
        <v>46</v>
      </c>
      <c r="O208" s="63"/>
      <c r="P208" s="177">
        <f>O208*H208</f>
        <v>0</v>
      </c>
      <c r="Q208" s="177">
        <v>1.5299999999999999E-3</v>
      </c>
      <c r="R208" s="177">
        <f>Q208*H208</f>
        <v>9.057599999999999E-3</v>
      </c>
      <c r="S208" s="177">
        <v>0</v>
      </c>
      <c r="T208" s="17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79" t="s">
        <v>219</v>
      </c>
      <c r="AT208" s="179" t="s">
        <v>141</v>
      </c>
      <c r="AU208" s="179" t="s">
        <v>85</v>
      </c>
      <c r="AY208" s="16" t="s">
        <v>138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16" t="s">
        <v>83</v>
      </c>
      <c r="BK208" s="180">
        <f>ROUND(I208*H208,2)</f>
        <v>0</v>
      </c>
      <c r="BL208" s="16" t="s">
        <v>219</v>
      </c>
      <c r="BM208" s="179" t="s">
        <v>389</v>
      </c>
    </row>
    <row r="209" spans="1:65" s="2" customFormat="1" ht="11.25">
      <c r="A209" s="33"/>
      <c r="B209" s="34"/>
      <c r="C209" s="35"/>
      <c r="D209" s="181" t="s">
        <v>148</v>
      </c>
      <c r="E209" s="35"/>
      <c r="F209" s="182" t="s">
        <v>390</v>
      </c>
      <c r="G209" s="35"/>
      <c r="H209" s="35"/>
      <c r="I209" s="183"/>
      <c r="J209" s="35"/>
      <c r="K209" s="35"/>
      <c r="L209" s="38"/>
      <c r="M209" s="184"/>
      <c r="N209" s="185"/>
      <c r="O209" s="63"/>
      <c r="P209" s="63"/>
      <c r="Q209" s="63"/>
      <c r="R209" s="63"/>
      <c r="S209" s="63"/>
      <c r="T209" s="64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148</v>
      </c>
      <c r="AU209" s="16" t="s">
        <v>85</v>
      </c>
    </row>
    <row r="210" spans="1:65" s="2" customFormat="1" ht="24.2" customHeight="1">
      <c r="A210" s="33"/>
      <c r="B210" s="34"/>
      <c r="C210" s="168" t="s">
        <v>391</v>
      </c>
      <c r="D210" s="168" t="s">
        <v>141</v>
      </c>
      <c r="E210" s="169" t="s">
        <v>392</v>
      </c>
      <c r="F210" s="170" t="s">
        <v>393</v>
      </c>
      <c r="G210" s="171" t="s">
        <v>212</v>
      </c>
      <c r="H210" s="172">
        <v>8</v>
      </c>
      <c r="I210" s="173"/>
      <c r="J210" s="174">
        <f>ROUND(I210*H210,2)</f>
        <v>0</v>
      </c>
      <c r="K210" s="170" t="s">
        <v>145</v>
      </c>
      <c r="L210" s="38"/>
      <c r="M210" s="175" t="s">
        <v>20</v>
      </c>
      <c r="N210" s="176" t="s">
        <v>46</v>
      </c>
      <c r="O210" s="63"/>
      <c r="P210" s="177">
        <f>O210*H210</f>
        <v>0</v>
      </c>
      <c r="Q210" s="177">
        <v>0</v>
      </c>
      <c r="R210" s="177">
        <f>Q210*H210</f>
        <v>0</v>
      </c>
      <c r="S210" s="177">
        <v>0</v>
      </c>
      <c r="T210" s="17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9" t="s">
        <v>219</v>
      </c>
      <c r="AT210" s="179" t="s">
        <v>141</v>
      </c>
      <c r="AU210" s="179" t="s">
        <v>85</v>
      </c>
      <c r="AY210" s="16" t="s">
        <v>138</v>
      </c>
      <c r="BE210" s="180">
        <f>IF(N210="základní",J210,0)</f>
        <v>0</v>
      </c>
      <c r="BF210" s="180">
        <f>IF(N210="snížená",J210,0)</f>
        <v>0</v>
      </c>
      <c r="BG210" s="180">
        <f>IF(N210="zákl. přenesená",J210,0)</f>
        <v>0</v>
      </c>
      <c r="BH210" s="180">
        <f>IF(N210="sníž. přenesená",J210,0)</f>
        <v>0</v>
      </c>
      <c r="BI210" s="180">
        <f>IF(N210="nulová",J210,0)</f>
        <v>0</v>
      </c>
      <c r="BJ210" s="16" t="s">
        <v>83</v>
      </c>
      <c r="BK210" s="180">
        <f>ROUND(I210*H210,2)</f>
        <v>0</v>
      </c>
      <c r="BL210" s="16" t="s">
        <v>219</v>
      </c>
      <c r="BM210" s="179" t="s">
        <v>394</v>
      </c>
    </row>
    <row r="211" spans="1:65" s="2" customFormat="1" ht="11.25">
      <c r="A211" s="33"/>
      <c r="B211" s="34"/>
      <c r="C211" s="35"/>
      <c r="D211" s="181" t="s">
        <v>148</v>
      </c>
      <c r="E211" s="35"/>
      <c r="F211" s="182" t="s">
        <v>395</v>
      </c>
      <c r="G211" s="35"/>
      <c r="H211" s="35"/>
      <c r="I211" s="183"/>
      <c r="J211" s="35"/>
      <c r="K211" s="35"/>
      <c r="L211" s="38"/>
      <c r="M211" s="184"/>
      <c r="N211" s="185"/>
      <c r="O211" s="63"/>
      <c r="P211" s="63"/>
      <c r="Q211" s="63"/>
      <c r="R211" s="63"/>
      <c r="S211" s="63"/>
      <c r="T211" s="64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148</v>
      </c>
      <c r="AU211" s="16" t="s">
        <v>85</v>
      </c>
    </row>
    <row r="212" spans="1:65" s="2" customFormat="1" ht="24.2" customHeight="1">
      <c r="A212" s="33"/>
      <c r="B212" s="34"/>
      <c r="C212" s="168" t="s">
        <v>396</v>
      </c>
      <c r="D212" s="168" t="s">
        <v>141</v>
      </c>
      <c r="E212" s="169" t="s">
        <v>397</v>
      </c>
      <c r="F212" s="170" t="s">
        <v>398</v>
      </c>
      <c r="G212" s="171" t="s">
        <v>212</v>
      </c>
      <c r="H212" s="172">
        <v>4</v>
      </c>
      <c r="I212" s="173"/>
      <c r="J212" s="174">
        <f>ROUND(I212*H212,2)</f>
        <v>0</v>
      </c>
      <c r="K212" s="170" t="s">
        <v>145</v>
      </c>
      <c r="L212" s="38"/>
      <c r="M212" s="175" t="s">
        <v>20</v>
      </c>
      <c r="N212" s="176" t="s">
        <v>46</v>
      </c>
      <c r="O212" s="63"/>
      <c r="P212" s="177">
        <f>O212*H212</f>
        <v>0</v>
      </c>
      <c r="Q212" s="177">
        <v>0</v>
      </c>
      <c r="R212" s="177">
        <f>Q212*H212</f>
        <v>0</v>
      </c>
      <c r="S212" s="177">
        <v>0</v>
      </c>
      <c r="T212" s="17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9" t="s">
        <v>219</v>
      </c>
      <c r="AT212" s="179" t="s">
        <v>141</v>
      </c>
      <c r="AU212" s="179" t="s">
        <v>85</v>
      </c>
      <c r="AY212" s="16" t="s">
        <v>138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16" t="s">
        <v>83</v>
      </c>
      <c r="BK212" s="180">
        <f>ROUND(I212*H212,2)</f>
        <v>0</v>
      </c>
      <c r="BL212" s="16" t="s">
        <v>219</v>
      </c>
      <c r="BM212" s="179" t="s">
        <v>399</v>
      </c>
    </row>
    <row r="213" spans="1:65" s="2" customFormat="1" ht="11.25">
      <c r="A213" s="33"/>
      <c r="B213" s="34"/>
      <c r="C213" s="35"/>
      <c r="D213" s="181" t="s">
        <v>148</v>
      </c>
      <c r="E213" s="35"/>
      <c r="F213" s="182" t="s">
        <v>400</v>
      </c>
      <c r="G213" s="35"/>
      <c r="H213" s="35"/>
      <c r="I213" s="183"/>
      <c r="J213" s="35"/>
      <c r="K213" s="35"/>
      <c r="L213" s="38"/>
      <c r="M213" s="184"/>
      <c r="N213" s="185"/>
      <c r="O213" s="63"/>
      <c r="P213" s="63"/>
      <c r="Q213" s="63"/>
      <c r="R213" s="63"/>
      <c r="S213" s="63"/>
      <c r="T213" s="64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148</v>
      </c>
      <c r="AU213" s="16" t="s">
        <v>85</v>
      </c>
    </row>
    <row r="214" spans="1:65" s="2" customFormat="1" ht="24.2" customHeight="1">
      <c r="A214" s="33"/>
      <c r="B214" s="34"/>
      <c r="C214" s="168" t="s">
        <v>401</v>
      </c>
      <c r="D214" s="168" t="s">
        <v>141</v>
      </c>
      <c r="E214" s="169" t="s">
        <v>402</v>
      </c>
      <c r="F214" s="170" t="s">
        <v>403</v>
      </c>
      <c r="G214" s="171" t="s">
        <v>212</v>
      </c>
      <c r="H214" s="172">
        <v>4</v>
      </c>
      <c r="I214" s="173"/>
      <c r="J214" s="174">
        <f>ROUND(I214*H214,2)</f>
        <v>0</v>
      </c>
      <c r="K214" s="170" t="s">
        <v>145</v>
      </c>
      <c r="L214" s="38"/>
      <c r="M214" s="175" t="s">
        <v>20</v>
      </c>
      <c r="N214" s="176" t="s">
        <v>46</v>
      </c>
      <c r="O214" s="63"/>
      <c r="P214" s="177">
        <f>O214*H214</f>
        <v>0</v>
      </c>
      <c r="Q214" s="177">
        <v>0</v>
      </c>
      <c r="R214" s="177">
        <f>Q214*H214</f>
        <v>0</v>
      </c>
      <c r="S214" s="177">
        <v>0</v>
      </c>
      <c r="T214" s="178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9" t="s">
        <v>219</v>
      </c>
      <c r="AT214" s="179" t="s">
        <v>141</v>
      </c>
      <c r="AU214" s="179" t="s">
        <v>85</v>
      </c>
      <c r="AY214" s="16" t="s">
        <v>138</v>
      </c>
      <c r="BE214" s="180">
        <f>IF(N214="základní",J214,0)</f>
        <v>0</v>
      </c>
      <c r="BF214" s="180">
        <f>IF(N214="snížená",J214,0)</f>
        <v>0</v>
      </c>
      <c r="BG214" s="180">
        <f>IF(N214="zákl. přenesená",J214,0)</f>
        <v>0</v>
      </c>
      <c r="BH214" s="180">
        <f>IF(N214="sníž. přenesená",J214,0)</f>
        <v>0</v>
      </c>
      <c r="BI214" s="180">
        <f>IF(N214="nulová",J214,0)</f>
        <v>0</v>
      </c>
      <c r="BJ214" s="16" t="s">
        <v>83</v>
      </c>
      <c r="BK214" s="180">
        <f>ROUND(I214*H214,2)</f>
        <v>0</v>
      </c>
      <c r="BL214" s="16" t="s">
        <v>219</v>
      </c>
      <c r="BM214" s="179" t="s">
        <v>404</v>
      </c>
    </row>
    <row r="215" spans="1:65" s="2" customFormat="1" ht="11.25">
      <c r="A215" s="33"/>
      <c r="B215" s="34"/>
      <c r="C215" s="35"/>
      <c r="D215" s="181" t="s">
        <v>148</v>
      </c>
      <c r="E215" s="35"/>
      <c r="F215" s="182" t="s">
        <v>405</v>
      </c>
      <c r="G215" s="35"/>
      <c r="H215" s="35"/>
      <c r="I215" s="183"/>
      <c r="J215" s="35"/>
      <c r="K215" s="35"/>
      <c r="L215" s="38"/>
      <c r="M215" s="184"/>
      <c r="N215" s="185"/>
      <c r="O215" s="63"/>
      <c r="P215" s="63"/>
      <c r="Q215" s="63"/>
      <c r="R215" s="63"/>
      <c r="S215" s="63"/>
      <c r="T215" s="64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148</v>
      </c>
      <c r="AU215" s="16" t="s">
        <v>85</v>
      </c>
    </row>
    <row r="216" spans="1:65" s="2" customFormat="1" ht="24.2" customHeight="1">
      <c r="A216" s="33"/>
      <c r="B216" s="34"/>
      <c r="C216" s="168" t="s">
        <v>406</v>
      </c>
      <c r="D216" s="168" t="s">
        <v>141</v>
      </c>
      <c r="E216" s="169" t="s">
        <v>407</v>
      </c>
      <c r="F216" s="170" t="s">
        <v>408</v>
      </c>
      <c r="G216" s="171" t="s">
        <v>212</v>
      </c>
      <c r="H216" s="172">
        <v>1</v>
      </c>
      <c r="I216" s="173"/>
      <c r="J216" s="174">
        <f>ROUND(I216*H216,2)</f>
        <v>0</v>
      </c>
      <c r="K216" s="170" t="s">
        <v>145</v>
      </c>
      <c r="L216" s="38"/>
      <c r="M216" s="175" t="s">
        <v>20</v>
      </c>
      <c r="N216" s="176" t="s">
        <v>46</v>
      </c>
      <c r="O216" s="63"/>
      <c r="P216" s="177">
        <f>O216*H216</f>
        <v>0</v>
      </c>
      <c r="Q216" s="177">
        <v>0</v>
      </c>
      <c r="R216" s="177">
        <f>Q216*H216</f>
        <v>0</v>
      </c>
      <c r="S216" s="177">
        <v>2.7560000000000001E-2</v>
      </c>
      <c r="T216" s="178">
        <f>S216*H216</f>
        <v>2.7560000000000001E-2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9" t="s">
        <v>219</v>
      </c>
      <c r="AT216" s="179" t="s">
        <v>141</v>
      </c>
      <c r="AU216" s="179" t="s">
        <v>85</v>
      </c>
      <c r="AY216" s="16" t="s">
        <v>138</v>
      </c>
      <c r="BE216" s="180">
        <f>IF(N216="základní",J216,0)</f>
        <v>0</v>
      </c>
      <c r="BF216" s="180">
        <f>IF(N216="snížená",J216,0)</f>
        <v>0</v>
      </c>
      <c r="BG216" s="180">
        <f>IF(N216="zákl. přenesená",J216,0)</f>
        <v>0</v>
      </c>
      <c r="BH216" s="180">
        <f>IF(N216="sníž. přenesená",J216,0)</f>
        <v>0</v>
      </c>
      <c r="BI216" s="180">
        <f>IF(N216="nulová",J216,0)</f>
        <v>0</v>
      </c>
      <c r="BJ216" s="16" t="s">
        <v>83</v>
      </c>
      <c r="BK216" s="180">
        <f>ROUND(I216*H216,2)</f>
        <v>0</v>
      </c>
      <c r="BL216" s="16" t="s">
        <v>219</v>
      </c>
      <c r="BM216" s="179" t="s">
        <v>409</v>
      </c>
    </row>
    <row r="217" spans="1:65" s="2" customFormat="1" ht="11.25">
      <c r="A217" s="33"/>
      <c r="B217" s="34"/>
      <c r="C217" s="35"/>
      <c r="D217" s="181" t="s">
        <v>148</v>
      </c>
      <c r="E217" s="35"/>
      <c r="F217" s="182" t="s">
        <v>410</v>
      </c>
      <c r="G217" s="35"/>
      <c r="H217" s="35"/>
      <c r="I217" s="183"/>
      <c r="J217" s="35"/>
      <c r="K217" s="35"/>
      <c r="L217" s="38"/>
      <c r="M217" s="184"/>
      <c r="N217" s="185"/>
      <c r="O217" s="63"/>
      <c r="P217" s="63"/>
      <c r="Q217" s="63"/>
      <c r="R217" s="63"/>
      <c r="S217" s="63"/>
      <c r="T217" s="64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6" t="s">
        <v>148</v>
      </c>
      <c r="AU217" s="16" t="s">
        <v>85</v>
      </c>
    </row>
    <row r="218" spans="1:65" s="2" customFormat="1" ht="24.2" customHeight="1">
      <c r="A218" s="33"/>
      <c r="B218" s="34"/>
      <c r="C218" s="168" t="s">
        <v>411</v>
      </c>
      <c r="D218" s="168" t="s">
        <v>141</v>
      </c>
      <c r="E218" s="169" t="s">
        <v>412</v>
      </c>
      <c r="F218" s="170" t="s">
        <v>413</v>
      </c>
      <c r="G218" s="171" t="s">
        <v>162</v>
      </c>
      <c r="H218" s="172">
        <v>27.17</v>
      </c>
      <c r="I218" s="173"/>
      <c r="J218" s="174">
        <f>ROUND(I218*H218,2)</f>
        <v>0</v>
      </c>
      <c r="K218" s="170" t="s">
        <v>145</v>
      </c>
      <c r="L218" s="38"/>
      <c r="M218" s="175" t="s">
        <v>20</v>
      </c>
      <c r="N218" s="176" t="s">
        <v>46</v>
      </c>
      <c r="O218" s="63"/>
      <c r="P218" s="177">
        <f>O218*H218</f>
        <v>0</v>
      </c>
      <c r="Q218" s="177">
        <v>0</v>
      </c>
      <c r="R218" s="177">
        <f>Q218*H218</f>
        <v>0</v>
      </c>
      <c r="S218" s="177">
        <v>0</v>
      </c>
      <c r="T218" s="17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9" t="s">
        <v>219</v>
      </c>
      <c r="AT218" s="179" t="s">
        <v>141</v>
      </c>
      <c r="AU218" s="179" t="s">
        <v>85</v>
      </c>
      <c r="AY218" s="16" t="s">
        <v>138</v>
      </c>
      <c r="BE218" s="180">
        <f>IF(N218="základní",J218,0)</f>
        <v>0</v>
      </c>
      <c r="BF218" s="180">
        <f>IF(N218="snížená",J218,0)</f>
        <v>0</v>
      </c>
      <c r="BG218" s="180">
        <f>IF(N218="zákl. přenesená",J218,0)</f>
        <v>0</v>
      </c>
      <c r="BH218" s="180">
        <f>IF(N218="sníž. přenesená",J218,0)</f>
        <v>0</v>
      </c>
      <c r="BI218" s="180">
        <f>IF(N218="nulová",J218,0)</f>
        <v>0</v>
      </c>
      <c r="BJ218" s="16" t="s">
        <v>83</v>
      </c>
      <c r="BK218" s="180">
        <f>ROUND(I218*H218,2)</f>
        <v>0</v>
      </c>
      <c r="BL218" s="16" t="s">
        <v>219</v>
      </c>
      <c r="BM218" s="179" t="s">
        <v>414</v>
      </c>
    </row>
    <row r="219" spans="1:65" s="2" customFormat="1" ht="11.25">
      <c r="A219" s="33"/>
      <c r="B219" s="34"/>
      <c r="C219" s="35"/>
      <c r="D219" s="181" t="s">
        <v>148</v>
      </c>
      <c r="E219" s="35"/>
      <c r="F219" s="182" t="s">
        <v>415</v>
      </c>
      <c r="G219" s="35"/>
      <c r="H219" s="35"/>
      <c r="I219" s="183"/>
      <c r="J219" s="35"/>
      <c r="K219" s="35"/>
      <c r="L219" s="38"/>
      <c r="M219" s="184"/>
      <c r="N219" s="185"/>
      <c r="O219" s="63"/>
      <c r="P219" s="63"/>
      <c r="Q219" s="63"/>
      <c r="R219" s="63"/>
      <c r="S219" s="63"/>
      <c r="T219" s="64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148</v>
      </c>
      <c r="AU219" s="16" t="s">
        <v>85</v>
      </c>
    </row>
    <row r="220" spans="1:65" s="2" customFormat="1" ht="49.15" customHeight="1">
      <c r="A220" s="33"/>
      <c r="B220" s="34"/>
      <c r="C220" s="168" t="s">
        <v>416</v>
      </c>
      <c r="D220" s="168" t="s">
        <v>141</v>
      </c>
      <c r="E220" s="169" t="s">
        <v>417</v>
      </c>
      <c r="F220" s="170" t="s">
        <v>418</v>
      </c>
      <c r="G220" s="171" t="s">
        <v>144</v>
      </c>
      <c r="H220" s="172">
        <v>2.1000000000000001E-2</v>
      </c>
      <c r="I220" s="173"/>
      <c r="J220" s="174">
        <f>ROUND(I220*H220,2)</f>
        <v>0</v>
      </c>
      <c r="K220" s="170" t="s">
        <v>145</v>
      </c>
      <c r="L220" s="38"/>
      <c r="M220" s="175" t="s">
        <v>20</v>
      </c>
      <c r="N220" s="176" t="s">
        <v>46</v>
      </c>
      <c r="O220" s="63"/>
      <c r="P220" s="177">
        <f>O220*H220</f>
        <v>0</v>
      </c>
      <c r="Q220" s="177">
        <v>0</v>
      </c>
      <c r="R220" s="177">
        <f>Q220*H220</f>
        <v>0</v>
      </c>
      <c r="S220" s="177">
        <v>0</v>
      </c>
      <c r="T220" s="17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9" t="s">
        <v>219</v>
      </c>
      <c r="AT220" s="179" t="s">
        <v>141</v>
      </c>
      <c r="AU220" s="179" t="s">
        <v>85</v>
      </c>
      <c r="AY220" s="16" t="s">
        <v>138</v>
      </c>
      <c r="BE220" s="180">
        <f>IF(N220="základní",J220,0)</f>
        <v>0</v>
      </c>
      <c r="BF220" s="180">
        <f>IF(N220="snížená",J220,0)</f>
        <v>0</v>
      </c>
      <c r="BG220" s="180">
        <f>IF(N220="zákl. přenesená",J220,0)</f>
        <v>0</v>
      </c>
      <c r="BH220" s="180">
        <f>IF(N220="sníž. přenesená",J220,0)</f>
        <v>0</v>
      </c>
      <c r="BI220" s="180">
        <f>IF(N220="nulová",J220,0)</f>
        <v>0</v>
      </c>
      <c r="BJ220" s="16" t="s">
        <v>83</v>
      </c>
      <c r="BK220" s="180">
        <f>ROUND(I220*H220,2)</f>
        <v>0</v>
      </c>
      <c r="BL220" s="16" t="s">
        <v>219</v>
      </c>
      <c r="BM220" s="179" t="s">
        <v>419</v>
      </c>
    </row>
    <row r="221" spans="1:65" s="2" customFormat="1" ht="11.25">
      <c r="A221" s="33"/>
      <c r="B221" s="34"/>
      <c r="C221" s="35"/>
      <c r="D221" s="181" t="s">
        <v>148</v>
      </c>
      <c r="E221" s="35"/>
      <c r="F221" s="182" t="s">
        <v>420</v>
      </c>
      <c r="G221" s="35"/>
      <c r="H221" s="35"/>
      <c r="I221" s="183"/>
      <c r="J221" s="35"/>
      <c r="K221" s="35"/>
      <c r="L221" s="38"/>
      <c r="M221" s="184"/>
      <c r="N221" s="185"/>
      <c r="O221" s="63"/>
      <c r="P221" s="63"/>
      <c r="Q221" s="63"/>
      <c r="R221" s="63"/>
      <c r="S221" s="63"/>
      <c r="T221" s="64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T221" s="16" t="s">
        <v>148</v>
      </c>
      <c r="AU221" s="16" t="s">
        <v>85</v>
      </c>
    </row>
    <row r="222" spans="1:65" s="12" customFormat="1" ht="22.9" customHeight="1">
      <c r="B222" s="152"/>
      <c r="C222" s="153"/>
      <c r="D222" s="154" t="s">
        <v>74</v>
      </c>
      <c r="E222" s="166" t="s">
        <v>421</v>
      </c>
      <c r="F222" s="166" t="s">
        <v>422</v>
      </c>
      <c r="G222" s="153"/>
      <c r="H222" s="153"/>
      <c r="I222" s="156"/>
      <c r="J222" s="167">
        <f>BK222</f>
        <v>0</v>
      </c>
      <c r="K222" s="153"/>
      <c r="L222" s="158"/>
      <c r="M222" s="159"/>
      <c r="N222" s="160"/>
      <c r="O222" s="160"/>
      <c r="P222" s="161">
        <f>SUM(P223:P266)</f>
        <v>0</v>
      </c>
      <c r="Q222" s="160"/>
      <c r="R222" s="161">
        <f>SUM(R223:R266)</f>
        <v>5.2495300000000009E-2</v>
      </c>
      <c r="S222" s="160"/>
      <c r="T222" s="162">
        <f>SUM(T223:T266)</f>
        <v>2.7064999999999999E-2</v>
      </c>
      <c r="AR222" s="163" t="s">
        <v>85</v>
      </c>
      <c r="AT222" s="164" t="s">
        <v>74</v>
      </c>
      <c r="AU222" s="164" t="s">
        <v>83</v>
      </c>
      <c r="AY222" s="163" t="s">
        <v>138</v>
      </c>
      <c r="BK222" s="165">
        <f>SUM(BK223:BK266)</f>
        <v>0</v>
      </c>
    </row>
    <row r="223" spans="1:65" s="2" customFormat="1" ht="16.5" customHeight="1">
      <c r="A223" s="33"/>
      <c r="B223" s="34"/>
      <c r="C223" s="168" t="s">
        <v>423</v>
      </c>
      <c r="D223" s="168" t="s">
        <v>141</v>
      </c>
      <c r="E223" s="169" t="s">
        <v>424</v>
      </c>
      <c r="F223" s="170" t="s">
        <v>425</v>
      </c>
      <c r="G223" s="171" t="s">
        <v>162</v>
      </c>
      <c r="H223" s="172">
        <v>35.799999999999997</v>
      </c>
      <c r="I223" s="173"/>
      <c r="J223" s="174">
        <f>ROUND(I223*H223,2)</f>
        <v>0</v>
      </c>
      <c r="K223" s="170" t="s">
        <v>145</v>
      </c>
      <c r="L223" s="38"/>
      <c r="M223" s="175" t="s">
        <v>20</v>
      </c>
      <c r="N223" s="176" t="s">
        <v>46</v>
      </c>
      <c r="O223" s="63"/>
      <c r="P223" s="177">
        <f>O223*H223</f>
        <v>0</v>
      </c>
      <c r="Q223" s="177">
        <v>0</v>
      </c>
      <c r="R223" s="177">
        <f>Q223*H223</f>
        <v>0</v>
      </c>
      <c r="S223" s="177">
        <v>2.7999999999999998E-4</v>
      </c>
      <c r="T223" s="178">
        <f>S223*H223</f>
        <v>1.0023999999999998E-2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9" t="s">
        <v>219</v>
      </c>
      <c r="AT223" s="179" t="s">
        <v>141</v>
      </c>
      <c r="AU223" s="179" t="s">
        <v>85</v>
      </c>
      <c r="AY223" s="16" t="s">
        <v>138</v>
      </c>
      <c r="BE223" s="180">
        <f>IF(N223="základní",J223,0)</f>
        <v>0</v>
      </c>
      <c r="BF223" s="180">
        <f>IF(N223="snížená",J223,0)</f>
        <v>0</v>
      </c>
      <c r="BG223" s="180">
        <f>IF(N223="zákl. přenesená",J223,0)</f>
        <v>0</v>
      </c>
      <c r="BH223" s="180">
        <f>IF(N223="sníž. přenesená",J223,0)</f>
        <v>0</v>
      </c>
      <c r="BI223" s="180">
        <f>IF(N223="nulová",J223,0)</f>
        <v>0</v>
      </c>
      <c r="BJ223" s="16" t="s">
        <v>83</v>
      </c>
      <c r="BK223" s="180">
        <f>ROUND(I223*H223,2)</f>
        <v>0</v>
      </c>
      <c r="BL223" s="16" t="s">
        <v>219</v>
      </c>
      <c r="BM223" s="179" t="s">
        <v>426</v>
      </c>
    </row>
    <row r="224" spans="1:65" s="2" customFormat="1" ht="11.25">
      <c r="A224" s="33"/>
      <c r="B224" s="34"/>
      <c r="C224" s="35"/>
      <c r="D224" s="181" t="s">
        <v>148</v>
      </c>
      <c r="E224" s="35"/>
      <c r="F224" s="182" t="s">
        <v>427</v>
      </c>
      <c r="G224" s="35"/>
      <c r="H224" s="35"/>
      <c r="I224" s="183"/>
      <c r="J224" s="35"/>
      <c r="K224" s="35"/>
      <c r="L224" s="38"/>
      <c r="M224" s="184"/>
      <c r="N224" s="185"/>
      <c r="O224" s="63"/>
      <c r="P224" s="63"/>
      <c r="Q224" s="63"/>
      <c r="R224" s="63"/>
      <c r="S224" s="63"/>
      <c r="T224" s="64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148</v>
      </c>
      <c r="AU224" s="16" t="s">
        <v>85</v>
      </c>
    </row>
    <row r="225" spans="1:65" s="2" customFormat="1" ht="21.75" customHeight="1">
      <c r="A225" s="33"/>
      <c r="B225" s="34"/>
      <c r="C225" s="168" t="s">
        <v>428</v>
      </c>
      <c r="D225" s="168" t="s">
        <v>141</v>
      </c>
      <c r="E225" s="169" t="s">
        <v>429</v>
      </c>
      <c r="F225" s="170" t="s">
        <v>430</v>
      </c>
      <c r="G225" s="171" t="s">
        <v>162</v>
      </c>
      <c r="H225" s="172">
        <v>10.3</v>
      </c>
      <c r="I225" s="173"/>
      <c r="J225" s="174">
        <f>ROUND(I225*H225,2)</f>
        <v>0</v>
      </c>
      <c r="K225" s="170" t="s">
        <v>145</v>
      </c>
      <c r="L225" s="38"/>
      <c r="M225" s="175" t="s">
        <v>20</v>
      </c>
      <c r="N225" s="176" t="s">
        <v>46</v>
      </c>
      <c r="O225" s="63"/>
      <c r="P225" s="177">
        <f>O225*H225</f>
        <v>0</v>
      </c>
      <c r="Q225" s="177">
        <v>0</v>
      </c>
      <c r="R225" s="177">
        <f>Q225*H225</f>
        <v>0</v>
      </c>
      <c r="S225" s="177">
        <v>2.9E-4</v>
      </c>
      <c r="T225" s="178">
        <f>S225*H225</f>
        <v>2.9870000000000001E-3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9" t="s">
        <v>219</v>
      </c>
      <c r="AT225" s="179" t="s">
        <v>141</v>
      </c>
      <c r="AU225" s="179" t="s">
        <v>85</v>
      </c>
      <c r="AY225" s="16" t="s">
        <v>138</v>
      </c>
      <c r="BE225" s="180">
        <f>IF(N225="základní",J225,0)</f>
        <v>0</v>
      </c>
      <c r="BF225" s="180">
        <f>IF(N225="snížená",J225,0)</f>
        <v>0</v>
      </c>
      <c r="BG225" s="180">
        <f>IF(N225="zákl. přenesená",J225,0)</f>
        <v>0</v>
      </c>
      <c r="BH225" s="180">
        <f>IF(N225="sníž. přenesená",J225,0)</f>
        <v>0</v>
      </c>
      <c r="BI225" s="180">
        <f>IF(N225="nulová",J225,0)</f>
        <v>0</v>
      </c>
      <c r="BJ225" s="16" t="s">
        <v>83</v>
      </c>
      <c r="BK225" s="180">
        <f>ROUND(I225*H225,2)</f>
        <v>0</v>
      </c>
      <c r="BL225" s="16" t="s">
        <v>219</v>
      </c>
      <c r="BM225" s="179" t="s">
        <v>431</v>
      </c>
    </row>
    <row r="226" spans="1:65" s="2" customFormat="1" ht="11.25">
      <c r="A226" s="33"/>
      <c r="B226" s="34"/>
      <c r="C226" s="35"/>
      <c r="D226" s="181" t="s">
        <v>148</v>
      </c>
      <c r="E226" s="35"/>
      <c r="F226" s="182" t="s">
        <v>432</v>
      </c>
      <c r="G226" s="35"/>
      <c r="H226" s="35"/>
      <c r="I226" s="183"/>
      <c r="J226" s="35"/>
      <c r="K226" s="35"/>
      <c r="L226" s="38"/>
      <c r="M226" s="184"/>
      <c r="N226" s="185"/>
      <c r="O226" s="63"/>
      <c r="P226" s="63"/>
      <c r="Q226" s="63"/>
      <c r="R226" s="63"/>
      <c r="S226" s="63"/>
      <c r="T226" s="64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148</v>
      </c>
      <c r="AU226" s="16" t="s">
        <v>85</v>
      </c>
    </row>
    <row r="227" spans="1:65" s="2" customFormat="1" ht="24.2" customHeight="1">
      <c r="A227" s="33"/>
      <c r="B227" s="34"/>
      <c r="C227" s="168" t="s">
        <v>433</v>
      </c>
      <c r="D227" s="168" t="s">
        <v>141</v>
      </c>
      <c r="E227" s="169" t="s">
        <v>434</v>
      </c>
      <c r="F227" s="170" t="s">
        <v>435</v>
      </c>
      <c r="G227" s="171" t="s">
        <v>162</v>
      </c>
      <c r="H227" s="172">
        <v>34.700000000000003</v>
      </c>
      <c r="I227" s="173"/>
      <c r="J227" s="174">
        <f>ROUND(I227*H227,2)</f>
        <v>0</v>
      </c>
      <c r="K227" s="170" t="s">
        <v>145</v>
      </c>
      <c r="L227" s="38"/>
      <c r="M227" s="175" t="s">
        <v>20</v>
      </c>
      <c r="N227" s="176" t="s">
        <v>46</v>
      </c>
      <c r="O227" s="63"/>
      <c r="P227" s="177">
        <f>O227*H227</f>
        <v>0</v>
      </c>
      <c r="Q227" s="177">
        <v>6.4000000000000005E-4</v>
      </c>
      <c r="R227" s="177">
        <f>Q227*H227</f>
        <v>2.2208000000000002E-2</v>
      </c>
      <c r="S227" s="177">
        <v>0</v>
      </c>
      <c r="T227" s="17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9" t="s">
        <v>219</v>
      </c>
      <c r="AT227" s="179" t="s">
        <v>141</v>
      </c>
      <c r="AU227" s="179" t="s">
        <v>85</v>
      </c>
      <c r="AY227" s="16" t="s">
        <v>138</v>
      </c>
      <c r="BE227" s="180">
        <f>IF(N227="základní",J227,0)</f>
        <v>0</v>
      </c>
      <c r="BF227" s="180">
        <f>IF(N227="snížená",J227,0)</f>
        <v>0</v>
      </c>
      <c r="BG227" s="180">
        <f>IF(N227="zákl. přenesená",J227,0)</f>
        <v>0</v>
      </c>
      <c r="BH227" s="180">
        <f>IF(N227="sníž. přenesená",J227,0)</f>
        <v>0</v>
      </c>
      <c r="BI227" s="180">
        <f>IF(N227="nulová",J227,0)</f>
        <v>0</v>
      </c>
      <c r="BJ227" s="16" t="s">
        <v>83</v>
      </c>
      <c r="BK227" s="180">
        <f>ROUND(I227*H227,2)</f>
        <v>0</v>
      </c>
      <c r="BL227" s="16" t="s">
        <v>219</v>
      </c>
      <c r="BM227" s="179" t="s">
        <v>436</v>
      </c>
    </row>
    <row r="228" spans="1:65" s="2" customFormat="1" ht="11.25">
      <c r="A228" s="33"/>
      <c r="B228" s="34"/>
      <c r="C228" s="35"/>
      <c r="D228" s="181" t="s">
        <v>148</v>
      </c>
      <c r="E228" s="35"/>
      <c r="F228" s="182" t="s">
        <v>437</v>
      </c>
      <c r="G228" s="35"/>
      <c r="H228" s="35"/>
      <c r="I228" s="183"/>
      <c r="J228" s="35"/>
      <c r="K228" s="35"/>
      <c r="L228" s="38"/>
      <c r="M228" s="184"/>
      <c r="N228" s="185"/>
      <c r="O228" s="63"/>
      <c r="P228" s="63"/>
      <c r="Q228" s="63"/>
      <c r="R228" s="63"/>
      <c r="S228" s="63"/>
      <c r="T228" s="64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148</v>
      </c>
      <c r="AU228" s="16" t="s">
        <v>85</v>
      </c>
    </row>
    <row r="229" spans="1:65" s="2" customFormat="1" ht="24.2" customHeight="1">
      <c r="A229" s="33"/>
      <c r="B229" s="34"/>
      <c r="C229" s="168" t="s">
        <v>438</v>
      </c>
      <c r="D229" s="168" t="s">
        <v>141</v>
      </c>
      <c r="E229" s="169" t="s">
        <v>439</v>
      </c>
      <c r="F229" s="170" t="s">
        <v>440</v>
      </c>
      <c r="G229" s="171" t="s">
        <v>162</v>
      </c>
      <c r="H229" s="172">
        <v>2.2799999999999998</v>
      </c>
      <c r="I229" s="173"/>
      <c r="J229" s="174">
        <f>ROUND(I229*H229,2)</f>
        <v>0</v>
      </c>
      <c r="K229" s="170" t="s">
        <v>145</v>
      </c>
      <c r="L229" s="38"/>
      <c r="M229" s="175" t="s">
        <v>20</v>
      </c>
      <c r="N229" s="176" t="s">
        <v>46</v>
      </c>
      <c r="O229" s="63"/>
      <c r="P229" s="177">
        <f>O229*H229</f>
        <v>0</v>
      </c>
      <c r="Q229" s="177">
        <v>9.7999999999999997E-4</v>
      </c>
      <c r="R229" s="177">
        <f>Q229*H229</f>
        <v>2.2343999999999997E-3</v>
      </c>
      <c r="S229" s="177">
        <v>0</v>
      </c>
      <c r="T229" s="17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9" t="s">
        <v>219</v>
      </c>
      <c r="AT229" s="179" t="s">
        <v>141</v>
      </c>
      <c r="AU229" s="179" t="s">
        <v>85</v>
      </c>
      <c r="AY229" s="16" t="s">
        <v>138</v>
      </c>
      <c r="BE229" s="180">
        <f>IF(N229="základní",J229,0)</f>
        <v>0</v>
      </c>
      <c r="BF229" s="180">
        <f>IF(N229="snížená",J229,0)</f>
        <v>0</v>
      </c>
      <c r="BG229" s="180">
        <f>IF(N229="zákl. přenesená",J229,0)</f>
        <v>0</v>
      </c>
      <c r="BH229" s="180">
        <f>IF(N229="sníž. přenesená",J229,0)</f>
        <v>0</v>
      </c>
      <c r="BI229" s="180">
        <f>IF(N229="nulová",J229,0)</f>
        <v>0</v>
      </c>
      <c r="BJ229" s="16" t="s">
        <v>83</v>
      </c>
      <c r="BK229" s="180">
        <f>ROUND(I229*H229,2)</f>
        <v>0</v>
      </c>
      <c r="BL229" s="16" t="s">
        <v>219</v>
      </c>
      <c r="BM229" s="179" t="s">
        <v>441</v>
      </c>
    </row>
    <row r="230" spans="1:65" s="2" customFormat="1" ht="11.25">
      <c r="A230" s="33"/>
      <c r="B230" s="34"/>
      <c r="C230" s="35"/>
      <c r="D230" s="181" t="s">
        <v>148</v>
      </c>
      <c r="E230" s="35"/>
      <c r="F230" s="182" t="s">
        <v>442</v>
      </c>
      <c r="G230" s="35"/>
      <c r="H230" s="35"/>
      <c r="I230" s="183"/>
      <c r="J230" s="35"/>
      <c r="K230" s="35"/>
      <c r="L230" s="38"/>
      <c r="M230" s="184"/>
      <c r="N230" s="185"/>
      <c r="O230" s="63"/>
      <c r="P230" s="63"/>
      <c r="Q230" s="63"/>
      <c r="R230" s="63"/>
      <c r="S230" s="63"/>
      <c r="T230" s="64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148</v>
      </c>
      <c r="AU230" s="16" t="s">
        <v>85</v>
      </c>
    </row>
    <row r="231" spans="1:65" s="2" customFormat="1" ht="24.2" customHeight="1">
      <c r="A231" s="33"/>
      <c r="B231" s="34"/>
      <c r="C231" s="168" t="s">
        <v>443</v>
      </c>
      <c r="D231" s="168" t="s">
        <v>141</v>
      </c>
      <c r="E231" s="169" t="s">
        <v>444</v>
      </c>
      <c r="F231" s="170" t="s">
        <v>445</v>
      </c>
      <c r="G231" s="171" t="s">
        <v>162</v>
      </c>
      <c r="H231" s="172">
        <v>10.79</v>
      </c>
      <c r="I231" s="173"/>
      <c r="J231" s="174">
        <f>ROUND(I231*H231,2)</f>
        <v>0</v>
      </c>
      <c r="K231" s="170" t="s">
        <v>145</v>
      </c>
      <c r="L231" s="38"/>
      <c r="M231" s="175" t="s">
        <v>20</v>
      </c>
      <c r="N231" s="176" t="s">
        <v>46</v>
      </c>
      <c r="O231" s="63"/>
      <c r="P231" s="177">
        <f>O231*H231</f>
        <v>0</v>
      </c>
      <c r="Q231" s="177">
        <v>1.15E-3</v>
      </c>
      <c r="R231" s="177">
        <f>Q231*H231</f>
        <v>1.2408499999999999E-2</v>
      </c>
      <c r="S231" s="177">
        <v>0</v>
      </c>
      <c r="T231" s="178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9" t="s">
        <v>219</v>
      </c>
      <c r="AT231" s="179" t="s">
        <v>141</v>
      </c>
      <c r="AU231" s="179" t="s">
        <v>85</v>
      </c>
      <c r="AY231" s="16" t="s">
        <v>138</v>
      </c>
      <c r="BE231" s="180">
        <f>IF(N231="základní",J231,0)</f>
        <v>0</v>
      </c>
      <c r="BF231" s="180">
        <f>IF(N231="snížená",J231,0)</f>
        <v>0</v>
      </c>
      <c r="BG231" s="180">
        <f>IF(N231="zákl. přenesená",J231,0)</f>
        <v>0</v>
      </c>
      <c r="BH231" s="180">
        <f>IF(N231="sníž. přenesená",J231,0)</f>
        <v>0</v>
      </c>
      <c r="BI231" s="180">
        <f>IF(N231="nulová",J231,0)</f>
        <v>0</v>
      </c>
      <c r="BJ231" s="16" t="s">
        <v>83</v>
      </c>
      <c r="BK231" s="180">
        <f>ROUND(I231*H231,2)</f>
        <v>0</v>
      </c>
      <c r="BL231" s="16" t="s">
        <v>219</v>
      </c>
      <c r="BM231" s="179" t="s">
        <v>446</v>
      </c>
    </row>
    <row r="232" spans="1:65" s="2" customFormat="1" ht="11.25">
      <c r="A232" s="33"/>
      <c r="B232" s="34"/>
      <c r="C232" s="35"/>
      <c r="D232" s="181" t="s">
        <v>148</v>
      </c>
      <c r="E232" s="35"/>
      <c r="F232" s="182" t="s">
        <v>447</v>
      </c>
      <c r="G232" s="35"/>
      <c r="H232" s="35"/>
      <c r="I232" s="183"/>
      <c r="J232" s="35"/>
      <c r="K232" s="35"/>
      <c r="L232" s="38"/>
      <c r="M232" s="184"/>
      <c r="N232" s="185"/>
      <c r="O232" s="63"/>
      <c r="P232" s="63"/>
      <c r="Q232" s="63"/>
      <c r="R232" s="63"/>
      <c r="S232" s="63"/>
      <c r="T232" s="64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148</v>
      </c>
      <c r="AU232" s="16" t="s">
        <v>85</v>
      </c>
    </row>
    <row r="233" spans="1:65" s="2" customFormat="1" ht="55.5" customHeight="1">
      <c r="A233" s="33"/>
      <c r="B233" s="34"/>
      <c r="C233" s="168" t="s">
        <v>448</v>
      </c>
      <c r="D233" s="168" t="s">
        <v>141</v>
      </c>
      <c r="E233" s="169" t="s">
        <v>449</v>
      </c>
      <c r="F233" s="170" t="s">
        <v>450</v>
      </c>
      <c r="G233" s="171" t="s">
        <v>162</v>
      </c>
      <c r="H233" s="172">
        <v>12.33</v>
      </c>
      <c r="I233" s="173"/>
      <c r="J233" s="174">
        <f>ROUND(I233*H233,2)</f>
        <v>0</v>
      </c>
      <c r="K233" s="170" t="s">
        <v>145</v>
      </c>
      <c r="L233" s="38"/>
      <c r="M233" s="175" t="s">
        <v>20</v>
      </c>
      <c r="N233" s="176" t="s">
        <v>46</v>
      </c>
      <c r="O233" s="63"/>
      <c r="P233" s="177">
        <f>O233*H233</f>
        <v>0</v>
      </c>
      <c r="Q233" s="177">
        <v>3.4000000000000002E-4</v>
      </c>
      <c r="R233" s="177">
        <f>Q233*H233</f>
        <v>4.1922000000000001E-3</v>
      </c>
      <c r="S233" s="177">
        <v>0</v>
      </c>
      <c r="T233" s="17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9" t="s">
        <v>219</v>
      </c>
      <c r="AT233" s="179" t="s">
        <v>141</v>
      </c>
      <c r="AU233" s="179" t="s">
        <v>85</v>
      </c>
      <c r="AY233" s="16" t="s">
        <v>138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6" t="s">
        <v>83</v>
      </c>
      <c r="BK233" s="180">
        <f>ROUND(I233*H233,2)</f>
        <v>0</v>
      </c>
      <c r="BL233" s="16" t="s">
        <v>219</v>
      </c>
      <c r="BM233" s="179" t="s">
        <v>451</v>
      </c>
    </row>
    <row r="234" spans="1:65" s="2" customFormat="1" ht="11.25">
      <c r="A234" s="33"/>
      <c r="B234" s="34"/>
      <c r="C234" s="35"/>
      <c r="D234" s="181" t="s">
        <v>148</v>
      </c>
      <c r="E234" s="35"/>
      <c r="F234" s="182" t="s">
        <v>452</v>
      </c>
      <c r="G234" s="35"/>
      <c r="H234" s="35"/>
      <c r="I234" s="183"/>
      <c r="J234" s="35"/>
      <c r="K234" s="35"/>
      <c r="L234" s="38"/>
      <c r="M234" s="184"/>
      <c r="N234" s="185"/>
      <c r="O234" s="63"/>
      <c r="P234" s="63"/>
      <c r="Q234" s="63"/>
      <c r="R234" s="63"/>
      <c r="S234" s="63"/>
      <c r="T234" s="64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148</v>
      </c>
      <c r="AU234" s="16" t="s">
        <v>85</v>
      </c>
    </row>
    <row r="235" spans="1:65" s="2" customFormat="1" ht="55.5" customHeight="1">
      <c r="A235" s="33"/>
      <c r="B235" s="34"/>
      <c r="C235" s="168" t="s">
        <v>453</v>
      </c>
      <c r="D235" s="168" t="s">
        <v>141</v>
      </c>
      <c r="E235" s="169" t="s">
        <v>454</v>
      </c>
      <c r="F235" s="170" t="s">
        <v>455</v>
      </c>
      <c r="G235" s="171" t="s">
        <v>162</v>
      </c>
      <c r="H235" s="172">
        <v>5.3949999999999996</v>
      </c>
      <c r="I235" s="173"/>
      <c r="J235" s="174">
        <f>ROUND(I235*H235,2)</f>
        <v>0</v>
      </c>
      <c r="K235" s="170" t="s">
        <v>145</v>
      </c>
      <c r="L235" s="38"/>
      <c r="M235" s="175" t="s">
        <v>20</v>
      </c>
      <c r="N235" s="176" t="s">
        <v>46</v>
      </c>
      <c r="O235" s="63"/>
      <c r="P235" s="177">
        <f>O235*H235</f>
        <v>0</v>
      </c>
      <c r="Q235" s="177">
        <v>1E-4</v>
      </c>
      <c r="R235" s="177">
        <f>Q235*H235</f>
        <v>5.3949999999999994E-4</v>
      </c>
      <c r="S235" s="177">
        <v>0</v>
      </c>
      <c r="T235" s="178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79" t="s">
        <v>219</v>
      </c>
      <c r="AT235" s="179" t="s">
        <v>141</v>
      </c>
      <c r="AU235" s="179" t="s">
        <v>85</v>
      </c>
      <c r="AY235" s="16" t="s">
        <v>138</v>
      </c>
      <c r="BE235" s="180">
        <f>IF(N235="základní",J235,0)</f>
        <v>0</v>
      </c>
      <c r="BF235" s="180">
        <f>IF(N235="snížená",J235,0)</f>
        <v>0</v>
      </c>
      <c r="BG235" s="180">
        <f>IF(N235="zákl. přenesená",J235,0)</f>
        <v>0</v>
      </c>
      <c r="BH235" s="180">
        <f>IF(N235="sníž. přenesená",J235,0)</f>
        <v>0</v>
      </c>
      <c r="BI235" s="180">
        <f>IF(N235="nulová",J235,0)</f>
        <v>0</v>
      </c>
      <c r="BJ235" s="16" t="s">
        <v>83</v>
      </c>
      <c r="BK235" s="180">
        <f>ROUND(I235*H235,2)</f>
        <v>0</v>
      </c>
      <c r="BL235" s="16" t="s">
        <v>219</v>
      </c>
      <c r="BM235" s="179" t="s">
        <v>456</v>
      </c>
    </row>
    <row r="236" spans="1:65" s="2" customFormat="1" ht="11.25">
      <c r="A236" s="33"/>
      <c r="B236" s="34"/>
      <c r="C236" s="35"/>
      <c r="D236" s="181" t="s">
        <v>148</v>
      </c>
      <c r="E236" s="35"/>
      <c r="F236" s="182" t="s">
        <v>457</v>
      </c>
      <c r="G236" s="35"/>
      <c r="H236" s="35"/>
      <c r="I236" s="183"/>
      <c r="J236" s="35"/>
      <c r="K236" s="35"/>
      <c r="L236" s="38"/>
      <c r="M236" s="184"/>
      <c r="N236" s="185"/>
      <c r="O236" s="63"/>
      <c r="P236" s="63"/>
      <c r="Q236" s="63"/>
      <c r="R236" s="63"/>
      <c r="S236" s="63"/>
      <c r="T236" s="64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T236" s="16" t="s">
        <v>148</v>
      </c>
      <c r="AU236" s="16" t="s">
        <v>85</v>
      </c>
    </row>
    <row r="237" spans="1:65" s="2" customFormat="1" ht="55.5" customHeight="1">
      <c r="A237" s="33"/>
      <c r="B237" s="34"/>
      <c r="C237" s="168" t="s">
        <v>458</v>
      </c>
      <c r="D237" s="168" t="s">
        <v>141</v>
      </c>
      <c r="E237" s="169" t="s">
        <v>459</v>
      </c>
      <c r="F237" s="170" t="s">
        <v>460</v>
      </c>
      <c r="G237" s="171" t="s">
        <v>162</v>
      </c>
      <c r="H237" s="172">
        <v>24.65</v>
      </c>
      <c r="I237" s="173"/>
      <c r="J237" s="174">
        <f>ROUND(I237*H237,2)</f>
        <v>0</v>
      </c>
      <c r="K237" s="170" t="s">
        <v>145</v>
      </c>
      <c r="L237" s="38"/>
      <c r="M237" s="175" t="s">
        <v>20</v>
      </c>
      <c r="N237" s="176" t="s">
        <v>46</v>
      </c>
      <c r="O237" s="63"/>
      <c r="P237" s="177">
        <f>O237*H237</f>
        <v>0</v>
      </c>
      <c r="Q237" s="177">
        <v>1.1E-4</v>
      </c>
      <c r="R237" s="177">
        <f>Q237*H237</f>
        <v>2.7114999999999999E-3</v>
      </c>
      <c r="S237" s="177">
        <v>0</v>
      </c>
      <c r="T237" s="17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9" t="s">
        <v>219</v>
      </c>
      <c r="AT237" s="179" t="s">
        <v>141</v>
      </c>
      <c r="AU237" s="179" t="s">
        <v>85</v>
      </c>
      <c r="AY237" s="16" t="s">
        <v>138</v>
      </c>
      <c r="BE237" s="180">
        <f>IF(N237="základní",J237,0)</f>
        <v>0</v>
      </c>
      <c r="BF237" s="180">
        <f>IF(N237="snížená",J237,0)</f>
        <v>0</v>
      </c>
      <c r="BG237" s="180">
        <f>IF(N237="zákl. přenesená",J237,0)</f>
        <v>0</v>
      </c>
      <c r="BH237" s="180">
        <f>IF(N237="sníž. přenesená",J237,0)</f>
        <v>0</v>
      </c>
      <c r="BI237" s="180">
        <f>IF(N237="nulová",J237,0)</f>
        <v>0</v>
      </c>
      <c r="BJ237" s="16" t="s">
        <v>83</v>
      </c>
      <c r="BK237" s="180">
        <f>ROUND(I237*H237,2)</f>
        <v>0</v>
      </c>
      <c r="BL237" s="16" t="s">
        <v>219</v>
      </c>
      <c r="BM237" s="179" t="s">
        <v>461</v>
      </c>
    </row>
    <row r="238" spans="1:65" s="2" customFormat="1" ht="11.25">
      <c r="A238" s="33"/>
      <c r="B238" s="34"/>
      <c r="C238" s="35"/>
      <c r="D238" s="181" t="s">
        <v>148</v>
      </c>
      <c r="E238" s="35"/>
      <c r="F238" s="182" t="s">
        <v>462</v>
      </c>
      <c r="G238" s="35"/>
      <c r="H238" s="35"/>
      <c r="I238" s="183"/>
      <c r="J238" s="35"/>
      <c r="K238" s="35"/>
      <c r="L238" s="38"/>
      <c r="M238" s="184"/>
      <c r="N238" s="185"/>
      <c r="O238" s="63"/>
      <c r="P238" s="63"/>
      <c r="Q238" s="63"/>
      <c r="R238" s="63"/>
      <c r="S238" s="63"/>
      <c r="T238" s="64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T238" s="16" t="s">
        <v>148</v>
      </c>
      <c r="AU238" s="16" t="s">
        <v>85</v>
      </c>
    </row>
    <row r="239" spans="1:65" s="2" customFormat="1" ht="55.5" customHeight="1">
      <c r="A239" s="33"/>
      <c r="B239" s="34"/>
      <c r="C239" s="168" t="s">
        <v>463</v>
      </c>
      <c r="D239" s="168" t="s">
        <v>141</v>
      </c>
      <c r="E239" s="169" t="s">
        <v>464</v>
      </c>
      <c r="F239" s="170" t="s">
        <v>465</v>
      </c>
      <c r="G239" s="171" t="s">
        <v>162</v>
      </c>
      <c r="H239" s="172">
        <v>5.3949999999999996</v>
      </c>
      <c r="I239" s="173"/>
      <c r="J239" s="174">
        <f>ROUND(I239*H239,2)</f>
        <v>0</v>
      </c>
      <c r="K239" s="170" t="s">
        <v>145</v>
      </c>
      <c r="L239" s="38"/>
      <c r="M239" s="175" t="s">
        <v>20</v>
      </c>
      <c r="N239" s="176" t="s">
        <v>46</v>
      </c>
      <c r="O239" s="63"/>
      <c r="P239" s="177">
        <f>O239*H239</f>
        <v>0</v>
      </c>
      <c r="Q239" s="177">
        <v>1.6000000000000001E-4</v>
      </c>
      <c r="R239" s="177">
        <f>Q239*H239</f>
        <v>8.6319999999999995E-4</v>
      </c>
      <c r="S239" s="177">
        <v>0</v>
      </c>
      <c r="T239" s="178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9" t="s">
        <v>219</v>
      </c>
      <c r="AT239" s="179" t="s">
        <v>141</v>
      </c>
      <c r="AU239" s="179" t="s">
        <v>85</v>
      </c>
      <c r="AY239" s="16" t="s">
        <v>138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16" t="s">
        <v>83</v>
      </c>
      <c r="BK239" s="180">
        <f>ROUND(I239*H239,2)</f>
        <v>0</v>
      </c>
      <c r="BL239" s="16" t="s">
        <v>219</v>
      </c>
      <c r="BM239" s="179" t="s">
        <v>466</v>
      </c>
    </row>
    <row r="240" spans="1:65" s="2" customFormat="1" ht="11.25">
      <c r="A240" s="33"/>
      <c r="B240" s="34"/>
      <c r="C240" s="35"/>
      <c r="D240" s="181" t="s">
        <v>148</v>
      </c>
      <c r="E240" s="35"/>
      <c r="F240" s="182" t="s">
        <v>467</v>
      </c>
      <c r="G240" s="35"/>
      <c r="H240" s="35"/>
      <c r="I240" s="183"/>
      <c r="J240" s="35"/>
      <c r="K240" s="35"/>
      <c r="L240" s="38"/>
      <c r="M240" s="184"/>
      <c r="N240" s="185"/>
      <c r="O240" s="63"/>
      <c r="P240" s="63"/>
      <c r="Q240" s="63"/>
      <c r="R240" s="63"/>
      <c r="S240" s="63"/>
      <c r="T240" s="64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148</v>
      </c>
      <c r="AU240" s="16" t="s">
        <v>85</v>
      </c>
    </row>
    <row r="241" spans="1:65" s="2" customFormat="1" ht="24.2" customHeight="1">
      <c r="A241" s="33"/>
      <c r="B241" s="34"/>
      <c r="C241" s="168" t="s">
        <v>468</v>
      </c>
      <c r="D241" s="168" t="s">
        <v>141</v>
      </c>
      <c r="E241" s="169" t="s">
        <v>469</v>
      </c>
      <c r="F241" s="170" t="s">
        <v>470</v>
      </c>
      <c r="G241" s="171" t="s">
        <v>162</v>
      </c>
      <c r="H241" s="172">
        <v>46.1</v>
      </c>
      <c r="I241" s="173"/>
      <c r="J241" s="174">
        <f>ROUND(I241*H241,2)</f>
        <v>0</v>
      </c>
      <c r="K241" s="170" t="s">
        <v>145</v>
      </c>
      <c r="L241" s="38"/>
      <c r="M241" s="175" t="s">
        <v>20</v>
      </c>
      <c r="N241" s="176" t="s">
        <v>46</v>
      </c>
      <c r="O241" s="63"/>
      <c r="P241" s="177">
        <f>O241*H241</f>
        <v>0</v>
      </c>
      <c r="Q241" s="177">
        <v>0</v>
      </c>
      <c r="R241" s="177">
        <f>Q241*H241</f>
        <v>0</v>
      </c>
      <c r="S241" s="177">
        <v>2.4000000000000001E-4</v>
      </c>
      <c r="T241" s="178">
        <f>S241*H241</f>
        <v>1.1064000000000001E-2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9" t="s">
        <v>219</v>
      </c>
      <c r="AT241" s="179" t="s">
        <v>141</v>
      </c>
      <c r="AU241" s="179" t="s">
        <v>85</v>
      </c>
      <c r="AY241" s="16" t="s">
        <v>138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16" t="s">
        <v>83</v>
      </c>
      <c r="BK241" s="180">
        <f>ROUND(I241*H241,2)</f>
        <v>0</v>
      </c>
      <c r="BL241" s="16" t="s">
        <v>219</v>
      </c>
      <c r="BM241" s="179" t="s">
        <v>471</v>
      </c>
    </row>
    <row r="242" spans="1:65" s="2" customFormat="1" ht="11.25">
      <c r="A242" s="33"/>
      <c r="B242" s="34"/>
      <c r="C242" s="35"/>
      <c r="D242" s="181" t="s">
        <v>148</v>
      </c>
      <c r="E242" s="35"/>
      <c r="F242" s="182" t="s">
        <v>472</v>
      </c>
      <c r="G242" s="35"/>
      <c r="H242" s="35"/>
      <c r="I242" s="183"/>
      <c r="J242" s="35"/>
      <c r="K242" s="35"/>
      <c r="L242" s="38"/>
      <c r="M242" s="184"/>
      <c r="N242" s="185"/>
      <c r="O242" s="63"/>
      <c r="P242" s="63"/>
      <c r="Q242" s="63"/>
      <c r="R242" s="63"/>
      <c r="S242" s="63"/>
      <c r="T242" s="64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6" t="s">
        <v>148</v>
      </c>
      <c r="AU242" s="16" t="s">
        <v>85</v>
      </c>
    </row>
    <row r="243" spans="1:65" s="2" customFormat="1" ht="16.5" customHeight="1">
      <c r="A243" s="33"/>
      <c r="B243" s="34"/>
      <c r="C243" s="168" t="s">
        <v>473</v>
      </c>
      <c r="D243" s="168" t="s">
        <v>141</v>
      </c>
      <c r="E243" s="169" t="s">
        <v>474</v>
      </c>
      <c r="F243" s="170" t="s">
        <v>475</v>
      </c>
      <c r="G243" s="171" t="s">
        <v>162</v>
      </c>
      <c r="H243" s="172">
        <v>9.35</v>
      </c>
      <c r="I243" s="173"/>
      <c r="J243" s="174">
        <f>ROUND(I243*H243,2)</f>
        <v>0</v>
      </c>
      <c r="K243" s="170" t="s">
        <v>145</v>
      </c>
      <c r="L243" s="38"/>
      <c r="M243" s="175" t="s">
        <v>20</v>
      </c>
      <c r="N243" s="176" t="s">
        <v>46</v>
      </c>
      <c r="O243" s="63"/>
      <c r="P243" s="177">
        <f>O243*H243</f>
        <v>0</v>
      </c>
      <c r="Q243" s="177">
        <v>1.9000000000000001E-4</v>
      </c>
      <c r="R243" s="177">
        <f>Q243*H243</f>
        <v>1.7765000000000001E-3</v>
      </c>
      <c r="S243" s="177">
        <v>0</v>
      </c>
      <c r="T243" s="178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79" t="s">
        <v>219</v>
      </c>
      <c r="AT243" s="179" t="s">
        <v>141</v>
      </c>
      <c r="AU243" s="179" t="s">
        <v>85</v>
      </c>
      <c r="AY243" s="16" t="s">
        <v>138</v>
      </c>
      <c r="BE243" s="180">
        <f>IF(N243="základní",J243,0)</f>
        <v>0</v>
      </c>
      <c r="BF243" s="180">
        <f>IF(N243="snížená",J243,0)</f>
        <v>0</v>
      </c>
      <c r="BG243" s="180">
        <f>IF(N243="zákl. přenesená",J243,0)</f>
        <v>0</v>
      </c>
      <c r="BH243" s="180">
        <f>IF(N243="sníž. přenesená",J243,0)</f>
        <v>0</v>
      </c>
      <c r="BI243" s="180">
        <f>IF(N243="nulová",J243,0)</f>
        <v>0</v>
      </c>
      <c r="BJ243" s="16" t="s">
        <v>83</v>
      </c>
      <c r="BK243" s="180">
        <f>ROUND(I243*H243,2)</f>
        <v>0</v>
      </c>
      <c r="BL243" s="16" t="s">
        <v>219</v>
      </c>
      <c r="BM243" s="179" t="s">
        <v>476</v>
      </c>
    </row>
    <row r="244" spans="1:65" s="2" customFormat="1" ht="11.25">
      <c r="A244" s="33"/>
      <c r="B244" s="34"/>
      <c r="C244" s="35"/>
      <c r="D244" s="181" t="s">
        <v>148</v>
      </c>
      <c r="E244" s="35"/>
      <c r="F244" s="182" t="s">
        <v>477</v>
      </c>
      <c r="G244" s="35"/>
      <c r="H244" s="35"/>
      <c r="I244" s="183"/>
      <c r="J244" s="35"/>
      <c r="K244" s="35"/>
      <c r="L244" s="38"/>
      <c r="M244" s="184"/>
      <c r="N244" s="185"/>
      <c r="O244" s="63"/>
      <c r="P244" s="63"/>
      <c r="Q244" s="63"/>
      <c r="R244" s="63"/>
      <c r="S244" s="63"/>
      <c r="T244" s="64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6" t="s">
        <v>148</v>
      </c>
      <c r="AU244" s="16" t="s">
        <v>85</v>
      </c>
    </row>
    <row r="245" spans="1:65" s="2" customFormat="1" ht="24.2" customHeight="1">
      <c r="A245" s="33"/>
      <c r="B245" s="34"/>
      <c r="C245" s="168" t="s">
        <v>478</v>
      </c>
      <c r="D245" s="168" t="s">
        <v>141</v>
      </c>
      <c r="E245" s="169" t="s">
        <v>479</v>
      </c>
      <c r="F245" s="170" t="s">
        <v>480</v>
      </c>
      <c r="G245" s="171" t="s">
        <v>212</v>
      </c>
      <c r="H245" s="172">
        <v>19</v>
      </c>
      <c r="I245" s="173"/>
      <c r="J245" s="174">
        <f>ROUND(I245*H245,2)</f>
        <v>0</v>
      </c>
      <c r="K245" s="170" t="s">
        <v>145</v>
      </c>
      <c r="L245" s="38"/>
      <c r="M245" s="175" t="s">
        <v>20</v>
      </c>
      <c r="N245" s="176" t="s">
        <v>46</v>
      </c>
      <c r="O245" s="63"/>
      <c r="P245" s="177">
        <f>O245*H245</f>
        <v>0</v>
      </c>
      <c r="Q245" s="177">
        <v>0</v>
      </c>
      <c r="R245" s="177">
        <f>Q245*H245</f>
        <v>0</v>
      </c>
      <c r="S245" s="177">
        <v>0</v>
      </c>
      <c r="T245" s="17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9" t="s">
        <v>219</v>
      </c>
      <c r="AT245" s="179" t="s">
        <v>141</v>
      </c>
      <c r="AU245" s="179" t="s">
        <v>85</v>
      </c>
      <c r="AY245" s="16" t="s">
        <v>138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16" t="s">
        <v>83</v>
      </c>
      <c r="BK245" s="180">
        <f>ROUND(I245*H245,2)</f>
        <v>0</v>
      </c>
      <c r="BL245" s="16" t="s">
        <v>219</v>
      </c>
      <c r="BM245" s="179" t="s">
        <v>481</v>
      </c>
    </row>
    <row r="246" spans="1:65" s="2" customFormat="1" ht="11.25">
      <c r="A246" s="33"/>
      <c r="B246" s="34"/>
      <c r="C246" s="35"/>
      <c r="D246" s="181" t="s">
        <v>148</v>
      </c>
      <c r="E246" s="35"/>
      <c r="F246" s="182" t="s">
        <v>482</v>
      </c>
      <c r="G246" s="35"/>
      <c r="H246" s="35"/>
      <c r="I246" s="183"/>
      <c r="J246" s="35"/>
      <c r="K246" s="35"/>
      <c r="L246" s="38"/>
      <c r="M246" s="184"/>
      <c r="N246" s="185"/>
      <c r="O246" s="63"/>
      <c r="P246" s="63"/>
      <c r="Q246" s="63"/>
      <c r="R246" s="63"/>
      <c r="S246" s="63"/>
      <c r="T246" s="64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6" t="s">
        <v>148</v>
      </c>
      <c r="AU246" s="16" t="s">
        <v>85</v>
      </c>
    </row>
    <row r="247" spans="1:65" s="2" customFormat="1" ht="24.2" customHeight="1">
      <c r="A247" s="33"/>
      <c r="B247" s="34"/>
      <c r="C247" s="168" t="s">
        <v>483</v>
      </c>
      <c r="D247" s="168" t="s">
        <v>141</v>
      </c>
      <c r="E247" s="169" t="s">
        <v>484</v>
      </c>
      <c r="F247" s="170" t="s">
        <v>485</v>
      </c>
      <c r="G247" s="171" t="s">
        <v>212</v>
      </c>
      <c r="H247" s="172">
        <v>3</v>
      </c>
      <c r="I247" s="173"/>
      <c r="J247" s="174">
        <f>ROUND(I247*H247,2)</f>
        <v>0</v>
      </c>
      <c r="K247" s="170" t="s">
        <v>145</v>
      </c>
      <c r="L247" s="38"/>
      <c r="M247" s="175" t="s">
        <v>20</v>
      </c>
      <c r="N247" s="176" t="s">
        <v>46</v>
      </c>
      <c r="O247" s="63"/>
      <c r="P247" s="177">
        <f>O247*H247</f>
        <v>0</v>
      </c>
      <c r="Q247" s="177">
        <v>0</v>
      </c>
      <c r="R247" s="177">
        <f>Q247*H247</f>
        <v>0</v>
      </c>
      <c r="S247" s="177">
        <v>0</v>
      </c>
      <c r="T247" s="17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9" t="s">
        <v>219</v>
      </c>
      <c r="AT247" s="179" t="s">
        <v>141</v>
      </c>
      <c r="AU247" s="179" t="s">
        <v>85</v>
      </c>
      <c r="AY247" s="16" t="s">
        <v>138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16" t="s">
        <v>83</v>
      </c>
      <c r="BK247" s="180">
        <f>ROUND(I247*H247,2)</f>
        <v>0</v>
      </c>
      <c r="BL247" s="16" t="s">
        <v>219</v>
      </c>
      <c r="BM247" s="179" t="s">
        <v>486</v>
      </c>
    </row>
    <row r="248" spans="1:65" s="2" customFormat="1" ht="11.25">
      <c r="A248" s="33"/>
      <c r="B248" s="34"/>
      <c r="C248" s="35"/>
      <c r="D248" s="181" t="s">
        <v>148</v>
      </c>
      <c r="E248" s="35"/>
      <c r="F248" s="182" t="s">
        <v>487</v>
      </c>
      <c r="G248" s="35"/>
      <c r="H248" s="35"/>
      <c r="I248" s="183"/>
      <c r="J248" s="35"/>
      <c r="K248" s="35"/>
      <c r="L248" s="38"/>
      <c r="M248" s="184"/>
      <c r="N248" s="185"/>
      <c r="O248" s="63"/>
      <c r="P248" s="63"/>
      <c r="Q248" s="63"/>
      <c r="R248" s="63"/>
      <c r="S248" s="63"/>
      <c r="T248" s="64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148</v>
      </c>
      <c r="AU248" s="16" t="s">
        <v>85</v>
      </c>
    </row>
    <row r="249" spans="1:65" s="2" customFormat="1" ht="24.2" customHeight="1">
      <c r="A249" s="33"/>
      <c r="B249" s="34"/>
      <c r="C249" s="168" t="s">
        <v>488</v>
      </c>
      <c r="D249" s="168" t="s">
        <v>141</v>
      </c>
      <c r="E249" s="169" t="s">
        <v>489</v>
      </c>
      <c r="F249" s="170" t="s">
        <v>490</v>
      </c>
      <c r="G249" s="171" t="s">
        <v>212</v>
      </c>
      <c r="H249" s="172">
        <v>17</v>
      </c>
      <c r="I249" s="173"/>
      <c r="J249" s="174">
        <f>ROUND(I249*H249,2)</f>
        <v>0</v>
      </c>
      <c r="K249" s="170" t="s">
        <v>145</v>
      </c>
      <c r="L249" s="38"/>
      <c r="M249" s="175" t="s">
        <v>20</v>
      </c>
      <c r="N249" s="176" t="s">
        <v>46</v>
      </c>
      <c r="O249" s="63"/>
      <c r="P249" s="177">
        <f>O249*H249</f>
        <v>0</v>
      </c>
      <c r="Q249" s="177">
        <v>1.2999999999999999E-4</v>
      </c>
      <c r="R249" s="177">
        <f>Q249*H249</f>
        <v>2.2099999999999997E-3</v>
      </c>
      <c r="S249" s="177">
        <v>0</v>
      </c>
      <c r="T249" s="17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9" t="s">
        <v>219</v>
      </c>
      <c r="AT249" s="179" t="s">
        <v>141</v>
      </c>
      <c r="AU249" s="179" t="s">
        <v>85</v>
      </c>
      <c r="AY249" s="16" t="s">
        <v>138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16" t="s">
        <v>83</v>
      </c>
      <c r="BK249" s="180">
        <f>ROUND(I249*H249,2)</f>
        <v>0</v>
      </c>
      <c r="BL249" s="16" t="s">
        <v>219</v>
      </c>
      <c r="BM249" s="179" t="s">
        <v>491</v>
      </c>
    </row>
    <row r="250" spans="1:65" s="2" customFormat="1" ht="11.25">
      <c r="A250" s="33"/>
      <c r="B250" s="34"/>
      <c r="C250" s="35"/>
      <c r="D250" s="181" t="s">
        <v>148</v>
      </c>
      <c r="E250" s="35"/>
      <c r="F250" s="182" t="s">
        <v>492</v>
      </c>
      <c r="G250" s="35"/>
      <c r="H250" s="35"/>
      <c r="I250" s="183"/>
      <c r="J250" s="35"/>
      <c r="K250" s="35"/>
      <c r="L250" s="38"/>
      <c r="M250" s="184"/>
      <c r="N250" s="185"/>
      <c r="O250" s="63"/>
      <c r="P250" s="63"/>
      <c r="Q250" s="63"/>
      <c r="R250" s="63"/>
      <c r="S250" s="63"/>
      <c r="T250" s="64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6" t="s">
        <v>148</v>
      </c>
      <c r="AU250" s="16" t="s">
        <v>85</v>
      </c>
    </row>
    <row r="251" spans="1:65" s="2" customFormat="1" ht="24.2" customHeight="1">
      <c r="A251" s="33"/>
      <c r="B251" s="34"/>
      <c r="C251" s="168" t="s">
        <v>493</v>
      </c>
      <c r="D251" s="168" t="s">
        <v>141</v>
      </c>
      <c r="E251" s="169" t="s">
        <v>494</v>
      </c>
      <c r="F251" s="170" t="s">
        <v>495</v>
      </c>
      <c r="G251" s="171" t="s">
        <v>212</v>
      </c>
      <c r="H251" s="172">
        <v>2</v>
      </c>
      <c r="I251" s="173"/>
      <c r="J251" s="174">
        <f>ROUND(I251*H251,2)</f>
        <v>0</v>
      </c>
      <c r="K251" s="170" t="s">
        <v>145</v>
      </c>
      <c r="L251" s="38"/>
      <c r="M251" s="175" t="s">
        <v>20</v>
      </c>
      <c r="N251" s="176" t="s">
        <v>46</v>
      </c>
      <c r="O251" s="63"/>
      <c r="P251" s="177">
        <f>O251*H251</f>
        <v>0</v>
      </c>
      <c r="Q251" s="177">
        <v>2.2000000000000001E-4</v>
      </c>
      <c r="R251" s="177">
        <f>Q251*H251</f>
        <v>4.4000000000000002E-4</v>
      </c>
      <c r="S251" s="177">
        <v>0</v>
      </c>
      <c r="T251" s="17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9" t="s">
        <v>219</v>
      </c>
      <c r="AT251" s="179" t="s">
        <v>141</v>
      </c>
      <c r="AU251" s="179" t="s">
        <v>85</v>
      </c>
      <c r="AY251" s="16" t="s">
        <v>138</v>
      </c>
      <c r="BE251" s="180">
        <f>IF(N251="základní",J251,0)</f>
        <v>0</v>
      </c>
      <c r="BF251" s="180">
        <f>IF(N251="snížená",J251,0)</f>
        <v>0</v>
      </c>
      <c r="BG251" s="180">
        <f>IF(N251="zákl. přenesená",J251,0)</f>
        <v>0</v>
      </c>
      <c r="BH251" s="180">
        <f>IF(N251="sníž. přenesená",J251,0)</f>
        <v>0</v>
      </c>
      <c r="BI251" s="180">
        <f>IF(N251="nulová",J251,0)</f>
        <v>0</v>
      </c>
      <c r="BJ251" s="16" t="s">
        <v>83</v>
      </c>
      <c r="BK251" s="180">
        <f>ROUND(I251*H251,2)</f>
        <v>0</v>
      </c>
      <c r="BL251" s="16" t="s">
        <v>219</v>
      </c>
      <c r="BM251" s="179" t="s">
        <v>496</v>
      </c>
    </row>
    <row r="252" spans="1:65" s="2" customFormat="1" ht="11.25">
      <c r="A252" s="33"/>
      <c r="B252" s="34"/>
      <c r="C252" s="35"/>
      <c r="D252" s="181" t="s">
        <v>148</v>
      </c>
      <c r="E252" s="35"/>
      <c r="F252" s="182" t="s">
        <v>497</v>
      </c>
      <c r="G252" s="35"/>
      <c r="H252" s="35"/>
      <c r="I252" s="183"/>
      <c r="J252" s="35"/>
      <c r="K252" s="35"/>
      <c r="L252" s="38"/>
      <c r="M252" s="184"/>
      <c r="N252" s="185"/>
      <c r="O252" s="63"/>
      <c r="P252" s="63"/>
      <c r="Q252" s="63"/>
      <c r="R252" s="63"/>
      <c r="S252" s="63"/>
      <c r="T252" s="64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T252" s="16" t="s">
        <v>148</v>
      </c>
      <c r="AU252" s="16" t="s">
        <v>85</v>
      </c>
    </row>
    <row r="253" spans="1:65" s="2" customFormat="1" ht="21.75" customHeight="1">
      <c r="A253" s="33"/>
      <c r="B253" s="34"/>
      <c r="C253" s="168" t="s">
        <v>498</v>
      </c>
      <c r="D253" s="168" t="s">
        <v>141</v>
      </c>
      <c r="E253" s="169" t="s">
        <v>499</v>
      </c>
      <c r="F253" s="170" t="s">
        <v>500</v>
      </c>
      <c r="G253" s="171" t="s">
        <v>212</v>
      </c>
      <c r="H253" s="172">
        <v>1</v>
      </c>
      <c r="I253" s="173"/>
      <c r="J253" s="174">
        <f>ROUND(I253*H253,2)</f>
        <v>0</v>
      </c>
      <c r="K253" s="170" t="s">
        <v>145</v>
      </c>
      <c r="L253" s="38"/>
      <c r="M253" s="175" t="s">
        <v>20</v>
      </c>
      <c r="N253" s="176" t="s">
        <v>46</v>
      </c>
      <c r="O253" s="63"/>
      <c r="P253" s="177">
        <f>O253*H253</f>
        <v>0</v>
      </c>
      <c r="Q253" s="177">
        <v>0</v>
      </c>
      <c r="R253" s="177">
        <f>Q253*H253</f>
        <v>0</v>
      </c>
      <c r="S253" s="177">
        <v>5.2999999999999998E-4</v>
      </c>
      <c r="T253" s="178">
        <f>S253*H253</f>
        <v>5.2999999999999998E-4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9" t="s">
        <v>219</v>
      </c>
      <c r="AT253" s="179" t="s">
        <v>141</v>
      </c>
      <c r="AU253" s="179" t="s">
        <v>85</v>
      </c>
      <c r="AY253" s="16" t="s">
        <v>138</v>
      </c>
      <c r="BE253" s="180">
        <f>IF(N253="základní",J253,0)</f>
        <v>0</v>
      </c>
      <c r="BF253" s="180">
        <f>IF(N253="snížená",J253,0)</f>
        <v>0</v>
      </c>
      <c r="BG253" s="180">
        <f>IF(N253="zákl. přenesená",J253,0)</f>
        <v>0</v>
      </c>
      <c r="BH253" s="180">
        <f>IF(N253="sníž. přenesená",J253,0)</f>
        <v>0</v>
      </c>
      <c r="BI253" s="180">
        <f>IF(N253="nulová",J253,0)</f>
        <v>0</v>
      </c>
      <c r="BJ253" s="16" t="s">
        <v>83</v>
      </c>
      <c r="BK253" s="180">
        <f>ROUND(I253*H253,2)</f>
        <v>0</v>
      </c>
      <c r="BL253" s="16" t="s">
        <v>219</v>
      </c>
      <c r="BM253" s="179" t="s">
        <v>501</v>
      </c>
    </row>
    <row r="254" spans="1:65" s="2" customFormat="1" ht="11.25">
      <c r="A254" s="33"/>
      <c r="B254" s="34"/>
      <c r="C254" s="35"/>
      <c r="D254" s="181" t="s">
        <v>148</v>
      </c>
      <c r="E254" s="35"/>
      <c r="F254" s="182" t="s">
        <v>502</v>
      </c>
      <c r="G254" s="35"/>
      <c r="H254" s="35"/>
      <c r="I254" s="183"/>
      <c r="J254" s="35"/>
      <c r="K254" s="35"/>
      <c r="L254" s="38"/>
      <c r="M254" s="184"/>
      <c r="N254" s="185"/>
      <c r="O254" s="63"/>
      <c r="P254" s="63"/>
      <c r="Q254" s="63"/>
      <c r="R254" s="63"/>
      <c r="S254" s="63"/>
      <c r="T254" s="64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148</v>
      </c>
      <c r="AU254" s="16" t="s">
        <v>85</v>
      </c>
    </row>
    <row r="255" spans="1:65" s="2" customFormat="1" ht="24.2" customHeight="1">
      <c r="A255" s="33"/>
      <c r="B255" s="34"/>
      <c r="C255" s="168" t="s">
        <v>503</v>
      </c>
      <c r="D255" s="168" t="s">
        <v>141</v>
      </c>
      <c r="E255" s="169" t="s">
        <v>504</v>
      </c>
      <c r="F255" s="170" t="s">
        <v>505</v>
      </c>
      <c r="G255" s="171" t="s">
        <v>212</v>
      </c>
      <c r="H255" s="172">
        <v>2</v>
      </c>
      <c r="I255" s="173"/>
      <c r="J255" s="174">
        <f>ROUND(I255*H255,2)</f>
        <v>0</v>
      </c>
      <c r="K255" s="170" t="s">
        <v>145</v>
      </c>
      <c r="L255" s="38"/>
      <c r="M255" s="175" t="s">
        <v>20</v>
      </c>
      <c r="N255" s="176" t="s">
        <v>46</v>
      </c>
      <c r="O255" s="63"/>
      <c r="P255" s="177">
        <f>O255*H255</f>
        <v>0</v>
      </c>
      <c r="Q255" s="177">
        <v>0</v>
      </c>
      <c r="R255" s="177">
        <f>Q255*H255</f>
        <v>0</v>
      </c>
      <c r="S255" s="177">
        <v>1.23E-3</v>
      </c>
      <c r="T255" s="178">
        <f>S255*H255</f>
        <v>2.4599999999999999E-3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9" t="s">
        <v>219</v>
      </c>
      <c r="AT255" s="179" t="s">
        <v>141</v>
      </c>
      <c r="AU255" s="179" t="s">
        <v>85</v>
      </c>
      <c r="AY255" s="16" t="s">
        <v>138</v>
      </c>
      <c r="BE255" s="180">
        <f>IF(N255="základní",J255,0)</f>
        <v>0</v>
      </c>
      <c r="BF255" s="180">
        <f>IF(N255="snížená",J255,0)</f>
        <v>0</v>
      </c>
      <c r="BG255" s="180">
        <f>IF(N255="zákl. přenesená",J255,0)</f>
        <v>0</v>
      </c>
      <c r="BH255" s="180">
        <f>IF(N255="sníž. přenesená",J255,0)</f>
        <v>0</v>
      </c>
      <c r="BI255" s="180">
        <f>IF(N255="nulová",J255,0)</f>
        <v>0</v>
      </c>
      <c r="BJ255" s="16" t="s">
        <v>83</v>
      </c>
      <c r="BK255" s="180">
        <f>ROUND(I255*H255,2)</f>
        <v>0</v>
      </c>
      <c r="BL255" s="16" t="s">
        <v>219</v>
      </c>
      <c r="BM255" s="179" t="s">
        <v>506</v>
      </c>
    </row>
    <row r="256" spans="1:65" s="2" customFormat="1" ht="11.25">
      <c r="A256" s="33"/>
      <c r="B256" s="34"/>
      <c r="C256" s="35"/>
      <c r="D256" s="181" t="s">
        <v>148</v>
      </c>
      <c r="E256" s="35"/>
      <c r="F256" s="182" t="s">
        <v>507</v>
      </c>
      <c r="G256" s="35"/>
      <c r="H256" s="35"/>
      <c r="I256" s="183"/>
      <c r="J256" s="35"/>
      <c r="K256" s="35"/>
      <c r="L256" s="38"/>
      <c r="M256" s="184"/>
      <c r="N256" s="185"/>
      <c r="O256" s="63"/>
      <c r="P256" s="63"/>
      <c r="Q256" s="63"/>
      <c r="R256" s="63"/>
      <c r="S256" s="63"/>
      <c r="T256" s="64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6" t="s">
        <v>148</v>
      </c>
      <c r="AU256" s="16" t="s">
        <v>85</v>
      </c>
    </row>
    <row r="257" spans="1:65" s="2" customFormat="1" ht="33" customHeight="1">
      <c r="A257" s="33"/>
      <c r="B257" s="34"/>
      <c r="C257" s="168" t="s">
        <v>508</v>
      </c>
      <c r="D257" s="168" t="s">
        <v>141</v>
      </c>
      <c r="E257" s="169" t="s">
        <v>509</v>
      </c>
      <c r="F257" s="170" t="s">
        <v>510</v>
      </c>
      <c r="G257" s="171" t="s">
        <v>212</v>
      </c>
      <c r="H257" s="172">
        <v>1</v>
      </c>
      <c r="I257" s="173"/>
      <c r="J257" s="174">
        <f>ROUND(I257*H257,2)</f>
        <v>0</v>
      </c>
      <c r="K257" s="170" t="s">
        <v>145</v>
      </c>
      <c r="L257" s="38"/>
      <c r="M257" s="175" t="s">
        <v>20</v>
      </c>
      <c r="N257" s="176" t="s">
        <v>46</v>
      </c>
      <c r="O257" s="63"/>
      <c r="P257" s="177">
        <f>O257*H257</f>
        <v>0</v>
      </c>
      <c r="Q257" s="177">
        <v>2.7E-4</v>
      </c>
      <c r="R257" s="177">
        <f>Q257*H257</f>
        <v>2.7E-4</v>
      </c>
      <c r="S257" s="177">
        <v>0</v>
      </c>
      <c r="T257" s="17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79" t="s">
        <v>219</v>
      </c>
      <c r="AT257" s="179" t="s">
        <v>141</v>
      </c>
      <c r="AU257" s="179" t="s">
        <v>85</v>
      </c>
      <c r="AY257" s="16" t="s">
        <v>138</v>
      </c>
      <c r="BE257" s="180">
        <f>IF(N257="základní",J257,0)</f>
        <v>0</v>
      </c>
      <c r="BF257" s="180">
        <f>IF(N257="snížená",J257,0)</f>
        <v>0</v>
      </c>
      <c r="BG257" s="180">
        <f>IF(N257="zákl. přenesená",J257,0)</f>
        <v>0</v>
      </c>
      <c r="BH257" s="180">
        <f>IF(N257="sníž. přenesená",J257,0)</f>
        <v>0</v>
      </c>
      <c r="BI257" s="180">
        <f>IF(N257="nulová",J257,0)</f>
        <v>0</v>
      </c>
      <c r="BJ257" s="16" t="s">
        <v>83</v>
      </c>
      <c r="BK257" s="180">
        <f>ROUND(I257*H257,2)</f>
        <v>0</v>
      </c>
      <c r="BL257" s="16" t="s">
        <v>219</v>
      </c>
      <c r="BM257" s="179" t="s">
        <v>511</v>
      </c>
    </row>
    <row r="258" spans="1:65" s="2" customFormat="1" ht="11.25">
      <c r="A258" s="33"/>
      <c r="B258" s="34"/>
      <c r="C258" s="35"/>
      <c r="D258" s="181" t="s">
        <v>148</v>
      </c>
      <c r="E258" s="35"/>
      <c r="F258" s="182" t="s">
        <v>512</v>
      </c>
      <c r="G258" s="35"/>
      <c r="H258" s="35"/>
      <c r="I258" s="183"/>
      <c r="J258" s="35"/>
      <c r="K258" s="35"/>
      <c r="L258" s="38"/>
      <c r="M258" s="184"/>
      <c r="N258" s="185"/>
      <c r="O258" s="63"/>
      <c r="P258" s="63"/>
      <c r="Q258" s="63"/>
      <c r="R258" s="63"/>
      <c r="S258" s="63"/>
      <c r="T258" s="64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148</v>
      </c>
      <c r="AU258" s="16" t="s">
        <v>85</v>
      </c>
    </row>
    <row r="259" spans="1:65" s="2" customFormat="1" ht="33" customHeight="1">
      <c r="A259" s="33"/>
      <c r="B259" s="34"/>
      <c r="C259" s="168" t="s">
        <v>513</v>
      </c>
      <c r="D259" s="168" t="s">
        <v>141</v>
      </c>
      <c r="E259" s="169" t="s">
        <v>514</v>
      </c>
      <c r="F259" s="170" t="s">
        <v>515</v>
      </c>
      <c r="G259" s="171" t="s">
        <v>212</v>
      </c>
      <c r="H259" s="172">
        <v>2</v>
      </c>
      <c r="I259" s="173"/>
      <c r="J259" s="174">
        <f>ROUND(I259*H259,2)</f>
        <v>0</v>
      </c>
      <c r="K259" s="170" t="s">
        <v>145</v>
      </c>
      <c r="L259" s="38"/>
      <c r="M259" s="175" t="s">
        <v>20</v>
      </c>
      <c r="N259" s="176" t="s">
        <v>46</v>
      </c>
      <c r="O259" s="63"/>
      <c r="P259" s="177">
        <f>O259*H259</f>
        <v>0</v>
      </c>
      <c r="Q259" s="177">
        <v>5.6999999999999998E-4</v>
      </c>
      <c r="R259" s="177">
        <f>Q259*H259</f>
        <v>1.14E-3</v>
      </c>
      <c r="S259" s="177">
        <v>0</v>
      </c>
      <c r="T259" s="178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79" t="s">
        <v>219</v>
      </c>
      <c r="AT259" s="179" t="s">
        <v>141</v>
      </c>
      <c r="AU259" s="179" t="s">
        <v>85</v>
      </c>
      <c r="AY259" s="16" t="s">
        <v>138</v>
      </c>
      <c r="BE259" s="180">
        <f>IF(N259="základní",J259,0)</f>
        <v>0</v>
      </c>
      <c r="BF259" s="180">
        <f>IF(N259="snížená",J259,0)</f>
        <v>0</v>
      </c>
      <c r="BG259" s="180">
        <f>IF(N259="zákl. přenesená",J259,0)</f>
        <v>0</v>
      </c>
      <c r="BH259" s="180">
        <f>IF(N259="sníž. přenesená",J259,0)</f>
        <v>0</v>
      </c>
      <c r="BI259" s="180">
        <f>IF(N259="nulová",J259,0)</f>
        <v>0</v>
      </c>
      <c r="BJ259" s="16" t="s">
        <v>83</v>
      </c>
      <c r="BK259" s="180">
        <f>ROUND(I259*H259,2)</f>
        <v>0</v>
      </c>
      <c r="BL259" s="16" t="s">
        <v>219</v>
      </c>
      <c r="BM259" s="179" t="s">
        <v>516</v>
      </c>
    </row>
    <row r="260" spans="1:65" s="2" customFormat="1" ht="11.25">
      <c r="A260" s="33"/>
      <c r="B260" s="34"/>
      <c r="C260" s="35"/>
      <c r="D260" s="181" t="s">
        <v>148</v>
      </c>
      <c r="E260" s="35"/>
      <c r="F260" s="182" t="s">
        <v>517</v>
      </c>
      <c r="G260" s="35"/>
      <c r="H260" s="35"/>
      <c r="I260" s="183"/>
      <c r="J260" s="35"/>
      <c r="K260" s="35"/>
      <c r="L260" s="38"/>
      <c r="M260" s="184"/>
      <c r="N260" s="185"/>
      <c r="O260" s="63"/>
      <c r="P260" s="63"/>
      <c r="Q260" s="63"/>
      <c r="R260" s="63"/>
      <c r="S260" s="63"/>
      <c r="T260" s="64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148</v>
      </c>
      <c r="AU260" s="16" t="s">
        <v>85</v>
      </c>
    </row>
    <row r="261" spans="1:65" s="2" customFormat="1" ht="33" customHeight="1">
      <c r="A261" s="33"/>
      <c r="B261" s="34"/>
      <c r="C261" s="168" t="s">
        <v>518</v>
      </c>
      <c r="D261" s="168" t="s">
        <v>141</v>
      </c>
      <c r="E261" s="169" t="s">
        <v>519</v>
      </c>
      <c r="F261" s="170" t="s">
        <v>520</v>
      </c>
      <c r="G261" s="171" t="s">
        <v>162</v>
      </c>
      <c r="H261" s="172">
        <v>50.05</v>
      </c>
      <c r="I261" s="173"/>
      <c r="J261" s="174">
        <f>ROUND(I261*H261,2)</f>
        <v>0</v>
      </c>
      <c r="K261" s="170" t="s">
        <v>145</v>
      </c>
      <c r="L261" s="38"/>
      <c r="M261" s="175" t="s">
        <v>20</v>
      </c>
      <c r="N261" s="176" t="s">
        <v>46</v>
      </c>
      <c r="O261" s="63"/>
      <c r="P261" s="177">
        <f>O261*H261</f>
        <v>0</v>
      </c>
      <c r="Q261" s="177">
        <v>1.0000000000000001E-5</v>
      </c>
      <c r="R261" s="177">
        <f>Q261*H261</f>
        <v>5.0049999999999997E-4</v>
      </c>
      <c r="S261" s="177">
        <v>0</v>
      </c>
      <c r="T261" s="178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9" t="s">
        <v>219</v>
      </c>
      <c r="AT261" s="179" t="s">
        <v>141</v>
      </c>
      <c r="AU261" s="179" t="s">
        <v>85</v>
      </c>
      <c r="AY261" s="16" t="s">
        <v>138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16" t="s">
        <v>83</v>
      </c>
      <c r="BK261" s="180">
        <f>ROUND(I261*H261,2)</f>
        <v>0</v>
      </c>
      <c r="BL261" s="16" t="s">
        <v>219</v>
      </c>
      <c r="BM261" s="179" t="s">
        <v>521</v>
      </c>
    </row>
    <row r="262" spans="1:65" s="2" customFormat="1" ht="11.25">
      <c r="A262" s="33"/>
      <c r="B262" s="34"/>
      <c r="C262" s="35"/>
      <c r="D262" s="181" t="s">
        <v>148</v>
      </c>
      <c r="E262" s="35"/>
      <c r="F262" s="182" t="s">
        <v>522</v>
      </c>
      <c r="G262" s="35"/>
      <c r="H262" s="35"/>
      <c r="I262" s="183"/>
      <c r="J262" s="35"/>
      <c r="K262" s="35"/>
      <c r="L262" s="38"/>
      <c r="M262" s="184"/>
      <c r="N262" s="185"/>
      <c r="O262" s="63"/>
      <c r="P262" s="63"/>
      <c r="Q262" s="63"/>
      <c r="R262" s="63"/>
      <c r="S262" s="63"/>
      <c r="T262" s="64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148</v>
      </c>
      <c r="AU262" s="16" t="s">
        <v>85</v>
      </c>
    </row>
    <row r="263" spans="1:65" s="2" customFormat="1" ht="37.9" customHeight="1">
      <c r="A263" s="33"/>
      <c r="B263" s="34"/>
      <c r="C263" s="168" t="s">
        <v>523</v>
      </c>
      <c r="D263" s="168" t="s">
        <v>141</v>
      </c>
      <c r="E263" s="169" t="s">
        <v>524</v>
      </c>
      <c r="F263" s="170" t="s">
        <v>525</v>
      </c>
      <c r="G263" s="171" t="s">
        <v>162</v>
      </c>
      <c r="H263" s="172">
        <v>50.05</v>
      </c>
      <c r="I263" s="173"/>
      <c r="J263" s="174">
        <f>ROUND(I263*H263,2)</f>
        <v>0</v>
      </c>
      <c r="K263" s="170" t="s">
        <v>145</v>
      </c>
      <c r="L263" s="38"/>
      <c r="M263" s="175" t="s">
        <v>20</v>
      </c>
      <c r="N263" s="176" t="s">
        <v>46</v>
      </c>
      <c r="O263" s="63"/>
      <c r="P263" s="177">
        <f>O263*H263</f>
        <v>0</v>
      </c>
      <c r="Q263" s="177">
        <v>2.0000000000000002E-5</v>
      </c>
      <c r="R263" s="177">
        <f>Q263*H263</f>
        <v>1.0009999999999999E-3</v>
      </c>
      <c r="S263" s="177">
        <v>0</v>
      </c>
      <c r="T263" s="178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79" t="s">
        <v>219</v>
      </c>
      <c r="AT263" s="179" t="s">
        <v>141</v>
      </c>
      <c r="AU263" s="179" t="s">
        <v>85</v>
      </c>
      <c r="AY263" s="16" t="s">
        <v>138</v>
      </c>
      <c r="BE263" s="180">
        <f>IF(N263="základní",J263,0)</f>
        <v>0</v>
      </c>
      <c r="BF263" s="180">
        <f>IF(N263="snížená",J263,0)</f>
        <v>0</v>
      </c>
      <c r="BG263" s="180">
        <f>IF(N263="zákl. přenesená",J263,0)</f>
        <v>0</v>
      </c>
      <c r="BH263" s="180">
        <f>IF(N263="sníž. přenesená",J263,0)</f>
        <v>0</v>
      </c>
      <c r="BI263" s="180">
        <f>IF(N263="nulová",J263,0)</f>
        <v>0</v>
      </c>
      <c r="BJ263" s="16" t="s">
        <v>83</v>
      </c>
      <c r="BK263" s="180">
        <f>ROUND(I263*H263,2)</f>
        <v>0</v>
      </c>
      <c r="BL263" s="16" t="s">
        <v>219</v>
      </c>
      <c r="BM263" s="179" t="s">
        <v>526</v>
      </c>
    </row>
    <row r="264" spans="1:65" s="2" customFormat="1" ht="11.25">
      <c r="A264" s="33"/>
      <c r="B264" s="34"/>
      <c r="C264" s="35"/>
      <c r="D264" s="181" t="s">
        <v>148</v>
      </c>
      <c r="E264" s="35"/>
      <c r="F264" s="182" t="s">
        <v>527</v>
      </c>
      <c r="G264" s="35"/>
      <c r="H264" s="35"/>
      <c r="I264" s="183"/>
      <c r="J264" s="35"/>
      <c r="K264" s="35"/>
      <c r="L264" s="38"/>
      <c r="M264" s="184"/>
      <c r="N264" s="185"/>
      <c r="O264" s="63"/>
      <c r="P264" s="63"/>
      <c r="Q264" s="63"/>
      <c r="R264" s="63"/>
      <c r="S264" s="63"/>
      <c r="T264" s="64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6" t="s">
        <v>148</v>
      </c>
      <c r="AU264" s="16" t="s">
        <v>85</v>
      </c>
    </row>
    <row r="265" spans="1:65" s="2" customFormat="1" ht="49.15" customHeight="1">
      <c r="A265" s="33"/>
      <c r="B265" s="34"/>
      <c r="C265" s="168" t="s">
        <v>528</v>
      </c>
      <c r="D265" s="168" t="s">
        <v>141</v>
      </c>
      <c r="E265" s="169" t="s">
        <v>529</v>
      </c>
      <c r="F265" s="170" t="s">
        <v>530</v>
      </c>
      <c r="G265" s="171" t="s">
        <v>144</v>
      </c>
      <c r="H265" s="172">
        <v>5.1999999999999998E-2</v>
      </c>
      <c r="I265" s="173"/>
      <c r="J265" s="174">
        <f>ROUND(I265*H265,2)</f>
        <v>0</v>
      </c>
      <c r="K265" s="170" t="s">
        <v>145</v>
      </c>
      <c r="L265" s="38"/>
      <c r="M265" s="175" t="s">
        <v>20</v>
      </c>
      <c r="N265" s="176" t="s">
        <v>46</v>
      </c>
      <c r="O265" s="63"/>
      <c r="P265" s="177">
        <f>O265*H265</f>
        <v>0</v>
      </c>
      <c r="Q265" s="177">
        <v>0</v>
      </c>
      <c r="R265" s="177">
        <f>Q265*H265</f>
        <v>0</v>
      </c>
      <c r="S265" s="177">
        <v>0</v>
      </c>
      <c r="T265" s="178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9" t="s">
        <v>219</v>
      </c>
      <c r="AT265" s="179" t="s">
        <v>141</v>
      </c>
      <c r="AU265" s="179" t="s">
        <v>85</v>
      </c>
      <c r="AY265" s="16" t="s">
        <v>138</v>
      </c>
      <c r="BE265" s="180">
        <f>IF(N265="základní",J265,0)</f>
        <v>0</v>
      </c>
      <c r="BF265" s="180">
        <f>IF(N265="snížená",J265,0)</f>
        <v>0</v>
      </c>
      <c r="BG265" s="180">
        <f>IF(N265="zákl. přenesená",J265,0)</f>
        <v>0</v>
      </c>
      <c r="BH265" s="180">
        <f>IF(N265="sníž. přenesená",J265,0)</f>
        <v>0</v>
      </c>
      <c r="BI265" s="180">
        <f>IF(N265="nulová",J265,0)</f>
        <v>0</v>
      </c>
      <c r="BJ265" s="16" t="s">
        <v>83</v>
      </c>
      <c r="BK265" s="180">
        <f>ROUND(I265*H265,2)</f>
        <v>0</v>
      </c>
      <c r="BL265" s="16" t="s">
        <v>219</v>
      </c>
      <c r="BM265" s="179" t="s">
        <v>531</v>
      </c>
    </row>
    <row r="266" spans="1:65" s="2" customFormat="1" ht="11.25">
      <c r="A266" s="33"/>
      <c r="B266" s="34"/>
      <c r="C266" s="35"/>
      <c r="D266" s="181" t="s">
        <v>148</v>
      </c>
      <c r="E266" s="35"/>
      <c r="F266" s="182" t="s">
        <v>532</v>
      </c>
      <c r="G266" s="35"/>
      <c r="H266" s="35"/>
      <c r="I266" s="183"/>
      <c r="J266" s="35"/>
      <c r="K266" s="35"/>
      <c r="L266" s="38"/>
      <c r="M266" s="184"/>
      <c r="N266" s="185"/>
      <c r="O266" s="63"/>
      <c r="P266" s="63"/>
      <c r="Q266" s="63"/>
      <c r="R266" s="63"/>
      <c r="S266" s="63"/>
      <c r="T266" s="64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T266" s="16" t="s">
        <v>148</v>
      </c>
      <c r="AU266" s="16" t="s">
        <v>85</v>
      </c>
    </row>
    <row r="267" spans="1:65" s="12" customFormat="1" ht="22.9" customHeight="1">
      <c r="B267" s="152"/>
      <c r="C267" s="153"/>
      <c r="D267" s="154" t="s">
        <v>74</v>
      </c>
      <c r="E267" s="166" t="s">
        <v>533</v>
      </c>
      <c r="F267" s="166" t="s">
        <v>534</v>
      </c>
      <c r="G267" s="153"/>
      <c r="H267" s="153"/>
      <c r="I267" s="156"/>
      <c r="J267" s="167">
        <f>BK267</f>
        <v>0</v>
      </c>
      <c r="K267" s="153"/>
      <c r="L267" s="158"/>
      <c r="M267" s="159"/>
      <c r="N267" s="160"/>
      <c r="O267" s="160"/>
      <c r="P267" s="161">
        <f>SUM(P268:P326)</f>
        <v>0</v>
      </c>
      <c r="Q267" s="160"/>
      <c r="R267" s="161">
        <f>SUM(R268:R326)</f>
        <v>0.32778000000000007</v>
      </c>
      <c r="S267" s="160"/>
      <c r="T267" s="162">
        <f>SUM(T268:T326)</f>
        <v>0.53905999999999998</v>
      </c>
      <c r="AR267" s="163" t="s">
        <v>85</v>
      </c>
      <c r="AT267" s="164" t="s">
        <v>74</v>
      </c>
      <c r="AU267" s="164" t="s">
        <v>83</v>
      </c>
      <c r="AY267" s="163" t="s">
        <v>138</v>
      </c>
      <c r="BK267" s="165">
        <f>SUM(BK268:BK326)</f>
        <v>0</v>
      </c>
    </row>
    <row r="268" spans="1:65" s="2" customFormat="1" ht="16.5" customHeight="1">
      <c r="A268" s="33"/>
      <c r="B268" s="34"/>
      <c r="C268" s="168" t="s">
        <v>535</v>
      </c>
      <c r="D268" s="168" t="s">
        <v>141</v>
      </c>
      <c r="E268" s="169" t="s">
        <v>536</v>
      </c>
      <c r="F268" s="170" t="s">
        <v>537</v>
      </c>
      <c r="G268" s="171" t="s">
        <v>538</v>
      </c>
      <c r="H268" s="172">
        <v>4</v>
      </c>
      <c r="I268" s="173"/>
      <c r="J268" s="174">
        <f>ROUND(I268*H268,2)</f>
        <v>0</v>
      </c>
      <c r="K268" s="170" t="s">
        <v>145</v>
      </c>
      <c r="L268" s="38"/>
      <c r="M268" s="175" t="s">
        <v>20</v>
      </c>
      <c r="N268" s="176" t="s">
        <v>46</v>
      </c>
      <c r="O268" s="63"/>
      <c r="P268" s="177">
        <f>O268*H268</f>
        <v>0</v>
      </c>
      <c r="Q268" s="177">
        <v>0</v>
      </c>
      <c r="R268" s="177">
        <f>Q268*H268</f>
        <v>0</v>
      </c>
      <c r="S268" s="177">
        <v>3.4200000000000001E-2</v>
      </c>
      <c r="T268" s="178">
        <f>S268*H268</f>
        <v>0.1368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9" t="s">
        <v>219</v>
      </c>
      <c r="AT268" s="179" t="s">
        <v>141</v>
      </c>
      <c r="AU268" s="179" t="s">
        <v>85</v>
      </c>
      <c r="AY268" s="16" t="s">
        <v>138</v>
      </c>
      <c r="BE268" s="180">
        <f>IF(N268="základní",J268,0)</f>
        <v>0</v>
      </c>
      <c r="BF268" s="180">
        <f>IF(N268="snížená",J268,0)</f>
        <v>0</v>
      </c>
      <c r="BG268" s="180">
        <f>IF(N268="zákl. přenesená",J268,0)</f>
        <v>0</v>
      </c>
      <c r="BH268" s="180">
        <f>IF(N268="sníž. přenesená",J268,0)</f>
        <v>0</v>
      </c>
      <c r="BI268" s="180">
        <f>IF(N268="nulová",J268,0)</f>
        <v>0</v>
      </c>
      <c r="BJ268" s="16" t="s">
        <v>83</v>
      </c>
      <c r="BK268" s="180">
        <f>ROUND(I268*H268,2)</f>
        <v>0</v>
      </c>
      <c r="BL268" s="16" t="s">
        <v>219</v>
      </c>
      <c r="BM268" s="179" t="s">
        <v>539</v>
      </c>
    </row>
    <row r="269" spans="1:65" s="2" customFormat="1" ht="11.25">
      <c r="A269" s="33"/>
      <c r="B269" s="34"/>
      <c r="C269" s="35"/>
      <c r="D269" s="181" t="s">
        <v>148</v>
      </c>
      <c r="E269" s="35"/>
      <c r="F269" s="182" t="s">
        <v>540</v>
      </c>
      <c r="G269" s="35"/>
      <c r="H269" s="35"/>
      <c r="I269" s="183"/>
      <c r="J269" s="35"/>
      <c r="K269" s="35"/>
      <c r="L269" s="38"/>
      <c r="M269" s="184"/>
      <c r="N269" s="185"/>
      <c r="O269" s="63"/>
      <c r="P269" s="63"/>
      <c r="Q269" s="63"/>
      <c r="R269" s="63"/>
      <c r="S269" s="63"/>
      <c r="T269" s="64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T269" s="16" t="s">
        <v>148</v>
      </c>
      <c r="AU269" s="16" t="s">
        <v>85</v>
      </c>
    </row>
    <row r="270" spans="1:65" s="2" customFormat="1" ht="33" customHeight="1">
      <c r="A270" s="33"/>
      <c r="B270" s="34"/>
      <c r="C270" s="168" t="s">
        <v>541</v>
      </c>
      <c r="D270" s="168" t="s">
        <v>141</v>
      </c>
      <c r="E270" s="169" t="s">
        <v>542</v>
      </c>
      <c r="F270" s="170" t="s">
        <v>543</v>
      </c>
      <c r="G270" s="171" t="s">
        <v>538</v>
      </c>
      <c r="H270" s="172">
        <v>3</v>
      </c>
      <c r="I270" s="173"/>
      <c r="J270" s="174">
        <f>ROUND(I270*H270,2)</f>
        <v>0</v>
      </c>
      <c r="K270" s="170" t="s">
        <v>145</v>
      </c>
      <c r="L270" s="38"/>
      <c r="M270" s="175" t="s">
        <v>20</v>
      </c>
      <c r="N270" s="176" t="s">
        <v>46</v>
      </c>
      <c r="O270" s="63"/>
      <c r="P270" s="177">
        <f>O270*H270</f>
        <v>0</v>
      </c>
      <c r="Q270" s="177">
        <v>1.7469999999999999E-2</v>
      </c>
      <c r="R270" s="177">
        <f>Q270*H270</f>
        <v>5.2409999999999998E-2</v>
      </c>
      <c r="S270" s="177">
        <v>0</v>
      </c>
      <c r="T270" s="17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79" t="s">
        <v>219</v>
      </c>
      <c r="AT270" s="179" t="s">
        <v>141</v>
      </c>
      <c r="AU270" s="179" t="s">
        <v>85</v>
      </c>
      <c r="AY270" s="16" t="s">
        <v>138</v>
      </c>
      <c r="BE270" s="180">
        <f>IF(N270="základní",J270,0)</f>
        <v>0</v>
      </c>
      <c r="BF270" s="180">
        <f>IF(N270="snížená",J270,0)</f>
        <v>0</v>
      </c>
      <c r="BG270" s="180">
        <f>IF(N270="zákl. přenesená",J270,0)</f>
        <v>0</v>
      </c>
      <c r="BH270" s="180">
        <f>IF(N270="sníž. přenesená",J270,0)</f>
        <v>0</v>
      </c>
      <c r="BI270" s="180">
        <f>IF(N270="nulová",J270,0)</f>
        <v>0</v>
      </c>
      <c r="BJ270" s="16" t="s">
        <v>83</v>
      </c>
      <c r="BK270" s="180">
        <f>ROUND(I270*H270,2)</f>
        <v>0</v>
      </c>
      <c r="BL270" s="16" t="s">
        <v>219</v>
      </c>
      <c r="BM270" s="179" t="s">
        <v>544</v>
      </c>
    </row>
    <row r="271" spans="1:65" s="2" customFormat="1" ht="11.25">
      <c r="A271" s="33"/>
      <c r="B271" s="34"/>
      <c r="C271" s="35"/>
      <c r="D271" s="181" t="s">
        <v>148</v>
      </c>
      <c r="E271" s="35"/>
      <c r="F271" s="182" t="s">
        <v>545</v>
      </c>
      <c r="G271" s="35"/>
      <c r="H271" s="35"/>
      <c r="I271" s="183"/>
      <c r="J271" s="35"/>
      <c r="K271" s="35"/>
      <c r="L271" s="38"/>
      <c r="M271" s="184"/>
      <c r="N271" s="185"/>
      <c r="O271" s="63"/>
      <c r="P271" s="63"/>
      <c r="Q271" s="63"/>
      <c r="R271" s="63"/>
      <c r="S271" s="63"/>
      <c r="T271" s="64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6" t="s">
        <v>148</v>
      </c>
      <c r="AU271" s="16" t="s">
        <v>85</v>
      </c>
    </row>
    <row r="272" spans="1:65" s="2" customFormat="1" ht="24.2" customHeight="1">
      <c r="A272" s="33"/>
      <c r="B272" s="34"/>
      <c r="C272" s="168" t="s">
        <v>546</v>
      </c>
      <c r="D272" s="168" t="s">
        <v>141</v>
      </c>
      <c r="E272" s="169" t="s">
        <v>547</v>
      </c>
      <c r="F272" s="170" t="s">
        <v>548</v>
      </c>
      <c r="G272" s="171" t="s">
        <v>212</v>
      </c>
      <c r="H272" s="172">
        <v>3</v>
      </c>
      <c r="I272" s="173"/>
      <c r="J272" s="174">
        <f>ROUND(I272*H272,2)</f>
        <v>0</v>
      </c>
      <c r="K272" s="170" t="s">
        <v>145</v>
      </c>
      <c r="L272" s="38"/>
      <c r="M272" s="175" t="s">
        <v>20</v>
      </c>
      <c r="N272" s="176" t="s">
        <v>46</v>
      </c>
      <c r="O272" s="63"/>
      <c r="P272" s="177">
        <f>O272*H272</f>
        <v>0</v>
      </c>
      <c r="Q272" s="177">
        <v>0</v>
      </c>
      <c r="R272" s="177">
        <f>Q272*H272</f>
        <v>0</v>
      </c>
      <c r="S272" s="177">
        <v>0</v>
      </c>
      <c r="T272" s="178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79" t="s">
        <v>219</v>
      </c>
      <c r="AT272" s="179" t="s">
        <v>141</v>
      </c>
      <c r="AU272" s="179" t="s">
        <v>85</v>
      </c>
      <c r="AY272" s="16" t="s">
        <v>138</v>
      </c>
      <c r="BE272" s="180">
        <f>IF(N272="základní",J272,0)</f>
        <v>0</v>
      </c>
      <c r="BF272" s="180">
        <f>IF(N272="snížená",J272,0)</f>
        <v>0</v>
      </c>
      <c r="BG272" s="180">
        <f>IF(N272="zákl. přenesená",J272,0)</f>
        <v>0</v>
      </c>
      <c r="BH272" s="180">
        <f>IF(N272="sníž. přenesená",J272,0)</f>
        <v>0</v>
      </c>
      <c r="BI272" s="180">
        <f>IF(N272="nulová",J272,0)</f>
        <v>0</v>
      </c>
      <c r="BJ272" s="16" t="s">
        <v>83</v>
      </c>
      <c r="BK272" s="180">
        <f>ROUND(I272*H272,2)</f>
        <v>0</v>
      </c>
      <c r="BL272" s="16" t="s">
        <v>219</v>
      </c>
      <c r="BM272" s="179" t="s">
        <v>549</v>
      </c>
    </row>
    <row r="273" spans="1:65" s="2" customFormat="1" ht="11.25">
      <c r="A273" s="33"/>
      <c r="B273" s="34"/>
      <c r="C273" s="35"/>
      <c r="D273" s="181" t="s">
        <v>148</v>
      </c>
      <c r="E273" s="35"/>
      <c r="F273" s="182" t="s">
        <v>550</v>
      </c>
      <c r="G273" s="35"/>
      <c r="H273" s="35"/>
      <c r="I273" s="183"/>
      <c r="J273" s="35"/>
      <c r="K273" s="35"/>
      <c r="L273" s="38"/>
      <c r="M273" s="184"/>
      <c r="N273" s="185"/>
      <c r="O273" s="63"/>
      <c r="P273" s="63"/>
      <c r="Q273" s="63"/>
      <c r="R273" s="63"/>
      <c r="S273" s="63"/>
      <c r="T273" s="64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T273" s="16" t="s">
        <v>148</v>
      </c>
      <c r="AU273" s="16" t="s">
        <v>85</v>
      </c>
    </row>
    <row r="274" spans="1:65" s="2" customFormat="1" ht="16.5" customHeight="1">
      <c r="A274" s="33"/>
      <c r="B274" s="34"/>
      <c r="C274" s="186" t="s">
        <v>551</v>
      </c>
      <c r="D274" s="186" t="s">
        <v>150</v>
      </c>
      <c r="E274" s="187" t="s">
        <v>552</v>
      </c>
      <c r="F274" s="188" t="s">
        <v>553</v>
      </c>
      <c r="G274" s="189" t="s">
        <v>212</v>
      </c>
      <c r="H274" s="190">
        <v>3</v>
      </c>
      <c r="I274" s="191"/>
      <c r="J274" s="192">
        <f>ROUND(I274*H274,2)</f>
        <v>0</v>
      </c>
      <c r="K274" s="188" t="s">
        <v>145</v>
      </c>
      <c r="L274" s="193"/>
      <c r="M274" s="194" t="s">
        <v>20</v>
      </c>
      <c r="N274" s="195" t="s">
        <v>46</v>
      </c>
      <c r="O274" s="63"/>
      <c r="P274" s="177">
        <f>O274*H274</f>
        <v>0</v>
      </c>
      <c r="Q274" s="177">
        <v>2.0999999999999999E-3</v>
      </c>
      <c r="R274" s="177">
        <f>Q274*H274</f>
        <v>6.3E-3</v>
      </c>
      <c r="S274" s="177">
        <v>0</v>
      </c>
      <c r="T274" s="178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79" t="s">
        <v>298</v>
      </c>
      <c r="AT274" s="179" t="s">
        <v>150</v>
      </c>
      <c r="AU274" s="179" t="s">
        <v>85</v>
      </c>
      <c r="AY274" s="16" t="s">
        <v>138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16" t="s">
        <v>83</v>
      </c>
      <c r="BK274" s="180">
        <f>ROUND(I274*H274,2)</f>
        <v>0</v>
      </c>
      <c r="BL274" s="16" t="s">
        <v>219</v>
      </c>
      <c r="BM274" s="179" t="s">
        <v>554</v>
      </c>
    </row>
    <row r="275" spans="1:65" s="2" customFormat="1" ht="24.2" customHeight="1">
      <c r="A275" s="33"/>
      <c r="B275" s="34"/>
      <c r="C275" s="168" t="s">
        <v>555</v>
      </c>
      <c r="D275" s="168" t="s">
        <v>141</v>
      </c>
      <c r="E275" s="169" t="s">
        <v>556</v>
      </c>
      <c r="F275" s="170" t="s">
        <v>557</v>
      </c>
      <c r="G275" s="171" t="s">
        <v>538</v>
      </c>
      <c r="H275" s="172">
        <v>3</v>
      </c>
      <c r="I275" s="173"/>
      <c r="J275" s="174">
        <f>ROUND(I275*H275,2)</f>
        <v>0</v>
      </c>
      <c r="K275" s="170" t="s">
        <v>145</v>
      </c>
      <c r="L275" s="38"/>
      <c r="M275" s="175" t="s">
        <v>20</v>
      </c>
      <c r="N275" s="176" t="s">
        <v>46</v>
      </c>
      <c r="O275" s="63"/>
      <c r="P275" s="177">
        <f>O275*H275</f>
        <v>0</v>
      </c>
      <c r="Q275" s="177">
        <v>1.6080000000000001E-2</v>
      </c>
      <c r="R275" s="177">
        <f>Q275*H275</f>
        <v>4.8240000000000005E-2</v>
      </c>
      <c r="S275" s="177">
        <v>0</v>
      </c>
      <c r="T275" s="178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9" t="s">
        <v>219</v>
      </c>
      <c r="AT275" s="179" t="s">
        <v>141</v>
      </c>
      <c r="AU275" s="179" t="s">
        <v>85</v>
      </c>
      <c r="AY275" s="16" t="s">
        <v>138</v>
      </c>
      <c r="BE275" s="180">
        <f>IF(N275="základní",J275,0)</f>
        <v>0</v>
      </c>
      <c r="BF275" s="180">
        <f>IF(N275="snížená",J275,0)</f>
        <v>0</v>
      </c>
      <c r="BG275" s="180">
        <f>IF(N275="zákl. přenesená",J275,0)</f>
        <v>0</v>
      </c>
      <c r="BH275" s="180">
        <f>IF(N275="sníž. přenesená",J275,0)</f>
        <v>0</v>
      </c>
      <c r="BI275" s="180">
        <f>IF(N275="nulová",J275,0)</f>
        <v>0</v>
      </c>
      <c r="BJ275" s="16" t="s">
        <v>83</v>
      </c>
      <c r="BK275" s="180">
        <f>ROUND(I275*H275,2)</f>
        <v>0</v>
      </c>
      <c r="BL275" s="16" t="s">
        <v>219</v>
      </c>
      <c r="BM275" s="179" t="s">
        <v>558</v>
      </c>
    </row>
    <row r="276" spans="1:65" s="2" customFormat="1" ht="11.25">
      <c r="A276" s="33"/>
      <c r="B276" s="34"/>
      <c r="C276" s="35"/>
      <c r="D276" s="181" t="s">
        <v>148</v>
      </c>
      <c r="E276" s="35"/>
      <c r="F276" s="182" t="s">
        <v>559</v>
      </c>
      <c r="G276" s="35"/>
      <c r="H276" s="35"/>
      <c r="I276" s="183"/>
      <c r="J276" s="35"/>
      <c r="K276" s="35"/>
      <c r="L276" s="38"/>
      <c r="M276" s="184"/>
      <c r="N276" s="185"/>
      <c r="O276" s="63"/>
      <c r="P276" s="63"/>
      <c r="Q276" s="63"/>
      <c r="R276" s="63"/>
      <c r="S276" s="63"/>
      <c r="T276" s="64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148</v>
      </c>
      <c r="AU276" s="16" t="s">
        <v>85</v>
      </c>
    </row>
    <row r="277" spans="1:65" s="2" customFormat="1" ht="16.5" customHeight="1">
      <c r="A277" s="33"/>
      <c r="B277" s="34"/>
      <c r="C277" s="186" t="s">
        <v>560</v>
      </c>
      <c r="D277" s="186" t="s">
        <v>150</v>
      </c>
      <c r="E277" s="187" t="s">
        <v>561</v>
      </c>
      <c r="F277" s="188" t="s">
        <v>562</v>
      </c>
      <c r="G277" s="189" t="s">
        <v>212</v>
      </c>
      <c r="H277" s="190">
        <v>1</v>
      </c>
      <c r="I277" s="191"/>
      <c r="J277" s="192">
        <f>ROUND(I277*H277,2)</f>
        <v>0</v>
      </c>
      <c r="K277" s="188" t="s">
        <v>20</v>
      </c>
      <c r="L277" s="193"/>
      <c r="M277" s="194" t="s">
        <v>20</v>
      </c>
      <c r="N277" s="195" t="s">
        <v>46</v>
      </c>
      <c r="O277" s="63"/>
      <c r="P277" s="177">
        <f>O277*H277</f>
        <v>0</v>
      </c>
      <c r="Q277" s="177">
        <v>5.5999999999999995E-4</v>
      </c>
      <c r="R277" s="177">
        <f>Q277*H277</f>
        <v>5.5999999999999995E-4</v>
      </c>
      <c r="S277" s="177">
        <v>0</v>
      </c>
      <c r="T277" s="178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79" t="s">
        <v>298</v>
      </c>
      <c r="AT277" s="179" t="s">
        <v>150</v>
      </c>
      <c r="AU277" s="179" t="s">
        <v>85</v>
      </c>
      <c r="AY277" s="16" t="s">
        <v>138</v>
      </c>
      <c r="BE277" s="180">
        <f>IF(N277="základní",J277,0)</f>
        <v>0</v>
      </c>
      <c r="BF277" s="180">
        <f>IF(N277="snížená",J277,0)</f>
        <v>0</v>
      </c>
      <c r="BG277" s="180">
        <f>IF(N277="zákl. přenesená",J277,0)</f>
        <v>0</v>
      </c>
      <c r="BH277" s="180">
        <f>IF(N277="sníž. přenesená",J277,0)</f>
        <v>0</v>
      </c>
      <c r="BI277" s="180">
        <f>IF(N277="nulová",J277,0)</f>
        <v>0</v>
      </c>
      <c r="BJ277" s="16" t="s">
        <v>83</v>
      </c>
      <c r="BK277" s="180">
        <f>ROUND(I277*H277,2)</f>
        <v>0</v>
      </c>
      <c r="BL277" s="16" t="s">
        <v>219</v>
      </c>
      <c r="BM277" s="179" t="s">
        <v>563</v>
      </c>
    </row>
    <row r="278" spans="1:65" s="2" customFormat="1" ht="16.5" customHeight="1">
      <c r="A278" s="33"/>
      <c r="B278" s="34"/>
      <c r="C278" s="168" t="s">
        <v>564</v>
      </c>
      <c r="D278" s="168" t="s">
        <v>141</v>
      </c>
      <c r="E278" s="169" t="s">
        <v>565</v>
      </c>
      <c r="F278" s="170" t="s">
        <v>566</v>
      </c>
      <c r="G278" s="171" t="s">
        <v>538</v>
      </c>
      <c r="H278" s="172">
        <v>1</v>
      </c>
      <c r="I278" s="173"/>
      <c r="J278" s="174">
        <f>ROUND(I278*H278,2)</f>
        <v>0</v>
      </c>
      <c r="K278" s="170" t="s">
        <v>145</v>
      </c>
      <c r="L278" s="38"/>
      <c r="M278" s="175" t="s">
        <v>20</v>
      </c>
      <c r="N278" s="176" t="s">
        <v>46</v>
      </c>
      <c r="O278" s="63"/>
      <c r="P278" s="177">
        <f>O278*H278</f>
        <v>0</v>
      </c>
      <c r="Q278" s="177">
        <v>0</v>
      </c>
      <c r="R278" s="177">
        <f>Q278*H278</f>
        <v>0</v>
      </c>
      <c r="S278" s="177">
        <v>0.14648</v>
      </c>
      <c r="T278" s="178">
        <f>S278*H278</f>
        <v>0.14648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9" t="s">
        <v>219</v>
      </c>
      <c r="AT278" s="179" t="s">
        <v>141</v>
      </c>
      <c r="AU278" s="179" t="s">
        <v>85</v>
      </c>
      <c r="AY278" s="16" t="s">
        <v>138</v>
      </c>
      <c r="BE278" s="180">
        <f>IF(N278="základní",J278,0)</f>
        <v>0</v>
      </c>
      <c r="BF278" s="180">
        <f>IF(N278="snížená",J278,0)</f>
        <v>0</v>
      </c>
      <c r="BG278" s="180">
        <f>IF(N278="zákl. přenesená",J278,0)</f>
        <v>0</v>
      </c>
      <c r="BH278" s="180">
        <f>IF(N278="sníž. přenesená",J278,0)</f>
        <v>0</v>
      </c>
      <c r="BI278" s="180">
        <f>IF(N278="nulová",J278,0)</f>
        <v>0</v>
      </c>
      <c r="BJ278" s="16" t="s">
        <v>83</v>
      </c>
      <c r="BK278" s="180">
        <f>ROUND(I278*H278,2)</f>
        <v>0</v>
      </c>
      <c r="BL278" s="16" t="s">
        <v>219</v>
      </c>
      <c r="BM278" s="179" t="s">
        <v>567</v>
      </c>
    </row>
    <row r="279" spans="1:65" s="2" customFormat="1" ht="11.25">
      <c r="A279" s="33"/>
      <c r="B279" s="34"/>
      <c r="C279" s="35"/>
      <c r="D279" s="181" t="s">
        <v>148</v>
      </c>
      <c r="E279" s="35"/>
      <c r="F279" s="182" t="s">
        <v>568</v>
      </c>
      <c r="G279" s="35"/>
      <c r="H279" s="35"/>
      <c r="I279" s="183"/>
      <c r="J279" s="35"/>
      <c r="K279" s="35"/>
      <c r="L279" s="38"/>
      <c r="M279" s="184"/>
      <c r="N279" s="185"/>
      <c r="O279" s="63"/>
      <c r="P279" s="63"/>
      <c r="Q279" s="63"/>
      <c r="R279" s="63"/>
      <c r="S279" s="63"/>
      <c r="T279" s="64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T279" s="16" t="s">
        <v>148</v>
      </c>
      <c r="AU279" s="16" t="s">
        <v>85</v>
      </c>
    </row>
    <row r="280" spans="1:65" s="2" customFormat="1" ht="21.75" customHeight="1">
      <c r="A280" s="33"/>
      <c r="B280" s="34"/>
      <c r="C280" s="168" t="s">
        <v>569</v>
      </c>
      <c r="D280" s="168" t="s">
        <v>141</v>
      </c>
      <c r="E280" s="169" t="s">
        <v>570</v>
      </c>
      <c r="F280" s="170" t="s">
        <v>571</v>
      </c>
      <c r="G280" s="171" t="s">
        <v>538</v>
      </c>
      <c r="H280" s="172">
        <v>8</v>
      </c>
      <c r="I280" s="173"/>
      <c r="J280" s="174">
        <f>ROUND(I280*H280,2)</f>
        <v>0</v>
      </c>
      <c r="K280" s="170" t="s">
        <v>145</v>
      </c>
      <c r="L280" s="38"/>
      <c r="M280" s="175" t="s">
        <v>20</v>
      </c>
      <c r="N280" s="176" t="s">
        <v>46</v>
      </c>
      <c r="O280" s="63"/>
      <c r="P280" s="177">
        <f>O280*H280</f>
        <v>0</v>
      </c>
      <c r="Q280" s="177">
        <v>0</v>
      </c>
      <c r="R280" s="177">
        <f>Q280*H280</f>
        <v>0</v>
      </c>
      <c r="S280" s="177">
        <v>1.9460000000000002E-2</v>
      </c>
      <c r="T280" s="178">
        <f>S280*H280</f>
        <v>0.15568000000000001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79" t="s">
        <v>219</v>
      </c>
      <c r="AT280" s="179" t="s">
        <v>141</v>
      </c>
      <c r="AU280" s="179" t="s">
        <v>85</v>
      </c>
      <c r="AY280" s="16" t="s">
        <v>138</v>
      </c>
      <c r="BE280" s="180">
        <f>IF(N280="základní",J280,0)</f>
        <v>0</v>
      </c>
      <c r="BF280" s="180">
        <f>IF(N280="snížená",J280,0)</f>
        <v>0</v>
      </c>
      <c r="BG280" s="180">
        <f>IF(N280="zákl. přenesená",J280,0)</f>
        <v>0</v>
      </c>
      <c r="BH280" s="180">
        <f>IF(N280="sníž. přenesená",J280,0)</f>
        <v>0</v>
      </c>
      <c r="BI280" s="180">
        <f>IF(N280="nulová",J280,0)</f>
        <v>0</v>
      </c>
      <c r="BJ280" s="16" t="s">
        <v>83</v>
      </c>
      <c r="BK280" s="180">
        <f>ROUND(I280*H280,2)</f>
        <v>0</v>
      </c>
      <c r="BL280" s="16" t="s">
        <v>219</v>
      </c>
      <c r="BM280" s="179" t="s">
        <v>572</v>
      </c>
    </row>
    <row r="281" spans="1:65" s="2" customFormat="1" ht="11.25">
      <c r="A281" s="33"/>
      <c r="B281" s="34"/>
      <c r="C281" s="35"/>
      <c r="D281" s="181" t="s">
        <v>148</v>
      </c>
      <c r="E281" s="35"/>
      <c r="F281" s="182" t="s">
        <v>573</v>
      </c>
      <c r="G281" s="35"/>
      <c r="H281" s="35"/>
      <c r="I281" s="183"/>
      <c r="J281" s="35"/>
      <c r="K281" s="35"/>
      <c r="L281" s="38"/>
      <c r="M281" s="184"/>
      <c r="N281" s="185"/>
      <c r="O281" s="63"/>
      <c r="P281" s="63"/>
      <c r="Q281" s="63"/>
      <c r="R281" s="63"/>
      <c r="S281" s="63"/>
      <c r="T281" s="64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148</v>
      </c>
      <c r="AU281" s="16" t="s">
        <v>85</v>
      </c>
    </row>
    <row r="282" spans="1:65" s="2" customFormat="1" ht="37.9" customHeight="1">
      <c r="A282" s="33"/>
      <c r="B282" s="34"/>
      <c r="C282" s="168" t="s">
        <v>574</v>
      </c>
      <c r="D282" s="168" t="s">
        <v>141</v>
      </c>
      <c r="E282" s="169" t="s">
        <v>575</v>
      </c>
      <c r="F282" s="170" t="s">
        <v>576</v>
      </c>
      <c r="G282" s="171" t="s">
        <v>538</v>
      </c>
      <c r="H282" s="172">
        <v>1</v>
      </c>
      <c r="I282" s="173"/>
      <c r="J282" s="174">
        <f>ROUND(I282*H282,2)</f>
        <v>0</v>
      </c>
      <c r="K282" s="170" t="s">
        <v>145</v>
      </c>
      <c r="L282" s="38"/>
      <c r="M282" s="175" t="s">
        <v>20</v>
      </c>
      <c r="N282" s="176" t="s">
        <v>46</v>
      </c>
      <c r="O282" s="63"/>
      <c r="P282" s="177">
        <f>O282*H282</f>
        <v>0</v>
      </c>
      <c r="Q282" s="177">
        <v>1.5469999999999999E-2</v>
      </c>
      <c r="R282" s="177">
        <f>Q282*H282</f>
        <v>1.5469999999999999E-2</v>
      </c>
      <c r="S282" s="177">
        <v>0</v>
      </c>
      <c r="T282" s="17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9" t="s">
        <v>219</v>
      </c>
      <c r="AT282" s="179" t="s">
        <v>141</v>
      </c>
      <c r="AU282" s="179" t="s">
        <v>85</v>
      </c>
      <c r="AY282" s="16" t="s">
        <v>138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16" t="s">
        <v>83</v>
      </c>
      <c r="BK282" s="180">
        <f>ROUND(I282*H282,2)</f>
        <v>0</v>
      </c>
      <c r="BL282" s="16" t="s">
        <v>219</v>
      </c>
      <c r="BM282" s="179" t="s">
        <v>577</v>
      </c>
    </row>
    <row r="283" spans="1:65" s="2" customFormat="1" ht="11.25">
      <c r="A283" s="33"/>
      <c r="B283" s="34"/>
      <c r="C283" s="35"/>
      <c r="D283" s="181" t="s">
        <v>148</v>
      </c>
      <c r="E283" s="35"/>
      <c r="F283" s="182" t="s">
        <v>578</v>
      </c>
      <c r="G283" s="35"/>
      <c r="H283" s="35"/>
      <c r="I283" s="183"/>
      <c r="J283" s="35"/>
      <c r="K283" s="35"/>
      <c r="L283" s="38"/>
      <c r="M283" s="184"/>
      <c r="N283" s="185"/>
      <c r="O283" s="63"/>
      <c r="P283" s="63"/>
      <c r="Q283" s="63"/>
      <c r="R283" s="63"/>
      <c r="S283" s="63"/>
      <c r="T283" s="64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6" t="s">
        <v>148</v>
      </c>
      <c r="AU283" s="16" t="s">
        <v>85</v>
      </c>
    </row>
    <row r="284" spans="1:65" s="2" customFormat="1" ht="37.9" customHeight="1">
      <c r="A284" s="33"/>
      <c r="B284" s="34"/>
      <c r="C284" s="168" t="s">
        <v>579</v>
      </c>
      <c r="D284" s="168" t="s">
        <v>141</v>
      </c>
      <c r="E284" s="169" t="s">
        <v>580</v>
      </c>
      <c r="F284" s="170" t="s">
        <v>581</v>
      </c>
      <c r="G284" s="171" t="s">
        <v>538</v>
      </c>
      <c r="H284" s="172">
        <v>6</v>
      </c>
      <c r="I284" s="173"/>
      <c r="J284" s="174">
        <f>ROUND(I284*H284,2)</f>
        <v>0</v>
      </c>
      <c r="K284" s="170" t="s">
        <v>145</v>
      </c>
      <c r="L284" s="38"/>
      <c r="M284" s="175" t="s">
        <v>20</v>
      </c>
      <c r="N284" s="176" t="s">
        <v>46</v>
      </c>
      <c r="O284" s="63"/>
      <c r="P284" s="177">
        <f>O284*H284</f>
        <v>0</v>
      </c>
      <c r="Q284" s="177">
        <v>2.273E-2</v>
      </c>
      <c r="R284" s="177">
        <f>Q284*H284</f>
        <v>0.13638</v>
      </c>
      <c r="S284" s="177">
        <v>0</v>
      </c>
      <c r="T284" s="178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79" t="s">
        <v>219</v>
      </c>
      <c r="AT284" s="179" t="s">
        <v>141</v>
      </c>
      <c r="AU284" s="179" t="s">
        <v>85</v>
      </c>
      <c r="AY284" s="16" t="s">
        <v>138</v>
      </c>
      <c r="BE284" s="180">
        <f>IF(N284="základní",J284,0)</f>
        <v>0</v>
      </c>
      <c r="BF284" s="180">
        <f>IF(N284="snížená",J284,0)</f>
        <v>0</v>
      </c>
      <c r="BG284" s="180">
        <f>IF(N284="zákl. přenesená",J284,0)</f>
        <v>0</v>
      </c>
      <c r="BH284" s="180">
        <f>IF(N284="sníž. přenesená",J284,0)</f>
        <v>0</v>
      </c>
      <c r="BI284" s="180">
        <f>IF(N284="nulová",J284,0)</f>
        <v>0</v>
      </c>
      <c r="BJ284" s="16" t="s">
        <v>83</v>
      </c>
      <c r="BK284" s="180">
        <f>ROUND(I284*H284,2)</f>
        <v>0</v>
      </c>
      <c r="BL284" s="16" t="s">
        <v>219</v>
      </c>
      <c r="BM284" s="179" t="s">
        <v>582</v>
      </c>
    </row>
    <row r="285" spans="1:65" s="2" customFormat="1" ht="11.25">
      <c r="A285" s="33"/>
      <c r="B285" s="34"/>
      <c r="C285" s="35"/>
      <c r="D285" s="181" t="s">
        <v>148</v>
      </c>
      <c r="E285" s="35"/>
      <c r="F285" s="182" t="s">
        <v>583</v>
      </c>
      <c r="G285" s="35"/>
      <c r="H285" s="35"/>
      <c r="I285" s="183"/>
      <c r="J285" s="35"/>
      <c r="K285" s="35"/>
      <c r="L285" s="38"/>
      <c r="M285" s="184"/>
      <c r="N285" s="185"/>
      <c r="O285" s="63"/>
      <c r="P285" s="63"/>
      <c r="Q285" s="63"/>
      <c r="R285" s="63"/>
      <c r="S285" s="63"/>
      <c r="T285" s="64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T285" s="16" t="s">
        <v>148</v>
      </c>
      <c r="AU285" s="16" t="s">
        <v>85</v>
      </c>
    </row>
    <row r="286" spans="1:65" s="2" customFormat="1" ht="24.2" customHeight="1">
      <c r="A286" s="33"/>
      <c r="B286" s="34"/>
      <c r="C286" s="168" t="s">
        <v>584</v>
      </c>
      <c r="D286" s="168" t="s">
        <v>141</v>
      </c>
      <c r="E286" s="169" t="s">
        <v>585</v>
      </c>
      <c r="F286" s="170" t="s">
        <v>586</v>
      </c>
      <c r="G286" s="171" t="s">
        <v>212</v>
      </c>
      <c r="H286" s="172">
        <v>7</v>
      </c>
      <c r="I286" s="173"/>
      <c r="J286" s="174">
        <f>ROUND(I286*H286,2)</f>
        <v>0</v>
      </c>
      <c r="K286" s="170" t="s">
        <v>145</v>
      </c>
      <c r="L286" s="38"/>
      <c r="M286" s="175" t="s">
        <v>20</v>
      </c>
      <c r="N286" s="176" t="s">
        <v>46</v>
      </c>
      <c r="O286" s="63"/>
      <c r="P286" s="177">
        <f>O286*H286</f>
        <v>0</v>
      </c>
      <c r="Q286" s="177">
        <v>0</v>
      </c>
      <c r="R286" s="177">
        <f>Q286*H286</f>
        <v>0</v>
      </c>
      <c r="S286" s="177">
        <v>0</v>
      </c>
      <c r="T286" s="17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79" t="s">
        <v>219</v>
      </c>
      <c r="AT286" s="179" t="s">
        <v>141</v>
      </c>
      <c r="AU286" s="179" t="s">
        <v>85</v>
      </c>
      <c r="AY286" s="16" t="s">
        <v>138</v>
      </c>
      <c r="BE286" s="180">
        <f>IF(N286="základní",J286,0)</f>
        <v>0</v>
      </c>
      <c r="BF286" s="180">
        <f>IF(N286="snížená",J286,0)</f>
        <v>0</v>
      </c>
      <c r="BG286" s="180">
        <f>IF(N286="zákl. přenesená",J286,0)</f>
        <v>0</v>
      </c>
      <c r="BH286" s="180">
        <f>IF(N286="sníž. přenesená",J286,0)</f>
        <v>0</v>
      </c>
      <c r="BI286" s="180">
        <f>IF(N286="nulová",J286,0)</f>
        <v>0</v>
      </c>
      <c r="BJ286" s="16" t="s">
        <v>83</v>
      </c>
      <c r="BK286" s="180">
        <f>ROUND(I286*H286,2)</f>
        <v>0</v>
      </c>
      <c r="BL286" s="16" t="s">
        <v>219</v>
      </c>
      <c r="BM286" s="179" t="s">
        <v>587</v>
      </c>
    </row>
    <row r="287" spans="1:65" s="2" customFormat="1" ht="11.25">
      <c r="A287" s="33"/>
      <c r="B287" s="34"/>
      <c r="C287" s="35"/>
      <c r="D287" s="181" t="s">
        <v>148</v>
      </c>
      <c r="E287" s="35"/>
      <c r="F287" s="182" t="s">
        <v>588</v>
      </c>
      <c r="G287" s="35"/>
      <c r="H287" s="35"/>
      <c r="I287" s="183"/>
      <c r="J287" s="35"/>
      <c r="K287" s="35"/>
      <c r="L287" s="38"/>
      <c r="M287" s="184"/>
      <c r="N287" s="185"/>
      <c r="O287" s="63"/>
      <c r="P287" s="63"/>
      <c r="Q287" s="63"/>
      <c r="R287" s="63"/>
      <c r="S287" s="63"/>
      <c r="T287" s="64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T287" s="16" t="s">
        <v>148</v>
      </c>
      <c r="AU287" s="16" t="s">
        <v>85</v>
      </c>
    </row>
    <row r="288" spans="1:65" s="2" customFormat="1" ht="16.5" customHeight="1">
      <c r="A288" s="33"/>
      <c r="B288" s="34"/>
      <c r="C288" s="186" t="s">
        <v>589</v>
      </c>
      <c r="D288" s="186" t="s">
        <v>150</v>
      </c>
      <c r="E288" s="187" t="s">
        <v>590</v>
      </c>
      <c r="F288" s="188" t="s">
        <v>591</v>
      </c>
      <c r="G288" s="189" t="s">
        <v>212</v>
      </c>
      <c r="H288" s="190">
        <v>7</v>
      </c>
      <c r="I288" s="191"/>
      <c r="J288" s="192">
        <f>ROUND(I288*H288,2)</f>
        <v>0</v>
      </c>
      <c r="K288" s="188" t="s">
        <v>145</v>
      </c>
      <c r="L288" s="193"/>
      <c r="M288" s="194" t="s">
        <v>20</v>
      </c>
      <c r="N288" s="195" t="s">
        <v>46</v>
      </c>
      <c r="O288" s="63"/>
      <c r="P288" s="177">
        <f>O288*H288</f>
        <v>0</v>
      </c>
      <c r="Q288" s="177">
        <v>5.0000000000000001E-4</v>
      </c>
      <c r="R288" s="177">
        <f>Q288*H288</f>
        <v>3.5000000000000001E-3</v>
      </c>
      <c r="S288" s="177">
        <v>0</v>
      </c>
      <c r="T288" s="17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79" t="s">
        <v>298</v>
      </c>
      <c r="AT288" s="179" t="s">
        <v>150</v>
      </c>
      <c r="AU288" s="179" t="s">
        <v>85</v>
      </c>
      <c r="AY288" s="16" t="s">
        <v>138</v>
      </c>
      <c r="BE288" s="180">
        <f>IF(N288="základní",J288,0)</f>
        <v>0</v>
      </c>
      <c r="BF288" s="180">
        <f>IF(N288="snížená",J288,0)</f>
        <v>0</v>
      </c>
      <c r="BG288" s="180">
        <f>IF(N288="zákl. přenesená",J288,0)</f>
        <v>0</v>
      </c>
      <c r="BH288" s="180">
        <f>IF(N288="sníž. přenesená",J288,0)</f>
        <v>0</v>
      </c>
      <c r="BI288" s="180">
        <f>IF(N288="nulová",J288,0)</f>
        <v>0</v>
      </c>
      <c r="BJ288" s="16" t="s">
        <v>83</v>
      </c>
      <c r="BK288" s="180">
        <f>ROUND(I288*H288,2)</f>
        <v>0</v>
      </c>
      <c r="BL288" s="16" t="s">
        <v>219</v>
      </c>
      <c r="BM288" s="179" t="s">
        <v>592</v>
      </c>
    </row>
    <row r="289" spans="1:65" s="2" customFormat="1" ht="24.2" customHeight="1">
      <c r="A289" s="33"/>
      <c r="B289" s="34"/>
      <c r="C289" s="168" t="s">
        <v>593</v>
      </c>
      <c r="D289" s="168" t="s">
        <v>141</v>
      </c>
      <c r="E289" s="169" t="s">
        <v>594</v>
      </c>
      <c r="F289" s="170" t="s">
        <v>595</v>
      </c>
      <c r="G289" s="171" t="s">
        <v>212</v>
      </c>
      <c r="H289" s="172">
        <v>3</v>
      </c>
      <c r="I289" s="173"/>
      <c r="J289" s="174">
        <f>ROUND(I289*H289,2)</f>
        <v>0</v>
      </c>
      <c r="K289" s="170" t="s">
        <v>145</v>
      </c>
      <c r="L289" s="38"/>
      <c r="M289" s="175" t="s">
        <v>20</v>
      </c>
      <c r="N289" s="176" t="s">
        <v>46</v>
      </c>
      <c r="O289" s="63"/>
      <c r="P289" s="177">
        <f>O289*H289</f>
        <v>0</v>
      </c>
      <c r="Q289" s="177">
        <v>0</v>
      </c>
      <c r="R289" s="177">
        <f>Q289*H289</f>
        <v>0</v>
      </c>
      <c r="S289" s="177">
        <v>0</v>
      </c>
      <c r="T289" s="178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79" t="s">
        <v>219</v>
      </c>
      <c r="AT289" s="179" t="s">
        <v>141</v>
      </c>
      <c r="AU289" s="179" t="s">
        <v>85</v>
      </c>
      <c r="AY289" s="16" t="s">
        <v>138</v>
      </c>
      <c r="BE289" s="180">
        <f>IF(N289="základní",J289,0)</f>
        <v>0</v>
      </c>
      <c r="BF289" s="180">
        <f>IF(N289="snížená",J289,0)</f>
        <v>0</v>
      </c>
      <c r="BG289" s="180">
        <f>IF(N289="zákl. přenesená",J289,0)</f>
        <v>0</v>
      </c>
      <c r="BH289" s="180">
        <f>IF(N289="sníž. přenesená",J289,0)</f>
        <v>0</v>
      </c>
      <c r="BI289" s="180">
        <f>IF(N289="nulová",J289,0)</f>
        <v>0</v>
      </c>
      <c r="BJ289" s="16" t="s">
        <v>83</v>
      </c>
      <c r="BK289" s="180">
        <f>ROUND(I289*H289,2)</f>
        <v>0</v>
      </c>
      <c r="BL289" s="16" t="s">
        <v>219</v>
      </c>
      <c r="BM289" s="179" t="s">
        <v>596</v>
      </c>
    </row>
    <row r="290" spans="1:65" s="2" customFormat="1" ht="11.25">
      <c r="A290" s="33"/>
      <c r="B290" s="34"/>
      <c r="C290" s="35"/>
      <c r="D290" s="181" t="s">
        <v>148</v>
      </c>
      <c r="E290" s="35"/>
      <c r="F290" s="182" t="s">
        <v>597</v>
      </c>
      <c r="G290" s="35"/>
      <c r="H290" s="35"/>
      <c r="I290" s="183"/>
      <c r="J290" s="35"/>
      <c r="K290" s="35"/>
      <c r="L290" s="38"/>
      <c r="M290" s="184"/>
      <c r="N290" s="185"/>
      <c r="O290" s="63"/>
      <c r="P290" s="63"/>
      <c r="Q290" s="63"/>
      <c r="R290" s="63"/>
      <c r="S290" s="63"/>
      <c r="T290" s="64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T290" s="16" t="s">
        <v>148</v>
      </c>
      <c r="AU290" s="16" t="s">
        <v>85</v>
      </c>
    </row>
    <row r="291" spans="1:65" s="2" customFormat="1" ht="21.75" customHeight="1">
      <c r="A291" s="33"/>
      <c r="B291" s="34"/>
      <c r="C291" s="186" t="s">
        <v>598</v>
      </c>
      <c r="D291" s="186" t="s">
        <v>150</v>
      </c>
      <c r="E291" s="187" t="s">
        <v>599</v>
      </c>
      <c r="F291" s="188" t="s">
        <v>600</v>
      </c>
      <c r="G291" s="189" t="s">
        <v>212</v>
      </c>
      <c r="H291" s="190">
        <v>3</v>
      </c>
      <c r="I291" s="191"/>
      <c r="J291" s="192">
        <f>ROUND(I291*H291,2)</f>
        <v>0</v>
      </c>
      <c r="K291" s="188" t="s">
        <v>145</v>
      </c>
      <c r="L291" s="193"/>
      <c r="M291" s="194" t="s">
        <v>20</v>
      </c>
      <c r="N291" s="195" t="s">
        <v>46</v>
      </c>
      <c r="O291" s="63"/>
      <c r="P291" s="177">
        <f>O291*H291</f>
        <v>0</v>
      </c>
      <c r="Q291" s="177">
        <v>5.0000000000000001E-4</v>
      </c>
      <c r="R291" s="177">
        <f>Q291*H291</f>
        <v>1.5E-3</v>
      </c>
      <c r="S291" s="177">
        <v>0</v>
      </c>
      <c r="T291" s="17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79" t="s">
        <v>298</v>
      </c>
      <c r="AT291" s="179" t="s">
        <v>150</v>
      </c>
      <c r="AU291" s="179" t="s">
        <v>85</v>
      </c>
      <c r="AY291" s="16" t="s">
        <v>138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16" t="s">
        <v>83</v>
      </c>
      <c r="BK291" s="180">
        <f>ROUND(I291*H291,2)</f>
        <v>0</v>
      </c>
      <c r="BL291" s="16" t="s">
        <v>219</v>
      </c>
      <c r="BM291" s="179" t="s">
        <v>601</v>
      </c>
    </row>
    <row r="292" spans="1:65" s="2" customFormat="1" ht="24.2" customHeight="1">
      <c r="A292" s="33"/>
      <c r="B292" s="34"/>
      <c r="C292" s="168" t="s">
        <v>602</v>
      </c>
      <c r="D292" s="168" t="s">
        <v>141</v>
      </c>
      <c r="E292" s="169" t="s">
        <v>603</v>
      </c>
      <c r="F292" s="170" t="s">
        <v>604</v>
      </c>
      <c r="G292" s="171" t="s">
        <v>212</v>
      </c>
      <c r="H292" s="172">
        <v>2</v>
      </c>
      <c r="I292" s="173"/>
      <c r="J292" s="174">
        <f>ROUND(I292*H292,2)</f>
        <v>0</v>
      </c>
      <c r="K292" s="170" t="s">
        <v>145</v>
      </c>
      <c r="L292" s="38"/>
      <c r="M292" s="175" t="s">
        <v>20</v>
      </c>
      <c r="N292" s="176" t="s">
        <v>46</v>
      </c>
      <c r="O292" s="63"/>
      <c r="P292" s="177">
        <f>O292*H292</f>
        <v>0</v>
      </c>
      <c r="Q292" s="177">
        <v>0</v>
      </c>
      <c r="R292" s="177">
        <f>Q292*H292</f>
        <v>0</v>
      </c>
      <c r="S292" s="177">
        <v>0</v>
      </c>
      <c r="T292" s="178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79" t="s">
        <v>219</v>
      </c>
      <c r="AT292" s="179" t="s">
        <v>141</v>
      </c>
      <c r="AU292" s="179" t="s">
        <v>85</v>
      </c>
      <c r="AY292" s="16" t="s">
        <v>138</v>
      </c>
      <c r="BE292" s="180">
        <f>IF(N292="základní",J292,0)</f>
        <v>0</v>
      </c>
      <c r="BF292" s="180">
        <f>IF(N292="snížená",J292,0)</f>
        <v>0</v>
      </c>
      <c r="BG292" s="180">
        <f>IF(N292="zákl. přenesená",J292,0)</f>
        <v>0</v>
      </c>
      <c r="BH292" s="180">
        <f>IF(N292="sníž. přenesená",J292,0)</f>
        <v>0</v>
      </c>
      <c r="BI292" s="180">
        <f>IF(N292="nulová",J292,0)</f>
        <v>0</v>
      </c>
      <c r="BJ292" s="16" t="s">
        <v>83</v>
      </c>
      <c r="BK292" s="180">
        <f>ROUND(I292*H292,2)</f>
        <v>0</v>
      </c>
      <c r="BL292" s="16" t="s">
        <v>219</v>
      </c>
      <c r="BM292" s="179" t="s">
        <v>605</v>
      </c>
    </row>
    <row r="293" spans="1:65" s="2" customFormat="1" ht="11.25">
      <c r="A293" s="33"/>
      <c r="B293" s="34"/>
      <c r="C293" s="35"/>
      <c r="D293" s="181" t="s">
        <v>148</v>
      </c>
      <c r="E293" s="35"/>
      <c r="F293" s="182" t="s">
        <v>606</v>
      </c>
      <c r="G293" s="35"/>
      <c r="H293" s="35"/>
      <c r="I293" s="183"/>
      <c r="J293" s="35"/>
      <c r="K293" s="35"/>
      <c r="L293" s="38"/>
      <c r="M293" s="184"/>
      <c r="N293" s="185"/>
      <c r="O293" s="63"/>
      <c r="P293" s="63"/>
      <c r="Q293" s="63"/>
      <c r="R293" s="63"/>
      <c r="S293" s="63"/>
      <c r="T293" s="64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T293" s="16" t="s">
        <v>148</v>
      </c>
      <c r="AU293" s="16" t="s">
        <v>85</v>
      </c>
    </row>
    <row r="294" spans="1:65" s="2" customFormat="1" ht="16.5" customHeight="1">
      <c r="A294" s="33"/>
      <c r="B294" s="34"/>
      <c r="C294" s="186" t="s">
        <v>607</v>
      </c>
      <c r="D294" s="186" t="s">
        <v>150</v>
      </c>
      <c r="E294" s="187" t="s">
        <v>608</v>
      </c>
      <c r="F294" s="188" t="s">
        <v>609</v>
      </c>
      <c r="G294" s="189" t="s">
        <v>212</v>
      </c>
      <c r="H294" s="190">
        <v>2</v>
      </c>
      <c r="I294" s="191"/>
      <c r="J294" s="192">
        <f>ROUND(I294*H294,2)</f>
        <v>0</v>
      </c>
      <c r="K294" s="188" t="s">
        <v>145</v>
      </c>
      <c r="L294" s="193"/>
      <c r="M294" s="194" t="s">
        <v>20</v>
      </c>
      <c r="N294" s="195" t="s">
        <v>46</v>
      </c>
      <c r="O294" s="63"/>
      <c r="P294" s="177">
        <f>O294*H294</f>
        <v>0</v>
      </c>
      <c r="Q294" s="177">
        <v>5.0000000000000001E-4</v>
      </c>
      <c r="R294" s="177">
        <f>Q294*H294</f>
        <v>1E-3</v>
      </c>
      <c r="S294" s="177">
        <v>0</v>
      </c>
      <c r="T294" s="178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79" t="s">
        <v>298</v>
      </c>
      <c r="AT294" s="179" t="s">
        <v>150</v>
      </c>
      <c r="AU294" s="179" t="s">
        <v>85</v>
      </c>
      <c r="AY294" s="16" t="s">
        <v>138</v>
      </c>
      <c r="BE294" s="180">
        <f>IF(N294="základní",J294,0)</f>
        <v>0</v>
      </c>
      <c r="BF294" s="180">
        <f>IF(N294="snížená",J294,0)</f>
        <v>0</v>
      </c>
      <c r="BG294" s="180">
        <f>IF(N294="zákl. přenesená",J294,0)</f>
        <v>0</v>
      </c>
      <c r="BH294" s="180">
        <f>IF(N294="sníž. přenesená",J294,0)</f>
        <v>0</v>
      </c>
      <c r="BI294" s="180">
        <f>IF(N294="nulová",J294,0)</f>
        <v>0</v>
      </c>
      <c r="BJ294" s="16" t="s">
        <v>83</v>
      </c>
      <c r="BK294" s="180">
        <f>ROUND(I294*H294,2)</f>
        <v>0</v>
      </c>
      <c r="BL294" s="16" t="s">
        <v>219</v>
      </c>
      <c r="BM294" s="179" t="s">
        <v>610</v>
      </c>
    </row>
    <row r="295" spans="1:65" s="2" customFormat="1" ht="24.2" customHeight="1">
      <c r="A295" s="33"/>
      <c r="B295" s="34"/>
      <c r="C295" s="168" t="s">
        <v>611</v>
      </c>
      <c r="D295" s="168" t="s">
        <v>141</v>
      </c>
      <c r="E295" s="169" t="s">
        <v>612</v>
      </c>
      <c r="F295" s="170" t="s">
        <v>613</v>
      </c>
      <c r="G295" s="171" t="s">
        <v>212</v>
      </c>
      <c r="H295" s="172">
        <v>3</v>
      </c>
      <c r="I295" s="173"/>
      <c r="J295" s="174">
        <f>ROUND(I295*H295,2)</f>
        <v>0</v>
      </c>
      <c r="K295" s="170" t="s">
        <v>145</v>
      </c>
      <c r="L295" s="38"/>
      <c r="M295" s="175" t="s">
        <v>20</v>
      </c>
      <c r="N295" s="176" t="s">
        <v>46</v>
      </c>
      <c r="O295" s="63"/>
      <c r="P295" s="177">
        <f>O295*H295</f>
        <v>0</v>
      </c>
      <c r="Q295" s="177">
        <v>0</v>
      </c>
      <c r="R295" s="177">
        <f>Q295*H295</f>
        <v>0</v>
      </c>
      <c r="S295" s="177">
        <v>0</v>
      </c>
      <c r="T295" s="178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9" t="s">
        <v>219</v>
      </c>
      <c r="AT295" s="179" t="s">
        <v>141</v>
      </c>
      <c r="AU295" s="179" t="s">
        <v>85</v>
      </c>
      <c r="AY295" s="16" t="s">
        <v>138</v>
      </c>
      <c r="BE295" s="180">
        <f>IF(N295="základní",J295,0)</f>
        <v>0</v>
      </c>
      <c r="BF295" s="180">
        <f>IF(N295="snížená",J295,0)</f>
        <v>0</v>
      </c>
      <c r="BG295" s="180">
        <f>IF(N295="zákl. přenesená",J295,0)</f>
        <v>0</v>
      </c>
      <c r="BH295" s="180">
        <f>IF(N295="sníž. přenesená",J295,0)</f>
        <v>0</v>
      </c>
      <c r="BI295" s="180">
        <f>IF(N295="nulová",J295,0)</f>
        <v>0</v>
      </c>
      <c r="BJ295" s="16" t="s">
        <v>83</v>
      </c>
      <c r="BK295" s="180">
        <f>ROUND(I295*H295,2)</f>
        <v>0</v>
      </c>
      <c r="BL295" s="16" t="s">
        <v>219</v>
      </c>
      <c r="BM295" s="179" t="s">
        <v>614</v>
      </c>
    </row>
    <row r="296" spans="1:65" s="2" customFormat="1" ht="11.25">
      <c r="A296" s="33"/>
      <c r="B296" s="34"/>
      <c r="C296" s="35"/>
      <c r="D296" s="181" t="s">
        <v>148</v>
      </c>
      <c r="E296" s="35"/>
      <c r="F296" s="182" t="s">
        <v>615</v>
      </c>
      <c r="G296" s="35"/>
      <c r="H296" s="35"/>
      <c r="I296" s="183"/>
      <c r="J296" s="35"/>
      <c r="K296" s="35"/>
      <c r="L296" s="38"/>
      <c r="M296" s="184"/>
      <c r="N296" s="185"/>
      <c r="O296" s="63"/>
      <c r="P296" s="63"/>
      <c r="Q296" s="63"/>
      <c r="R296" s="63"/>
      <c r="S296" s="63"/>
      <c r="T296" s="64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T296" s="16" t="s">
        <v>148</v>
      </c>
      <c r="AU296" s="16" t="s">
        <v>85</v>
      </c>
    </row>
    <row r="297" spans="1:65" s="2" customFormat="1" ht="24.2" customHeight="1">
      <c r="A297" s="33"/>
      <c r="B297" s="34"/>
      <c r="C297" s="186" t="s">
        <v>616</v>
      </c>
      <c r="D297" s="186" t="s">
        <v>150</v>
      </c>
      <c r="E297" s="187" t="s">
        <v>617</v>
      </c>
      <c r="F297" s="188" t="s">
        <v>618</v>
      </c>
      <c r="G297" s="189" t="s">
        <v>212</v>
      </c>
      <c r="H297" s="190">
        <v>3</v>
      </c>
      <c r="I297" s="191"/>
      <c r="J297" s="192">
        <f>ROUND(I297*H297,2)</f>
        <v>0</v>
      </c>
      <c r="K297" s="188" t="s">
        <v>145</v>
      </c>
      <c r="L297" s="193"/>
      <c r="M297" s="194" t="s">
        <v>20</v>
      </c>
      <c r="N297" s="195" t="s">
        <v>46</v>
      </c>
      <c r="O297" s="63"/>
      <c r="P297" s="177">
        <f>O297*H297</f>
        <v>0</v>
      </c>
      <c r="Q297" s="177">
        <v>1.2999999999999999E-3</v>
      </c>
      <c r="R297" s="177">
        <f>Q297*H297</f>
        <v>3.8999999999999998E-3</v>
      </c>
      <c r="S297" s="177">
        <v>0</v>
      </c>
      <c r="T297" s="178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9" t="s">
        <v>298</v>
      </c>
      <c r="AT297" s="179" t="s">
        <v>150</v>
      </c>
      <c r="AU297" s="179" t="s">
        <v>85</v>
      </c>
      <c r="AY297" s="16" t="s">
        <v>138</v>
      </c>
      <c r="BE297" s="180">
        <f>IF(N297="základní",J297,0)</f>
        <v>0</v>
      </c>
      <c r="BF297" s="180">
        <f>IF(N297="snížená",J297,0)</f>
        <v>0</v>
      </c>
      <c r="BG297" s="180">
        <f>IF(N297="zákl. přenesená",J297,0)</f>
        <v>0</v>
      </c>
      <c r="BH297" s="180">
        <f>IF(N297="sníž. přenesená",J297,0)</f>
        <v>0</v>
      </c>
      <c r="BI297" s="180">
        <f>IF(N297="nulová",J297,0)</f>
        <v>0</v>
      </c>
      <c r="BJ297" s="16" t="s">
        <v>83</v>
      </c>
      <c r="BK297" s="180">
        <f>ROUND(I297*H297,2)</f>
        <v>0</v>
      </c>
      <c r="BL297" s="16" t="s">
        <v>219</v>
      </c>
      <c r="BM297" s="179" t="s">
        <v>619</v>
      </c>
    </row>
    <row r="298" spans="1:65" s="2" customFormat="1" ht="24.2" customHeight="1">
      <c r="A298" s="33"/>
      <c r="B298" s="34"/>
      <c r="C298" s="168" t="s">
        <v>620</v>
      </c>
      <c r="D298" s="168" t="s">
        <v>141</v>
      </c>
      <c r="E298" s="169" t="s">
        <v>621</v>
      </c>
      <c r="F298" s="170" t="s">
        <v>622</v>
      </c>
      <c r="G298" s="171" t="s">
        <v>212</v>
      </c>
      <c r="H298" s="172">
        <v>2</v>
      </c>
      <c r="I298" s="173"/>
      <c r="J298" s="174">
        <f>ROUND(I298*H298,2)</f>
        <v>0</v>
      </c>
      <c r="K298" s="170" t="s">
        <v>145</v>
      </c>
      <c r="L298" s="38"/>
      <c r="M298" s="175" t="s">
        <v>20</v>
      </c>
      <c r="N298" s="176" t="s">
        <v>46</v>
      </c>
      <c r="O298" s="63"/>
      <c r="P298" s="177">
        <f>O298*H298</f>
        <v>0</v>
      </c>
      <c r="Q298" s="177">
        <v>0</v>
      </c>
      <c r="R298" s="177">
        <f>Q298*H298</f>
        <v>0</v>
      </c>
      <c r="S298" s="177">
        <v>0</v>
      </c>
      <c r="T298" s="178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79" t="s">
        <v>219</v>
      </c>
      <c r="AT298" s="179" t="s">
        <v>141</v>
      </c>
      <c r="AU298" s="179" t="s">
        <v>85</v>
      </c>
      <c r="AY298" s="16" t="s">
        <v>138</v>
      </c>
      <c r="BE298" s="180">
        <f>IF(N298="základní",J298,0)</f>
        <v>0</v>
      </c>
      <c r="BF298" s="180">
        <f>IF(N298="snížená",J298,0)</f>
        <v>0</v>
      </c>
      <c r="BG298" s="180">
        <f>IF(N298="zákl. přenesená",J298,0)</f>
        <v>0</v>
      </c>
      <c r="BH298" s="180">
        <f>IF(N298="sníž. přenesená",J298,0)</f>
        <v>0</v>
      </c>
      <c r="BI298" s="180">
        <f>IF(N298="nulová",J298,0)</f>
        <v>0</v>
      </c>
      <c r="BJ298" s="16" t="s">
        <v>83</v>
      </c>
      <c r="BK298" s="180">
        <f>ROUND(I298*H298,2)</f>
        <v>0</v>
      </c>
      <c r="BL298" s="16" t="s">
        <v>219</v>
      </c>
      <c r="BM298" s="179" t="s">
        <v>623</v>
      </c>
    </row>
    <row r="299" spans="1:65" s="2" customFormat="1" ht="11.25">
      <c r="A299" s="33"/>
      <c r="B299" s="34"/>
      <c r="C299" s="35"/>
      <c r="D299" s="181" t="s">
        <v>148</v>
      </c>
      <c r="E299" s="35"/>
      <c r="F299" s="182" t="s">
        <v>624</v>
      </c>
      <c r="G299" s="35"/>
      <c r="H299" s="35"/>
      <c r="I299" s="183"/>
      <c r="J299" s="35"/>
      <c r="K299" s="35"/>
      <c r="L299" s="38"/>
      <c r="M299" s="184"/>
      <c r="N299" s="185"/>
      <c r="O299" s="63"/>
      <c r="P299" s="63"/>
      <c r="Q299" s="63"/>
      <c r="R299" s="63"/>
      <c r="S299" s="63"/>
      <c r="T299" s="64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T299" s="16" t="s">
        <v>148</v>
      </c>
      <c r="AU299" s="16" t="s">
        <v>85</v>
      </c>
    </row>
    <row r="300" spans="1:65" s="2" customFormat="1" ht="16.5" customHeight="1">
      <c r="A300" s="33"/>
      <c r="B300" s="34"/>
      <c r="C300" s="186" t="s">
        <v>625</v>
      </c>
      <c r="D300" s="186" t="s">
        <v>150</v>
      </c>
      <c r="E300" s="187" t="s">
        <v>626</v>
      </c>
      <c r="F300" s="188" t="s">
        <v>627</v>
      </c>
      <c r="G300" s="189" t="s">
        <v>212</v>
      </c>
      <c r="H300" s="190">
        <v>2</v>
      </c>
      <c r="I300" s="191"/>
      <c r="J300" s="192">
        <f>ROUND(I300*H300,2)</f>
        <v>0</v>
      </c>
      <c r="K300" s="188" t="s">
        <v>145</v>
      </c>
      <c r="L300" s="193"/>
      <c r="M300" s="194" t="s">
        <v>20</v>
      </c>
      <c r="N300" s="195" t="s">
        <v>46</v>
      </c>
      <c r="O300" s="63"/>
      <c r="P300" s="177">
        <f>O300*H300</f>
        <v>0</v>
      </c>
      <c r="Q300" s="177">
        <v>5.5999999999999999E-3</v>
      </c>
      <c r="R300" s="177">
        <f>Q300*H300</f>
        <v>1.12E-2</v>
      </c>
      <c r="S300" s="177">
        <v>0</v>
      </c>
      <c r="T300" s="178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9" t="s">
        <v>298</v>
      </c>
      <c r="AT300" s="179" t="s">
        <v>150</v>
      </c>
      <c r="AU300" s="179" t="s">
        <v>85</v>
      </c>
      <c r="AY300" s="16" t="s">
        <v>138</v>
      </c>
      <c r="BE300" s="180">
        <f>IF(N300="základní",J300,0)</f>
        <v>0</v>
      </c>
      <c r="BF300" s="180">
        <f>IF(N300="snížená",J300,0)</f>
        <v>0</v>
      </c>
      <c r="BG300" s="180">
        <f>IF(N300="zákl. přenesená",J300,0)</f>
        <v>0</v>
      </c>
      <c r="BH300" s="180">
        <f>IF(N300="sníž. přenesená",J300,0)</f>
        <v>0</v>
      </c>
      <c r="BI300" s="180">
        <f>IF(N300="nulová",J300,0)</f>
        <v>0</v>
      </c>
      <c r="BJ300" s="16" t="s">
        <v>83</v>
      </c>
      <c r="BK300" s="180">
        <f>ROUND(I300*H300,2)</f>
        <v>0</v>
      </c>
      <c r="BL300" s="16" t="s">
        <v>219</v>
      </c>
      <c r="BM300" s="179" t="s">
        <v>628</v>
      </c>
    </row>
    <row r="301" spans="1:65" s="2" customFormat="1" ht="16.5" customHeight="1">
      <c r="A301" s="33"/>
      <c r="B301" s="34"/>
      <c r="C301" s="186" t="s">
        <v>629</v>
      </c>
      <c r="D301" s="186" t="s">
        <v>150</v>
      </c>
      <c r="E301" s="187" t="s">
        <v>630</v>
      </c>
      <c r="F301" s="188" t="s">
        <v>631</v>
      </c>
      <c r="G301" s="189" t="s">
        <v>212</v>
      </c>
      <c r="H301" s="190">
        <v>3</v>
      </c>
      <c r="I301" s="191"/>
      <c r="J301" s="192">
        <f>ROUND(I301*H301,2)</f>
        <v>0</v>
      </c>
      <c r="K301" s="188" t="s">
        <v>20</v>
      </c>
      <c r="L301" s="193"/>
      <c r="M301" s="194" t="s">
        <v>20</v>
      </c>
      <c r="N301" s="195" t="s">
        <v>46</v>
      </c>
      <c r="O301" s="63"/>
      <c r="P301" s="177">
        <f>O301*H301</f>
        <v>0</v>
      </c>
      <c r="Q301" s="177">
        <v>1.0200000000000001E-3</v>
      </c>
      <c r="R301" s="177">
        <f>Q301*H301</f>
        <v>3.0600000000000002E-3</v>
      </c>
      <c r="S301" s="177">
        <v>0</v>
      </c>
      <c r="T301" s="178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79" t="s">
        <v>298</v>
      </c>
      <c r="AT301" s="179" t="s">
        <v>150</v>
      </c>
      <c r="AU301" s="179" t="s">
        <v>85</v>
      </c>
      <c r="AY301" s="16" t="s">
        <v>138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16" t="s">
        <v>83</v>
      </c>
      <c r="BK301" s="180">
        <f>ROUND(I301*H301,2)</f>
        <v>0</v>
      </c>
      <c r="BL301" s="16" t="s">
        <v>219</v>
      </c>
      <c r="BM301" s="179" t="s">
        <v>632</v>
      </c>
    </row>
    <row r="302" spans="1:65" s="2" customFormat="1" ht="16.5" customHeight="1">
      <c r="A302" s="33"/>
      <c r="B302" s="34"/>
      <c r="C302" s="186" t="s">
        <v>633</v>
      </c>
      <c r="D302" s="186" t="s">
        <v>150</v>
      </c>
      <c r="E302" s="187" t="s">
        <v>634</v>
      </c>
      <c r="F302" s="188" t="s">
        <v>635</v>
      </c>
      <c r="G302" s="189" t="s">
        <v>212</v>
      </c>
      <c r="H302" s="190">
        <v>2</v>
      </c>
      <c r="I302" s="191"/>
      <c r="J302" s="192">
        <f>ROUND(I302*H302,2)</f>
        <v>0</v>
      </c>
      <c r="K302" s="188" t="s">
        <v>20</v>
      </c>
      <c r="L302" s="193"/>
      <c r="M302" s="194" t="s">
        <v>20</v>
      </c>
      <c r="N302" s="195" t="s">
        <v>46</v>
      </c>
      <c r="O302" s="63"/>
      <c r="P302" s="177">
        <f>O302*H302</f>
        <v>0</v>
      </c>
      <c r="Q302" s="177">
        <v>3.5000000000000001E-3</v>
      </c>
      <c r="R302" s="177">
        <f>Q302*H302</f>
        <v>7.0000000000000001E-3</v>
      </c>
      <c r="S302" s="177">
        <v>0</v>
      </c>
      <c r="T302" s="178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9" t="s">
        <v>298</v>
      </c>
      <c r="AT302" s="179" t="s">
        <v>150</v>
      </c>
      <c r="AU302" s="179" t="s">
        <v>85</v>
      </c>
      <c r="AY302" s="16" t="s">
        <v>138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16" t="s">
        <v>83</v>
      </c>
      <c r="BK302" s="180">
        <f>ROUND(I302*H302,2)</f>
        <v>0</v>
      </c>
      <c r="BL302" s="16" t="s">
        <v>219</v>
      </c>
      <c r="BM302" s="179" t="s">
        <v>636</v>
      </c>
    </row>
    <row r="303" spans="1:65" s="2" customFormat="1" ht="24.2" customHeight="1">
      <c r="A303" s="33"/>
      <c r="B303" s="34"/>
      <c r="C303" s="168" t="s">
        <v>637</v>
      </c>
      <c r="D303" s="168" t="s">
        <v>141</v>
      </c>
      <c r="E303" s="169" t="s">
        <v>638</v>
      </c>
      <c r="F303" s="170" t="s">
        <v>639</v>
      </c>
      <c r="G303" s="171" t="s">
        <v>538</v>
      </c>
      <c r="H303" s="172">
        <v>2</v>
      </c>
      <c r="I303" s="173"/>
      <c r="J303" s="174">
        <f>ROUND(I303*H303,2)</f>
        <v>0</v>
      </c>
      <c r="K303" s="170" t="s">
        <v>145</v>
      </c>
      <c r="L303" s="38"/>
      <c r="M303" s="175" t="s">
        <v>20</v>
      </c>
      <c r="N303" s="176" t="s">
        <v>46</v>
      </c>
      <c r="O303" s="63"/>
      <c r="P303" s="177">
        <f>O303*H303</f>
        <v>0</v>
      </c>
      <c r="Q303" s="177">
        <v>0</v>
      </c>
      <c r="R303" s="177">
        <f>Q303*H303</f>
        <v>0</v>
      </c>
      <c r="S303" s="177">
        <v>3.4700000000000002E-2</v>
      </c>
      <c r="T303" s="178">
        <f>S303*H303</f>
        <v>6.9400000000000003E-2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79" t="s">
        <v>219</v>
      </c>
      <c r="AT303" s="179" t="s">
        <v>141</v>
      </c>
      <c r="AU303" s="179" t="s">
        <v>85</v>
      </c>
      <c r="AY303" s="16" t="s">
        <v>138</v>
      </c>
      <c r="BE303" s="180">
        <f>IF(N303="základní",J303,0)</f>
        <v>0</v>
      </c>
      <c r="BF303" s="180">
        <f>IF(N303="snížená",J303,0)</f>
        <v>0</v>
      </c>
      <c r="BG303" s="180">
        <f>IF(N303="zákl. přenesená",J303,0)</f>
        <v>0</v>
      </c>
      <c r="BH303" s="180">
        <f>IF(N303="sníž. přenesená",J303,0)</f>
        <v>0</v>
      </c>
      <c r="BI303" s="180">
        <f>IF(N303="nulová",J303,0)</f>
        <v>0</v>
      </c>
      <c r="BJ303" s="16" t="s">
        <v>83</v>
      </c>
      <c r="BK303" s="180">
        <f>ROUND(I303*H303,2)</f>
        <v>0</v>
      </c>
      <c r="BL303" s="16" t="s">
        <v>219</v>
      </c>
      <c r="BM303" s="179" t="s">
        <v>640</v>
      </c>
    </row>
    <row r="304" spans="1:65" s="2" customFormat="1" ht="11.25">
      <c r="A304" s="33"/>
      <c r="B304" s="34"/>
      <c r="C304" s="35"/>
      <c r="D304" s="181" t="s">
        <v>148</v>
      </c>
      <c r="E304" s="35"/>
      <c r="F304" s="182" t="s">
        <v>641</v>
      </c>
      <c r="G304" s="35"/>
      <c r="H304" s="35"/>
      <c r="I304" s="183"/>
      <c r="J304" s="35"/>
      <c r="K304" s="35"/>
      <c r="L304" s="38"/>
      <c r="M304" s="184"/>
      <c r="N304" s="185"/>
      <c r="O304" s="63"/>
      <c r="P304" s="63"/>
      <c r="Q304" s="63"/>
      <c r="R304" s="63"/>
      <c r="S304" s="63"/>
      <c r="T304" s="64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6" t="s">
        <v>148</v>
      </c>
      <c r="AU304" s="16" t="s">
        <v>85</v>
      </c>
    </row>
    <row r="305" spans="1:65" s="2" customFormat="1" ht="37.9" customHeight="1">
      <c r="A305" s="33"/>
      <c r="B305" s="34"/>
      <c r="C305" s="168" t="s">
        <v>642</v>
      </c>
      <c r="D305" s="168" t="s">
        <v>141</v>
      </c>
      <c r="E305" s="169" t="s">
        <v>643</v>
      </c>
      <c r="F305" s="170" t="s">
        <v>644</v>
      </c>
      <c r="G305" s="171" t="s">
        <v>538</v>
      </c>
      <c r="H305" s="172">
        <v>1</v>
      </c>
      <c r="I305" s="173"/>
      <c r="J305" s="174">
        <f>ROUND(I305*H305,2)</f>
        <v>0</v>
      </c>
      <c r="K305" s="170" t="s">
        <v>145</v>
      </c>
      <c r="L305" s="38"/>
      <c r="M305" s="175" t="s">
        <v>20</v>
      </c>
      <c r="N305" s="176" t="s">
        <v>46</v>
      </c>
      <c r="O305" s="63"/>
      <c r="P305" s="177">
        <f>O305*H305</f>
        <v>0</v>
      </c>
      <c r="Q305" s="177">
        <v>1.525E-2</v>
      </c>
      <c r="R305" s="177">
        <f>Q305*H305</f>
        <v>1.525E-2</v>
      </c>
      <c r="S305" s="177">
        <v>0</v>
      </c>
      <c r="T305" s="178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9" t="s">
        <v>219</v>
      </c>
      <c r="AT305" s="179" t="s">
        <v>141</v>
      </c>
      <c r="AU305" s="179" t="s">
        <v>85</v>
      </c>
      <c r="AY305" s="16" t="s">
        <v>138</v>
      </c>
      <c r="BE305" s="180">
        <f>IF(N305="základní",J305,0)</f>
        <v>0</v>
      </c>
      <c r="BF305" s="180">
        <f>IF(N305="snížená",J305,0)</f>
        <v>0</v>
      </c>
      <c r="BG305" s="180">
        <f>IF(N305="zákl. přenesená",J305,0)</f>
        <v>0</v>
      </c>
      <c r="BH305" s="180">
        <f>IF(N305="sníž. přenesená",J305,0)</f>
        <v>0</v>
      </c>
      <c r="BI305" s="180">
        <f>IF(N305="nulová",J305,0)</f>
        <v>0</v>
      </c>
      <c r="BJ305" s="16" t="s">
        <v>83</v>
      </c>
      <c r="BK305" s="180">
        <f>ROUND(I305*H305,2)</f>
        <v>0</v>
      </c>
      <c r="BL305" s="16" t="s">
        <v>219</v>
      </c>
      <c r="BM305" s="179" t="s">
        <v>645</v>
      </c>
    </row>
    <row r="306" spans="1:65" s="2" customFormat="1" ht="11.25">
      <c r="A306" s="33"/>
      <c r="B306" s="34"/>
      <c r="C306" s="35"/>
      <c r="D306" s="181" t="s">
        <v>148</v>
      </c>
      <c r="E306" s="35"/>
      <c r="F306" s="182" t="s">
        <v>646</v>
      </c>
      <c r="G306" s="35"/>
      <c r="H306" s="35"/>
      <c r="I306" s="183"/>
      <c r="J306" s="35"/>
      <c r="K306" s="35"/>
      <c r="L306" s="38"/>
      <c r="M306" s="184"/>
      <c r="N306" s="185"/>
      <c r="O306" s="63"/>
      <c r="P306" s="63"/>
      <c r="Q306" s="63"/>
      <c r="R306" s="63"/>
      <c r="S306" s="63"/>
      <c r="T306" s="64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T306" s="16" t="s">
        <v>148</v>
      </c>
      <c r="AU306" s="16" t="s">
        <v>85</v>
      </c>
    </row>
    <row r="307" spans="1:65" s="2" customFormat="1" ht="16.5" customHeight="1">
      <c r="A307" s="33"/>
      <c r="B307" s="34"/>
      <c r="C307" s="168" t="s">
        <v>647</v>
      </c>
      <c r="D307" s="168" t="s">
        <v>141</v>
      </c>
      <c r="E307" s="169" t="s">
        <v>648</v>
      </c>
      <c r="F307" s="170" t="s">
        <v>649</v>
      </c>
      <c r="G307" s="171" t="s">
        <v>212</v>
      </c>
      <c r="H307" s="172">
        <v>10</v>
      </c>
      <c r="I307" s="173"/>
      <c r="J307" s="174">
        <f>ROUND(I307*H307,2)</f>
        <v>0</v>
      </c>
      <c r="K307" s="170" t="s">
        <v>145</v>
      </c>
      <c r="L307" s="38"/>
      <c r="M307" s="175" t="s">
        <v>20</v>
      </c>
      <c r="N307" s="176" t="s">
        <v>46</v>
      </c>
      <c r="O307" s="63"/>
      <c r="P307" s="177">
        <f>O307*H307</f>
        <v>0</v>
      </c>
      <c r="Q307" s="177">
        <v>0</v>
      </c>
      <c r="R307" s="177">
        <f>Q307*H307</f>
        <v>0</v>
      </c>
      <c r="S307" s="177">
        <v>4.8999999999999998E-4</v>
      </c>
      <c r="T307" s="178">
        <f>S307*H307</f>
        <v>4.8999999999999998E-3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79" t="s">
        <v>219</v>
      </c>
      <c r="AT307" s="179" t="s">
        <v>141</v>
      </c>
      <c r="AU307" s="179" t="s">
        <v>85</v>
      </c>
      <c r="AY307" s="16" t="s">
        <v>138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16" t="s">
        <v>83</v>
      </c>
      <c r="BK307" s="180">
        <f>ROUND(I307*H307,2)</f>
        <v>0</v>
      </c>
      <c r="BL307" s="16" t="s">
        <v>219</v>
      </c>
      <c r="BM307" s="179" t="s">
        <v>650</v>
      </c>
    </row>
    <row r="308" spans="1:65" s="2" customFormat="1" ht="11.25">
      <c r="A308" s="33"/>
      <c r="B308" s="34"/>
      <c r="C308" s="35"/>
      <c r="D308" s="181" t="s">
        <v>148</v>
      </c>
      <c r="E308" s="35"/>
      <c r="F308" s="182" t="s">
        <v>651</v>
      </c>
      <c r="G308" s="35"/>
      <c r="H308" s="35"/>
      <c r="I308" s="183"/>
      <c r="J308" s="35"/>
      <c r="K308" s="35"/>
      <c r="L308" s="38"/>
      <c r="M308" s="184"/>
      <c r="N308" s="185"/>
      <c r="O308" s="63"/>
      <c r="P308" s="63"/>
      <c r="Q308" s="63"/>
      <c r="R308" s="63"/>
      <c r="S308" s="63"/>
      <c r="T308" s="64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T308" s="16" t="s">
        <v>148</v>
      </c>
      <c r="AU308" s="16" t="s">
        <v>85</v>
      </c>
    </row>
    <row r="309" spans="1:65" s="2" customFormat="1" ht="24.2" customHeight="1">
      <c r="A309" s="33"/>
      <c r="B309" s="34"/>
      <c r="C309" s="168" t="s">
        <v>652</v>
      </c>
      <c r="D309" s="168" t="s">
        <v>141</v>
      </c>
      <c r="E309" s="169" t="s">
        <v>653</v>
      </c>
      <c r="F309" s="170" t="s">
        <v>654</v>
      </c>
      <c r="G309" s="171" t="s">
        <v>538</v>
      </c>
      <c r="H309" s="172">
        <v>17</v>
      </c>
      <c r="I309" s="173"/>
      <c r="J309" s="174">
        <f>ROUND(I309*H309,2)</f>
        <v>0</v>
      </c>
      <c r="K309" s="170" t="s">
        <v>145</v>
      </c>
      <c r="L309" s="38"/>
      <c r="M309" s="175" t="s">
        <v>20</v>
      </c>
      <c r="N309" s="176" t="s">
        <v>46</v>
      </c>
      <c r="O309" s="63"/>
      <c r="P309" s="177">
        <f>O309*H309</f>
        <v>0</v>
      </c>
      <c r="Q309" s="177">
        <v>2.4000000000000001E-4</v>
      </c>
      <c r="R309" s="177">
        <f>Q309*H309</f>
        <v>4.0800000000000003E-3</v>
      </c>
      <c r="S309" s="177">
        <v>0</v>
      </c>
      <c r="T309" s="178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79" t="s">
        <v>219</v>
      </c>
      <c r="AT309" s="179" t="s">
        <v>141</v>
      </c>
      <c r="AU309" s="179" t="s">
        <v>85</v>
      </c>
      <c r="AY309" s="16" t="s">
        <v>138</v>
      </c>
      <c r="BE309" s="180">
        <f>IF(N309="základní",J309,0)</f>
        <v>0</v>
      </c>
      <c r="BF309" s="180">
        <f>IF(N309="snížená",J309,0)</f>
        <v>0</v>
      </c>
      <c r="BG309" s="180">
        <f>IF(N309="zákl. přenesená",J309,0)</f>
        <v>0</v>
      </c>
      <c r="BH309" s="180">
        <f>IF(N309="sníž. přenesená",J309,0)</f>
        <v>0</v>
      </c>
      <c r="BI309" s="180">
        <f>IF(N309="nulová",J309,0)</f>
        <v>0</v>
      </c>
      <c r="BJ309" s="16" t="s">
        <v>83</v>
      </c>
      <c r="BK309" s="180">
        <f>ROUND(I309*H309,2)</f>
        <v>0</v>
      </c>
      <c r="BL309" s="16" t="s">
        <v>219</v>
      </c>
      <c r="BM309" s="179" t="s">
        <v>655</v>
      </c>
    </row>
    <row r="310" spans="1:65" s="2" customFormat="1" ht="11.25">
      <c r="A310" s="33"/>
      <c r="B310" s="34"/>
      <c r="C310" s="35"/>
      <c r="D310" s="181" t="s">
        <v>148</v>
      </c>
      <c r="E310" s="35"/>
      <c r="F310" s="182" t="s">
        <v>656</v>
      </c>
      <c r="G310" s="35"/>
      <c r="H310" s="35"/>
      <c r="I310" s="183"/>
      <c r="J310" s="35"/>
      <c r="K310" s="35"/>
      <c r="L310" s="38"/>
      <c r="M310" s="184"/>
      <c r="N310" s="185"/>
      <c r="O310" s="63"/>
      <c r="P310" s="63"/>
      <c r="Q310" s="63"/>
      <c r="R310" s="63"/>
      <c r="S310" s="63"/>
      <c r="T310" s="64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T310" s="16" t="s">
        <v>148</v>
      </c>
      <c r="AU310" s="16" t="s">
        <v>85</v>
      </c>
    </row>
    <row r="311" spans="1:65" s="2" customFormat="1" ht="24.2" customHeight="1">
      <c r="A311" s="33"/>
      <c r="B311" s="34"/>
      <c r="C311" s="168" t="s">
        <v>657</v>
      </c>
      <c r="D311" s="168" t="s">
        <v>141</v>
      </c>
      <c r="E311" s="169" t="s">
        <v>658</v>
      </c>
      <c r="F311" s="170" t="s">
        <v>659</v>
      </c>
      <c r="G311" s="171" t="s">
        <v>212</v>
      </c>
      <c r="H311" s="172">
        <v>1</v>
      </c>
      <c r="I311" s="173"/>
      <c r="J311" s="174">
        <f>ROUND(I311*H311,2)</f>
        <v>0</v>
      </c>
      <c r="K311" s="170" t="s">
        <v>145</v>
      </c>
      <c r="L311" s="38"/>
      <c r="M311" s="175" t="s">
        <v>20</v>
      </c>
      <c r="N311" s="176" t="s">
        <v>46</v>
      </c>
      <c r="O311" s="63"/>
      <c r="P311" s="177">
        <f>O311*H311</f>
        <v>0</v>
      </c>
      <c r="Q311" s="177">
        <v>1.09E-3</v>
      </c>
      <c r="R311" s="177">
        <f>Q311*H311</f>
        <v>1.09E-3</v>
      </c>
      <c r="S311" s="177">
        <v>0</v>
      </c>
      <c r="T311" s="178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9" t="s">
        <v>219</v>
      </c>
      <c r="AT311" s="179" t="s">
        <v>141</v>
      </c>
      <c r="AU311" s="179" t="s">
        <v>85</v>
      </c>
      <c r="AY311" s="16" t="s">
        <v>138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16" t="s">
        <v>83</v>
      </c>
      <c r="BK311" s="180">
        <f>ROUND(I311*H311,2)</f>
        <v>0</v>
      </c>
      <c r="BL311" s="16" t="s">
        <v>219</v>
      </c>
      <c r="BM311" s="179" t="s">
        <v>660</v>
      </c>
    </row>
    <row r="312" spans="1:65" s="2" customFormat="1" ht="11.25">
      <c r="A312" s="33"/>
      <c r="B312" s="34"/>
      <c r="C312" s="35"/>
      <c r="D312" s="181" t="s">
        <v>148</v>
      </c>
      <c r="E312" s="35"/>
      <c r="F312" s="182" t="s">
        <v>661</v>
      </c>
      <c r="G312" s="35"/>
      <c r="H312" s="35"/>
      <c r="I312" s="183"/>
      <c r="J312" s="35"/>
      <c r="K312" s="35"/>
      <c r="L312" s="38"/>
      <c r="M312" s="184"/>
      <c r="N312" s="185"/>
      <c r="O312" s="63"/>
      <c r="P312" s="63"/>
      <c r="Q312" s="63"/>
      <c r="R312" s="63"/>
      <c r="S312" s="63"/>
      <c r="T312" s="64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6" t="s">
        <v>148</v>
      </c>
      <c r="AU312" s="16" t="s">
        <v>85</v>
      </c>
    </row>
    <row r="313" spans="1:65" s="2" customFormat="1" ht="16.5" customHeight="1">
      <c r="A313" s="33"/>
      <c r="B313" s="34"/>
      <c r="C313" s="168" t="s">
        <v>662</v>
      </c>
      <c r="D313" s="168" t="s">
        <v>141</v>
      </c>
      <c r="E313" s="169" t="s">
        <v>663</v>
      </c>
      <c r="F313" s="170" t="s">
        <v>664</v>
      </c>
      <c r="G313" s="171" t="s">
        <v>538</v>
      </c>
      <c r="H313" s="172">
        <v>10</v>
      </c>
      <c r="I313" s="173"/>
      <c r="J313" s="174">
        <f>ROUND(I313*H313,2)</f>
        <v>0</v>
      </c>
      <c r="K313" s="170" t="s">
        <v>145</v>
      </c>
      <c r="L313" s="38"/>
      <c r="M313" s="175" t="s">
        <v>20</v>
      </c>
      <c r="N313" s="176" t="s">
        <v>46</v>
      </c>
      <c r="O313" s="63"/>
      <c r="P313" s="177">
        <f>O313*H313</f>
        <v>0</v>
      </c>
      <c r="Q313" s="177">
        <v>0</v>
      </c>
      <c r="R313" s="177">
        <f>Q313*H313</f>
        <v>0</v>
      </c>
      <c r="S313" s="177">
        <v>1.56E-3</v>
      </c>
      <c r="T313" s="178">
        <f>S313*H313</f>
        <v>1.5599999999999999E-2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79" t="s">
        <v>219</v>
      </c>
      <c r="AT313" s="179" t="s">
        <v>141</v>
      </c>
      <c r="AU313" s="179" t="s">
        <v>85</v>
      </c>
      <c r="AY313" s="16" t="s">
        <v>138</v>
      </c>
      <c r="BE313" s="180">
        <f>IF(N313="základní",J313,0)</f>
        <v>0</v>
      </c>
      <c r="BF313" s="180">
        <f>IF(N313="snížená",J313,0)</f>
        <v>0</v>
      </c>
      <c r="BG313" s="180">
        <f>IF(N313="zákl. přenesená",J313,0)</f>
        <v>0</v>
      </c>
      <c r="BH313" s="180">
        <f>IF(N313="sníž. přenesená",J313,0)</f>
        <v>0</v>
      </c>
      <c r="BI313" s="180">
        <f>IF(N313="nulová",J313,0)</f>
        <v>0</v>
      </c>
      <c r="BJ313" s="16" t="s">
        <v>83</v>
      </c>
      <c r="BK313" s="180">
        <f>ROUND(I313*H313,2)</f>
        <v>0</v>
      </c>
      <c r="BL313" s="16" t="s">
        <v>219</v>
      </c>
      <c r="BM313" s="179" t="s">
        <v>665</v>
      </c>
    </row>
    <row r="314" spans="1:65" s="2" customFormat="1" ht="11.25">
      <c r="A314" s="33"/>
      <c r="B314" s="34"/>
      <c r="C314" s="35"/>
      <c r="D314" s="181" t="s">
        <v>148</v>
      </c>
      <c r="E314" s="35"/>
      <c r="F314" s="182" t="s">
        <v>666</v>
      </c>
      <c r="G314" s="35"/>
      <c r="H314" s="35"/>
      <c r="I314" s="183"/>
      <c r="J314" s="35"/>
      <c r="K314" s="35"/>
      <c r="L314" s="38"/>
      <c r="M314" s="184"/>
      <c r="N314" s="185"/>
      <c r="O314" s="63"/>
      <c r="P314" s="63"/>
      <c r="Q314" s="63"/>
      <c r="R314" s="63"/>
      <c r="S314" s="63"/>
      <c r="T314" s="64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T314" s="16" t="s">
        <v>148</v>
      </c>
      <c r="AU314" s="16" t="s">
        <v>85</v>
      </c>
    </row>
    <row r="315" spans="1:65" s="2" customFormat="1" ht="24.2" customHeight="1">
      <c r="A315" s="33"/>
      <c r="B315" s="34"/>
      <c r="C315" s="168" t="s">
        <v>667</v>
      </c>
      <c r="D315" s="168" t="s">
        <v>141</v>
      </c>
      <c r="E315" s="169" t="s">
        <v>668</v>
      </c>
      <c r="F315" s="170" t="s">
        <v>669</v>
      </c>
      <c r="G315" s="171" t="s">
        <v>538</v>
      </c>
      <c r="H315" s="172">
        <v>1</v>
      </c>
      <c r="I315" s="173"/>
      <c r="J315" s="174">
        <f>ROUND(I315*H315,2)</f>
        <v>0</v>
      </c>
      <c r="K315" s="170" t="s">
        <v>145</v>
      </c>
      <c r="L315" s="38"/>
      <c r="M315" s="175" t="s">
        <v>20</v>
      </c>
      <c r="N315" s="176" t="s">
        <v>46</v>
      </c>
      <c r="O315" s="63"/>
      <c r="P315" s="177">
        <f>O315*H315</f>
        <v>0</v>
      </c>
      <c r="Q315" s="177">
        <v>1.72E-3</v>
      </c>
      <c r="R315" s="177">
        <f>Q315*H315</f>
        <v>1.72E-3</v>
      </c>
      <c r="S315" s="177">
        <v>0</v>
      </c>
      <c r="T315" s="178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79" t="s">
        <v>219</v>
      </c>
      <c r="AT315" s="179" t="s">
        <v>141</v>
      </c>
      <c r="AU315" s="179" t="s">
        <v>85</v>
      </c>
      <c r="AY315" s="16" t="s">
        <v>138</v>
      </c>
      <c r="BE315" s="180">
        <f>IF(N315="základní",J315,0)</f>
        <v>0</v>
      </c>
      <c r="BF315" s="180">
        <f>IF(N315="snížená",J315,0)</f>
        <v>0</v>
      </c>
      <c r="BG315" s="180">
        <f>IF(N315="zákl. přenesená",J315,0)</f>
        <v>0</v>
      </c>
      <c r="BH315" s="180">
        <f>IF(N315="sníž. přenesená",J315,0)</f>
        <v>0</v>
      </c>
      <c r="BI315" s="180">
        <f>IF(N315="nulová",J315,0)</f>
        <v>0</v>
      </c>
      <c r="BJ315" s="16" t="s">
        <v>83</v>
      </c>
      <c r="BK315" s="180">
        <f>ROUND(I315*H315,2)</f>
        <v>0</v>
      </c>
      <c r="BL315" s="16" t="s">
        <v>219</v>
      </c>
      <c r="BM315" s="179" t="s">
        <v>670</v>
      </c>
    </row>
    <row r="316" spans="1:65" s="2" customFormat="1" ht="11.25">
      <c r="A316" s="33"/>
      <c r="B316" s="34"/>
      <c r="C316" s="35"/>
      <c r="D316" s="181" t="s">
        <v>148</v>
      </c>
      <c r="E316" s="35"/>
      <c r="F316" s="182" t="s">
        <v>671</v>
      </c>
      <c r="G316" s="35"/>
      <c r="H316" s="35"/>
      <c r="I316" s="183"/>
      <c r="J316" s="35"/>
      <c r="K316" s="35"/>
      <c r="L316" s="38"/>
      <c r="M316" s="184"/>
      <c r="N316" s="185"/>
      <c r="O316" s="63"/>
      <c r="P316" s="63"/>
      <c r="Q316" s="63"/>
      <c r="R316" s="63"/>
      <c r="S316" s="63"/>
      <c r="T316" s="64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6" t="s">
        <v>148</v>
      </c>
      <c r="AU316" s="16" t="s">
        <v>85</v>
      </c>
    </row>
    <row r="317" spans="1:65" s="2" customFormat="1" ht="21.75" customHeight="1">
      <c r="A317" s="33"/>
      <c r="B317" s="34"/>
      <c r="C317" s="168" t="s">
        <v>672</v>
      </c>
      <c r="D317" s="168" t="s">
        <v>141</v>
      </c>
      <c r="E317" s="169" t="s">
        <v>673</v>
      </c>
      <c r="F317" s="170" t="s">
        <v>674</v>
      </c>
      <c r="G317" s="171" t="s">
        <v>538</v>
      </c>
      <c r="H317" s="172">
        <v>7</v>
      </c>
      <c r="I317" s="173"/>
      <c r="J317" s="174">
        <f>ROUND(I317*H317,2)</f>
        <v>0</v>
      </c>
      <c r="K317" s="170" t="s">
        <v>145</v>
      </c>
      <c r="L317" s="38"/>
      <c r="M317" s="175" t="s">
        <v>20</v>
      </c>
      <c r="N317" s="176" t="s">
        <v>46</v>
      </c>
      <c r="O317" s="63"/>
      <c r="P317" s="177">
        <f>O317*H317</f>
        <v>0</v>
      </c>
      <c r="Q317" s="177">
        <v>1.8E-3</v>
      </c>
      <c r="R317" s="177">
        <f>Q317*H317</f>
        <v>1.26E-2</v>
      </c>
      <c r="S317" s="177">
        <v>0</v>
      </c>
      <c r="T317" s="178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79" t="s">
        <v>219</v>
      </c>
      <c r="AT317" s="179" t="s">
        <v>141</v>
      </c>
      <c r="AU317" s="179" t="s">
        <v>85</v>
      </c>
      <c r="AY317" s="16" t="s">
        <v>138</v>
      </c>
      <c r="BE317" s="180">
        <f>IF(N317="základní",J317,0)</f>
        <v>0</v>
      </c>
      <c r="BF317" s="180">
        <f>IF(N317="snížená",J317,0)</f>
        <v>0</v>
      </c>
      <c r="BG317" s="180">
        <f>IF(N317="zákl. přenesená",J317,0)</f>
        <v>0</v>
      </c>
      <c r="BH317" s="180">
        <f>IF(N317="sníž. přenesená",J317,0)</f>
        <v>0</v>
      </c>
      <c r="BI317" s="180">
        <f>IF(N317="nulová",J317,0)</f>
        <v>0</v>
      </c>
      <c r="BJ317" s="16" t="s">
        <v>83</v>
      </c>
      <c r="BK317" s="180">
        <f>ROUND(I317*H317,2)</f>
        <v>0</v>
      </c>
      <c r="BL317" s="16" t="s">
        <v>219</v>
      </c>
      <c r="BM317" s="179" t="s">
        <v>675</v>
      </c>
    </row>
    <row r="318" spans="1:65" s="2" customFormat="1" ht="11.25">
      <c r="A318" s="33"/>
      <c r="B318" s="34"/>
      <c r="C318" s="35"/>
      <c r="D318" s="181" t="s">
        <v>148</v>
      </c>
      <c r="E318" s="35"/>
      <c r="F318" s="182" t="s">
        <v>676</v>
      </c>
      <c r="G318" s="35"/>
      <c r="H318" s="35"/>
      <c r="I318" s="183"/>
      <c r="J318" s="35"/>
      <c r="K318" s="35"/>
      <c r="L318" s="38"/>
      <c r="M318" s="184"/>
      <c r="N318" s="185"/>
      <c r="O318" s="63"/>
      <c r="P318" s="63"/>
      <c r="Q318" s="63"/>
      <c r="R318" s="63"/>
      <c r="S318" s="63"/>
      <c r="T318" s="64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T318" s="16" t="s">
        <v>148</v>
      </c>
      <c r="AU318" s="16" t="s">
        <v>85</v>
      </c>
    </row>
    <row r="319" spans="1:65" s="2" customFormat="1" ht="24.2" customHeight="1">
      <c r="A319" s="33"/>
      <c r="B319" s="34"/>
      <c r="C319" s="168" t="s">
        <v>677</v>
      </c>
      <c r="D319" s="168" t="s">
        <v>141</v>
      </c>
      <c r="E319" s="169" t="s">
        <v>678</v>
      </c>
      <c r="F319" s="170" t="s">
        <v>679</v>
      </c>
      <c r="G319" s="171" t="s">
        <v>212</v>
      </c>
      <c r="H319" s="172">
        <v>12</v>
      </c>
      <c r="I319" s="173"/>
      <c r="J319" s="174">
        <f>ROUND(I319*H319,2)</f>
        <v>0</v>
      </c>
      <c r="K319" s="170" t="s">
        <v>145</v>
      </c>
      <c r="L319" s="38"/>
      <c r="M319" s="175" t="s">
        <v>20</v>
      </c>
      <c r="N319" s="176" t="s">
        <v>46</v>
      </c>
      <c r="O319" s="63"/>
      <c r="P319" s="177">
        <f>O319*H319</f>
        <v>0</v>
      </c>
      <c r="Q319" s="177">
        <v>0</v>
      </c>
      <c r="R319" s="177">
        <f>Q319*H319</f>
        <v>0</v>
      </c>
      <c r="S319" s="177">
        <v>8.4999999999999995E-4</v>
      </c>
      <c r="T319" s="178">
        <f>S319*H319</f>
        <v>1.0199999999999999E-2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9" t="s">
        <v>219</v>
      </c>
      <c r="AT319" s="179" t="s">
        <v>141</v>
      </c>
      <c r="AU319" s="179" t="s">
        <v>85</v>
      </c>
      <c r="AY319" s="16" t="s">
        <v>138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16" t="s">
        <v>83</v>
      </c>
      <c r="BK319" s="180">
        <f>ROUND(I319*H319,2)</f>
        <v>0</v>
      </c>
      <c r="BL319" s="16" t="s">
        <v>219</v>
      </c>
      <c r="BM319" s="179" t="s">
        <v>680</v>
      </c>
    </row>
    <row r="320" spans="1:65" s="2" customFormat="1" ht="11.25">
      <c r="A320" s="33"/>
      <c r="B320" s="34"/>
      <c r="C320" s="35"/>
      <c r="D320" s="181" t="s">
        <v>148</v>
      </c>
      <c r="E320" s="35"/>
      <c r="F320" s="182" t="s">
        <v>681</v>
      </c>
      <c r="G320" s="35"/>
      <c r="H320" s="35"/>
      <c r="I320" s="183"/>
      <c r="J320" s="35"/>
      <c r="K320" s="35"/>
      <c r="L320" s="38"/>
      <c r="M320" s="184"/>
      <c r="N320" s="185"/>
      <c r="O320" s="63"/>
      <c r="P320" s="63"/>
      <c r="Q320" s="63"/>
      <c r="R320" s="63"/>
      <c r="S320" s="63"/>
      <c r="T320" s="64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T320" s="16" t="s">
        <v>148</v>
      </c>
      <c r="AU320" s="16" t="s">
        <v>85</v>
      </c>
    </row>
    <row r="321" spans="1:65" s="2" customFormat="1" ht="24.2" customHeight="1">
      <c r="A321" s="33"/>
      <c r="B321" s="34"/>
      <c r="C321" s="168" t="s">
        <v>682</v>
      </c>
      <c r="D321" s="168" t="s">
        <v>141</v>
      </c>
      <c r="E321" s="169" t="s">
        <v>683</v>
      </c>
      <c r="F321" s="170" t="s">
        <v>684</v>
      </c>
      <c r="G321" s="171" t="s">
        <v>212</v>
      </c>
      <c r="H321" s="172">
        <v>7</v>
      </c>
      <c r="I321" s="173"/>
      <c r="J321" s="174">
        <f>ROUND(I321*H321,2)</f>
        <v>0</v>
      </c>
      <c r="K321" s="170" t="s">
        <v>145</v>
      </c>
      <c r="L321" s="38"/>
      <c r="M321" s="175" t="s">
        <v>20</v>
      </c>
      <c r="N321" s="176" t="s">
        <v>46</v>
      </c>
      <c r="O321" s="63"/>
      <c r="P321" s="177">
        <f>O321*H321</f>
        <v>0</v>
      </c>
      <c r="Q321" s="177">
        <v>2.4000000000000001E-4</v>
      </c>
      <c r="R321" s="177">
        <f>Q321*H321</f>
        <v>1.6800000000000001E-3</v>
      </c>
      <c r="S321" s="177">
        <v>0</v>
      </c>
      <c r="T321" s="178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9" t="s">
        <v>219</v>
      </c>
      <c r="AT321" s="179" t="s">
        <v>141</v>
      </c>
      <c r="AU321" s="179" t="s">
        <v>85</v>
      </c>
      <c r="AY321" s="16" t="s">
        <v>138</v>
      </c>
      <c r="BE321" s="180">
        <f>IF(N321="základní",J321,0)</f>
        <v>0</v>
      </c>
      <c r="BF321" s="180">
        <f>IF(N321="snížená",J321,0)</f>
        <v>0</v>
      </c>
      <c r="BG321" s="180">
        <f>IF(N321="zákl. přenesená",J321,0)</f>
        <v>0</v>
      </c>
      <c r="BH321" s="180">
        <f>IF(N321="sníž. přenesená",J321,0)</f>
        <v>0</v>
      </c>
      <c r="BI321" s="180">
        <f>IF(N321="nulová",J321,0)</f>
        <v>0</v>
      </c>
      <c r="BJ321" s="16" t="s">
        <v>83</v>
      </c>
      <c r="BK321" s="180">
        <f>ROUND(I321*H321,2)</f>
        <v>0</v>
      </c>
      <c r="BL321" s="16" t="s">
        <v>219</v>
      </c>
      <c r="BM321" s="179" t="s">
        <v>685</v>
      </c>
    </row>
    <row r="322" spans="1:65" s="2" customFormat="1" ht="11.25">
      <c r="A322" s="33"/>
      <c r="B322" s="34"/>
      <c r="C322" s="35"/>
      <c r="D322" s="181" t="s">
        <v>148</v>
      </c>
      <c r="E322" s="35"/>
      <c r="F322" s="182" t="s">
        <v>686</v>
      </c>
      <c r="G322" s="35"/>
      <c r="H322" s="35"/>
      <c r="I322" s="183"/>
      <c r="J322" s="35"/>
      <c r="K322" s="35"/>
      <c r="L322" s="38"/>
      <c r="M322" s="184"/>
      <c r="N322" s="185"/>
      <c r="O322" s="63"/>
      <c r="P322" s="63"/>
      <c r="Q322" s="63"/>
      <c r="R322" s="63"/>
      <c r="S322" s="63"/>
      <c r="T322" s="64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T322" s="16" t="s">
        <v>148</v>
      </c>
      <c r="AU322" s="16" t="s">
        <v>85</v>
      </c>
    </row>
    <row r="323" spans="1:65" s="2" customFormat="1" ht="24.2" customHeight="1">
      <c r="A323" s="33"/>
      <c r="B323" s="34"/>
      <c r="C323" s="168" t="s">
        <v>687</v>
      </c>
      <c r="D323" s="168" t="s">
        <v>141</v>
      </c>
      <c r="E323" s="169" t="s">
        <v>688</v>
      </c>
      <c r="F323" s="170" t="s">
        <v>689</v>
      </c>
      <c r="G323" s="171" t="s">
        <v>212</v>
      </c>
      <c r="H323" s="172">
        <v>3</v>
      </c>
      <c r="I323" s="173"/>
      <c r="J323" s="174">
        <f>ROUND(I323*H323,2)</f>
        <v>0</v>
      </c>
      <c r="K323" s="170" t="s">
        <v>145</v>
      </c>
      <c r="L323" s="38"/>
      <c r="M323" s="175" t="s">
        <v>20</v>
      </c>
      <c r="N323" s="176" t="s">
        <v>46</v>
      </c>
      <c r="O323" s="63"/>
      <c r="P323" s="177">
        <f>O323*H323</f>
        <v>0</v>
      </c>
      <c r="Q323" s="177">
        <v>2.7999999999999998E-4</v>
      </c>
      <c r="R323" s="177">
        <f>Q323*H323</f>
        <v>8.3999999999999993E-4</v>
      </c>
      <c r="S323" s="177">
        <v>0</v>
      </c>
      <c r="T323" s="178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9" t="s">
        <v>219</v>
      </c>
      <c r="AT323" s="179" t="s">
        <v>141</v>
      </c>
      <c r="AU323" s="179" t="s">
        <v>85</v>
      </c>
      <c r="AY323" s="16" t="s">
        <v>138</v>
      </c>
      <c r="BE323" s="180">
        <f>IF(N323="základní",J323,0)</f>
        <v>0</v>
      </c>
      <c r="BF323" s="180">
        <f>IF(N323="snížená",J323,0)</f>
        <v>0</v>
      </c>
      <c r="BG323" s="180">
        <f>IF(N323="zákl. přenesená",J323,0)</f>
        <v>0</v>
      </c>
      <c r="BH323" s="180">
        <f>IF(N323="sníž. přenesená",J323,0)</f>
        <v>0</v>
      </c>
      <c r="BI323" s="180">
        <f>IF(N323="nulová",J323,0)</f>
        <v>0</v>
      </c>
      <c r="BJ323" s="16" t="s">
        <v>83</v>
      </c>
      <c r="BK323" s="180">
        <f>ROUND(I323*H323,2)</f>
        <v>0</v>
      </c>
      <c r="BL323" s="16" t="s">
        <v>219</v>
      </c>
      <c r="BM323" s="179" t="s">
        <v>690</v>
      </c>
    </row>
    <row r="324" spans="1:65" s="2" customFormat="1" ht="11.25">
      <c r="A324" s="33"/>
      <c r="B324" s="34"/>
      <c r="C324" s="35"/>
      <c r="D324" s="181" t="s">
        <v>148</v>
      </c>
      <c r="E324" s="35"/>
      <c r="F324" s="182" t="s">
        <v>691</v>
      </c>
      <c r="G324" s="35"/>
      <c r="H324" s="35"/>
      <c r="I324" s="183"/>
      <c r="J324" s="35"/>
      <c r="K324" s="35"/>
      <c r="L324" s="38"/>
      <c r="M324" s="184"/>
      <c r="N324" s="185"/>
      <c r="O324" s="63"/>
      <c r="P324" s="63"/>
      <c r="Q324" s="63"/>
      <c r="R324" s="63"/>
      <c r="S324" s="63"/>
      <c r="T324" s="64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T324" s="16" t="s">
        <v>148</v>
      </c>
      <c r="AU324" s="16" t="s">
        <v>85</v>
      </c>
    </row>
    <row r="325" spans="1:65" s="2" customFormat="1" ht="55.5" customHeight="1">
      <c r="A325" s="33"/>
      <c r="B325" s="34"/>
      <c r="C325" s="168" t="s">
        <v>692</v>
      </c>
      <c r="D325" s="168" t="s">
        <v>141</v>
      </c>
      <c r="E325" s="169" t="s">
        <v>693</v>
      </c>
      <c r="F325" s="170" t="s">
        <v>694</v>
      </c>
      <c r="G325" s="171" t="s">
        <v>144</v>
      </c>
      <c r="H325" s="172">
        <v>0.32800000000000001</v>
      </c>
      <c r="I325" s="173"/>
      <c r="J325" s="174">
        <f>ROUND(I325*H325,2)</f>
        <v>0</v>
      </c>
      <c r="K325" s="170" t="s">
        <v>145</v>
      </c>
      <c r="L325" s="38"/>
      <c r="M325" s="175" t="s">
        <v>20</v>
      </c>
      <c r="N325" s="176" t="s">
        <v>46</v>
      </c>
      <c r="O325" s="63"/>
      <c r="P325" s="177">
        <f>O325*H325</f>
        <v>0</v>
      </c>
      <c r="Q325" s="177">
        <v>0</v>
      </c>
      <c r="R325" s="177">
        <f>Q325*H325</f>
        <v>0</v>
      </c>
      <c r="S325" s="177">
        <v>0</v>
      </c>
      <c r="T325" s="178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9" t="s">
        <v>219</v>
      </c>
      <c r="AT325" s="179" t="s">
        <v>141</v>
      </c>
      <c r="AU325" s="179" t="s">
        <v>85</v>
      </c>
      <c r="AY325" s="16" t="s">
        <v>138</v>
      </c>
      <c r="BE325" s="180">
        <f>IF(N325="základní",J325,0)</f>
        <v>0</v>
      </c>
      <c r="BF325" s="180">
        <f>IF(N325="snížená",J325,0)</f>
        <v>0</v>
      </c>
      <c r="BG325" s="180">
        <f>IF(N325="zákl. přenesená",J325,0)</f>
        <v>0</v>
      </c>
      <c r="BH325" s="180">
        <f>IF(N325="sníž. přenesená",J325,0)</f>
        <v>0</v>
      </c>
      <c r="BI325" s="180">
        <f>IF(N325="nulová",J325,0)</f>
        <v>0</v>
      </c>
      <c r="BJ325" s="16" t="s">
        <v>83</v>
      </c>
      <c r="BK325" s="180">
        <f>ROUND(I325*H325,2)</f>
        <v>0</v>
      </c>
      <c r="BL325" s="16" t="s">
        <v>219</v>
      </c>
      <c r="BM325" s="179" t="s">
        <v>695</v>
      </c>
    </row>
    <row r="326" spans="1:65" s="2" customFormat="1" ht="11.25">
      <c r="A326" s="33"/>
      <c r="B326" s="34"/>
      <c r="C326" s="35"/>
      <c r="D326" s="181" t="s">
        <v>148</v>
      </c>
      <c r="E326" s="35"/>
      <c r="F326" s="182" t="s">
        <v>696</v>
      </c>
      <c r="G326" s="35"/>
      <c r="H326" s="35"/>
      <c r="I326" s="183"/>
      <c r="J326" s="35"/>
      <c r="K326" s="35"/>
      <c r="L326" s="38"/>
      <c r="M326" s="184"/>
      <c r="N326" s="185"/>
      <c r="O326" s="63"/>
      <c r="P326" s="63"/>
      <c r="Q326" s="63"/>
      <c r="R326" s="63"/>
      <c r="S326" s="63"/>
      <c r="T326" s="64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6" t="s">
        <v>148</v>
      </c>
      <c r="AU326" s="16" t="s">
        <v>85</v>
      </c>
    </row>
    <row r="327" spans="1:65" s="12" customFormat="1" ht="22.9" customHeight="1">
      <c r="B327" s="152"/>
      <c r="C327" s="153"/>
      <c r="D327" s="154" t="s">
        <v>74</v>
      </c>
      <c r="E327" s="166" t="s">
        <v>697</v>
      </c>
      <c r="F327" s="166" t="s">
        <v>698</v>
      </c>
      <c r="G327" s="153"/>
      <c r="H327" s="153"/>
      <c r="I327" s="156"/>
      <c r="J327" s="167">
        <f>BK327</f>
        <v>0</v>
      </c>
      <c r="K327" s="153"/>
      <c r="L327" s="158"/>
      <c r="M327" s="159"/>
      <c r="N327" s="160"/>
      <c r="O327" s="160"/>
      <c r="P327" s="161">
        <f>SUM(P328:P334)</f>
        <v>0</v>
      </c>
      <c r="Q327" s="160"/>
      <c r="R327" s="161">
        <f>SUM(R328:R334)</f>
        <v>3.0599999999999999E-2</v>
      </c>
      <c r="S327" s="160"/>
      <c r="T327" s="162">
        <f>SUM(T328:T334)</f>
        <v>0</v>
      </c>
      <c r="AR327" s="163" t="s">
        <v>85</v>
      </c>
      <c r="AT327" s="164" t="s">
        <v>74</v>
      </c>
      <c r="AU327" s="164" t="s">
        <v>83</v>
      </c>
      <c r="AY327" s="163" t="s">
        <v>138</v>
      </c>
      <c r="BK327" s="165">
        <f>SUM(BK328:BK334)</f>
        <v>0</v>
      </c>
    </row>
    <row r="328" spans="1:65" s="2" customFormat="1" ht="37.9" customHeight="1">
      <c r="A328" s="33"/>
      <c r="B328" s="34"/>
      <c r="C328" s="168" t="s">
        <v>699</v>
      </c>
      <c r="D328" s="168" t="s">
        <v>141</v>
      </c>
      <c r="E328" s="169" t="s">
        <v>700</v>
      </c>
      <c r="F328" s="170" t="s">
        <v>701</v>
      </c>
      <c r="G328" s="171" t="s">
        <v>538</v>
      </c>
      <c r="H328" s="172">
        <v>3</v>
      </c>
      <c r="I328" s="173"/>
      <c r="J328" s="174">
        <f>ROUND(I328*H328,2)</f>
        <v>0</v>
      </c>
      <c r="K328" s="170" t="s">
        <v>145</v>
      </c>
      <c r="L328" s="38"/>
      <c r="M328" s="175" t="s">
        <v>20</v>
      </c>
      <c r="N328" s="176" t="s">
        <v>46</v>
      </c>
      <c r="O328" s="63"/>
      <c r="P328" s="177">
        <f>O328*H328</f>
        <v>0</v>
      </c>
      <c r="Q328" s="177">
        <v>9.1999999999999998E-3</v>
      </c>
      <c r="R328" s="177">
        <f>Q328*H328</f>
        <v>2.76E-2</v>
      </c>
      <c r="S328" s="177">
        <v>0</v>
      </c>
      <c r="T328" s="178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79" t="s">
        <v>219</v>
      </c>
      <c r="AT328" s="179" t="s">
        <v>141</v>
      </c>
      <c r="AU328" s="179" t="s">
        <v>85</v>
      </c>
      <c r="AY328" s="16" t="s">
        <v>138</v>
      </c>
      <c r="BE328" s="180">
        <f>IF(N328="základní",J328,0)</f>
        <v>0</v>
      </c>
      <c r="BF328" s="180">
        <f>IF(N328="snížená",J328,0)</f>
        <v>0</v>
      </c>
      <c r="BG328" s="180">
        <f>IF(N328="zákl. přenesená",J328,0)</f>
        <v>0</v>
      </c>
      <c r="BH328" s="180">
        <f>IF(N328="sníž. přenesená",J328,0)</f>
        <v>0</v>
      </c>
      <c r="BI328" s="180">
        <f>IF(N328="nulová",J328,0)</f>
        <v>0</v>
      </c>
      <c r="BJ328" s="16" t="s">
        <v>83</v>
      </c>
      <c r="BK328" s="180">
        <f>ROUND(I328*H328,2)</f>
        <v>0</v>
      </c>
      <c r="BL328" s="16" t="s">
        <v>219</v>
      </c>
      <c r="BM328" s="179" t="s">
        <v>702</v>
      </c>
    </row>
    <row r="329" spans="1:65" s="2" customFormat="1" ht="11.25">
      <c r="A329" s="33"/>
      <c r="B329" s="34"/>
      <c r="C329" s="35"/>
      <c r="D329" s="181" t="s">
        <v>148</v>
      </c>
      <c r="E329" s="35"/>
      <c r="F329" s="182" t="s">
        <v>703</v>
      </c>
      <c r="G329" s="35"/>
      <c r="H329" s="35"/>
      <c r="I329" s="183"/>
      <c r="J329" s="35"/>
      <c r="K329" s="35"/>
      <c r="L329" s="38"/>
      <c r="M329" s="184"/>
      <c r="N329" s="185"/>
      <c r="O329" s="63"/>
      <c r="P329" s="63"/>
      <c r="Q329" s="63"/>
      <c r="R329" s="63"/>
      <c r="S329" s="63"/>
      <c r="T329" s="64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T329" s="16" t="s">
        <v>148</v>
      </c>
      <c r="AU329" s="16" t="s">
        <v>85</v>
      </c>
    </row>
    <row r="330" spans="1:65" s="2" customFormat="1" ht="24.2" customHeight="1">
      <c r="A330" s="33"/>
      <c r="B330" s="34"/>
      <c r="C330" s="168" t="s">
        <v>704</v>
      </c>
      <c r="D330" s="168" t="s">
        <v>141</v>
      </c>
      <c r="E330" s="169" t="s">
        <v>705</v>
      </c>
      <c r="F330" s="170" t="s">
        <v>706</v>
      </c>
      <c r="G330" s="171" t="s">
        <v>538</v>
      </c>
      <c r="H330" s="172">
        <v>3</v>
      </c>
      <c r="I330" s="173"/>
      <c r="J330" s="174">
        <f>ROUND(I330*H330,2)</f>
        <v>0</v>
      </c>
      <c r="K330" s="170" t="s">
        <v>145</v>
      </c>
      <c r="L330" s="38"/>
      <c r="M330" s="175" t="s">
        <v>20</v>
      </c>
      <c r="N330" s="176" t="s">
        <v>46</v>
      </c>
      <c r="O330" s="63"/>
      <c r="P330" s="177">
        <f>O330*H330</f>
        <v>0</v>
      </c>
      <c r="Q330" s="177">
        <v>0</v>
      </c>
      <c r="R330" s="177">
        <f>Q330*H330</f>
        <v>0</v>
      </c>
      <c r="S330" s="177">
        <v>0</v>
      </c>
      <c r="T330" s="178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9" t="s">
        <v>219</v>
      </c>
      <c r="AT330" s="179" t="s">
        <v>141</v>
      </c>
      <c r="AU330" s="179" t="s">
        <v>85</v>
      </c>
      <c r="AY330" s="16" t="s">
        <v>138</v>
      </c>
      <c r="BE330" s="180">
        <f>IF(N330="základní",J330,0)</f>
        <v>0</v>
      </c>
      <c r="BF330" s="180">
        <f>IF(N330="snížená",J330,0)</f>
        <v>0</v>
      </c>
      <c r="BG330" s="180">
        <f>IF(N330="zákl. přenesená",J330,0)</f>
        <v>0</v>
      </c>
      <c r="BH330" s="180">
        <f>IF(N330="sníž. přenesená",J330,0)</f>
        <v>0</v>
      </c>
      <c r="BI330" s="180">
        <f>IF(N330="nulová",J330,0)</f>
        <v>0</v>
      </c>
      <c r="BJ330" s="16" t="s">
        <v>83</v>
      </c>
      <c r="BK330" s="180">
        <f>ROUND(I330*H330,2)</f>
        <v>0</v>
      </c>
      <c r="BL330" s="16" t="s">
        <v>219</v>
      </c>
      <c r="BM330" s="179" t="s">
        <v>707</v>
      </c>
    </row>
    <row r="331" spans="1:65" s="2" customFormat="1" ht="11.25">
      <c r="A331" s="33"/>
      <c r="B331" s="34"/>
      <c r="C331" s="35"/>
      <c r="D331" s="181" t="s">
        <v>148</v>
      </c>
      <c r="E331" s="35"/>
      <c r="F331" s="182" t="s">
        <v>708</v>
      </c>
      <c r="G331" s="35"/>
      <c r="H331" s="35"/>
      <c r="I331" s="183"/>
      <c r="J331" s="35"/>
      <c r="K331" s="35"/>
      <c r="L331" s="38"/>
      <c r="M331" s="184"/>
      <c r="N331" s="185"/>
      <c r="O331" s="63"/>
      <c r="P331" s="63"/>
      <c r="Q331" s="63"/>
      <c r="R331" s="63"/>
      <c r="S331" s="63"/>
      <c r="T331" s="64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6" t="s">
        <v>148</v>
      </c>
      <c r="AU331" s="16" t="s">
        <v>85</v>
      </c>
    </row>
    <row r="332" spans="1:65" s="2" customFormat="1" ht="24.2" customHeight="1">
      <c r="A332" s="33"/>
      <c r="B332" s="34"/>
      <c r="C332" s="186" t="s">
        <v>709</v>
      </c>
      <c r="D332" s="186" t="s">
        <v>150</v>
      </c>
      <c r="E332" s="187" t="s">
        <v>710</v>
      </c>
      <c r="F332" s="188" t="s">
        <v>711</v>
      </c>
      <c r="G332" s="189" t="s">
        <v>212</v>
      </c>
      <c r="H332" s="190">
        <v>3</v>
      </c>
      <c r="I332" s="191"/>
      <c r="J332" s="192">
        <f>ROUND(I332*H332,2)</f>
        <v>0</v>
      </c>
      <c r="K332" s="188" t="s">
        <v>145</v>
      </c>
      <c r="L332" s="193"/>
      <c r="M332" s="194" t="s">
        <v>20</v>
      </c>
      <c r="N332" s="195" t="s">
        <v>46</v>
      </c>
      <c r="O332" s="63"/>
      <c r="P332" s="177">
        <f>O332*H332</f>
        <v>0</v>
      </c>
      <c r="Q332" s="177">
        <v>1E-3</v>
      </c>
      <c r="R332" s="177">
        <f>Q332*H332</f>
        <v>3.0000000000000001E-3</v>
      </c>
      <c r="S332" s="177">
        <v>0</v>
      </c>
      <c r="T332" s="178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79" t="s">
        <v>298</v>
      </c>
      <c r="AT332" s="179" t="s">
        <v>150</v>
      </c>
      <c r="AU332" s="179" t="s">
        <v>85</v>
      </c>
      <c r="AY332" s="16" t="s">
        <v>138</v>
      </c>
      <c r="BE332" s="180">
        <f>IF(N332="základní",J332,0)</f>
        <v>0</v>
      </c>
      <c r="BF332" s="180">
        <f>IF(N332="snížená",J332,0)</f>
        <v>0</v>
      </c>
      <c r="BG332" s="180">
        <f>IF(N332="zákl. přenesená",J332,0)</f>
        <v>0</v>
      </c>
      <c r="BH332" s="180">
        <f>IF(N332="sníž. přenesená",J332,0)</f>
        <v>0</v>
      </c>
      <c r="BI332" s="180">
        <f>IF(N332="nulová",J332,0)</f>
        <v>0</v>
      </c>
      <c r="BJ332" s="16" t="s">
        <v>83</v>
      </c>
      <c r="BK332" s="180">
        <f>ROUND(I332*H332,2)</f>
        <v>0</v>
      </c>
      <c r="BL332" s="16" t="s">
        <v>219</v>
      </c>
      <c r="BM332" s="179" t="s">
        <v>712</v>
      </c>
    </row>
    <row r="333" spans="1:65" s="2" customFormat="1" ht="55.5" customHeight="1">
      <c r="A333" s="33"/>
      <c r="B333" s="34"/>
      <c r="C333" s="168" t="s">
        <v>713</v>
      </c>
      <c r="D333" s="168" t="s">
        <v>141</v>
      </c>
      <c r="E333" s="169" t="s">
        <v>714</v>
      </c>
      <c r="F333" s="170" t="s">
        <v>715</v>
      </c>
      <c r="G333" s="171" t="s">
        <v>144</v>
      </c>
      <c r="H333" s="172">
        <v>3.1E-2</v>
      </c>
      <c r="I333" s="173"/>
      <c r="J333" s="174">
        <f>ROUND(I333*H333,2)</f>
        <v>0</v>
      </c>
      <c r="K333" s="170" t="s">
        <v>145</v>
      </c>
      <c r="L333" s="38"/>
      <c r="M333" s="175" t="s">
        <v>20</v>
      </c>
      <c r="N333" s="176" t="s">
        <v>46</v>
      </c>
      <c r="O333" s="63"/>
      <c r="P333" s="177">
        <f>O333*H333</f>
        <v>0</v>
      </c>
      <c r="Q333" s="177">
        <v>0</v>
      </c>
      <c r="R333" s="177">
        <f>Q333*H333</f>
        <v>0</v>
      </c>
      <c r="S333" s="177">
        <v>0</v>
      </c>
      <c r="T333" s="178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9" t="s">
        <v>219</v>
      </c>
      <c r="AT333" s="179" t="s">
        <v>141</v>
      </c>
      <c r="AU333" s="179" t="s">
        <v>85</v>
      </c>
      <c r="AY333" s="16" t="s">
        <v>138</v>
      </c>
      <c r="BE333" s="180">
        <f>IF(N333="základní",J333,0)</f>
        <v>0</v>
      </c>
      <c r="BF333" s="180">
        <f>IF(N333="snížená",J333,0)</f>
        <v>0</v>
      </c>
      <c r="BG333" s="180">
        <f>IF(N333="zákl. přenesená",J333,0)</f>
        <v>0</v>
      </c>
      <c r="BH333" s="180">
        <f>IF(N333="sníž. přenesená",J333,0)</f>
        <v>0</v>
      </c>
      <c r="BI333" s="180">
        <f>IF(N333="nulová",J333,0)</f>
        <v>0</v>
      </c>
      <c r="BJ333" s="16" t="s">
        <v>83</v>
      </c>
      <c r="BK333" s="180">
        <f>ROUND(I333*H333,2)</f>
        <v>0</v>
      </c>
      <c r="BL333" s="16" t="s">
        <v>219</v>
      </c>
      <c r="BM333" s="179" t="s">
        <v>716</v>
      </c>
    </row>
    <row r="334" spans="1:65" s="2" customFormat="1" ht="11.25">
      <c r="A334" s="33"/>
      <c r="B334" s="34"/>
      <c r="C334" s="35"/>
      <c r="D334" s="181" t="s">
        <v>148</v>
      </c>
      <c r="E334" s="35"/>
      <c r="F334" s="182" t="s">
        <v>717</v>
      </c>
      <c r="G334" s="35"/>
      <c r="H334" s="35"/>
      <c r="I334" s="183"/>
      <c r="J334" s="35"/>
      <c r="K334" s="35"/>
      <c r="L334" s="38"/>
      <c r="M334" s="184"/>
      <c r="N334" s="185"/>
      <c r="O334" s="63"/>
      <c r="P334" s="63"/>
      <c r="Q334" s="63"/>
      <c r="R334" s="63"/>
      <c r="S334" s="63"/>
      <c r="T334" s="64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T334" s="16" t="s">
        <v>148</v>
      </c>
      <c r="AU334" s="16" t="s">
        <v>85</v>
      </c>
    </row>
    <row r="335" spans="1:65" s="12" customFormat="1" ht="22.9" customHeight="1">
      <c r="B335" s="152"/>
      <c r="C335" s="153"/>
      <c r="D335" s="154" t="s">
        <v>74</v>
      </c>
      <c r="E335" s="166" t="s">
        <v>718</v>
      </c>
      <c r="F335" s="166" t="s">
        <v>719</v>
      </c>
      <c r="G335" s="153"/>
      <c r="H335" s="153"/>
      <c r="I335" s="156"/>
      <c r="J335" s="167">
        <f>BK335</f>
        <v>0</v>
      </c>
      <c r="K335" s="153"/>
      <c r="L335" s="158"/>
      <c r="M335" s="159"/>
      <c r="N335" s="160"/>
      <c r="O335" s="160"/>
      <c r="P335" s="161">
        <f>SUM(P336:P352)</f>
        <v>0</v>
      </c>
      <c r="Q335" s="160"/>
      <c r="R335" s="161">
        <f>SUM(R336:R352)</f>
        <v>9.7859999999999996E-3</v>
      </c>
      <c r="S335" s="160"/>
      <c r="T335" s="162">
        <f>SUM(T336:T352)</f>
        <v>0</v>
      </c>
      <c r="AR335" s="163" t="s">
        <v>85</v>
      </c>
      <c r="AT335" s="164" t="s">
        <v>74</v>
      </c>
      <c r="AU335" s="164" t="s">
        <v>83</v>
      </c>
      <c r="AY335" s="163" t="s">
        <v>138</v>
      </c>
      <c r="BK335" s="165">
        <f>SUM(BK336:BK352)</f>
        <v>0</v>
      </c>
    </row>
    <row r="336" spans="1:65" s="2" customFormat="1" ht="37.9" customHeight="1">
      <c r="A336" s="33"/>
      <c r="B336" s="34"/>
      <c r="C336" s="168" t="s">
        <v>720</v>
      </c>
      <c r="D336" s="168" t="s">
        <v>141</v>
      </c>
      <c r="E336" s="169" t="s">
        <v>721</v>
      </c>
      <c r="F336" s="170" t="s">
        <v>722</v>
      </c>
      <c r="G336" s="171" t="s">
        <v>212</v>
      </c>
      <c r="H336" s="172">
        <v>6</v>
      </c>
      <c r="I336" s="173"/>
      <c r="J336" s="174">
        <f>ROUND(I336*H336,2)</f>
        <v>0</v>
      </c>
      <c r="K336" s="170" t="s">
        <v>145</v>
      </c>
      <c r="L336" s="38"/>
      <c r="M336" s="175" t="s">
        <v>20</v>
      </c>
      <c r="N336" s="176" t="s">
        <v>46</v>
      </c>
      <c r="O336" s="63"/>
      <c r="P336" s="177">
        <f>O336*H336</f>
        <v>0</v>
      </c>
      <c r="Q336" s="177">
        <v>2.9999999999999997E-4</v>
      </c>
      <c r="R336" s="177">
        <f>Q336*H336</f>
        <v>1.8E-3</v>
      </c>
      <c r="S336" s="177">
        <v>0</v>
      </c>
      <c r="T336" s="178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79" t="s">
        <v>219</v>
      </c>
      <c r="AT336" s="179" t="s">
        <v>141</v>
      </c>
      <c r="AU336" s="179" t="s">
        <v>85</v>
      </c>
      <c r="AY336" s="16" t="s">
        <v>138</v>
      </c>
      <c r="BE336" s="180">
        <f>IF(N336="základní",J336,0)</f>
        <v>0</v>
      </c>
      <c r="BF336" s="180">
        <f>IF(N336="snížená",J336,0)</f>
        <v>0</v>
      </c>
      <c r="BG336" s="180">
        <f>IF(N336="zákl. přenesená",J336,0)</f>
        <v>0</v>
      </c>
      <c r="BH336" s="180">
        <f>IF(N336="sníž. přenesená",J336,0)</f>
        <v>0</v>
      </c>
      <c r="BI336" s="180">
        <f>IF(N336="nulová",J336,0)</f>
        <v>0</v>
      </c>
      <c r="BJ336" s="16" t="s">
        <v>83</v>
      </c>
      <c r="BK336" s="180">
        <f>ROUND(I336*H336,2)</f>
        <v>0</v>
      </c>
      <c r="BL336" s="16" t="s">
        <v>219</v>
      </c>
      <c r="BM336" s="179" t="s">
        <v>723</v>
      </c>
    </row>
    <row r="337" spans="1:65" s="2" customFormat="1" ht="11.25">
      <c r="A337" s="33"/>
      <c r="B337" s="34"/>
      <c r="C337" s="35"/>
      <c r="D337" s="181" t="s">
        <v>148</v>
      </c>
      <c r="E337" s="35"/>
      <c r="F337" s="182" t="s">
        <v>724</v>
      </c>
      <c r="G337" s="35"/>
      <c r="H337" s="35"/>
      <c r="I337" s="183"/>
      <c r="J337" s="35"/>
      <c r="K337" s="35"/>
      <c r="L337" s="38"/>
      <c r="M337" s="184"/>
      <c r="N337" s="185"/>
      <c r="O337" s="63"/>
      <c r="P337" s="63"/>
      <c r="Q337" s="63"/>
      <c r="R337" s="63"/>
      <c r="S337" s="63"/>
      <c r="T337" s="64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T337" s="16" t="s">
        <v>148</v>
      </c>
      <c r="AU337" s="16" t="s">
        <v>85</v>
      </c>
    </row>
    <row r="338" spans="1:65" s="2" customFormat="1" ht="37.9" customHeight="1">
      <c r="A338" s="33"/>
      <c r="B338" s="34"/>
      <c r="C338" s="168" t="s">
        <v>725</v>
      </c>
      <c r="D338" s="168" t="s">
        <v>141</v>
      </c>
      <c r="E338" s="169" t="s">
        <v>726</v>
      </c>
      <c r="F338" s="170" t="s">
        <v>727</v>
      </c>
      <c r="G338" s="171" t="s">
        <v>212</v>
      </c>
      <c r="H338" s="172">
        <v>6</v>
      </c>
      <c r="I338" s="173"/>
      <c r="J338" s="174">
        <f>ROUND(I338*H338,2)</f>
        <v>0</v>
      </c>
      <c r="K338" s="170" t="s">
        <v>145</v>
      </c>
      <c r="L338" s="38"/>
      <c r="M338" s="175" t="s">
        <v>20</v>
      </c>
      <c r="N338" s="176" t="s">
        <v>46</v>
      </c>
      <c r="O338" s="63"/>
      <c r="P338" s="177">
        <f>O338*H338</f>
        <v>0</v>
      </c>
      <c r="Q338" s="177">
        <v>5.4000000000000001E-4</v>
      </c>
      <c r="R338" s="177">
        <f>Q338*H338</f>
        <v>3.2399999999999998E-3</v>
      </c>
      <c r="S338" s="177">
        <v>0</v>
      </c>
      <c r="T338" s="178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79" t="s">
        <v>219</v>
      </c>
      <c r="AT338" s="179" t="s">
        <v>141</v>
      </c>
      <c r="AU338" s="179" t="s">
        <v>85</v>
      </c>
      <c r="AY338" s="16" t="s">
        <v>138</v>
      </c>
      <c r="BE338" s="180">
        <f>IF(N338="základní",J338,0)</f>
        <v>0</v>
      </c>
      <c r="BF338" s="180">
        <f>IF(N338="snížená",J338,0)</f>
        <v>0</v>
      </c>
      <c r="BG338" s="180">
        <f>IF(N338="zákl. přenesená",J338,0)</f>
        <v>0</v>
      </c>
      <c r="BH338" s="180">
        <f>IF(N338="sníž. přenesená",J338,0)</f>
        <v>0</v>
      </c>
      <c r="BI338" s="180">
        <f>IF(N338="nulová",J338,0)</f>
        <v>0</v>
      </c>
      <c r="BJ338" s="16" t="s">
        <v>83</v>
      </c>
      <c r="BK338" s="180">
        <f>ROUND(I338*H338,2)</f>
        <v>0</v>
      </c>
      <c r="BL338" s="16" t="s">
        <v>219</v>
      </c>
      <c r="BM338" s="179" t="s">
        <v>728</v>
      </c>
    </row>
    <row r="339" spans="1:65" s="2" customFormat="1" ht="11.25">
      <c r="A339" s="33"/>
      <c r="B339" s="34"/>
      <c r="C339" s="35"/>
      <c r="D339" s="181" t="s">
        <v>148</v>
      </c>
      <c r="E339" s="35"/>
      <c r="F339" s="182" t="s">
        <v>729</v>
      </c>
      <c r="G339" s="35"/>
      <c r="H339" s="35"/>
      <c r="I339" s="183"/>
      <c r="J339" s="35"/>
      <c r="K339" s="35"/>
      <c r="L339" s="38"/>
      <c r="M339" s="184"/>
      <c r="N339" s="185"/>
      <c r="O339" s="63"/>
      <c r="P339" s="63"/>
      <c r="Q339" s="63"/>
      <c r="R339" s="63"/>
      <c r="S339" s="63"/>
      <c r="T339" s="64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T339" s="16" t="s">
        <v>148</v>
      </c>
      <c r="AU339" s="16" t="s">
        <v>85</v>
      </c>
    </row>
    <row r="340" spans="1:65" s="2" customFormat="1" ht="33" customHeight="1">
      <c r="A340" s="33"/>
      <c r="B340" s="34"/>
      <c r="C340" s="168" t="s">
        <v>730</v>
      </c>
      <c r="D340" s="168" t="s">
        <v>141</v>
      </c>
      <c r="E340" s="169" t="s">
        <v>731</v>
      </c>
      <c r="F340" s="170" t="s">
        <v>732</v>
      </c>
      <c r="G340" s="171" t="s">
        <v>162</v>
      </c>
      <c r="H340" s="172">
        <v>3.45</v>
      </c>
      <c r="I340" s="173"/>
      <c r="J340" s="174">
        <f>ROUND(I340*H340,2)</f>
        <v>0</v>
      </c>
      <c r="K340" s="170" t="s">
        <v>145</v>
      </c>
      <c r="L340" s="38"/>
      <c r="M340" s="175" t="s">
        <v>20</v>
      </c>
      <c r="N340" s="176" t="s">
        <v>46</v>
      </c>
      <c r="O340" s="63"/>
      <c r="P340" s="177">
        <f>O340*H340</f>
        <v>0</v>
      </c>
      <c r="Q340" s="177">
        <v>4.6000000000000001E-4</v>
      </c>
      <c r="R340" s="177">
        <f>Q340*H340</f>
        <v>1.5870000000000001E-3</v>
      </c>
      <c r="S340" s="177">
        <v>0</v>
      </c>
      <c r="T340" s="178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79" t="s">
        <v>219</v>
      </c>
      <c r="AT340" s="179" t="s">
        <v>141</v>
      </c>
      <c r="AU340" s="179" t="s">
        <v>85</v>
      </c>
      <c r="AY340" s="16" t="s">
        <v>138</v>
      </c>
      <c r="BE340" s="180">
        <f>IF(N340="základní",J340,0)</f>
        <v>0</v>
      </c>
      <c r="BF340" s="180">
        <f>IF(N340="snížená",J340,0)</f>
        <v>0</v>
      </c>
      <c r="BG340" s="180">
        <f>IF(N340="zákl. přenesená",J340,0)</f>
        <v>0</v>
      </c>
      <c r="BH340" s="180">
        <f>IF(N340="sníž. přenesená",J340,0)</f>
        <v>0</v>
      </c>
      <c r="BI340" s="180">
        <f>IF(N340="nulová",J340,0)</f>
        <v>0</v>
      </c>
      <c r="BJ340" s="16" t="s">
        <v>83</v>
      </c>
      <c r="BK340" s="180">
        <f>ROUND(I340*H340,2)</f>
        <v>0</v>
      </c>
      <c r="BL340" s="16" t="s">
        <v>219</v>
      </c>
      <c r="BM340" s="179" t="s">
        <v>733</v>
      </c>
    </row>
    <row r="341" spans="1:65" s="2" customFormat="1" ht="11.25">
      <c r="A341" s="33"/>
      <c r="B341" s="34"/>
      <c r="C341" s="35"/>
      <c r="D341" s="181" t="s">
        <v>148</v>
      </c>
      <c r="E341" s="35"/>
      <c r="F341" s="182" t="s">
        <v>734</v>
      </c>
      <c r="G341" s="35"/>
      <c r="H341" s="35"/>
      <c r="I341" s="183"/>
      <c r="J341" s="35"/>
      <c r="K341" s="35"/>
      <c r="L341" s="38"/>
      <c r="M341" s="184"/>
      <c r="N341" s="185"/>
      <c r="O341" s="63"/>
      <c r="P341" s="63"/>
      <c r="Q341" s="63"/>
      <c r="R341" s="63"/>
      <c r="S341" s="63"/>
      <c r="T341" s="64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T341" s="16" t="s">
        <v>148</v>
      </c>
      <c r="AU341" s="16" t="s">
        <v>85</v>
      </c>
    </row>
    <row r="342" spans="1:65" s="2" customFormat="1" ht="24.2" customHeight="1">
      <c r="A342" s="33"/>
      <c r="B342" s="34"/>
      <c r="C342" s="168" t="s">
        <v>735</v>
      </c>
      <c r="D342" s="168" t="s">
        <v>141</v>
      </c>
      <c r="E342" s="169" t="s">
        <v>736</v>
      </c>
      <c r="F342" s="170" t="s">
        <v>737</v>
      </c>
      <c r="G342" s="171" t="s">
        <v>212</v>
      </c>
      <c r="H342" s="172">
        <v>6</v>
      </c>
      <c r="I342" s="173"/>
      <c r="J342" s="174">
        <f>ROUND(I342*H342,2)</f>
        <v>0</v>
      </c>
      <c r="K342" s="170" t="s">
        <v>145</v>
      </c>
      <c r="L342" s="38"/>
      <c r="M342" s="175" t="s">
        <v>20</v>
      </c>
      <c r="N342" s="176" t="s">
        <v>46</v>
      </c>
      <c r="O342" s="63"/>
      <c r="P342" s="177">
        <f>O342*H342</f>
        <v>0</v>
      </c>
      <c r="Q342" s="177">
        <v>1.0000000000000001E-5</v>
      </c>
      <c r="R342" s="177">
        <f>Q342*H342</f>
        <v>6.0000000000000008E-5</v>
      </c>
      <c r="S342" s="177">
        <v>0</v>
      </c>
      <c r="T342" s="178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79" t="s">
        <v>219</v>
      </c>
      <c r="AT342" s="179" t="s">
        <v>141</v>
      </c>
      <c r="AU342" s="179" t="s">
        <v>85</v>
      </c>
      <c r="AY342" s="16" t="s">
        <v>138</v>
      </c>
      <c r="BE342" s="180">
        <f>IF(N342="základní",J342,0)</f>
        <v>0</v>
      </c>
      <c r="BF342" s="180">
        <f>IF(N342="snížená",J342,0)</f>
        <v>0</v>
      </c>
      <c r="BG342" s="180">
        <f>IF(N342="zákl. přenesená",J342,0)</f>
        <v>0</v>
      </c>
      <c r="BH342" s="180">
        <f>IF(N342="sníž. přenesená",J342,0)</f>
        <v>0</v>
      </c>
      <c r="BI342" s="180">
        <f>IF(N342="nulová",J342,0)</f>
        <v>0</v>
      </c>
      <c r="BJ342" s="16" t="s">
        <v>83</v>
      </c>
      <c r="BK342" s="180">
        <f>ROUND(I342*H342,2)</f>
        <v>0</v>
      </c>
      <c r="BL342" s="16" t="s">
        <v>219</v>
      </c>
      <c r="BM342" s="179" t="s">
        <v>738</v>
      </c>
    </row>
    <row r="343" spans="1:65" s="2" customFormat="1" ht="11.25">
      <c r="A343" s="33"/>
      <c r="B343" s="34"/>
      <c r="C343" s="35"/>
      <c r="D343" s="181" t="s">
        <v>148</v>
      </c>
      <c r="E343" s="35"/>
      <c r="F343" s="182" t="s">
        <v>739</v>
      </c>
      <c r="G343" s="35"/>
      <c r="H343" s="35"/>
      <c r="I343" s="183"/>
      <c r="J343" s="35"/>
      <c r="K343" s="35"/>
      <c r="L343" s="38"/>
      <c r="M343" s="184"/>
      <c r="N343" s="185"/>
      <c r="O343" s="63"/>
      <c r="P343" s="63"/>
      <c r="Q343" s="63"/>
      <c r="R343" s="63"/>
      <c r="S343" s="63"/>
      <c r="T343" s="64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T343" s="16" t="s">
        <v>148</v>
      </c>
      <c r="AU343" s="16" t="s">
        <v>85</v>
      </c>
    </row>
    <row r="344" spans="1:65" s="2" customFormat="1" ht="24.2" customHeight="1">
      <c r="A344" s="33"/>
      <c r="B344" s="34"/>
      <c r="C344" s="168" t="s">
        <v>740</v>
      </c>
      <c r="D344" s="168" t="s">
        <v>141</v>
      </c>
      <c r="E344" s="169" t="s">
        <v>741</v>
      </c>
      <c r="F344" s="170" t="s">
        <v>742</v>
      </c>
      <c r="G344" s="171" t="s">
        <v>162</v>
      </c>
      <c r="H344" s="172">
        <v>3.45</v>
      </c>
      <c r="I344" s="173"/>
      <c r="J344" s="174">
        <f>ROUND(I344*H344,2)</f>
        <v>0</v>
      </c>
      <c r="K344" s="170" t="s">
        <v>145</v>
      </c>
      <c r="L344" s="38"/>
      <c r="M344" s="175" t="s">
        <v>20</v>
      </c>
      <c r="N344" s="176" t="s">
        <v>46</v>
      </c>
      <c r="O344" s="63"/>
      <c r="P344" s="177">
        <f>O344*H344</f>
        <v>0</v>
      </c>
      <c r="Q344" s="177">
        <v>0</v>
      </c>
      <c r="R344" s="177">
        <f>Q344*H344</f>
        <v>0</v>
      </c>
      <c r="S344" s="177">
        <v>0</v>
      </c>
      <c r="T344" s="178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79" t="s">
        <v>219</v>
      </c>
      <c r="AT344" s="179" t="s">
        <v>141</v>
      </c>
      <c r="AU344" s="179" t="s">
        <v>85</v>
      </c>
      <c r="AY344" s="16" t="s">
        <v>138</v>
      </c>
      <c r="BE344" s="180">
        <f>IF(N344="základní",J344,0)</f>
        <v>0</v>
      </c>
      <c r="BF344" s="180">
        <f>IF(N344="snížená",J344,0)</f>
        <v>0</v>
      </c>
      <c r="BG344" s="180">
        <f>IF(N344="zákl. přenesená",J344,0)</f>
        <v>0</v>
      </c>
      <c r="BH344" s="180">
        <f>IF(N344="sníž. přenesená",J344,0)</f>
        <v>0</v>
      </c>
      <c r="BI344" s="180">
        <f>IF(N344="nulová",J344,0)</f>
        <v>0</v>
      </c>
      <c r="BJ344" s="16" t="s">
        <v>83</v>
      </c>
      <c r="BK344" s="180">
        <f>ROUND(I344*H344,2)</f>
        <v>0</v>
      </c>
      <c r="BL344" s="16" t="s">
        <v>219</v>
      </c>
      <c r="BM344" s="179" t="s">
        <v>743</v>
      </c>
    </row>
    <row r="345" spans="1:65" s="2" customFormat="1" ht="11.25">
      <c r="A345" s="33"/>
      <c r="B345" s="34"/>
      <c r="C345" s="35"/>
      <c r="D345" s="181" t="s">
        <v>148</v>
      </c>
      <c r="E345" s="35"/>
      <c r="F345" s="182" t="s">
        <v>744</v>
      </c>
      <c r="G345" s="35"/>
      <c r="H345" s="35"/>
      <c r="I345" s="183"/>
      <c r="J345" s="35"/>
      <c r="K345" s="35"/>
      <c r="L345" s="38"/>
      <c r="M345" s="184"/>
      <c r="N345" s="185"/>
      <c r="O345" s="63"/>
      <c r="P345" s="63"/>
      <c r="Q345" s="63"/>
      <c r="R345" s="63"/>
      <c r="S345" s="63"/>
      <c r="T345" s="64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T345" s="16" t="s">
        <v>148</v>
      </c>
      <c r="AU345" s="16" t="s">
        <v>85</v>
      </c>
    </row>
    <row r="346" spans="1:65" s="2" customFormat="1" ht="16.5" customHeight="1">
      <c r="A346" s="33"/>
      <c r="B346" s="34"/>
      <c r="C346" s="168" t="s">
        <v>745</v>
      </c>
      <c r="D346" s="168" t="s">
        <v>141</v>
      </c>
      <c r="E346" s="169" t="s">
        <v>746</v>
      </c>
      <c r="F346" s="170" t="s">
        <v>747</v>
      </c>
      <c r="G346" s="171" t="s">
        <v>538</v>
      </c>
      <c r="H346" s="172">
        <v>1</v>
      </c>
      <c r="I346" s="173"/>
      <c r="J346" s="174">
        <f>ROUND(I346*H346,2)</f>
        <v>0</v>
      </c>
      <c r="K346" s="170" t="s">
        <v>20</v>
      </c>
      <c r="L346" s="38"/>
      <c r="M346" s="175" t="s">
        <v>20</v>
      </c>
      <c r="N346" s="176" t="s">
        <v>46</v>
      </c>
      <c r="O346" s="63"/>
      <c r="P346" s="177">
        <f>O346*H346</f>
        <v>0</v>
      </c>
      <c r="Q346" s="177">
        <v>0</v>
      </c>
      <c r="R346" s="177">
        <f>Q346*H346</f>
        <v>0</v>
      </c>
      <c r="S346" s="177">
        <v>0</v>
      </c>
      <c r="T346" s="178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9" t="s">
        <v>219</v>
      </c>
      <c r="AT346" s="179" t="s">
        <v>141</v>
      </c>
      <c r="AU346" s="179" t="s">
        <v>85</v>
      </c>
      <c r="AY346" s="16" t="s">
        <v>138</v>
      </c>
      <c r="BE346" s="180">
        <f>IF(N346="základní",J346,0)</f>
        <v>0</v>
      </c>
      <c r="BF346" s="180">
        <f>IF(N346="snížená",J346,0)</f>
        <v>0</v>
      </c>
      <c r="BG346" s="180">
        <f>IF(N346="zákl. přenesená",J346,0)</f>
        <v>0</v>
      </c>
      <c r="BH346" s="180">
        <f>IF(N346="sníž. přenesená",J346,0)</f>
        <v>0</v>
      </c>
      <c r="BI346" s="180">
        <f>IF(N346="nulová",J346,0)</f>
        <v>0</v>
      </c>
      <c r="BJ346" s="16" t="s">
        <v>83</v>
      </c>
      <c r="BK346" s="180">
        <f>ROUND(I346*H346,2)</f>
        <v>0</v>
      </c>
      <c r="BL346" s="16" t="s">
        <v>219</v>
      </c>
      <c r="BM346" s="179" t="s">
        <v>748</v>
      </c>
    </row>
    <row r="347" spans="1:65" s="2" customFormat="1" ht="55.5" customHeight="1">
      <c r="A347" s="33"/>
      <c r="B347" s="34"/>
      <c r="C347" s="168" t="s">
        <v>749</v>
      </c>
      <c r="D347" s="168" t="s">
        <v>141</v>
      </c>
      <c r="E347" s="169" t="s">
        <v>750</v>
      </c>
      <c r="F347" s="170" t="s">
        <v>450</v>
      </c>
      <c r="G347" s="171" t="s">
        <v>162</v>
      </c>
      <c r="H347" s="172">
        <v>3.45</v>
      </c>
      <c r="I347" s="173"/>
      <c r="J347" s="174">
        <f>ROUND(I347*H347,2)</f>
        <v>0</v>
      </c>
      <c r="K347" s="170" t="s">
        <v>145</v>
      </c>
      <c r="L347" s="38"/>
      <c r="M347" s="175" t="s">
        <v>20</v>
      </c>
      <c r="N347" s="176" t="s">
        <v>46</v>
      </c>
      <c r="O347" s="63"/>
      <c r="P347" s="177">
        <f>O347*H347</f>
        <v>0</v>
      </c>
      <c r="Q347" s="177">
        <v>3.4000000000000002E-4</v>
      </c>
      <c r="R347" s="177">
        <f>Q347*H347</f>
        <v>1.1730000000000002E-3</v>
      </c>
      <c r="S347" s="177">
        <v>0</v>
      </c>
      <c r="T347" s="178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79" t="s">
        <v>219</v>
      </c>
      <c r="AT347" s="179" t="s">
        <v>141</v>
      </c>
      <c r="AU347" s="179" t="s">
        <v>85</v>
      </c>
      <c r="AY347" s="16" t="s">
        <v>138</v>
      </c>
      <c r="BE347" s="180">
        <f>IF(N347="základní",J347,0)</f>
        <v>0</v>
      </c>
      <c r="BF347" s="180">
        <f>IF(N347="snížená",J347,0)</f>
        <v>0</v>
      </c>
      <c r="BG347" s="180">
        <f>IF(N347="zákl. přenesená",J347,0)</f>
        <v>0</v>
      </c>
      <c r="BH347" s="180">
        <f>IF(N347="sníž. přenesená",J347,0)</f>
        <v>0</v>
      </c>
      <c r="BI347" s="180">
        <f>IF(N347="nulová",J347,0)</f>
        <v>0</v>
      </c>
      <c r="BJ347" s="16" t="s">
        <v>83</v>
      </c>
      <c r="BK347" s="180">
        <f>ROUND(I347*H347,2)</f>
        <v>0</v>
      </c>
      <c r="BL347" s="16" t="s">
        <v>219</v>
      </c>
      <c r="BM347" s="179" t="s">
        <v>751</v>
      </c>
    </row>
    <row r="348" spans="1:65" s="2" customFormat="1" ht="11.25">
      <c r="A348" s="33"/>
      <c r="B348" s="34"/>
      <c r="C348" s="35"/>
      <c r="D348" s="181" t="s">
        <v>148</v>
      </c>
      <c r="E348" s="35"/>
      <c r="F348" s="182" t="s">
        <v>752</v>
      </c>
      <c r="G348" s="35"/>
      <c r="H348" s="35"/>
      <c r="I348" s="183"/>
      <c r="J348" s="35"/>
      <c r="K348" s="35"/>
      <c r="L348" s="38"/>
      <c r="M348" s="184"/>
      <c r="N348" s="185"/>
      <c r="O348" s="63"/>
      <c r="P348" s="63"/>
      <c r="Q348" s="63"/>
      <c r="R348" s="63"/>
      <c r="S348" s="63"/>
      <c r="T348" s="64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T348" s="16" t="s">
        <v>148</v>
      </c>
      <c r="AU348" s="16" t="s">
        <v>85</v>
      </c>
    </row>
    <row r="349" spans="1:65" s="2" customFormat="1" ht="55.5" customHeight="1">
      <c r="A349" s="33"/>
      <c r="B349" s="34"/>
      <c r="C349" s="168" t="s">
        <v>753</v>
      </c>
      <c r="D349" s="168" t="s">
        <v>141</v>
      </c>
      <c r="E349" s="169" t="s">
        <v>754</v>
      </c>
      <c r="F349" s="170" t="s">
        <v>455</v>
      </c>
      <c r="G349" s="171" t="s">
        <v>162</v>
      </c>
      <c r="H349" s="172">
        <v>19.260000000000002</v>
      </c>
      <c r="I349" s="173"/>
      <c r="J349" s="174">
        <f>ROUND(I349*H349,2)</f>
        <v>0</v>
      </c>
      <c r="K349" s="170" t="s">
        <v>145</v>
      </c>
      <c r="L349" s="38"/>
      <c r="M349" s="175" t="s">
        <v>20</v>
      </c>
      <c r="N349" s="176" t="s">
        <v>46</v>
      </c>
      <c r="O349" s="63"/>
      <c r="P349" s="177">
        <f>O349*H349</f>
        <v>0</v>
      </c>
      <c r="Q349" s="177">
        <v>1E-4</v>
      </c>
      <c r="R349" s="177">
        <f>Q349*H349</f>
        <v>1.9260000000000002E-3</v>
      </c>
      <c r="S349" s="177">
        <v>0</v>
      </c>
      <c r="T349" s="178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79" t="s">
        <v>219</v>
      </c>
      <c r="AT349" s="179" t="s">
        <v>141</v>
      </c>
      <c r="AU349" s="179" t="s">
        <v>85</v>
      </c>
      <c r="AY349" s="16" t="s">
        <v>138</v>
      </c>
      <c r="BE349" s="180">
        <f>IF(N349="základní",J349,0)</f>
        <v>0</v>
      </c>
      <c r="BF349" s="180">
        <f>IF(N349="snížená",J349,0)</f>
        <v>0</v>
      </c>
      <c r="BG349" s="180">
        <f>IF(N349="zákl. přenesená",J349,0)</f>
        <v>0</v>
      </c>
      <c r="BH349" s="180">
        <f>IF(N349="sníž. přenesená",J349,0)</f>
        <v>0</v>
      </c>
      <c r="BI349" s="180">
        <f>IF(N349="nulová",J349,0)</f>
        <v>0</v>
      </c>
      <c r="BJ349" s="16" t="s">
        <v>83</v>
      </c>
      <c r="BK349" s="180">
        <f>ROUND(I349*H349,2)</f>
        <v>0</v>
      </c>
      <c r="BL349" s="16" t="s">
        <v>219</v>
      </c>
      <c r="BM349" s="179" t="s">
        <v>755</v>
      </c>
    </row>
    <row r="350" spans="1:65" s="2" customFormat="1" ht="11.25">
      <c r="A350" s="33"/>
      <c r="B350" s="34"/>
      <c r="C350" s="35"/>
      <c r="D350" s="181" t="s">
        <v>148</v>
      </c>
      <c r="E350" s="35"/>
      <c r="F350" s="182" t="s">
        <v>756</v>
      </c>
      <c r="G350" s="35"/>
      <c r="H350" s="35"/>
      <c r="I350" s="183"/>
      <c r="J350" s="35"/>
      <c r="K350" s="35"/>
      <c r="L350" s="38"/>
      <c r="M350" s="184"/>
      <c r="N350" s="185"/>
      <c r="O350" s="63"/>
      <c r="P350" s="63"/>
      <c r="Q350" s="63"/>
      <c r="R350" s="63"/>
      <c r="S350" s="63"/>
      <c r="T350" s="64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T350" s="16" t="s">
        <v>148</v>
      </c>
      <c r="AU350" s="16" t="s">
        <v>85</v>
      </c>
    </row>
    <row r="351" spans="1:65" s="2" customFormat="1" ht="55.5" customHeight="1">
      <c r="A351" s="33"/>
      <c r="B351" s="34"/>
      <c r="C351" s="168" t="s">
        <v>757</v>
      </c>
      <c r="D351" s="168" t="s">
        <v>141</v>
      </c>
      <c r="E351" s="169" t="s">
        <v>758</v>
      </c>
      <c r="F351" s="170" t="s">
        <v>759</v>
      </c>
      <c r="G351" s="171" t="s">
        <v>144</v>
      </c>
      <c r="H351" s="172">
        <v>0.01</v>
      </c>
      <c r="I351" s="173"/>
      <c r="J351" s="174">
        <f>ROUND(I351*H351,2)</f>
        <v>0</v>
      </c>
      <c r="K351" s="170" t="s">
        <v>145</v>
      </c>
      <c r="L351" s="38"/>
      <c r="M351" s="175" t="s">
        <v>20</v>
      </c>
      <c r="N351" s="176" t="s">
        <v>46</v>
      </c>
      <c r="O351" s="63"/>
      <c r="P351" s="177">
        <f>O351*H351</f>
        <v>0</v>
      </c>
      <c r="Q351" s="177">
        <v>0</v>
      </c>
      <c r="R351" s="177">
        <f>Q351*H351</f>
        <v>0</v>
      </c>
      <c r="S351" s="177">
        <v>0</v>
      </c>
      <c r="T351" s="178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79" t="s">
        <v>219</v>
      </c>
      <c r="AT351" s="179" t="s">
        <v>141</v>
      </c>
      <c r="AU351" s="179" t="s">
        <v>85</v>
      </c>
      <c r="AY351" s="16" t="s">
        <v>138</v>
      </c>
      <c r="BE351" s="180">
        <f>IF(N351="základní",J351,0)</f>
        <v>0</v>
      </c>
      <c r="BF351" s="180">
        <f>IF(N351="snížená",J351,0)</f>
        <v>0</v>
      </c>
      <c r="BG351" s="180">
        <f>IF(N351="zákl. přenesená",J351,0)</f>
        <v>0</v>
      </c>
      <c r="BH351" s="180">
        <f>IF(N351="sníž. přenesená",J351,0)</f>
        <v>0</v>
      </c>
      <c r="BI351" s="180">
        <f>IF(N351="nulová",J351,0)</f>
        <v>0</v>
      </c>
      <c r="BJ351" s="16" t="s">
        <v>83</v>
      </c>
      <c r="BK351" s="180">
        <f>ROUND(I351*H351,2)</f>
        <v>0</v>
      </c>
      <c r="BL351" s="16" t="s">
        <v>219</v>
      </c>
      <c r="BM351" s="179" t="s">
        <v>760</v>
      </c>
    </row>
    <row r="352" spans="1:65" s="2" customFormat="1" ht="11.25">
      <c r="A352" s="33"/>
      <c r="B352" s="34"/>
      <c r="C352" s="35"/>
      <c r="D352" s="181" t="s">
        <v>148</v>
      </c>
      <c r="E352" s="35"/>
      <c r="F352" s="182" t="s">
        <v>761</v>
      </c>
      <c r="G352" s="35"/>
      <c r="H352" s="35"/>
      <c r="I352" s="183"/>
      <c r="J352" s="35"/>
      <c r="K352" s="35"/>
      <c r="L352" s="38"/>
      <c r="M352" s="184"/>
      <c r="N352" s="185"/>
      <c r="O352" s="63"/>
      <c r="P352" s="63"/>
      <c r="Q352" s="63"/>
      <c r="R352" s="63"/>
      <c r="S352" s="63"/>
      <c r="T352" s="64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T352" s="16" t="s">
        <v>148</v>
      </c>
      <c r="AU352" s="16" t="s">
        <v>85</v>
      </c>
    </row>
    <row r="353" spans="1:65" s="12" customFormat="1" ht="22.9" customHeight="1">
      <c r="B353" s="152"/>
      <c r="C353" s="153"/>
      <c r="D353" s="154" t="s">
        <v>74</v>
      </c>
      <c r="E353" s="166" t="s">
        <v>762</v>
      </c>
      <c r="F353" s="166" t="s">
        <v>763</v>
      </c>
      <c r="G353" s="153"/>
      <c r="H353" s="153"/>
      <c r="I353" s="156"/>
      <c r="J353" s="167">
        <f>BK353</f>
        <v>0</v>
      </c>
      <c r="K353" s="153"/>
      <c r="L353" s="158"/>
      <c r="M353" s="159"/>
      <c r="N353" s="160"/>
      <c r="O353" s="160"/>
      <c r="P353" s="161">
        <f>SUM(P354:P363)</f>
        <v>0</v>
      </c>
      <c r="Q353" s="160"/>
      <c r="R353" s="161">
        <f>SUM(R354:R363)</f>
        <v>1.4400000000000001E-3</v>
      </c>
      <c r="S353" s="160"/>
      <c r="T353" s="162">
        <f>SUM(T354:T363)</f>
        <v>1.3500000000000001E-3</v>
      </c>
      <c r="AR353" s="163" t="s">
        <v>85</v>
      </c>
      <c r="AT353" s="164" t="s">
        <v>74</v>
      </c>
      <c r="AU353" s="164" t="s">
        <v>83</v>
      </c>
      <c r="AY353" s="163" t="s">
        <v>138</v>
      </c>
      <c r="BK353" s="165">
        <f>SUM(BK354:BK363)</f>
        <v>0</v>
      </c>
    </row>
    <row r="354" spans="1:65" s="2" customFormat="1" ht="21.75" customHeight="1">
      <c r="A354" s="33"/>
      <c r="B354" s="34"/>
      <c r="C354" s="168" t="s">
        <v>764</v>
      </c>
      <c r="D354" s="168" t="s">
        <v>141</v>
      </c>
      <c r="E354" s="169" t="s">
        <v>765</v>
      </c>
      <c r="F354" s="170" t="s">
        <v>766</v>
      </c>
      <c r="G354" s="171" t="s">
        <v>212</v>
      </c>
      <c r="H354" s="172">
        <v>3</v>
      </c>
      <c r="I354" s="173"/>
      <c r="J354" s="174">
        <f>ROUND(I354*H354,2)</f>
        <v>0</v>
      </c>
      <c r="K354" s="170" t="s">
        <v>145</v>
      </c>
      <c r="L354" s="38"/>
      <c r="M354" s="175" t="s">
        <v>20</v>
      </c>
      <c r="N354" s="176" t="s">
        <v>46</v>
      </c>
      <c r="O354" s="63"/>
      <c r="P354" s="177">
        <f>O354*H354</f>
        <v>0</v>
      </c>
      <c r="Q354" s="177">
        <v>9.0000000000000006E-5</v>
      </c>
      <c r="R354" s="177">
        <f>Q354*H354</f>
        <v>2.7E-4</v>
      </c>
      <c r="S354" s="177">
        <v>4.4999999999999999E-4</v>
      </c>
      <c r="T354" s="178">
        <f>S354*H354</f>
        <v>1.3500000000000001E-3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79" t="s">
        <v>219</v>
      </c>
      <c r="AT354" s="179" t="s">
        <v>141</v>
      </c>
      <c r="AU354" s="179" t="s">
        <v>85</v>
      </c>
      <c r="AY354" s="16" t="s">
        <v>138</v>
      </c>
      <c r="BE354" s="180">
        <f>IF(N354="základní",J354,0)</f>
        <v>0</v>
      </c>
      <c r="BF354" s="180">
        <f>IF(N354="snížená",J354,0)</f>
        <v>0</v>
      </c>
      <c r="BG354" s="180">
        <f>IF(N354="zákl. přenesená",J354,0)</f>
        <v>0</v>
      </c>
      <c r="BH354" s="180">
        <f>IF(N354="sníž. přenesená",J354,0)</f>
        <v>0</v>
      </c>
      <c r="BI354" s="180">
        <f>IF(N354="nulová",J354,0)</f>
        <v>0</v>
      </c>
      <c r="BJ354" s="16" t="s">
        <v>83</v>
      </c>
      <c r="BK354" s="180">
        <f>ROUND(I354*H354,2)</f>
        <v>0</v>
      </c>
      <c r="BL354" s="16" t="s">
        <v>219</v>
      </c>
      <c r="BM354" s="179" t="s">
        <v>767</v>
      </c>
    </row>
    <row r="355" spans="1:65" s="2" customFormat="1" ht="11.25">
      <c r="A355" s="33"/>
      <c r="B355" s="34"/>
      <c r="C355" s="35"/>
      <c r="D355" s="181" t="s">
        <v>148</v>
      </c>
      <c r="E355" s="35"/>
      <c r="F355" s="182" t="s">
        <v>768</v>
      </c>
      <c r="G355" s="35"/>
      <c r="H355" s="35"/>
      <c r="I355" s="183"/>
      <c r="J355" s="35"/>
      <c r="K355" s="35"/>
      <c r="L355" s="38"/>
      <c r="M355" s="184"/>
      <c r="N355" s="185"/>
      <c r="O355" s="63"/>
      <c r="P355" s="63"/>
      <c r="Q355" s="63"/>
      <c r="R355" s="63"/>
      <c r="S355" s="63"/>
      <c r="T355" s="64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T355" s="16" t="s">
        <v>148</v>
      </c>
      <c r="AU355" s="16" t="s">
        <v>85</v>
      </c>
    </row>
    <row r="356" spans="1:65" s="2" customFormat="1" ht="37.9" customHeight="1">
      <c r="A356" s="33"/>
      <c r="B356" s="34"/>
      <c r="C356" s="168" t="s">
        <v>769</v>
      </c>
      <c r="D356" s="168" t="s">
        <v>141</v>
      </c>
      <c r="E356" s="169" t="s">
        <v>770</v>
      </c>
      <c r="F356" s="170" t="s">
        <v>771</v>
      </c>
      <c r="G356" s="171" t="s">
        <v>212</v>
      </c>
      <c r="H356" s="172">
        <v>3</v>
      </c>
      <c r="I356" s="173"/>
      <c r="J356" s="174">
        <f>ROUND(I356*H356,2)</f>
        <v>0</v>
      </c>
      <c r="K356" s="170" t="s">
        <v>145</v>
      </c>
      <c r="L356" s="38"/>
      <c r="M356" s="175" t="s">
        <v>20</v>
      </c>
      <c r="N356" s="176" t="s">
        <v>46</v>
      </c>
      <c r="O356" s="63"/>
      <c r="P356" s="177">
        <f>O356*H356</f>
        <v>0</v>
      </c>
      <c r="Q356" s="177">
        <v>1.3999999999999999E-4</v>
      </c>
      <c r="R356" s="177">
        <f>Q356*H356</f>
        <v>4.1999999999999996E-4</v>
      </c>
      <c r="S356" s="177">
        <v>0</v>
      </c>
      <c r="T356" s="178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79" t="s">
        <v>219</v>
      </c>
      <c r="AT356" s="179" t="s">
        <v>141</v>
      </c>
      <c r="AU356" s="179" t="s">
        <v>85</v>
      </c>
      <c r="AY356" s="16" t="s">
        <v>138</v>
      </c>
      <c r="BE356" s="180">
        <f>IF(N356="základní",J356,0)</f>
        <v>0</v>
      </c>
      <c r="BF356" s="180">
        <f>IF(N356="snížená",J356,0)</f>
        <v>0</v>
      </c>
      <c r="BG356" s="180">
        <f>IF(N356="zákl. přenesená",J356,0)</f>
        <v>0</v>
      </c>
      <c r="BH356" s="180">
        <f>IF(N356="sníž. přenesená",J356,0)</f>
        <v>0</v>
      </c>
      <c r="BI356" s="180">
        <f>IF(N356="nulová",J356,0)</f>
        <v>0</v>
      </c>
      <c r="BJ356" s="16" t="s">
        <v>83</v>
      </c>
      <c r="BK356" s="180">
        <f>ROUND(I356*H356,2)</f>
        <v>0</v>
      </c>
      <c r="BL356" s="16" t="s">
        <v>219</v>
      </c>
      <c r="BM356" s="179" t="s">
        <v>772</v>
      </c>
    </row>
    <row r="357" spans="1:65" s="2" customFormat="1" ht="11.25">
      <c r="A357" s="33"/>
      <c r="B357" s="34"/>
      <c r="C357" s="35"/>
      <c r="D357" s="181" t="s">
        <v>148</v>
      </c>
      <c r="E357" s="35"/>
      <c r="F357" s="182" t="s">
        <v>773</v>
      </c>
      <c r="G357" s="35"/>
      <c r="H357" s="35"/>
      <c r="I357" s="183"/>
      <c r="J357" s="35"/>
      <c r="K357" s="35"/>
      <c r="L357" s="38"/>
      <c r="M357" s="184"/>
      <c r="N357" s="185"/>
      <c r="O357" s="63"/>
      <c r="P357" s="63"/>
      <c r="Q357" s="63"/>
      <c r="R357" s="63"/>
      <c r="S357" s="63"/>
      <c r="T357" s="64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T357" s="16" t="s">
        <v>148</v>
      </c>
      <c r="AU357" s="16" t="s">
        <v>85</v>
      </c>
    </row>
    <row r="358" spans="1:65" s="2" customFormat="1" ht="24.2" customHeight="1">
      <c r="A358" s="33"/>
      <c r="B358" s="34"/>
      <c r="C358" s="168" t="s">
        <v>774</v>
      </c>
      <c r="D358" s="168" t="s">
        <v>141</v>
      </c>
      <c r="E358" s="169" t="s">
        <v>775</v>
      </c>
      <c r="F358" s="170" t="s">
        <v>776</v>
      </c>
      <c r="G358" s="171" t="s">
        <v>212</v>
      </c>
      <c r="H358" s="172">
        <v>3</v>
      </c>
      <c r="I358" s="173"/>
      <c r="J358" s="174">
        <f>ROUND(I358*H358,2)</f>
        <v>0</v>
      </c>
      <c r="K358" s="170" t="s">
        <v>145</v>
      </c>
      <c r="L358" s="38"/>
      <c r="M358" s="175" t="s">
        <v>20</v>
      </c>
      <c r="N358" s="176" t="s">
        <v>46</v>
      </c>
      <c r="O358" s="63"/>
      <c r="P358" s="177">
        <f>O358*H358</f>
        <v>0</v>
      </c>
      <c r="Q358" s="177">
        <v>2.1000000000000001E-4</v>
      </c>
      <c r="R358" s="177">
        <f>Q358*H358</f>
        <v>6.3000000000000003E-4</v>
      </c>
      <c r="S358" s="177">
        <v>0</v>
      </c>
      <c r="T358" s="178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79" t="s">
        <v>219</v>
      </c>
      <c r="AT358" s="179" t="s">
        <v>141</v>
      </c>
      <c r="AU358" s="179" t="s">
        <v>85</v>
      </c>
      <c r="AY358" s="16" t="s">
        <v>138</v>
      </c>
      <c r="BE358" s="180">
        <f>IF(N358="základní",J358,0)</f>
        <v>0</v>
      </c>
      <c r="BF358" s="180">
        <f>IF(N358="snížená",J358,0)</f>
        <v>0</v>
      </c>
      <c r="BG358" s="180">
        <f>IF(N358="zákl. přenesená",J358,0)</f>
        <v>0</v>
      </c>
      <c r="BH358" s="180">
        <f>IF(N358="sníž. přenesená",J358,0)</f>
        <v>0</v>
      </c>
      <c r="BI358" s="180">
        <f>IF(N358="nulová",J358,0)</f>
        <v>0</v>
      </c>
      <c r="BJ358" s="16" t="s">
        <v>83</v>
      </c>
      <c r="BK358" s="180">
        <f>ROUND(I358*H358,2)</f>
        <v>0</v>
      </c>
      <c r="BL358" s="16" t="s">
        <v>219</v>
      </c>
      <c r="BM358" s="179" t="s">
        <v>777</v>
      </c>
    </row>
    <row r="359" spans="1:65" s="2" customFormat="1" ht="11.25">
      <c r="A359" s="33"/>
      <c r="B359" s="34"/>
      <c r="C359" s="35"/>
      <c r="D359" s="181" t="s">
        <v>148</v>
      </c>
      <c r="E359" s="35"/>
      <c r="F359" s="182" t="s">
        <v>778</v>
      </c>
      <c r="G359" s="35"/>
      <c r="H359" s="35"/>
      <c r="I359" s="183"/>
      <c r="J359" s="35"/>
      <c r="K359" s="35"/>
      <c r="L359" s="38"/>
      <c r="M359" s="184"/>
      <c r="N359" s="185"/>
      <c r="O359" s="63"/>
      <c r="P359" s="63"/>
      <c r="Q359" s="63"/>
      <c r="R359" s="63"/>
      <c r="S359" s="63"/>
      <c r="T359" s="64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T359" s="16" t="s">
        <v>148</v>
      </c>
      <c r="AU359" s="16" t="s">
        <v>85</v>
      </c>
    </row>
    <row r="360" spans="1:65" s="2" customFormat="1" ht="24.2" customHeight="1">
      <c r="A360" s="33"/>
      <c r="B360" s="34"/>
      <c r="C360" s="168" t="s">
        <v>779</v>
      </c>
      <c r="D360" s="168" t="s">
        <v>141</v>
      </c>
      <c r="E360" s="169" t="s">
        <v>780</v>
      </c>
      <c r="F360" s="170" t="s">
        <v>781</v>
      </c>
      <c r="G360" s="171" t="s">
        <v>212</v>
      </c>
      <c r="H360" s="172">
        <v>6</v>
      </c>
      <c r="I360" s="173"/>
      <c r="J360" s="174">
        <f>ROUND(I360*H360,2)</f>
        <v>0</v>
      </c>
      <c r="K360" s="170" t="s">
        <v>145</v>
      </c>
      <c r="L360" s="38"/>
      <c r="M360" s="175" t="s">
        <v>20</v>
      </c>
      <c r="N360" s="176" t="s">
        <v>46</v>
      </c>
      <c r="O360" s="63"/>
      <c r="P360" s="177">
        <f>O360*H360</f>
        <v>0</v>
      </c>
      <c r="Q360" s="177">
        <v>2.0000000000000002E-5</v>
      </c>
      <c r="R360" s="177">
        <f>Q360*H360</f>
        <v>1.2000000000000002E-4</v>
      </c>
      <c r="S360" s="177">
        <v>0</v>
      </c>
      <c r="T360" s="178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79" t="s">
        <v>219</v>
      </c>
      <c r="AT360" s="179" t="s">
        <v>141</v>
      </c>
      <c r="AU360" s="179" t="s">
        <v>85</v>
      </c>
      <c r="AY360" s="16" t="s">
        <v>138</v>
      </c>
      <c r="BE360" s="180">
        <f>IF(N360="základní",J360,0)</f>
        <v>0</v>
      </c>
      <c r="BF360" s="180">
        <f>IF(N360="snížená",J360,0)</f>
        <v>0</v>
      </c>
      <c r="BG360" s="180">
        <f>IF(N360="zákl. přenesená",J360,0)</f>
        <v>0</v>
      </c>
      <c r="BH360" s="180">
        <f>IF(N360="sníž. přenesená",J360,0)</f>
        <v>0</v>
      </c>
      <c r="BI360" s="180">
        <f>IF(N360="nulová",J360,0)</f>
        <v>0</v>
      </c>
      <c r="BJ360" s="16" t="s">
        <v>83</v>
      </c>
      <c r="BK360" s="180">
        <f>ROUND(I360*H360,2)</f>
        <v>0</v>
      </c>
      <c r="BL360" s="16" t="s">
        <v>219</v>
      </c>
      <c r="BM360" s="179" t="s">
        <v>782</v>
      </c>
    </row>
    <row r="361" spans="1:65" s="2" customFormat="1" ht="11.25">
      <c r="A361" s="33"/>
      <c r="B361" s="34"/>
      <c r="C361" s="35"/>
      <c r="D361" s="181" t="s">
        <v>148</v>
      </c>
      <c r="E361" s="35"/>
      <c r="F361" s="182" t="s">
        <v>783</v>
      </c>
      <c r="G361" s="35"/>
      <c r="H361" s="35"/>
      <c r="I361" s="183"/>
      <c r="J361" s="35"/>
      <c r="K361" s="35"/>
      <c r="L361" s="38"/>
      <c r="M361" s="184"/>
      <c r="N361" s="185"/>
      <c r="O361" s="63"/>
      <c r="P361" s="63"/>
      <c r="Q361" s="63"/>
      <c r="R361" s="63"/>
      <c r="S361" s="63"/>
      <c r="T361" s="64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T361" s="16" t="s">
        <v>148</v>
      </c>
      <c r="AU361" s="16" t="s">
        <v>85</v>
      </c>
    </row>
    <row r="362" spans="1:65" s="2" customFormat="1" ht="55.5" customHeight="1">
      <c r="A362" s="33"/>
      <c r="B362" s="34"/>
      <c r="C362" s="168" t="s">
        <v>784</v>
      </c>
      <c r="D362" s="168" t="s">
        <v>141</v>
      </c>
      <c r="E362" s="169" t="s">
        <v>785</v>
      </c>
      <c r="F362" s="170" t="s">
        <v>786</v>
      </c>
      <c r="G362" s="171" t="s">
        <v>144</v>
      </c>
      <c r="H362" s="172">
        <v>1E-3</v>
      </c>
      <c r="I362" s="173"/>
      <c r="J362" s="174">
        <f>ROUND(I362*H362,2)</f>
        <v>0</v>
      </c>
      <c r="K362" s="170" t="s">
        <v>145</v>
      </c>
      <c r="L362" s="38"/>
      <c r="M362" s="175" t="s">
        <v>20</v>
      </c>
      <c r="N362" s="176" t="s">
        <v>46</v>
      </c>
      <c r="O362" s="63"/>
      <c r="P362" s="177">
        <f>O362*H362</f>
        <v>0</v>
      </c>
      <c r="Q362" s="177">
        <v>0</v>
      </c>
      <c r="R362" s="177">
        <f>Q362*H362</f>
        <v>0</v>
      </c>
      <c r="S362" s="177">
        <v>0</v>
      </c>
      <c r="T362" s="178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79" t="s">
        <v>219</v>
      </c>
      <c r="AT362" s="179" t="s">
        <v>141</v>
      </c>
      <c r="AU362" s="179" t="s">
        <v>85</v>
      </c>
      <c r="AY362" s="16" t="s">
        <v>138</v>
      </c>
      <c r="BE362" s="180">
        <f>IF(N362="základní",J362,0)</f>
        <v>0</v>
      </c>
      <c r="BF362" s="180">
        <f>IF(N362="snížená",J362,0)</f>
        <v>0</v>
      </c>
      <c r="BG362" s="180">
        <f>IF(N362="zákl. přenesená",J362,0)</f>
        <v>0</v>
      </c>
      <c r="BH362" s="180">
        <f>IF(N362="sníž. přenesená",J362,0)</f>
        <v>0</v>
      </c>
      <c r="BI362" s="180">
        <f>IF(N362="nulová",J362,0)</f>
        <v>0</v>
      </c>
      <c r="BJ362" s="16" t="s">
        <v>83</v>
      </c>
      <c r="BK362" s="180">
        <f>ROUND(I362*H362,2)</f>
        <v>0</v>
      </c>
      <c r="BL362" s="16" t="s">
        <v>219</v>
      </c>
      <c r="BM362" s="179" t="s">
        <v>787</v>
      </c>
    </row>
    <row r="363" spans="1:65" s="2" customFormat="1" ht="11.25">
      <c r="A363" s="33"/>
      <c r="B363" s="34"/>
      <c r="C363" s="35"/>
      <c r="D363" s="181" t="s">
        <v>148</v>
      </c>
      <c r="E363" s="35"/>
      <c r="F363" s="182" t="s">
        <v>788</v>
      </c>
      <c r="G363" s="35"/>
      <c r="H363" s="35"/>
      <c r="I363" s="183"/>
      <c r="J363" s="35"/>
      <c r="K363" s="35"/>
      <c r="L363" s="38"/>
      <c r="M363" s="184"/>
      <c r="N363" s="185"/>
      <c r="O363" s="63"/>
      <c r="P363" s="63"/>
      <c r="Q363" s="63"/>
      <c r="R363" s="63"/>
      <c r="S363" s="63"/>
      <c r="T363" s="64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T363" s="16" t="s">
        <v>148</v>
      </c>
      <c r="AU363" s="16" t="s">
        <v>85</v>
      </c>
    </row>
    <row r="364" spans="1:65" s="12" customFormat="1" ht="22.9" customHeight="1">
      <c r="B364" s="152"/>
      <c r="C364" s="153"/>
      <c r="D364" s="154" t="s">
        <v>74</v>
      </c>
      <c r="E364" s="166" t="s">
        <v>789</v>
      </c>
      <c r="F364" s="166" t="s">
        <v>790</v>
      </c>
      <c r="G364" s="153"/>
      <c r="H364" s="153"/>
      <c r="I364" s="156"/>
      <c r="J364" s="167">
        <f>BK364</f>
        <v>0</v>
      </c>
      <c r="K364" s="153"/>
      <c r="L364" s="158"/>
      <c r="M364" s="159"/>
      <c r="N364" s="160"/>
      <c r="O364" s="160"/>
      <c r="P364" s="161">
        <f>SUM(P365:P374)</f>
        <v>0</v>
      </c>
      <c r="Q364" s="160"/>
      <c r="R364" s="161">
        <f>SUM(R365:R374)</f>
        <v>6.6869999999999999E-2</v>
      </c>
      <c r="S364" s="160"/>
      <c r="T364" s="162">
        <f>SUM(T365:T374)</f>
        <v>6.8544000000000008E-2</v>
      </c>
      <c r="AR364" s="163" t="s">
        <v>85</v>
      </c>
      <c r="AT364" s="164" t="s">
        <v>74</v>
      </c>
      <c r="AU364" s="164" t="s">
        <v>83</v>
      </c>
      <c r="AY364" s="163" t="s">
        <v>138</v>
      </c>
      <c r="BK364" s="165">
        <f>SUM(BK365:BK374)</f>
        <v>0</v>
      </c>
    </row>
    <row r="365" spans="1:65" s="2" customFormat="1" ht="16.5" customHeight="1">
      <c r="A365" s="33"/>
      <c r="B365" s="34"/>
      <c r="C365" s="168" t="s">
        <v>791</v>
      </c>
      <c r="D365" s="168" t="s">
        <v>141</v>
      </c>
      <c r="E365" s="169" t="s">
        <v>792</v>
      </c>
      <c r="F365" s="170" t="s">
        <v>793</v>
      </c>
      <c r="G365" s="171" t="s">
        <v>157</v>
      </c>
      <c r="H365" s="172">
        <v>2.88</v>
      </c>
      <c r="I365" s="173"/>
      <c r="J365" s="174">
        <f>ROUND(I365*H365,2)</f>
        <v>0</v>
      </c>
      <c r="K365" s="170" t="s">
        <v>145</v>
      </c>
      <c r="L365" s="38"/>
      <c r="M365" s="175" t="s">
        <v>20</v>
      </c>
      <c r="N365" s="176" t="s">
        <v>46</v>
      </c>
      <c r="O365" s="63"/>
      <c r="P365" s="177">
        <f>O365*H365</f>
        <v>0</v>
      </c>
      <c r="Q365" s="177">
        <v>0</v>
      </c>
      <c r="R365" s="177">
        <f>Q365*H365</f>
        <v>0</v>
      </c>
      <c r="S365" s="177">
        <v>2.3800000000000002E-2</v>
      </c>
      <c r="T365" s="178">
        <f>S365*H365</f>
        <v>6.8544000000000008E-2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79" t="s">
        <v>219</v>
      </c>
      <c r="AT365" s="179" t="s">
        <v>141</v>
      </c>
      <c r="AU365" s="179" t="s">
        <v>85</v>
      </c>
      <c r="AY365" s="16" t="s">
        <v>138</v>
      </c>
      <c r="BE365" s="180">
        <f>IF(N365="základní",J365,0)</f>
        <v>0</v>
      </c>
      <c r="BF365" s="180">
        <f>IF(N365="snížená",J365,0)</f>
        <v>0</v>
      </c>
      <c r="BG365" s="180">
        <f>IF(N365="zákl. přenesená",J365,0)</f>
        <v>0</v>
      </c>
      <c r="BH365" s="180">
        <f>IF(N365="sníž. přenesená",J365,0)</f>
        <v>0</v>
      </c>
      <c r="BI365" s="180">
        <f>IF(N365="nulová",J365,0)</f>
        <v>0</v>
      </c>
      <c r="BJ365" s="16" t="s">
        <v>83</v>
      </c>
      <c r="BK365" s="180">
        <f>ROUND(I365*H365,2)</f>
        <v>0</v>
      </c>
      <c r="BL365" s="16" t="s">
        <v>219</v>
      </c>
      <c r="BM365" s="179" t="s">
        <v>794</v>
      </c>
    </row>
    <row r="366" spans="1:65" s="2" customFormat="1" ht="11.25">
      <c r="A366" s="33"/>
      <c r="B366" s="34"/>
      <c r="C366" s="35"/>
      <c r="D366" s="181" t="s">
        <v>148</v>
      </c>
      <c r="E366" s="35"/>
      <c r="F366" s="182" t="s">
        <v>795</v>
      </c>
      <c r="G366" s="35"/>
      <c r="H366" s="35"/>
      <c r="I366" s="183"/>
      <c r="J366" s="35"/>
      <c r="K366" s="35"/>
      <c r="L366" s="38"/>
      <c r="M366" s="184"/>
      <c r="N366" s="185"/>
      <c r="O366" s="63"/>
      <c r="P366" s="63"/>
      <c r="Q366" s="63"/>
      <c r="R366" s="63"/>
      <c r="S366" s="63"/>
      <c r="T366" s="64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T366" s="16" t="s">
        <v>148</v>
      </c>
      <c r="AU366" s="16" t="s">
        <v>85</v>
      </c>
    </row>
    <row r="367" spans="1:65" s="2" customFormat="1" ht="49.15" customHeight="1">
      <c r="A367" s="33"/>
      <c r="B367" s="34"/>
      <c r="C367" s="168" t="s">
        <v>796</v>
      </c>
      <c r="D367" s="168" t="s">
        <v>141</v>
      </c>
      <c r="E367" s="169" t="s">
        <v>797</v>
      </c>
      <c r="F367" s="170" t="s">
        <v>798</v>
      </c>
      <c r="G367" s="171" t="s">
        <v>212</v>
      </c>
      <c r="H367" s="172">
        <v>3</v>
      </c>
      <c r="I367" s="173"/>
      <c r="J367" s="174">
        <f>ROUND(I367*H367,2)</f>
        <v>0</v>
      </c>
      <c r="K367" s="170" t="s">
        <v>145</v>
      </c>
      <c r="L367" s="38"/>
      <c r="M367" s="175" t="s">
        <v>20</v>
      </c>
      <c r="N367" s="176" t="s">
        <v>46</v>
      </c>
      <c r="O367" s="63"/>
      <c r="P367" s="177">
        <f>O367*H367</f>
        <v>0</v>
      </c>
      <c r="Q367" s="177">
        <v>2.2290000000000001E-2</v>
      </c>
      <c r="R367" s="177">
        <f>Q367*H367</f>
        <v>6.6869999999999999E-2</v>
      </c>
      <c r="S367" s="177">
        <v>0</v>
      </c>
      <c r="T367" s="178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79" t="s">
        <v>219</v>
      </c>
      <c r="AT367" s="179" t="s">
        <v>141</v>
      </c>
      <c r="AU367" s="179" t="s">
        <v>85</v>
      </c>
      <c r="AY367" s="16" t="s">
        <v>138</v>
      </c>
      <c r="BE367" s="180">
        <f>IF(N367="základní",J367,0)</f>
        <v>0</v>
      </c>
      <c r="BF367" s="180">
        <f>IF(N367="snížená",J367,0)</f>
        <v>0</v>
      </c>
      <c r="BG367" s="180">
        <f>IF(N367="zákl. přenesená",J367,0)</f>
        <v>0</v>
      </c>
      <c r="BH367" s="180">
        <f>IF(N367="sníž. přenesená",J367,0)</f>
        <v>0</v>
      </c>
      <c r="BI367" s="180">
        <f>IF(N367="nulová",J367,0)</f>
        <v>0</v>
      </c>
      <c r="BJ367" s="16" t="s">
        <v>83</v>
      </c>
      <c r="BK367" s="180">
        <f>ROUND(I367*H367,2)</f>
        <v>0</v>
      </c>
      <c r="BL367" s="16" t="s">
        <v>219</v>
      </c>
      <c r="BM367" s="179" t="s">
        <v>799</v>
      </c>
    </row>
    <row r="368" spans="1:65" s="2" customFormat="1" ht="11.25">
      <c r="A368" s="33"/>
      <c r="B368" s="34"/>
      <c r="C368" s="35"/>
      <c r="D368" s="181" t="s">
        <v>148</v>
      </c>
      <c r="E368" s="35"/>
      <c r="F368" s="182" t="s">
        <v>800</v>
      </c>
      <c r="G368" s="35"/>
      <c r="H368" s="35"/>
      <c r="I368" s="183"/>
      <c r="J368" s="35"/>
      <c r="K368" s="35"/>
      <c r="L368" s="38"/>
      <c r="M368" s="184"/>
      <c r="N368" s="185"/>
      <c r="O368" s="63"/>
      <c r="P368" s="63"/>
      <c r="Q368" s="63"/>
      <c r="R368" s="63"/>
      <c r="S368" s="63"/>
      <c r="T368" s="64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T368" s="16" t="s">
        <v>148</v>
      </c>
      <c r="AU368" s="16" t="s">
        <v>85</v>
      </c>
    </row>
    <row r="369" spans="1:65" s="2" customFormat="1" ht="37.9" customHeight="1">
      <c r="A369" s="33"/>
      <c r="B369" s="34"/>
      <c r="C369" s="168" t="s">
        <v>801</v>
      </c>
      <c r="D369" s="168" t="s">
        <v>141</v>
      </c>
      <c r="E369" s="169" t="s">
        <v>802</v>
      </c>
      <c r="F369" s="170" t="s">
        <v>803</v>
      </c>
      <c r="G369" s="171" t="s">
        <v>538</v>
      </c>
      <c r="H369" s="172">
        <v>1</v>
      </c>
      <c r="I369" s="173"/>
      <c r="J369" s="174">
        <f>ROUND(I369*H369,2)</f>
        <v>0</v>
      </c>
      <c r="K369" s="170" t="s">
        <v>145</v>
      </c>
      <c r="L369" s="38"/>
      <c r="M369" s="175" t="s">
        <v>20</v>
      </c>
      <c r="N369" s="176" t="s">
        <v>46</v>
      </c>
      <c r="O369" s="63"/>
      <c r="P369" s="177">
        <f>O369*H369</f>
        <v>0</v>
      </c>
      <c r="Q369" s="177">
        <v>0</v>
      </c>
      <c r="R369" s="177">
        <f>Q369*H369</f>
        <v>0</v>
      </c>
      <c r="S369" s="177">
        <v>0</v>
      </c>
      <c r="T369" s="178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79" t="s">
        <v>219</v>
      </c>
      <c r="AT369" s="179" t="s">
        <v>141</v>
      </c>
      <c r="AU369" s="179" t="s">
        <v>85</v>
      </c>
      <c r="AY369" s="16" t="s">
        <v>138</v>
      </c>
      <c r="BE369" s="180">
        <f>IF(N369="základní",J369,0)</f>
        <v>0</v>
      </c>
      <c r="BF369" s="180">
        <f>IF(N369="snížená",J369,0)</f>
        <v>0</v>
      </c>
      <c r="BG369" s="180">
        <f>IF(N369="zákl. přenesená",J369,0)</f>
        <v>0</v>
      </c>
      <c r="BH369" s="180">
        <f>IF(N369="sníž. přenesená",J369,0)</f>
        <v>0</v>
      </c>
      <c r="BI369" s="180">
        <f>IF(N369="nulová",J369,0)</f>
        <v>0</v>
      </c>
      <c r="BJ369" s="16" t="s">
        <v>83</v>
      </c>
      <c r="BK369" s="180">
        <f>ROUND(I369*H369,2)</f>
        <v>0</v>
      </c>
      <c r="BL369" s="16" t="s">
        <v>219</v>
      </c>
      <c r="BM369" s="179" t="s">
        <v>804</v>
      </c>
    </row>
    <row r="370" spans="1:65" s="2" customFormat="1" ht="11.25">
      <c r="A370" s="33"/>
      <c r="B370" s="34"/>
      <c r="C370" s="35"/>
      <c r="D370" s="181" t="s">
        <v>148</v>
      </c>
      <c r="E370" s="35"/>
      <c r="F370" s="182" t="s">
        <v>805</v>
      </c>
      <c r="G370" s="35"/>
      <c r="H370" s="35"/>
      <c r="I370" s="183"/>
      <c r="J370" s="35"/>
      <c r="K370" s="35"/>
      <c r="L370" s="38"/>
      <c r="M370" s="184"/>
      <c r="N370" s="185"/>
      <c r="O370" s="63"/>
      <c r="P370" s="63"/>
      <c r="Q370" s="63"/>
      <c r="R370" s="63"/>
      <c r="S370" s="63"/>
      <c r="T370" s="64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T370" s="16" t="s">
        <v>148</v>
      </c>
      <c r="AU370" s="16" t="s">
        <v>85</v>
      </c>
    </row>
    <row r="371" spans="1:65" s="2" customFormat="1" ht="24.2" customHeight="1">
      <c r="A371" s="33"/>
      <c r="B371" s="34"/>
      <c r="C371" s="168" t="s">
        <v>806</v>
      </c>
      <c r="D371" s="168" t="s">
        <v>141</v>
      </c>
      <c r="E371" s="169" t="s">
        <v>807</v>
      </c>
      <c r="F371" s="170" t="s">
        <v>808</v>
      </c>
      <c r="G371" s="171" t="s">
        <v>538</v>
      </c>
      <c r="H371" s="172">
        <v>1</v>
      </c>
      <c r="I371" s="173"/>
      <c r="J371" s="174">
        <f>ROUND(I371*H371,2)</f>
        <v>0</v>
      </c>
      <c r="K371" s="170" t="s">
        <v>145</v>
      </c>
      <c r="L371" s="38"/>
      <c r="M371" s="175" t="s">
        <v>20</v>
      </c>
      <c r="N371" s="176" t="s">
        <v>46</v>
      </c>
      <c r="O371" s="63"/>
      <c r="P371" s="177">
        <f>O371*H371</f>
        <v>0</v>
      </c>
      <c r="Q371" s="177">
        <v>0</v>
      </c>
      <c r="R371" s="177">
        <f>Q371*H371</f>
        <v>0</v>
      </c>
      <c r="S371" s="177">
        <v>0</v>
      </c>
      <c r="T371" s="178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79" t="s">
        <v>219</v>
      </c>
      <c r="AT371" s="179" t="s">
        <v>141</v>
      </c>
      <c r="AU371" s="179" t="s">
        <v>85</v>
      </c>
      <c r="AY371" s="16" t="s">
        <v>138</v>
      </c>
      <c r="BE371" s="180">
        <f>IF(N371="základní",J371,0)</f>
        <v>0</v>
      </c>
      <c r="BF371" s="180">
        <f>IF(N371="snížená",J371,0)</f>
        <v>0</v>
      </c>
      <c r="BG371" s="180">
        <f>IF(N371="zákl. přenesená",J371,0)</f>
        <v>0</v>
      </c>
      <c r="BH371" s="180">
        <f>IF(N371="sníž. přenesená",J371,0)</f>
        <v>0</v>
      </c>
      <c r="BI371" s="180">
        <f>IF(N371="nulová",J371,0)</f>
        <v>0</v>
      </c>
      <c r="BJ371" s="16" t="s">
        <v>83</v>
      </c>
      <c r="BK371" s="180">
        <f>ROUND(I371*H371,2)</f>
        <v>0</v>
      </c>
      <c r="BL371" s="16" t="s">
        <v>219</v>
      </c>
      <c r="BM371" s="179" t="s">
        <v>809</v>
      </c>
    </row>
    <row r="372" spans="1:65" s="2" customFormat="1" ht="11.25">
      <c r="A372" s="33"/>
      <c r="B372" s="34"/>
      <c r="C372" s="35"/>
      <c r="D372" s="181" t="s">
        <v>148</v>
      </c>
      <c r="E372" s="35"/>
      <c r="F372" s="182" t="s">
        <v>810</v>
      </c>
      <c r="G372" s="35"/>
      <c r="H372" s="35"/>
      <c r="I372" s="183"/>
      <c r="J372" s="35"/>
      <c r="K372" s="35"/>
      <c r="L372" s="38"/>
      <c r="M372" s="184"/>
      <c r="N372" s="185"/>
      <c r="O372" s="63"/>
      <c r="P372" s="63"/>
      <c r="Q372" s="63"/>
      <c r="R372" s="63"/>
      <c r="S372" s="63"/>
      <c r="T372" s="64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T372" s="16" t="s">
        <v>148</v>
      </c>
      <c r="AU372" s="16" t="s">
        <v>85</v>
      </c>
    </row>
    <row r="373" spans="1:65" s="2" customFormat="1" ht="55.5" customHeight="1">
      <c r="A373" s="33"/>
      <c r="B373" s="34"/>
      <c r="C373" s="168" t="s">
        <v>811</v>
      </c>
      <c r="D373" s="168" t="s">
        <v>141</v>
      </c>
      <c r="E373" s="169" t="s">
        <v>812</v>
      </c>
      <c r="F373" s="170" t="s">
        <v>813</v>
      </c>
      <c r="G373" s="171" t="s">
        <v>144</v>
      </c>
      <c r="H373" s="172">
        <v>6.7000000000000004E-2</v>
      </c>
      <c r="I373" s="173"/>
      <c r="J373" s="174">
        <f>ROUND(I373*H373,2)</f>
        <v>0</v>
      </c>
      <c r="K373" s="170" t="s">
        <v>145</v>
      </c>
      <c r="L373" s="38"/>
      <c r="M373" s="175" t="s">
        <v>20</v>
      </c>
      <c r="N373" s="176" t="s">
        <v>46</v>
      </c>
      <c r="O373" s="63"/>
      <c r="P373" s="177">
        <f>O373*H373</f>
        <v>0</v>
      </c>
      <c r="Q373" s="177">
        <v>0</v>
      </c>
      <c r="R373" s="177">
        <f>Q373*H373</f>
        <v>0</v>
      </c>
      <c r="S373" s="177">
        <v>0</v>
      </c>
      <c r="T373" s="178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79" t="s">
        <v>219</v>
      </c>
      <c r="AT373" s="179" t="s">
        <v>141</v>
      </c>
      <c r="AU373" s="179" t="s">
        <v>85</v>
      </c>
      <c r="AY373" s="16" t="s">
        <v>138</v>
      </c>
      <c r="BE373" s="180">
        <f>IF(N373="základní",J373,0)</f>
        <v>0</v>
      </c>
      <c r="BF373" s="180">
        <f>IF(N373="snížená",J373,0)</f>
        <v>0</v>
      </c>
      <c r="BG373" s="180">
        <f>IF(N373="zákl. přenesená",J373,0)</f>
        <v>0</v>
      </c>
      <c r="BH373" s="180">
        <f>IF(N373="sníž. přenesená",J373,0)</f>
        <v>0</v>
      </c>
      <c r="BI373" s="180">
        <f>IF(N373="nulová",J373,0)</f>
        <v>0</v>
      </c>
      <c r="BJ373" s="16" t="s">
        <v>83</v>
      </c>
      <c r="BK373" s="180">
        <f>ROUND(I373*H373,2)</f>
        <v>0</v>
      </c>
      <c r="BL373" s="16" t="s">
        <v>219</v>
      </c>
      <c r="BM373" s="179" t="s">
        <v>814</v>
      </c>
    </row>
    <row r="374" spans="1:65" s="2" customFormat="1" ht="11.25">
      <c r="A374" s="33"/>
      <c r="B374" s="34"/>
      <c r="C374" s="35"/>
      <c r="D374" s="181" t="s">
        <v>148</v>
      </c>
      <c r="E374" s="35"/>
      <c r="F374" s="182" t="s">
        <v>815</v>
      </c>
      <c r="G374" s="35"/>
      <c r="H374" s="35"/>
      <c r="I374" s="183"/>
      <c r="J374" s="35"/>
      <c r="K374" s="35"/>
      <c r="L374" s="38"/>
      <c r="M374" s="184"/>
      <c r="N374" s="185"/>
      <c r="O374" s="63"/>
      <c r="P374" s="63"/>
      <c r="Q374" s="63"/>
      <c r="R374" s="63"/>
      <c r="S374" s="63"/>
      <c r="T374" s="64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T374" s="16" t="s">
        <v>148</v>
      </c>
      <c r="AU374" s="16" t="s">
        <v>85</v>
      </c>
    </row>
    <row r="375" spans="1:65" s="12" customFormat="1" ht="22.9" customHeight="1">
      <c r="B375" s="152"/>
      <c r="C375" s="153"/>
      <c r="D375" s="154" t="s">
        <v>74</v>
      </c>
      <c r="E375" s="166" t="s">
        <v>816</v>
      </c>
      <c r="F375" s="166" t="s">
        <v>817</v>
      </c>
      <c r="G375" s="153"/>
      <c r="H375" s="153"/>
      <c r="I375" s="156"/>
      <c r="J375" s="167">
        <f>BK375</f>
        <v>0</v>
      </c>
      <c r="K375" s="153"/>
      <c r="L375" s="158"/>
      <c r="M375" s="159"/>
      <c r="N375" s="160"/>
      <c r="O375" s="160"/>
      <c r="P375" s="161">
        <f>SUM(P376:P420)</f>
        <v>0</v>
      </c>
      <c r="Q375" s="160"/>
      <c r="R375" s="161">
        <f>SUM(R376:R420)</f>
        <v>4.6383750000000001E-2</v>
      </c>
      <c r="S375" s="160"/>
      <c r="T375" s="162">
        <f>SUM(T376:T420)</f>
        <v>1.0999999999999999E-2</v>
      </c>
      <c r="AR375" s="163" t="s">
        <v>85</v>
      </c>
      <c r="AT375" s="164" t="s">
        <v>74</v>
      </c>
      <c r="AU375" s="164" t="s">
        <v>83</v>
      </c>
      <c r="AY375" s="163" t="s">
        <v>138</v>
      </c>
      <c r="BK375" s="165">
        <f>SUM(BK376:BK420)</f>
        <v>0</v>
      </c>
    </row>
    <row r="376" spans="1:65" s="2" customFormat="1" ht="37.9" customHeight="1">
      <c r="A376" s="33"/>
      <c r="B376" s="34"/>
      <c r="C376" s="168" t="s">
        <v>818</v>
      </c>
      <c r="D376" s="168" t="s">
        <v>141</v>
      </c>
      <c r="E376" s="169" t="s">
        <v>819</v>
      </c>
      <c r="F376" s="170" t="s">
        <v>820</v>
      </c>
      <c r="G376" s="171" t="s">
        <v>162</v>
      </c>
      <c r="H376" s="172">
        <v>7.77</v>
      </c>
      <c r="I376" s="173"/>
      <c r="J376" s="174">
        <f>ROUND(I376*H376,2)</f>
        <v>0</v>
      </c>
      <c r="K376" s="170" t="s">
        <v>145</v>
      </c>
      <c r="L376" s="38"/>
      <c r="M376" s="175" t="s">
        <v>20</v>
      </c>
      <c r="N376" s="176" t="s">
        <v>46</v>
      </c>
      <c r="O376" s="63"/>
      <c r="P376" s="177">
        <f>O376*H376</f>
        <v>0</v>
      </c>
      <c r="Q376" s="177">
        <v>0</v>
      </c>
      <c r="R376" s="177">
        <f>Q376*H376</f>
        <v>0</v>
      </c>
      <c r="S376" s="177">
        <v>0</v>
      </c>
      <c r="T376" s="178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79" t="s">
        <v>219</v>
      </c>
      <c r="AT376" s="179" t="s">
        <v>141</v>
      </c>
      <c r="AU376" s="179" t="s">
        <v>85</v>
      </c>
      <c r="AY376" s="16" t="s">
        <v>138</v>
      </c>
      <c r="BE376" s="180">
        <f>IF(N376="základní",J376,0)</f>
        <v>0</v>
      </c>
      <c r="BF376" s="180">
        <f>IF(N376="snížená",J376,0)</f>
        <v>0</v>
      </c>
      <c r="BG376" s="180">
        <f>IF(N376="zákl. přenesená",J376,0)</f>
        <v>0</v>
      </c>
      <c r="BH376" s="180">
        <f>IF(N376="sníž. přenesená",J376,0)</f>
        <v>0</v>
      </c>
      <c r="BI376" s="180">
        <f>IF(N376="nulová",J376,0)</f>
        <v>0</v>
      </c>
      <c r="BJ376" s="16" t="s">
        <v>83</v>
      </c>
      <c r="BK376" s="180">
        <f>ROUND(I376*H376,2)</f>
        <v>0</v>
      </c>
      <c r="BL376" s="16" t="s">
        <v>219</v>
      </c>
      <c r="BM376" s="179" t="s">
        <v>821</v>
      </c>
    </row>
    <row r="377" spans="1:65" s="2" customFormat="1" ht="11.25">
      <c r="A377" s="33"/>
      <c r="B377" s="34"/>
      <c r="C377" s="35"/>
      <c r="D377" s="181" t="s">
        <v>148</v>
      </c>
      <c r="E377" s="35"/>
      <c r="F377" s="182" t="s">
        <v>822</v>
      </c>
      <c r="G377" s="35"/>
      <c r="H377" s="35"/>
      <c r="I377" s="183"/>
      <c r="J377" s="35"/>
      <c r="K377" s="35"/>
      <c r="L377" s="38"/>
      <c r="M377" s="184"/>
      <c r="N377" s="185"/>
      <c r="O377" s="63"/>
      <c r="P377" s="63"/>
      <c r="Q377" s="63"/>
      <c r="R377" s="63"/>
      <c r="S377" s="63"/>
      <c r="T377" s="64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T377" s="16" t="s">
        <v>148</v>
      </c>
      <c r="AU377" s="16" t="s">
        <v>85</v>
      </c>
    </row>
    <row r="378" spans="1:65" s="2" customFormat="1" ht="16.5" customHeight="1">
      <c r="A378" s="33"/>
      <c r="B378" s="34"/>
      <c r="C378" s="186" t="s">
        <v>823</v>
      </c>
      <c r="D378" s="186" t="s">
        <v>150</v>
      </c>
      <c r="E378" s="187" t="s">
        <v>824</v>
      </c>
      <c r="F378" s="188" t="s">
        <v>825</v>
      </c>
      <c r="G378" s="189" t="s">
        <v>162</v>
      </c>
      <c r="H378" s="190">
        <v>3.9910000000000001</v>
      </c>
      <c r="I378" s="191"/>
      <c r="J378" s="192">
        <f>ROUND(I378*H378,2)</f>
        <v>0</v>
      </c>
      <c r="K378" s="188" t="s">
        <v>145</v>
      </c>
      <c r="L378" s="193"/>
      <c r="M378" s="194" t="s">
        <v>20</v>
      </c>
      <c r="N378" s="195" t="s">
        <v>46</v>
      </c>
      <c r="O378" s="63"/>
      <c r="P378" s="177">
        <f>O378*H378</f>
        <v>0</v>
      </c>
      <c r="Q378" s="177">
        <v>1E-4</v>
      </c>
      <c r="R378" s="177">
        <f>Q378*H378</f>
        <v>3.9910000000000005E-4</v>
      </c>
      <c r="S378" s="177">
        <v>0</v>
      </c>
      <c r="T378" s="178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79" t="s">
        <v>298</v>
      </c>
      <c r="AT378" s="179" t="s">
        <v>150</v>
      </c>
      <c r="AU378" s="179" t="s">
        <v>85</v>
      </c>
      <c r="AY378" s="16" t="s">
        <v>138</v>
      </c>
      <c r="BE378" s="180">
        <f>IF(N378="základní",J378,0)</f>
        <v>0</v>
      </c>
      <c r="BF378" s="180">
        <f>IF(N378="snížená",J378,0)</f>
        <v>0</v>
      </c>
      <c r="BG378" s="180">
        <f>IF(N378="zákl. přenesená",J378,0)</f>
        <v>0</v>
      </c>
      <c r="BH378" s="180">
        <f>IF(N378="sníž. přenesená",J378,0)</f>
        <v>0</v>
      </c>
      <c r="BI378" s="180">
        <f>IF(N378="nulová",J378,0)</f>
        <v>0</v>
      </c>
      <c r="BJ378" s="16" t="s">
        <v>83</v>
      </c>
      <c r="BK378" s="180">
        <f>ROUND(I378*H378,2)</f>
        <v>0</v>
      </c>
      <c r="BL378" s="16" t="s">
        <v>219</v>
      </c>
      <c r="BM378" s="179" t="s">
        <v>826</v>
      </c>
    </row>
    <row r="379" spans="1:65" s="2" customFormat="1" ht="16.5" customHeight="1">
      <c r="A379" s="33"/>
      <c r="B379" s="34"/>
      <c r="C379" s="186" t="s">
        <v>827</v>
      </c>
      <c r="D379" s="186" t="s">
        <v>150</v>
      </c>
      <c r="E379" s="187" t="s">
        <v>828</v>
      </c>
      <c r="F379" s="188" t="s">
        <v>829</v>
      </c>
      <c r="G379" s="189" t="s">
        <v>162</v>
      </c>
      <c r="H379" s="190">
        <v>4.9450000000000003</v>
      </c>
      <c r="I379" s="191"/>
      <c r="J379" s="192">
        <f>ROUND(I379*H379,2)</f>
        <v>0</v>
      </c>
      <c r="K379" s="188" t="s">
        <v>145</v>
      </c>
      <c r="L379" s="193"/>
      <c r="M379" s="194" t="s">
        <v>20</v>
      </c>
      <c r="N379" s="195" t="s">
        <v>46</v>
      </c>
      <c r="O379" s="63"/>
      <c r="P379" s="177">
        <f>O379*H379</f>
        <v>0</v>
      </c>
      <c r="Q379" s="177">
        <v>2.3000000000000001E-4</v>
      </c>
      <c r="R379" s="177">
        <f>Q379*H379</f>
        <v>1.1373500000000001E-3</v>
      </c>
      <c r="S379" s="177">
        <v>0</v>
      </c>
      <c r="T379" s="178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79" t="s">
        <v>298</v>
      </c>
      <c r="AT379" s="179" t="s">
        <v>150</v>
      </c>
      <c r="AU379" s="179" t="s">
        <v>85</v>
      </c>
      <c r="AY379" s="16" t="s">
        <v>138</v>
      </c>
      <c r="BE379" s="180">
        <f>IF(N379="základní",J379,0)</f>
        <v>0</v>
      </c>
      <c r="BF379" s="180">
        <f>IF(N379="snížená",J379,0)</f>
        <v>0</v>
      </c>
      <c r="BG379" s="180">
        <f>IF(N379="zákl. přenesená",J379,0)</f>
        <v>0</v>
      </c>
      <c r="BH379" s="180">
        <f>IF(N379="sníž. přenesená",J379,0)</f>
        <v>0</v>
      </c>
      <c r="BI379" s="180">
        <f>IF(N379="nulová",J379,0)</f>
        <v>0</v>
      </c>
      <c r="BJ379" s="16" t="s">
        <v>83</v>
      </c>
      <c r="BK379" s="180">
        <f>ROUND(I379*H379,2)</f>
        <v>0</v>
      </c>
      <c r="BL379" s="16" t="s">
        <v>219</v>
      </c>
      <c r="BM379" s="179" t="s">
        <v>830</v>
      </c>
    </row>
    <row r="380" spans="1:65" s="2" customFormat="1" ht="16.5" customHeight="1">
      <c r="A380" s="33"/>
      <c r="B380" s="34"/>
      <c r="C380" s="168" t="s">
        <v>831</v>
      </c>
      <c r="D380" s="168" t="s">
        <v>141</v>
      </c>
      <c r="E380" s="169" t="s">
        <v>832</v>
      </c>
      <c r="F380" s="170" t="s">
        <v>833</v>
      </c>
      <c r="G380" s="171" t="s">
        <v>538</v>
      </c>
      <c r="H380" s="172">
        <v>1</v>
      </c>
      <c r="I380" s="173"/>
      <c r="J380" s="174">
        <f>ROUND(I380*H380,2)</f>
        <v>0</v>
      </c>
      <c r="K380" s="170" t="s">
        <v>20</v>
      </c>
      <c r="L380" s="38"/>
      <c r="M380" s="175" t="s">
        <v>20</v>
      </c>
      <c r="N380" s="176" t="s">
        <v>46</v>
      </c>
      <c r="O380" s="63"/>
      <c r="P380" s="177">
        <f>O380*H380</f>
        <v>0</v>
      </c>
      <c r="Q380" s="177">
        <v>0</v>
      </c>
      <c r="R380" s="177">
        <f>Q380*H380</f>
        <v>0</v>
      </c>
      <c r="S380" s="177">
        <v>1.0999999999999999E-2</v>
      </c>
      <c r="T380" s="178">
        <f>S380*H380</f>
        <v>1.0999999999999999E-2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79" t="s">
        <v>219</v>
      </c>
      <c r="AT380" s="179" t="s">
        <v>141</v>
      </c>
      <c r="AU380" s="179" t="s">
        <v>85</v>
      </c>
      <c r="AY380" s="16" t="s">
        <v>138</v>
      </c>
      <c r="BE380" s="180">
        <f>IF(N380="základní",J380,0)</f>
        <v>0</v>
      </c>
      <c r="BF380" s="180">
        <f>IF(N380="snížená",J380,0)</f>
        <v>0</v>
      </c>
      <c r="BG380" s="180">
        <f>IF(N380="zákl. přenesená",J380,0)</f>
        <v>0</v>
      </c>
      <c r="BH380" s="180">
        <f>IF(N380="sníž. přenesená",J380,0)</f>
        <v>0</v>
      </c>
      <c r="BI380" s="180">
        <f>IF(N380="nulová",J380,0)</f>
        <v>0</v>
      </c>
      <c r="BJ380" s="16" t="s">
        <v>83</v>
      </c>
      <c r="BK380" s="180">
        <f>ROUND(I380*H380,2)</f>
        <v>0</v>
      </c>
      <c r="BL380" s="16" t="s">
        <v>219</v>
      </c>
      <c r="BM380" s="179" t="s">
        <v>834</v>
      </c>
    </row>
    <row r="381" spans="1:65" s="2" customFormat="1" ht="37.9" customHeight="1">
      <c r="A381" s="33"/>
      <c r="B381" s="34"/>
      <c r="C381" s="168" t="s">
        <v>835</v>
      </c>
      <c r="D381" s="168" t="s">
        <v>141</v>
      </c>
      <c r="E381" s="169" t="s">
        <v>836</v>
      </c>
      <c r="F381" s="170" t="s">
        <v>837</v>
      </c>
      <c r="G381" s="171" t="s">
        <v>162</v>
      </c>
      <c r="H381" s="172">
        <v>16.3</v>
      </c>
      <c r="I381" s="173"/>
      <c r="J381" s="174">
        <f>ROUND(I381*H381,2)</f>
        <v>0</v>
      </c>
      <c r="K381" s="170" t="s">
        <v>145</v>
      </c>
      <c r="L381" s="38"/>
      <c r="M381" s="175" t="s">
        <v>20</v>
      </c>
      <c r="N381" s="176" t="s">
        <v>46</v>
      </c>
      <c r="O381" s="63"/>
      <c r="P381" s="177">
        <f>O381*H381</f>
        <v>0</v>
      </c>
      <c r="Q381" s="177">
        <v>0</v>
      </c>
      <c r="R381" s="177">
        <f>Q381*H381</f>
        <v>0</v>
      </c>
      <c r="S381" s="177">
        <v>0</v>
      </c>
      <c r="T381" s="17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79" t="s">
        <v>219</v>
      </c>
      <c r="AT381" s="179" t="s">
        <v>141</v>
      </c>
      <c r="AU381" s="179" t="s">
        <v>85</v>
      </c>
      <c r="AY381" s="16" t="s">
        <v>138</v>
      </c>
      <c r="BE381" s="180">
        <f>IF(N381="základní",J381,0)</f>
        <v>0</v>
      </c>
      <c r="BF381" s="180">
        <f>IF(N381="snížená",J381,0)</f>
        <v>0</v>
      </c>
      <c r="BG381" s="180">
        <f>IF(N381="zákl. přenesená",J381,0)</f>
        <v>0</v>
      </c>
      <c r="BH381" s="180">
        <f>IF(N381="sníž. přenesená",J381,0)</f>
        <v>0</v>
      </c>
      <c r="BI381" s="180">
        <f>IF(N381="nulová",J381,0)</f>
        <v>0</v>
      </c>
      <c r="BJ381" s="16" t="s">
        <v>83</v>
      </c>
      <c r="BK381" s="180">
        <f>ROUND(I381*H381,2)</f>
        <v>0</v>
      </c>
      <c r="BL381" s="16" t="s">
        <v>219</v>
      </c>
      <c r="BM381" s="179" t="s">
        <v>838</v>
      </c>
    </row>
    <row r="382" spans="1:65" s="2" customFormat="1" ht="11.25">
      <c r="A382" s="33"/>
      <c r="B382" s="34"/>
      <c r="C382" s="35"/>
      <c r="D382" s="181" t="s">
        <v>148</v>
      </c>
      <c r="E382" s="35"/>
      <c r="F382" s="182" t="s">
        <v>839</v>
      </c>
      <c r="G382" s="35"/>
      <c r="H382" s="35"/>
      <c r="I382" s="183"/>
      <c r="J382" s="35"/>
      <c r="K382" s="35"/>
      <c r="L382" s="38"/>
      <c r="M382" s="184"/>
      <c r="N382" s="185"/>
      <c r="O382" s="63"/>
      <c r="P382" s="63"/>
      <c r="Q382" s="63"/>
      <c r="R382" s="63"/>
      <c r="S382" s="63"/>
      <c r="T382" s="64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T382" s="16" t="s">
        <v>148</v>
      </c>
      <c r="AU382" s="16" t="s">
        <v>85</v>
      </c>
    </row>
    <row r="383" spans="1:65" s="2" customFormat="1" ht="24.2" customHeight="1">
      <c r="A383" s="33"/>
      <c r="B383" s="34"/>
      <c r="C383" s="186" t="s">
        <v>840</v>
      </c>
      <c r="D383" s="186" t="s">
        <v>150</v>
      </c>
      <c r="E383" s="187" t="s">
        <v>841</v>
      </c>
      <c r="F383" s="188" t="s">
        <v>842</v>
      </c>
      <c r="G383" s="189" t="s">
        <v>162</v>
      </c>
      <c r="H383" s="190">
        <v>18.745000000000001</v>
      </c>
      <c r="I383" s="191"/>
      <c r="J383" s="192">
        <f>ROUND(I383*H383,2)</f>
        <v>0</v>
      </c>
      <c r="K383" s="188" t="s">
        <v>145</v>
      </c>
      <c r="L383" s="193"/>
      <c r="M383" s="194" t="s">
        <v>20</v>
      </c>
      <c r="N383" s="195" t="s">
        <v>46</v>
      </c>
      <c r="O383" s="63"/>
      <c r="P383" s="177">
        <f>O383*H383</f>
        <v>0</v>
      </c>
      <c r="Q383" s="177">
        <v>1.2E-4</v>
      </c>
      <c r="R383" s="177">
        <f>Q383*H383</f>
        <v>2.2494000000000004E-3</v>
      </c>
      <c r="S383" s="177">
        <v>0</v>
      </c>
      <c r="T383" s="178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79" t="s">
        <v>298</v>
      </c>
      <c r="AT383" s="179" t="s">
        <v>150</v>
      </c>
      <c r="AU383" s="179" t="s">
        <v>85</v>
      </c>
      <c r="AY383" s="16" t="s">
        <v>138</v>
      </c>
      <c r="BE383" s="180">
        <f>IF(N383="základní",J383,0)</f>
        <v>0</v>
      </c>
      <c r="BF383" s="180">
        <f>IF(N383="snížená",J383,0)</f>
        <v>0</v>
      </c>
      <c r="BG383" s="180">
        <f>IF(N383="zákl. přenesená",J383,0)</f>
        <v>0</v>
      </c>
      <c r="BH383" s="180">
        <f>IF(N383="sníž. přenesená",J383,0)</f>
        <v>0</v>
      </c>
      <c r="BI383" s="180">
        <f>IF(N383="nulová",J383,0)</f>
        <v>0</v>
      </c>
      <c r="BJ383" s="16" t="s">
        <v>83</v>
      </c>
      <c r="BK383" s="180">
        <f>ROUND(I383*H383,2)</f>
        <v>0</v>
      </c>
      <c r="BL383" s="16" t="s">
        <v>219</v>
      </c>
      <c r="BM383" s="179" t="s">
        <v>843</v>
      </c>
    </row>
    <row r="384" spans="1:65" s="2" customFormat="1" ht="44.25" customHeight="1">
      <c r="A384" s="33"/>
      <c r="B384" s="34"/>
      <c r="C384" s="168" t="s">
        <v>844</v>
      </c>
      <c r="D384" s="168" t="s">
        <v>141</v>
      </c>
      <c r="E384" s="169" t="s">
        <v>845</v>
      </c>
      <c r="F384" s="170" t="s">
        <v>846</v>
      </c>
      <c r="G384" s="171" t="s">
        <v>162</v>
      </c>
      <c r="H384" s="172">
        <v>8.8000000000000007</v>
      </c>
      <c r="I384" s="173"/>
      <c r="J384" s="174">
        <f>ROUND(I384*H384,2)</f>
        <v>0</v>
      </c>
      <c r="K384" s="170" t="s">
        <v>145</v>
      </c>
      <c r="L384" s="38"/>
      <c r="M384" s="175" t="s">
        <v>20</v>
      </c>
      <c r="N384" s="176" t="s">
        <v>46</v>
      </c>
      <c r="O384" s="63"/>
      <c r="P384" s="177">
        <f>O384*H384</f>
        <v>0</v>
      </c>
      <c r="Q384" s="177">
        <v>0</v>
      </c>
      <c r="R384" s="177">
        <f>Q384*H384</f>
        <v>0</v>
      </c>
      <c r="S384" s="177">
        <v>0</v>
      </c>
      <c r="T384" s="178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79" t="s">
        <v>219</v>
      </c>
      <c r="AT384" s="179" t="s">
        <v>141</v>
      </c>
      <c r="AU384" s="179" t="s">
        <v>85</v>
      </c>
      <c r="AY384" s="16" t="s">
        <v>138</v>
      </c>
      <c r="BE384" s="180">
        <f>IF(N384="základní",J384,0)</f>
        <v>0</v>
      </c>
      <c r="BF384" s="180">
        <f>IF(N384="snížená",J384,0)</f>
        <v>0</v>
      </c>
      <c r="BG384" s="180">
        <f>IF(N384="zákl. přenesená",J384,0)</f>
        <v>0</v>
      </c>
      <c r="BH384" s="180">
        <f>IF(N384="sníž. přenesená",J384,0)</f>
        <v>0</v>
      </c>
      <c r="BI384" s="180">
        <f>IF(N384="nulová",J384,0)</f>
        <v>0</v>
      </c>
      <c r="BJ384" s="16" t="s">
        <v>83</v>
      </c>
      <c r="BK384" s="180">
        <f>ROUND(I384*H384,2)</f>
        <v>0</v>
      </c>
      <c r="BL384" s="16" t="s">
        <v>219</v>
      </c>
      <c r="BM384" s="179" t="s">
        <v>847</v>
      </c>
    </row>
    <row r="385" spans="1:65" s="2" customFormat="1" ht="11.25">
      <c r="A385" s="33"/>
      <c r="B385" s="34"/>
      <c r="C385" s="35"/>
      <c r="D385" s="181" t="s">
        <v>148</v>
      </c>
      <c r="E385" s="35"/>
      <c r="F385" s="182" t="s">
        <v>848</v>
      </c>
      <c r="G385" s="35"/>
      <c r="H385" s="35"/>
      <c r="I385" s="183"/>
      <c r="J385" s="35"/>
      <c r="K385" s="35"/>
      <c r="L385" s="38"/>
      <c r="M385" s="184"/>
      <c r="N385" s="185"/>
      <c r="O385" s="63"/>
      <c r="P385" s="63"/>
      <c r="Q385" s="63"/>
      <c r="R385" s="63"/>
      <c r="S385" s="63"/>
      <c r="T385" s="64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T385" s="16" t="s">
        <v>148</v>
      </c>
      <c r="AU385" s="16" t="s">
        <v>85</v>
      </c>
    </row>
    <row r="386" spans="1:65" s="2" customFormat="1" ht="24.2" customHeight="1">
      <c r="A386" s="33"/>
      <c r="B386" s="34"/>
      <c r="C386" s="186" t="s">
        <v>849</v>
      </c>
      <c r="D386" s="186" t="s">
        <v>150</v>
      </c>
      <c r="E386" s="187" t="s">
        <v>850</v>
      </c>
      <c r="F386" s="188" t="s">
        <v>851</v>
      </c>
      <c r="G386" s="189" t="s">
        <v>162</v>
      </c>
      <c r="H386" s="190">
        <v>10.119999999999999</v>
      </c>
      <c r="I386" s="191"/>
      <c r="J386" s="192">
        <f>ROUND(I386*H386,2)</f>
        <v>0</v>
      </c>
      <c r="K386" s="188" t="s">
        <v>145</v>
      </c>
      <c r="L386" s="193"/>
      <c r="M386" s="194" t="s">
        <v>20</v>
      </c>
      <c r="N386" s="195" t="s">
        <v>46</v>
      </c>
      <c r="O386" s="63"/>
      <c r="P386" s="177">
        <f>O386*H386</f>
        <v>0</v>
      </c>
      <c r="Q386" s="177">
        <v>1.7000000000000001E-4</v>
      </c>
      <c r="R386" s="177">
        <f>Q386*H386</f>
        <v>1.7204E-3</v>
      </c>
      <c r="S386" s="177">
        <v>0</v>
      </c>
      <c r="T386" s="178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79" t="s">
        <v>298</v>
      </c>
      <c r="AT386" s="179" t="s">
        <v>150</v>
      </c>
      <c r="AU386" s="179" t="s">
        <v>85</v>
      </c>
      <c r="AY386" s="16" t="s">
        <v>138</v>
      </c>
      <c r="BE386" s="180">
        <f>IF(N386="základní",J386,0)</f>
        <v>0</v>
      </c>
      <c r="BF386" s="180">
        <f>IF(N386="snížená",J386,0)</f>
        <v>0</v>
      </c>
      <c r="BG386" s="180">
        <f>IF(N386="zákl. přenesená",J386,0)</f>
        <v>0</v>
      </c>
      <c r="BH386" s="180">
        <f>IF(N386="sníž. přenesená",J386,0)</f>
        <v>0</v>
      </c>
      <c r="BI386" s="180">
        <f>IF(N386="nulová",J386,0)</f>
        <v>0</v>
      </c>
      <c r="BJ386" s="16" t="s">
        <v>83</v>
      </c>
      <c r="BK386" s="180">
        <f>ROUND(I386*H386,2)</f>
        <v>0</v>
      </c>
      <c r="BL386" s="16" t="s">
        <v>219</v>
      </c>
      <c r="BM386" s="179" t="s">
        <v>852</v>
      </c>
    </row>
    <row r="387" spans="1:65" s="2" customFormat="1" ht="44.25" customHeight="1">
      <c r="A387" s="33"/>
      <c r="B387" s="34"/>
      <c r="C387" s="168" t="s">
        <v>853</v>
      </c>
      <c r="D387" s="168" t="s">
        <v>141</v>
      </c>
      <c r="E387" s="169" t="s">
        <v>854</v>
      </c>
      <c r="F387" s="170" t="s">
        <v>855</v>
      </c>
      <c r="G387" s="171" t="s">
        <v>162</v>
      </c>
      <c r="H387" s="172">
        <v>76</v>
      </c>
      <c r="I387" s="173"/>
      <c r="J387" s="174">
        <f>ROUND(I387*H387,2)</f>
        <v>0</v>
      </c>
      <c r="K387" s="170" t="s">
        <v>145</v>
      </c>
      <c r="L387" s="38"/>
      <c r="M387" s="175" t="s">
        <v>20</v>
      </c>
      <c r="N387" s="176" t="s">
        <v>46</v>
      </c>
      <c r="O387" s="63"/>
      <c r="P387" s="177">
        <f>O387*H387</f>
        <v>0</v>
      </c>
      <c r="Q387" s="177">
        <v>0</v>
      </c>
      <c r="R387" s="177">
        <f>Q387*H387</f>
        <v>0</v>
      </c>
      <c r="S387" s="177">
        <v>0</v>
      </c>
      <c r="T387" s="178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79" t="s">
        <v>219</v>
      </c>
      <c r="AT387" s="179" t="s">
        <v>141</v>
      </c>
      <c r="AU387" s="179" t="s">
        <v>85</v>
      </c>
      <c r="AY387" s="16" t="s">
        <v>138</v>
      </c>
      <c r="BE387" s="180">
        <f>IF(N387="základní",J387,0)</f>
        <v>0</v>
      </c>
      <c r="BF387" s="180">
        <f>IF(N387="snížená",J387,0)</f>
        <v>0</v>
      </c>
      <c r="BG387" s="180">
        <f>IF(N387="zákl. přenesená",J387,0)</f>
        <v>0</v>
      </c>
      <c r="BH387" s="180">
        <f>IF(N387="sníž. přenesená",J387,0)</f>
        <v>0</v>
      </c>
      <c r="BI387" s="180">
        <f>IF(N387="nulová",J387,0)</f>
        <v>0</v>
      </c>
      <c r="BJ387" s="16" t="s">
        <v>83</v>
      </c>
      <c r="BK387" s="180">
        <f>ROUND(I387*H387,2)</f>
        <v>0</v>
      </c>
      <c r="BL387" s="16" t="s">
        <v>219</v>
      </c>
      <c r="BM387" s="179" t="s">
        <v>856</v>
      </c>
    </row>
    <row r="388" spans="1:65" s="2" customFormat="1" ht="11.25">
      <c r="A388" s="33"/>
      <c r="B388" s="34"/>
      <c r="C388" s="35"/>
      <c r="D388" s="181" t="s">
        <v>148</v>
      </c>
      <c r="E388" s="35"/>
      <c r="F388" s="182" t="s">
        <v>857</v>
      </c>
      <c r="G388" s="35"/>
      <c r="H388" s="35"/>
      <c r="I388" s="183"/>
      <c r="J388" s="35"/>
      <c r="K388" s="35"/>
      <c r="L388" s="38"/>
      <c r="M388" s="184"/>
      <c r="N388" s="185"/>
      <c r="O388" s="63"/>
      <c r="P388" s="63"/>
      <c r="Q388" s="63"/>
      <c r="R388" s="63"/>
      <c r="S388" s="63"/>
      <c r="T388" s="64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T388" s="16" t="s">
        <v>148</v>
      </c>
      <c r="AU388" s="16" t="s">
        <v>85</v>
      </c>
    </row>
    <row r="389" spans="1:65" s="2" customFormat="1" ht="24.2" customHeight="1">
      <c r="A389" s="33"/>
      <c r="B389" s="34"/>
      <c r="C389" s="186" t="s">
        <v>858</v>
      </c>
      <c r="D389" s="186" t="s">
        <v>150</v>
      </c>
      <c r="E389" s="187" t="s">
        <v>841</v>
      </c>
      <c r="F389" s="188" t="s">
        <v>842</v>
      </c>
      <c r="G389" s="189" t="s">
        <v>162</v>
      </c>
      <c r="H389" s="190">
        <v>87.4</v>
      </c>
      <c r="I389" s="191"/>
      <c r="J389" s="192">
        <f>ROUND(I389*H389,2)</f>
        <v>0</v>
      </c>
      <c r="K389" s="188" t="s">
        <v>145</v>
      </c>
      <c r="L389" s="193"/>
      <c r="M389" s="194" t="s">
        <v>20</v>
      </c>
      <c r="N389" s="195" t="s">
        <v>46</v>
      </c>
      <c r="O389" s="63"/>
      <c r="P389" s="177">
        <f>O389*H389</f>
        <v>0</v>
      </c>
      <c r="Q389" s="177">
        <v>1.2E-4</v>
      </c>
      <c r="R389" s="177">
        <f>Q389*H389</f>
        <v>1.0488000000000001E-2</v>
      </c>
      <c r="S389" s="177">
        <v>0</v>
      </c>
      <c r="T389" s="178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79" t="s">
        <v>298</v>
      </c>
      <c r="AT389" s="179" t="s">
        <v>150</v>
      </c>
      <c r="AU389" s="179" t="s">
        <v>85</v>
      </c>
      <c r="AY389" s="16" t="s">
        <v>138</v>
      </c>
      <c r="BE389" s="180">
        <f>IF(N389="základní",J389,0)</f>
        <v>0</v>
      </c>
      <c r="BF389" s="180">
        <f>IF(N389="snížená",J389,0)</f>
        <v>0</v>
      </c>
      <c r="BG389" s="180">
        <f>IF(N389="zákl. přenesená",J389,0)</f>
        <v>0</v>
      </c>
      <c r="BH389" s="180">
        <f>IF(N389="sníž. přenesená",J389,0)</f>
        <v>0</v>
      </c>
      <c r="BI389" s="180">
        <f>IF(N389="nulová",J389,0)</f>
        <v>0</v>
      </c>
      <c r="BJ389" s="16" t="s">
        <v>83</v>
      </c>
      <c r="BK389" s="180">
        <f>ROUND(I389*H389,2)</f>
        <v>0</v>
      </c>
      <c r="BL389" s="16" t="s">
        <v>219</v>
      </c>
      <c r="BM389" s="179" t="s">
        <v>859</v>
      </c>
    </row>
    <row r="390" spans="1:65" s="2" customFormat="1" ht="44.25" customHeight="1">
      <c r="A390" s="33"/>
      <c r="B390" s="34"/>
      <c r="C390" s="168" t="s">
        <v>860</v>
      </c>
      <c r="D390" s="168" t="s">
        <v>141</v>
      </c>
      <c r="E390" s="169" t="s">
        <v>854</v>
      </c>
      <c r="F390" s="170" t="s">
        <v>855</v>
      </c>
      <c r="G390" s="171" t="s">
        <v>162</v>
      </c>
      <c r="H390" s="172">
        <v>49</v>
      </c>
      <c r="I390" s="173"/>
      <c r="J390" s="174">
        <f>ROUND(I390*H390,2)</f>
        <v>0</v>
      </c>
      <c r="K390" s="170" t="s">
        <v>145</v>
      </c>
      <c r="L390" s="38"/>
      <c r="M390" s="175" t="s">
        <v>20</v>
      </c>
      <c r="N390" s="176" t="s">
        <v>46</v>
      </c>
      <c r="O390" s="63"/>
      <c r="P390" s="177">
        <f>O390*H390</f>
        <v>0</v>
      </c>
      <c r="Q390" s="177">
        <v>0</v>
      </c>
      <c r="R390" s="177">
        <f>Q390*H390</f>
        <v>0</v>
      </c>
      <c r="S390" s="177">
        <v>0</v>
      </c>
      <c r="T390" s="178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79" t="s">
        <v>219</v>
      </c>
      <c r="AT390" s="179" t="s">
        <v>141</v>
      </c>
      <c r="AU390" s="179" t="s">
        <v>85</v>
      </c>
      <c r="AY390" s="16" t="s">
        <v>138</v>
      </c>
      <c r="BE390" s="180">
        <f>IF(N390="základní",J390,0)</f>
        <v>0</v>
      </c>
      <c r="BF390" s="180">
        <f>IF(N390="snížená",J390,0)</f>
        <v>0</v>
      </c>
      <c r="BG390" s="180">
        <f>IF(N390="zákl. přenesená",J390,0)</f>
        <v>0</v>
      </c>
      <c r="BH390" s="180">
        <f>IF(N390="sníž. přenesená",J390,0)</f>
        <v>0</v>
      </c>
      <c r="BI390" s="180">
        <f>IF(N390="nulová",J390,0)</f>
        <v>0</v>
      </c>
      <c r="BJ390" s="16" t="s">
        <v>83</v>
      </c>
      <c r="BK390" s="180">
        <f>ROUND(I390*H390,2)</f>
        <v>0</v>
      </c>
      <c r="BL390" s="16" t="s">
        <v>219</v>
      </c>
      <c r="BM390" s="179" t="s">
        <v>861</v>
      </c>
    </row>
    <row r="391" spans="1:65" s="2" customFormat="1" ht="11.25">
      <c r="A391" s="33"/>
      <c r="B391" s="34"/>
      <c r="C391" s="35"/>
      <c r="D391" s="181" t="s">
        <v>148</v>
      </c>
      <c r="E391" s="35"/>
      <c r="F391" s="182" t="s">
        <v>857</v>
      </c>
      <c r="G391" s="35"/>
      <c r="H391" s="35"/>
      <c r="I391" s="183"/>
      <c r="J391" s="35"/>
      <c r="K391" s="35"/>
      <c r="L391" s="38"/>
      <c r="M391" s="184"/>
      <c r="N391" s="185"/>
      <c r="O391" s="63"/>
      <c r="P391" s="63"/>
      <c r="Q391" s="63"/>
      <c r="R391" s="63"/>
      <c r="S391" s="63"/>
      <c r="T391" s="64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T391" s="16" t="s">
        <v>148</v>
      </c>
      <c r="AU391" s="16" t="s">
        <v>85</v>
      </c>
    </row>
    <row r="392" spans="1:65" s="2" customFormat="1" ht="24.2" customHeight="1">
      <c r="A392" s="33"/>
      <c r="B392" s="34"/>
      <c r="C392" s="186" t="s">
        <v>862</v>
      </c>
      <c r="D392" s="186" t="s">
        <v>150</v>
      </c>
      <c r="E392" s="187" t="s">
        <v>850</v>
      </c>
      <c r="F392" s="188" t="s">
        <v>851</v>
      </c>
      <c r="G392" s="189" t="s">
        <v>162</v>
      </c>
      <c r="H392" s="190">
        <v>56.35</v>
      </c>
      <c r="I392" s="191"/>
      <c r="J392" s="192">
        <f>ROUND(I392*H392,2)</f>
        <v>0</v>
      </c>
      <c r="K392" s="188" t="s">
        <v>145</v>
      </c>
      <c r="L392" s="193"/>
      <c r="M392" s="194" t="s">
        <v>20</v>
      </c>
      <c r="N392" s="195" t="s">
        <v>46</v>
      </c>
      <c r="O392" s="63"/>
      <c r="P392" s="177">
        <f>O392*H392</f>
        <v>0</v>
      </c>
      <c r="Q392" s="177">
        <v>1.7000000000000001E-4</v>
      </c>
      <c r="R392" s="177">
        <f>Q392*H392</f>
        <v>9.5795000000000012E-3</v>
      </c>
      <c r="S392" s="177">
        <v>0</v>
      </c>
      <c r="T392" s="178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79" t="s">
        <v>298</v>
      </c>
      <c r="AT392" s="179" t="s">
        <v>150</v>
      </c>
      <c r="AU392" s="179" t="s">
        <v>85</v>
      </c>
      <c r="AY392" s="16" t="s">
        <v>138</v>
      </c>
      <c r="BE392" s="180">
        <f>IF(N392="základní",J392,0)</f>
        <v>0</v>
      </c>
      <c r="BF392" s="180">
        <f>IF(N392="snížená",J392,0)</f>
        <v>0</v>
      </c>
      <c r="BG392" s="180">
        <f>IF(N392="zákl. přenesená",J392,0)</f>
        <v>0</v>
      </c>
      <c r="BH392" s="180">
        <f>IF(N392="sníž. přenesená",J392,0)</f>
        <v>0</v>
      </c>
      <c r="BI392" s="180">
        <f>IF(N392="nulová",J392,0)</f>
        <v>0</v>
      </c>
      <c r="BJ392" s="16" t="s">
        <v>83</v>
      </c>
      <c r="BK392" s="180">
        <f>ROUND(I392*H392,2)</f>
        <v>0</v>
      </c>
      <c r="BL392" s="16" t="s">
        <v>219</v>
      </c>
      <c r="BM392" s="179" t="s">
        <v>863</v>
      </c>
    </row>
    <row r="393" spans="1:65" s="2" customFormat="1" ht="33" customHeight="1">
      <c r="A393" s="33"/>
      <c r="B393" s="34"/>
      <c r="C393" s="168" t="s">
        <v>864</v>
      </c>
      <c r="D393" s="168" t="s">
        <v>141</v>
      </c>
      <c r="E393" s="169" t="s">
        <v>865</v>
      </c>
      <c r="F393" s="170" t="s">
        <v>866</v>
      </c>
      <c r="G393" s="171" t="s">
        <v>212</v>
      </c>
      <c r="H393" s="172">
        <v>54</v>
      </c>
      <c r="I393" s="173"/>
      <c r="J393" s="174">
        <f>ROUND(I393*H393,2)</f>
        <v>0</v>
      </c>
      <c r="K393" s="170" t="s">
        <v>145</v>
      </c>
      <c r="L393" s="38"/>
      <c r="M393" s="175" t="s">
        <v>20</v>
      </c>
      <c r="N393" s="176" t="s">
        <v>46</v>
      </c>
      <c r="O393" s="63"/>
      <c r="P393" s="177">
        <f>O393*H393</f>
        <v>0</v>
      </c>
      <c r="Q393" s="177">
        <v>0</v>
      </c>
      <c r="R393" s="177">
        <f>Q393*H393</f>
        <v>0</v>
      </c>
      <c r="S393" s="177">
        <v>0</v>
      </c>
      <c r="T393" s="178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79" t="s">
        <v>219</v>
      </c>
      <c r="AT393" s="179" t="s">
        <v>141</v>
      </c>
      <c r="AU393" s="179" t="s">
        <v>85</v>
      </c>
      <c r="AY393" s="16" t="s">
        <v>138</v>
      </c>
      <c r="BE393" s="180">
        <f>IF(N393="základní",J393,0)</f>
        <v>0</v>
      </c>
      <c r="BF393" s="180">
        <f>IF(N393="snížená",J393,0)</f>
        <v>0</v>
      </c>
      <c r="BG393" s="180">
        <f>IF(N393="zákl. přenesená",J393,0)</f>
        <v>0</v>
      </c>
      <c r="BH393" s="180">
        <f>IF(N393="sníž. přenesená",J393,0)</f>
        <v>0</v>
      </c>
      <c r="BI393" s="180">
        <f>IF(N393="nulová",J393,0)</f>
        <v>0</v>
      </c>
      <c r="BJ393" s="16" t="s">
        <v>83</v>
      </c>
      <c r="BK393" s="180">
        <f>ROUND(I393*H393,2)</f>
        <v>0</v>
      </c>
      <c r="BL393" s="16" t="s">
        <v>219</v>
      </c>
      <c r="BM393" s="179" t="s">
        <v>867</v>
      </c>
    </row>
    <row r="394" spans="1:65" s="2" customFormat="1" ht="11.25">
      <c r="A394" s="33"/>
      <c r="B394" s="34"/>
      <c r="C394" s="35"/>
      <c r="D394" s="181" t="s">
        <v>148</v>
      </c>
      <c r="E394" s="35"/>
      <c r="F394" s="182" t="s">
        <v>868</v>
      </c>
      <c r="G394" s="35"/>
      <c r="H394" s="35"/>
      <c r="I394" s="183"/>
      <c r="J394" s="35"/>
      <c r="K394" s="35"/>
      <c r="L394" s="38"/>
      <c r="M394" s="184"/>
      <c r="N394" s="185"/>
      <c r="O394" s="63"/>
      <c r="P394" s="63"/>
      <c r="Q394" s="63"/>
      <c r="R394" s="63"/>
      <c r="S394" s="63"/>
      <c r="T394" s="64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T394" s="16" t="s">
        <v>148</v>
      </c>
      <c r="AU394" s="16" t="s">
        <v>85</v>
      </c>
    </row>
    <row r="395" spans="1:65" s="2" customFormat="1" ht="16.5" customHeight="1">
      <c r="A395" s="33"/>
      <c r="B395" s="34"/>
      <c r="C395" s="168" t="s">
        <v>869</v>
      </c>
      <c r="D395" s="168" t="s">
        <v>141</v>
      </c>
      <c r="E395" s="169" t="s">
        <v>870</v>
      </c>
      <c r="F395" s="170" t="s">
        <v>871</v>
      </c>
      <c r="G395" s="171" t="s">
        <v>538</v>
      </c>
      <c r="H395" s="172">
        <v>1</v>
      </c>
      <c r="I395" s="173"/>
      <c r="J395" s="174">
        <f>ROUND(I395*H395,2)</f>
        <v>0</v>
      </c>
      <c r="K395" s="170" t="s">
        <v>20</v>
      </c>
      <c r="L395" s="38"/>
      <c r="M395" s="175" t="s">
        <v>20</v>
      </c>
      <c r="N395" s="176" t="s">
        <v>46</v>
      </c>
      <c r="O395" s="63"/>
      <c r="P395" s="177">
        <f>O395*H395</f>
        <v>0</v>
      </c>
      <c r="Q395" s="177">
        <v>0</v>
      </c>
      <c r="R395" s="177">
        <f>Q395*H395</f>
        <v>0</v>
      </c>
      <c r="S395" s="177">
        <v>0</v>
      </c>
      <c r="T395" s="178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79" t="s">
        <v>219</v>
      </c>
      <c r="AT395" s="179" t="s">
        <v>141</v>
      </c>
      <c r="AU395" s="179" t="s">
        <v>85</v>
      </c>
      <c r="AY395" s="16" t="s">
        <v>138</v>
      </c>
      <c r="BE395" s="180">
        <f>IF(N395="základní",J395,0)</f>
        <v>0</v>
      </c>
      <c r="BF395" s="180">
        <f>IF(N395="snížená",J395,0)</f>
        <v>0</v>
      </c>
      <c r="BG395" s="180">
        <f>IF(N395="zákl. přenesená",J395,0)</f>
        <v>0</v>
      </c>
      <c r="BH395" s="180">
        <f>IF(N395="sníž. přenesená",J395,0)</f>
        <v>0</v>
      </c>
      <c r="BI395" s="180">
        <f>IF(N395="nulová",J395,0)</f>
        <v>0</v>
      </c>
      <c r="BJ395" s="16" t="s">
        <v>83</v>
      </c>
      <c r="BK395" s="180">
        <f>ROUND(I395*H395,2)</f>
        <v>0</v>
      </c>
      <c r="BL395" s="16" t="s">
        <v>219</v>
      </c>
      <c r="BM395" s="179" t="s">
        <v>872</v>
      </c>
    </row>
    <row r="396" spans="1:65" s="2" customFormat="1" ht="24.2" customHeight="1">
      <c r="A396" s="33"/>
      <c r="B396" s="34"/>
      <c r="C396" s="168" t="s">
        <v>873</v>
      </c>
      <c r="D396" s="168" t="s">
        <v>141</v>
      </c>
      <c r="E396" s="169" t="s">
        <v>874</v>
      </c>
      <c r="F396" s="170" t="s">
        <v>875</v>
      </c>
      <c r="G396" s="171" t="s">
        <v>212</v>
      </c>
      <c r="H396" s="172">
        <v>4</v>
      </c>
      <c r="I396" s="173"/>
      <c r="J396" s="174">
        <f>ROUND(I396*H396,2)</f>
        <v>0</v>
      </c>
      <c r="K396" s="170" t="s">
        <v>145</v>
      </c>
      <c r="L396" s="38"/>
      <c r="M396" s="175" t="s">
        <v>20</v>
      </c>
      <c r="N396" s="176" t="s">
        <v>46</v>
      </c>
      <c r="O396" s="63"/>
      <c r="P396" s="177">
        <f>O396*H396</f>
        <v>0</v>
      </c>
      <c r="Q396" s="177">
        <v>0</v>
      </c>
      <c r="R396" s="177">
        <f>Q396*H396</f>
        <v>0</v>
      </c>
      <c r="S396" s="177">
        <v>0</v>
      </c>
      <c r="T396" s="178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79" t="s">
        <v>219</v>
      </c>
      <c r="AT396" s="179" t="s">
        <v>141</v>
      </c>
      <c r="AU396" s="179" t="s">
        <v>85</v>
      </c>
      <c r="AY396" s="16" t="s">
        <v>138</v>
      </c>
      <c r="BE396" s="180">
        <f>IF(N396="základní",J396,0)</f>
        <v>0</v>
      </c>
      <c r="BF396" s="180">
        <f>IF(N396="snížená",J396,0)</f>
        <v>0</v>
      </c>
      <c r="BG396" s="180">
        <f>IF(N396="zákl. přenesená",J396,0)</f>
        <v>0</v>
      </c>
      <c r="BH396" s="180">
        <f>IF(N396="sníž. přenesená",J396,0)</f>
        <v>0</v>
      </c>
      <c r="BI396" s="180">
        <f>IF(N396="nulová",J396,0)</f>
        <v>0</v>
      </c>
      <c r="BJ396" s="16" t="s">
        <v>83</v>
      </c>
      <c r="BK396" s="180">
        <f>ROUND(I396*H396,2)</f>
        <v>0</v>
      </c>
      <c r="BL396" s="16" t="s">
        <v>219</v>
      </c>
      <c r="BM396" s="179" t="s">
        <v>876</v>
      </c>
    </row>
    <row r="397" spans="1:65" s="2" customFormat="1" ht="11.25">
      <c r="A397" s="33"/>
      <c r="B397" s="34"/>
      <c r="C397" s="35"/>
      <c r="D397" s="181" t="s">
        <v>148</v>
      </c>
      <c r="E397" s="35"/>
      <c r="F397" s="182" t="s">
        <v>877</v>
      </c>
      <c r="G397" s="35"/>
      <c r="H397" s="35"/>
      <c r="I397" s="183"/>
      <c r="J397" s="35"/>
      <c r="K397" s="35"/>
      <c r="L397" s="38"/>
      <c r="M397" s="184"/>
      <c r="N397" s="185"/>
      <c r="O397" s="63"/>
      <c r="P397" s="63"/>
      <c r="Q397" s="63"/>
      <c r="R397" s="63"/>
      <c r="S397" s="63"/>
      <c r="T397" s="64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T397" s="16" t="s">
        <v>148</v>
      </c>
      <c r="AU397" s="16" t="s">
        <v>85</v>
      </c>
    </row>
    <row r="398" spans="1:65" s="2" customFormat="1" ht="16.5" customHeight="1">
      <c r="A398" s="33"/>
      <c r="B398" s="34"/>
      <c r="C398" s="186" t="s">
        <v>878</v>
      </c>
      <c r="D398" s="186" t="s">
        <v>150</v>
      </c>
      <c r="E398" s="187" t="s">
        <v>879</v>
      </c>
      <c r="F398" s="188" t="s">
        <v>880</v>
      </c>
      <c r="G398" s="189" t="s">
        <v>212</v>
      </c>
      <c r="H398" s="190">
        <v>4</v>
      </c>
      <c r="I398" s="191"/>
      <c r="J398" s="192">
        <f>ROUND(I398*H398,2)</f>
        <v>0</v>
      </c>
      <c r="K398" s="188" t="s">
        <v>145</v>
      </c>
      <c r="L398" s="193"/>
      <c r="M398" s="194" t="s">
        <v>20</v>
      </c>
      <c r="N398" s="195" t="s">
        <v>46</v>
      </c>
      <c r="O398" s="63"/>
      <c r="P398" s="177">
        <f>O398*H398</f>
        <v>0</v>
      </c>
      <c r="Q398" s="177">
        <v>1.7000000000000001E-4</v>
      </c>
      <c r="R398" s="177">
        <f>Q398*H398</f>
        <v>6.8000000000000005E-4</v>
      </c>
      <c r="S398" s="177">
        <v>0</v>
      </c>
      <c r="T398" s="178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79" t="s">
        <v>298</v>
      </c>
      <c r="AT398" s="179" t="s">
        <v>150</v>
      </c>
      <c r="AU398" s="179" t="s">
        <v>85</v>
      </c>
      <c r="AY398" s="16" t="s">
        <v>138</v>
      </c>
      <c r="BE398" s="180">
        <f>IF(N398="základní",J398,0)</f>
        <v>0</v>
      </c>
      <c r="BF398" s="180">
        <f>IF(N398="snížená",J398,0)</f>
        <v>0</v>
      </c>
      <c r="BG398" s="180">
        <f>IF(N398="zákl. přenesená",J398,0)</f>
        <v>0</v>
      </c>
      <c r="BH398" s="180">
        <f>IF(N398="sníž. přenesená",J398,0)</f>
        <v>0</v>
      </c>
      <c r="BI398" s="180">
        <f>IF(N398="nulová",J398,0)</f>
        <v>0</v>
      </c>
      <c r="BJ398" s="16" t="s">
        <v>83</v>
      </c>
      <c r="BK398" s="180">
        <f>ROUND(I398*H398,2)</f>
        <v>0</v>
      </c>
      <c r="BL398" s="16" t="s">
        <v>219</v>
      </c>
      <c r="BM398" s="179" t="s">
        <v>881</v>
      </c>
    </row>
    <row r="399" spans="1:65" s="2" customFormat="1" ht="24.2" customHeight="1">
      <c r="A399" s="33"/>
      <c r="B399" s="34"/>
      <c r="C399" s="168" t="s">
        <v>882</v>
      </c>
      <c r="D399" s="168" t="s">
        <v>141</v>
      </c>
      <c r="E399" s="169" t="s">
        <v>883</v>
      </c>
      <c r="F399" s="170" t="s">
        <v>884</v>
      </c>
      <c r="G399" s="171" t="s">
        <v>212</v>
      </c>
      <c r="H399" s="172">
        <v>5</v>
      </c>
      <c r="I399" s="173"/>
      <c r="J399" s="174">
        <f>ROUND(I399*H399,2)</f>
        <v>0</v>
      </c>
      <c r="K399" s="170" t="s">
        <v>145</v>
      </c>
      <c r="L399" s="38"/>
      <c r="M399" s="175" t="s">
        <v>20</v>
      </c>
      <c r="N399" s="176" t="s">
        <v>46</v>
      </c>
      <c r="O399" s="63"/>
      <c r="P399" s="177">
        <f>O399*H399</f>
        <v>0</v>
      </c>
      <c r="Q399" s="177">
        <v>0</v>
      </c>
      <c r="R399" s="177">
        <f>Q399*H399</f>
        <v>0</v>
      </c>
      <c r="S399" s="177">
        <v>0</v>
      </c>
      <c r="T399" s="178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79" t="s">
        <v>219</v>
      </c>
      <c r="AT399" s="179" t="s">
        <v>141</v>
      </c>
      <c r="AU399" s="179" t="s">
        <v>85</v>
      </c>
      <c r="AY399" s="16" t="s">
        <v>138</v>
      </c>
      <c r="BE399" s="180">
        <f>IF(N399="základní",J399,0)</f>
        <v>0</v>
      </c>
      <c r="BF399" s="180">
        <f>IF(N399="snížená",J399,0)</f>
        <v>0</v>
      </c>
      <c r="BG399" s="180">
        <f>IF(N399="zákl. přenesená",J399,0)</f>
        <v>0</v>
      </c>
      <c r="BH399" s="180">
        <f>IF(N399="sníž. přenesená",J399,0)</f>
        <v>0</v>
      </c>
      <c r="BI399" s="180">
        <f>IF(N399="nulová",J399,0)</f>
        <v>0</v>
      </c>
      <c r="BJ399" s="16" t="s">
        <v>83</v>
      </c>
      <c r="BK399" s="180">
        <f>ROUND(I399*H399,2)</f>
        <v>0</v>
      </c>
      <c r="BL399" s="16" t="s">
        <v>219</v>
      </c>
      <c r="BM399" s="179" t="s">
        <v>885</v>
      </c>
    </row>
    <row r="400" spans="1:65" s="2" customFormat="1" ht="11.25">
      <c r="A400" s="33"/>
      <c r="B400" s="34"/>
      <c r="C400" s="35"/>
      <c r="D400" s="181" t="s">
        <v>148</v>
      </c>
      <c r="E400" s="35"/>
      <c r="F400" s="182" t="s">
        <v>886</v>
      </c>
      <c r="G400" s="35"/>
      <c r="H400" s="35"/>
      <c r="I400" s="183"/>
      <c r="J400" s="35"/>
      <c r="K400" s="35"/>
      <c r="L400" s="38"/>
      <c r="M400" s="184"/>
      <c r="N400" s="185"/>
      <c r="O400" s="63"/>
      <c r="P400" s="63"/>
      <c r="Q400" s="63"/>
      <c r="R400" s="63"/>
      <c r="S400" s="63"/>
      <c r="T400" s="64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T400" s="16" t="s">
        <v>148</v>
      </c>
      <c r="AU400" s="16" t="s">
        <v>85</v>
      </c>
    </row>
    <row r="401" spans="1:65" s="2" customFormat="1" ht="24.2" customHeight="1">
      <c r="A401" s="33"/>
      <c r="B401" s="34"/>
      <c r="C401" s="186" t="s">
        <v>887</v>
      </c>
      <c r="D401" s="186" t="s">
        <v>150</v>
      </c>
      <c r="E401" s="187" t="s">
        <v>888</v>
      </c>
      <c r="F401" s="188" t="s">
        <v>889</v>
      </c>
      <c r="G401" s="189" t="s">
        <v>212</v>
      </c>
      <c r="H401" s="190">
        <v>2</v>
      </c>
      <c r="I401" s="191"/>
      <c r="J401" s="192">
        <f>ROUND(I401*H401,2)</f>
        <v>0</v>
      </c>
      <c r="K401" s="188" t="s">
        <v>145</v>
      </c>
      <c r="L401" s="193"/>
      <c r="M401" s="194" t="s">
        <v>20</v>
      </c>
      <c r="N401" s="195" t="s">
        <v>46</v>
      </c>
      <c r="O401" s="63"/>
      <c r="P401" s="177">
        <f>O401*H401</f>
        <v>0</v>
      </c>
      <c r="Q401" s="177">
        <v>4.0000000000000002E-4</v>
      </c>
      <c r="R401" s="177">
        <f>Q401*H401</f>
        <v>8.0000000000000004E-4</v>
      </c>
      <c r="S401" s="177">
        <v>0</v>
      </c>
      <c r="T401" s="178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79" t="s">
        <v>298</v>
      </c>
      <c r="AT401" s="179" t="s">
        <v>150</v>
      </c>
      <c r="AU401" s="179" t="s">
        <v>85</v>
      </c>
      <c r="AY401" s="16" t="s">
        <v>138</v>
      </c>
      <c r="BE401" s="180">
        <f>IF(N401="základní",J401,0)</f>
        <v>0</v>
      </c>
      <c r="BF401" s="180">
        <f>IF(N401="snížená",J401,0)</f>
        <v>0</v>
      </c>
      <c r="BG401" s="180">
        <f>IF(N401="zákl. přenesená",J401,0)</f>
        <v>0</v>
      </c>
      <c r="BH401" s="180">
        <f>IF(N401="sníž. přenesená",J401,0)</f>
        <v>0</v>
      </c>
      <c r="BI401" s="180">
        <f>IF(N401="nulová",J401,0)</f>
        <v>0</v>
      </c>
      <c r="BJ401" s="16" t="s">
        <v>83</v>
      </c>
      <c r="BK401" s="180">
        <f>ROUND(I401*H401,2)</f>
        <v>0</v>
      </c>
      <c r="BL401" s="16" t="s">
        <v>219</v>
      </c>
      <c r="BM401" s="179" t="s">
        <v>890</v>
      </c>
    </row>
    <row r="402" spans="1:65" s="2" customFormat="1" ht="24.2" customHeight="1">
      <c r="A402" s="33"/>
      <c r="B402" s="34"/>
      <c r="C402" s="186" t="s">
        <v>891</v>
      </c>
      <c r="D402" s="186" t="s">
        <v>150</v>
      </c>
      <c r="E402" s="187" t="s">
        <v>892</v>
      </c>
      <c r="F402" s="188" t="s">
        <v>893</v>
      </c>
      <c r="G402" s="189" t="s">
        <v>212</v>
      </c>
      <c r="H402" s="190">
        <v>3</v>
      </c>
      <c r="I402" s="191"/>
      <c r="J402" s="192">
        <f>ROUND(I402*H402,2)</f>
        <v>0</v>
      </c>
      <c r="K402" s="188" t="s">
        <v>145</v>
      </c>
      <c r="L402" s="193"/>
      <c r="M402" s="194" t="s">
        <v>20</v>
      </c>
      <c r="N402" s="195" t="s">
        <v>46</v>
      </c>
      <c r="O402" s="63"/>
      <c r="P402" s="177">
        <f>O402*H402</f>
        <v>0</v>
      </c>
      <c r="Q402" s="177">
        <v>4.0000000000000002E-4</v>
      </c>
      <c r="R402" s="177">
        <f>Q402*H402</f>
        <v>1.2000000000000001E-3</v>
      </c>
      <c r="S402" s="177">
        <v>0</v>
      </c>
      <c r="T402" s="178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79" t="s">
        <v>298</v>
      </c>
      <c r="AT402" s="179" t="s">
        <v>150</v>
      </c>
      <c r="AU402" s="179" t="s">
        <v>85</v>
      </c>
      <c r="AY402" s="16" t="s">
        <v>138</v>
      </c>
      <c r="BE402" s="180">
        <f>IF(N402="základní",J402,0)</f>
        <v>0</v>
      </c>
      <c r="BF402" s="180">
        <f>IF(N402="snížená",J402,0)</f>
        <v>0</v>
      </c>
      <c r="BG402" s="180">
        <f>IF(N402="zákl. přenesená",J402,0)</f>
        <v>0</v>
      </c>
      <c r="BH402" s="180">
        <f>IF(N402="sníž. přenesená",J402,0)</f>
        <v>0</v>
      </c>
      <c r="BI402" s="180">
        <f>IF(N402="nulová",J402,0)</f>
        <v>0</v>
      </c>
      <c r="BJ402" s="16" t="s">
        <v>83</v>
      </c>
      <c r="BK402" s="180">
        <f>ROUND(I402*H402,2)</f>
        <v>0</v>
      </c>
      <c r="BL402" s="16" t="s">
        <v>219</v>
      </c>
      <c r="BM402" s="179" t="s">
        <v>894</v>
      </c>
    </row>
    <row r="403" spans="1:65" s="2" customFormat="1" ht="24.2" customHeight="1">
      <c r="A403" s="33"/>
      <c r="B403" s="34"/>
      <c r="C403" s="168" t="s">
        <v>895</v>
      </c>
      <c r="D403" s="168" t="s">
        <v>141</v>
      </c>
      <c r="E403" s="169" t="s">
        <v>896</v>
      </c>
      <c r="F403" s="170" t="s">
        <v>897</v>
      </c>
      <c r="G403" s="171" t="s">
        <v>212</v>
      </c>
      <c r="H403" s="172">
        <v>1</v>
      </c>
      <c r="I403" s="173"/>
      <c r="J403" s="174">
        <f>ROUND(I403*H403,2)</f>
        <v>0</v>
      </c>
      <c r="K403" s="170" t="s">
        <v>145</v>
      </c>
      <c r="L403" s="38"/>
      <c r="M403" s="175" t="s">
        <v>20</v>
      </c>
      <c r="N403" s="176" t="s">
        <v>46</v>
      </c>
      <c r="O403" s="63"/>
      <c r="P403" s="177">
        <f>O403*H403</f>
        <v>0</v>
      </c>
      <c r="Q403" s="177">
        <v>0</v>
      </c>
      <c r="R403" s="177">
        <f>Q403*H403</f>
        <v>0</v>
      </c>
      <c r="S403" s="177">
        <v>0</v>
      </c>
      <c r="T403" s="178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79" t="s">
        <v>219</v>
      </c>
      <c r="AT403" s="179" t="s">
        <v>141</v>
      </c>
      <c r="AU403" s="179" t="s">
        <v>85</v>
      </c>
      <c r="AY403" s="16" t="s">
        <v>138</v>
      </c>
      <c r="BE403" s="180">
        <f>IF(N403="základní",J403,0)</f>
        <v>0</v>
      </c>
      <c r="BF403" s="180">
        <f>IF(N403="snížená",J403,0)</f>
        <v>0</v>
      </c>
      <c r="BG403" s="180">
        <f>IF(N403="zákl. přenesená",J403,0)</f>
        <v>0</v>
      </c>
      <c r="BH403" s="180">
        <f>IF(N403="sníž. přenesená",J403,0)</f>
        <v>0</v>
      </c>
      <c r="BI403" s="180">
        <f>IF(N403="nulová",J403,0)</f>
        <v>0</v>
      </c>
      <c r="BJ403" s="16" t="s">
        <v>83</v>
      </c>
      <c r="BK403" s="180">
        <f>ROUND(I403*H403,2)</f>
        <v>0</v>
      </c>
      <c r="BL403" s="16" t="s">
        <v>219</v>
      </c>
      <c r="BM403" s="179" t="s">
        <v>898</v>
      </c>
    </row>
    <row r="404" spans="1:65" s="2" customFormat="1" ht="11.25">
      <c r="A404" s="33"/>
      <c r="B404" s="34"/>
      <c r="C404" s="35"/>
      <c r="D404" s="181" t="s">
        <v>148</v>
      </c>
      <c r="E404" s="35"/>
      <c r="F404" s="182" t="s">
        <v>899</v>
      </c>
      <c r="G404" s="35"/>
      <c r="H404" s="35"/>
      <c r="I404" s="183"/>
      <c r="J404" s="35"/>
      <c r="K404" s="35"/>
      <c r="L404" s="38"/>
      <c r="M404" s="184"/>
      <c r="N404" s="185"/>
      <c r="O404" s="63"/>
      <c r="P404" s="63"/>
      <c r="Q404" s="63"/>
      <c r="R404" s="63"/>
      <c r="S404" s="63"/>
      <c r="T404" s="64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T404" s="16" t="s">
        <v>148</v>
      </c>
      <c r="AU404" s="16" t="s">
        <v>85</v>
      </c>
    </row>
    <row r="405" spans="1:65" s="2" customFormat="1" ht="16.5" customHeight="1">
      <c r="A405" s="33"/>
      <c r="B405" s="34"/>
      <c r="C405" s="186" t="s">
        <v>900</v>
      </c>
      <c r="D405" s="186" t="s">
        <v>150</v>
      </c>
      <c r="E405" s="187" t="s">
        <v>901</v>
      </c>
      <c r="F405" s="188" t="s">
        <v>902</v>
      </c>
      <c r="G405" s="189" t="s">
        <v>212</v>
      </c>
      <c r="H405" s="190">
        <v>1</v>
      </c>
      <c r="I405" s="191"/>
      <c r="J405" s="192">
        <f>ROUND(I405*H405,2)</f>
        <v>0</v>
      </c>
      <c r="K405" s="188" t="s">
        <v>145</v>
      </c>
      <c r="L405" s="193"/>
      <c r="M405" s="194" t="s">
        <v>20</v>
      </c>
      <c r="N405" s="195" t="s">
        <v>46</v>
      </c>
      <c r="O405" s="63"/>
      <c r="P405" s="177">
        <f>O405*H405</f>
        <v>0</v>
      </c>
      <c r="Q405" s="177">
        <v>2.5000000000000001E-4</v>
      </c>
      <c r="R405" s="177">
        <f>Q405*H405</f>
        <v>2.5000000000000001E-4</v>
      </c>
      <c r="S405" s="177">
        <v>0</v>
      </c>
      <c r="T405" s="178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79" t="s">
        <v>298</v>
      </c>
      <c r="AT405" s="179" t="s">
        <v>150</v>
      </c>
      <c r="AU405" s="179" t="s">
        <v>85</v>
      </c>
      <c r="AY405" s="16" t="s">
        <v>138</v>
      </c>
      <c r="BE405" s="180">
        <f>IF(N405="základní",J405,0)</f>
        <v>0</v>
      </c>
      <c r="BF405" s="180">
        <f>IF(N405="snížená",J405,0)</f>
        <v>0</v>
      </c>
      <c r="BG405" s="180">
        <f>IF(N405="zákl. přenesená",J405,0)</f>
        <v>0</v>
      </c>
      <c r="BH405" s="180">
        <f>IF(N405="sníž. přenesená",J405,0)</f>
        <v>0</v>
      </c>
      <c r="BI405" s="180">
        <f>IF(N405="nulová",J405,0)</f>
        <v>0</v>
      </c>
      <c r="BJ405" s="16" t="s">
        <v>83</v>
      </c>
      <c r="BK405" s="180">
        <f>ROUND(I405*H405,2)</f>
        <v>0</v>
      </c>
      <c r="BL405" s="16" t="s">
        <v>219</v>
      </c>
      <c r="BM405" s="179" t="s">
        <v>903</v>
      </c>
    </row>
    <row r="406" spans="1:65" s="2" customFormat="1" ht="44.25" customHeight="1">
      <c r="A406" s="33"/>
      <c r="B406" s="34"/>
      <c r="C406" s="168" t="s">
        <v>904</v>
      </c>
      <c r="D406" s="168" t="s">
        <v>141</v>
      </c>
      <c r="E406" s="169" t="s">
        <v>905</v>
      </c>
      <c r="F406" s="170" t="s">
        <v>906</v>
      </c>
      <c r="G406" s="171" t="s">
        <v>212</v>
      </c>
      <c r="H406" s="172">
        <v>1</v>
      </c>
      <c r="I406" s="173"/>
      <c r="J406" s="174">
        <f>ROUND(I406*H406,2)</f>
        <v>0</v>
      </c>
      <c r="K406" s="170" t="s">
        <v>145</v>
      </c>
      <c r="L406" s="38"/>
      <c r="M406" s="175" t="s">
        <v>20</v>
      </c>
      <c r="N406" s="176" t="s">
        <v>46</v>
      </c>
      <c r="O406" s="63"/>
      <c r="P406" s="177">
        <f>O406*H406</f>
        <v>0</v>
      </c>
      <c r="Q406" s="177">
        <v>0</v>
      </c>
      <c r="R406" s="177">
        <f>Q406*H406</f>
        <v>0</v>
      </c>
      <c r="S406" s="177">
        <v>0</v>
      </c>
      <c r="T406" s="178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79" t="s">
        <v>219</v>
      </c>
      <c r="AT406" s="179" t="s">
        <v>141</v>
      </c>
      <c r="AU406" s="179" t="s">
        <v>85</v>
      </c>
      <c r="AY406" s="16" t="s">
        <v>138</v>
      </c>
      <c r="BE406" s="180">
        <f>IF(N406="základní",J406,0)</f>
        <v>0</v>
      </c>
      <c r="BF406" s="180">
        <f>IF(N406="snížená",J406,0)</f>
        <v>0</v>
      </c>
      <c r="BG406" s="180">
        <f>IF(N406="zákl. přenesená",J406,0)</f>
        <v>0</v>
      </c>
      <c r="BH406" s="180">
        <f>IF(N406="sníž. přenesená",J406,0)</f>
        <v>0</v>
      </c>
      <c r="BI406" s="180">
        <f>IF(N406="nulová",J406,0)</f>
        <v>0</v>
      </c>
      <c r="BJ406" s="16" t="s">
        <v>83</v>
      </c>
      <c r="BK406" s="180">
        <f>ROUND(I406*H406,2)</f>
        <v>0</v>
      </c>
      <c r="BL406" s="16" t="s">
        <v>219</v>
      </c>
      <c r="BM406" s="179" t="s">
        <v>907</v>
      </c>
    </row>
    <row r="407" spans="1:65" s="2" customFormat="1" ht="11.25">
      <c r="A407" s="33"/>
      <c r="B407" s="34"/>
      <c r="C407" s="35"/>
      <c r="D407" s="181" t="s">
        <v>148</v>
      </c>
      <c r="E407" s="35"/>
      <c r="F407" s="182" t="s">
        <v>908</v>
      </c>
      <c r="G407" s="35"/>
      <c r="H407" s="35"/>
      <c r="I407" s="183"/>
      <c r="J407" s="35"/>
      <c r="K407" s="35"/>
      <c r="L407" s="38"/>
      <c r="M407" s="184"/>
      <c r="N407" s="185"/>
      <c r="O407" s="63"/>
      <c r="P407" s="63"/>
      <c r="Q407" s="63"/>
      <c r="R407" s="63"/>
      <c r="S407" s="63"/>
      <c r="T407" s="64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T407" s="16" t="s">
        <v>148</v>
      </c>
      <c r="AU407" s="16" t="s">
        <v>85</v>
      </c>
    </row>
    <row r="408" spans="1:65" s="2" customFormat="1" ht="24.2" customHeight="1">
      <c r="A408" s="33"/>
      <c r="B408" s="34"/>
      <c r="C408" s="186" t="s">
        <v>909</v>
      </c>
      <c r="D408" s="186" t="s">
        <v>150</v>
      </c>
      <c r="E408" s="187" t="s">
        <v>910</v>
      </c>
      <c r="F408" s="188" t="s">
        <v>911</v>
      </c>
      <c r="G408" s="189" t="s">
        <v>212</v>
      </c>
      <c r="H408" s="190">
        <v>1</v>
      </c>
      <c r="I408" s="191"/>
      <c r="J408" s="192">
        <f>ROUND(I408*H408,2)</f>
        <v>0</v>
      </c>
      <c r="K408" s="188" t="s">
        <v>145</v>
      </c>
      <c r="L408" s="193"/>
      <c r="M408" s="194" t="s">
        <v>20</v>
      </c>
      <c r="N408" s="195" t="s">
        <v>46</v>
      </c>
      <c r="O408" s="63"/>
      <c r="P408" s="177">
        <f>O408*H408</f>
        <v>0</v>
      </c>
      <c r="Q408" s="177">
        <v>4.8000000000000001E-4</v>
      </c>
      <c r="R408" s="177">
        <f>Q408*H408</f>
        <v>4.8000000000000001E-4</v>
      </c>
      <c r="S408" s="177">
        <v>0</v>
      </c>
      <c r="T408" s="178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79" t="s">
        <v>298</v>
      </c>
      <c r="AT408" s="179" t="s">
        <v>150</v>
      </c>
      <c r="AU408" s="179" t="s">
        <v>85</v>
      </c>
      <c r="AY408" s="16" t="s">
        <v>138</v>
      </c>
      <c r="BE408" s="180">
        <f>IF(N408="základní",J408,0)</f>
        <v>0</v>
      </c>
      <c r="BF408" s="180">
        <f>IF(N408="snížená",J408,0)</f>
        <v>0</v>
      </c>
      <c r="BG408" s="180">
        <f>IF(N408="zákl. přenesená",J408,0)</f>
        <v>0</v>
      </c>
      <c r="BH408" s="180">
        <f>IF(N408="sníž. přenesená",J408,0)</f>
        <v>0</v>
      </c>
      <c r="BI408" s="180">
        <f>IF(N408="nulová",J408,0)</f>
        <v>0</v>
      </c>
      <c r="BJ408" s="16" t="s">
        <v>83</v>
      </c>
      <c r="BK408" s="180">
        <f>ROUND(I408*H408,2)</f>
        <v>0</v>
      </c>
      <c r="BL408" s="16" t="s">
        <v>219</v>
      </c>
      <c r="BM408" s="179" t="s">
        <v>912</v>
      </c>
    </row>
    <row r="409" spans="1:65" s="2" customFormat="1" ht="44.25" customHeight="1">
      <c r="A409" s="33"/>
      <c r="B409" s="34"/>
      <c r="C409" s="168" t="s">
        <v>913</v>
      </c>
      <c r="D409" s="168" t="s">
        <v>141</v>
      </c>
      <c r="E409" s="169" t="s">
        <v>914</v>
      </c>
      <c r="F409" s="170" t="s">
        <v>915</v>
      </c>
      <c r="G409" s="171" t="s">
        <v>212</v>
      </c>
      <c r="H409" s="172">
        <v>8</v>
      </c>
      <c r="I409" s="173"/>
      <c r="J409" s="174">
        <f>ROUND(I409*H409,2)</f>
        <v>0</v>
      </c>
      <c r="K409" s="170" t="s">
        <v>145</v>
      </c>
      <c r="L409" s="38"/>
      <c r="M409" s="175" t="s">
        <v>20</v>
      </c>
      <c r="N409" s="176" t="s">
        <v>46</v>
      </c>
      <c r="O409" s="63"/>
      <c r="P409" s="177">
        <f>O409*H409</f>
        <v>0</v>
      </c>
      <c r="Q409" s="177">
        <v>0</v>
      </c>
      <c r="R409" s="177">
        <f>Q409*H409</f>
        <v>0</v>
      </c>
      <c r="S409" s="177">
        <v>0</v>
      </c>
      <c r="T409" s="178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79" t="s">
        <v>146</v>
      </c>
      <c r="AT409" s="179" t="s">
        <v>141</v>
      </c>
      <c r="AU409" s="179" t="s">
        <v>85</v>
      </c>
      <c r="AY409" s="16" t="s">
        <v>138</v>
      </c>
      <c r="BE409" s="180">
        <f>IF(N409="základní",J409,0)</f>
        <v>0</v>
      </c>
      <c r="BF409" s="180">
        <f>IF(N409="snížená",J409,0)</f>
        <v>0</v>
      </c>
      <c r="BG409" s="180">
        <f>IF(N409="zákl. přenesená",J409,0)</f>
        <v>0</v>
      </c>
      <c r="BH409" s="180">
        <f>IF(N409="sníž. přenesená",J409,0)</f>
        <v>0</v>
      </c>
      <c r="BI409" s="180">
        <f>IF(N409="nulová",J409,0)</f>
        <v>0</v>
      </c>
      <c r="BJ409" s="16" t="s">
        <v>83</v>
      </c>
      <c r="BK409" s="180">
        <f>ROUND(I409*H409,2)</f>
        <v>0</v>
      </c>
      <c r="BL409" s="16" t="s">
        <v>146</v>
      </c>
      <c r="BM409" s="179" t="s">
        <v>916</v>
      </c>
    </row>
    <row r="410" spans="1:65" s="2" customFormat="1" ht="11.25">
      <c r="A410" s="33"/>
      <c r="B410" s="34"/>
      <c r="C410" s="35"/>
      <c r="D410" s="181" t="s">
        <v>148</v>
      </c>
      <c r="E410" s="35"/>
      <c r="F410" s="182" t="s">
        <v>917</v>
      </c>
      <c r="G410" s="35"/>
      <c r="H410" s="35"/>
      <c r="I410" s="183"/>
      <c r="J410" s="35"/>
      <c r="K410" s="35"/>
      <c r="L410" s="38"/>
      <c r="M410" s="184"/>
      <c r="N410" s="185"/>
      <c r="O410" s="63"/>
      <c r="P410" s="63"/>
      <c r="Q410" s="63"/>
      <c r="R410" s="63"/>
      <c r="S410" s="63"/>
      <c r="T410" s="64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T410" s="16" t="s">
        <v>148</v>
      </c>
      <c r="AU410" s="16" t="s">
        <v>85</v>
      </c>
    </row>
    <row r="411" spans="1:65" s="2" customFormat="1" ht="16.5" customHeight="1">
      <c r="A411" s="33"/>
      <c r="B411" s="34"/>
      <c r="C411" s="186" t="s">
        <v>918</v>
      </c>
      <c r="D411" s="186" t="s">
        <v>150</v>
      </c>
      <c r="E411" s="187" t="s">
        <v>919</v>
      </c>
      <c r="F411" s="188" t="s">
        <v>920</v>
      </c>
      <c r="G411" s="189" t="s">
        <v>212</v>
      </c>
      <c r="H411" s="190">
        <v>8</v>
      </c>
      <c r="I411" s="191"/>
      <c r="J411" s="192">
        <f>ROUND(I411*H411,2)</f>
        <v>0</v>
      </c>
      <c r="K411" s="188" t="s">
        <v>20</v>
      </c>
      <c r="L411" s="193"/>
      <c r="M411" s="194" t="s">
        <v>20</v>
      </c>
      <c r="N411" s="195" t="s">
        <v>46</v>
      </c>
      <c r="O411" s="63"/>
      <c r="P411" s="177">
        <f>O411*H411</f>
        <v>0</v>
      </c>
      <c r="Q411" s="177">
        <v>2E-3</v>
      </c>
      <c r="R411" s="177">
        <f>Q411*H411</f>
        <v>1.6E-2</v>
      </c>
      <c r="S411" s="177">
        <v>0</v>
      </c>
      <c r="T411" s="178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79" t="s">
        <v>153</v>
      </c>
      <c r="AT411" s="179" t="s">
        <v>150</v>
      </c>
      <c r="AU411" s="179" t="s">
        <v>85</v>
      </c>
      <c r="AY411" s="16" t="s">
        <v>138</v>
      </c>
      <c r="BE411" s="180">
        <f>IF(N411="základní",J411,0)</f>
        <v>0</v>
      </c>
      <c r="BF411" s="180">
        <f>IF(N411="snížená",J411,0)</f>
        <v>0</v>
      </c>
      <c r="BG411" s="180">
        <f>IF(N411="zákl. přenesená",J411,0)</f>
        <v>0</v>
      </c>
      <c r="BH411" s="180">
        <f>IF(N411="sníž. přenesená",J411,0)</f>
        <v>0</v>
      </c>
      <c r="BI411" s="180">
        <f>IF(N411="nulová",J411,0)</f>
        <v>0</v>
      </c>
      <c r="BJ411" s="16" t="s">
        <v>83</v>
      </c>
      <c r="BK411" s="180">
        <f>ROUND(I411*H411,2)</f>
        <v>0</v>
      </c>
      <c r="BL411" s="16" t="s">
        <v>146</v>
      </c>
      <c r="BM411" s="179" t="s">
        <v>921</v>
      </c>
    </row>
    <row r="412" spans="1:65" s="2" customFormat="1" ht="16.5" customHeight="1">
      <c r="A412" s="33"/>
      <c r="B412" s="34"/>
      <c r="C412" s="186" t="s">
        <v>922</v>
      </c>
      <c r="D412" s="186" t="s">
        <v>150</v>
      </c>
      <c r="E412" s="187" t="s">
        <v>923</v>
      </c>
      <c r="F412" s="188" t="s">
        <v>924</v>
      </c>
      <c r="G412" s="189" t="s">
        <v>212</v>
      </c>
      <c r="H412" s="190">
        <v>2</v>
      </c>
      <c r="I412" s="191"/>
      <c r="J412" s="192">
        <f>ROUND(I412*H412,2)</f>
        <v>0</v>
      </c>
      <c r="K412" s="188" t="s">
        <v>20</v>
      </c>
      <c r="L412" s="193"/>
      <c r="M412" s="194" t="s">
        <v>20</v>
      </c>
      <c r="N412" s="195" t="s">
        <v>46</v>
      </c>
      <c r="O412" s="63"/>
      <c r="P412" s="177">
        <f>O412*H412</f>
        <v>0</v>
      </c>
      <c r="Q412" s="177">
        <v>6.9999999999999999E-4</v>
      </c>
      <c r="R412" s="177">
        <f>Q412*H412</f>
        <v>1.4E-3</v>
      </c>
      <c r="S412" s="177">
        <v>0</v>
      </c>
      <c r="T412" s="178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79" t="s">
        <v>153</v>
      </c>
      <c r="AT412" s="179" t="s">
        <v>150</v>
      </c>
      <c r="AU412" s="179" t="s">
        <v>85</v>
      </c>
      <c r="AY412" s="16" t="s">
        <v>138</v>
      </c>
      <c r="BE412" s="180">
        <f>IF(N412="základní",J412,0)</f>
        <v>0</v>
      </c>
      <c r="BF412" s="180">
        <f>IF(N412="snížená",J412,0)</f>
        <v>0</v>
      </c>
      <c r="BG412" s="180">
        <f>IF(N412="zákl. přenesená",J412,0)</f>
        <v>0</v>
      </c>
      <c r="BH412" s="180">
        <f>IF(N412="sníž. přenesená",J412,0)</f>
        <v>0</v>
      </c>
      <c r="BI412" s="180">
        <f>IF(N412="nulová",J412,0)</f>
        <v>0</v>
      </c>
      <c r="BJ412" s="16" t="s">
        <v>83</v>
      </c>
      <c r="BK412" s="180">
        <f>ROUND(I412*H412,2)</f>
        <v>0</v>
      </c>
      <c r="BL412" s="16" t="s">
        <v>146</v>
      </c>
      <c r="BM412" s="179" t="s">
        <v>925</v>
      </c>
    </row>
    <row r="413" spans="1:65" s="2" customFormat="1" ht="44.25" customHeight="1">
      <c r="A413" s="33"/>
      <c r="B413" s="34"/>
      <c r="C413" s="168" t="s">
        <v>926</v>
      </c>
      <c r="D413" s="168" t="s">
        <v>141</v>
      </c>
      <c r="E413" s="169" t="s">
        <v>927</v>
      </c>
      <c r="F413" s="170" t="s">
        <v>928</v>
      </c>
      <c r="G413" s="171" t="s">
        <v>212</v>
      </c>
      <c r="H413" s="172">
        <v>1</v>
      </c>
      <c r="I413" s="173"/>
      <c r="J413" s="174">
        <f>ROUND(I413*H413,2)</f>
        <v>0</v>
      </c>
      <c r="K413" s="170" t="s">
        <v>145</v>
      </c>
      <c r="L413" s="38"/>
      <c r="M413" s="175" t="s">
        <v>20</v>
      </c>
      <c r="N413" s="176" t="s">
        <v>46</v>
      </c>
      <c r="O413" s="63"/>
      <c r="P413" s="177">
        <f>O413*H413</f>
        <v>0</v>
      </c>
      <c r="Q413" s="177">
        <v>0</v>
      </c>
      <c r="R413" s="177">
        <f>Q413*H413</f>
        <v>0</v>
      </c>
      <c r="S413" s="177">
        <v>0</v>
      </c>
      <c r="T413" s="178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79" t="s">
        <v>219</v>
      </c>
      <c r="AT413" s="179" t="s">
        <v>141</v>
      </c>
      <c r="AU413" s="179" t="s">
        <v>85</v>
      </c>
      <c r="AY413" s="16" t="s">
        <v>138</v>
      </c>
      <c r="BE413" s="180">
        <f>IF(N413="základní",J413,0)</f>
        <v>0</v>
      </c>
      <c r="BF413" s="180">
        <f>IF(N413="snížená",J413,0)</f>
        <v>0</v>
      </c>
      <c r="BG413" s="180">
        <f>IF(N413="zákl. přenesená",J413,0)</f>
        <v>0</v>
      </c>
      <c r="BH413" s="180">
        <f>IF(N413="sníž. přenesená",J413,0)</f>
        <v>0</v>
      </c>
      <c r="BI413" s="180">
        <f>IF(N413="nulová",J413,0)</f>
        <v>0</v>
      </c>
      <c r="BJ413" s="16" t="s">
        <v>83</v>
      </c>
      <c r="BK413" s="180">
        <f>ROUND(I413*H413,2)</f>
        <v>0</v>
      </c>
      <c r="BL413" s="16" t="s">
        <v>219</v>
      </c>
      <c r="BM413" s="179" t="s">
        <v>929</v>
      </c>
    </row>
    <row r="414" spans="1:65" s="2" customFormat="1" ht="11.25">
      <c r="A414" s="33"/>
      <c r="B414" s="34"/>
      <c r="C414" s="35"/>
      <c r="D414" s="181" t="s">
        <v>148</v>
      </c>
      <c r="E414" s="35"/>
      <c r="F414" s="182" t="s">
        <v>930</v>
      </c>
      <c r="G414" s="35"/>
      <c r="H414" s="35"/>
      <c r="I414" s="183"/>
      <c r="J414" s="35"/>
      <c r="K414" s="35"/>
      <c r="L414" s="38"/>
      <c r="M414" s="184"/>
      <c r="N414" s="185"/>
      <c r="O414" s="63"/>
      <c r="P414" s="63"/>
      <c r="Q414" s="63"/>
      <c r="R414" s="63"/>
      <c r="S414" s="63"/>
      <c r="T414" s="64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T414" s="16" t="s">
        <v>148</v>
      </c>
      <c r="AU414" s="16" t="s">
        <v>85</v>
      </c>
    </row>
    <row r="415" spans="1:65" s="2" customFormat="1" ht="33" customHeight="1">
      <c r="A415" s="33"/>
      <c r="B415" s="34"/>
      <c r="C415" s="168" t="s">
        <v>931</v>
      </c>
      <c r="D415" s="168" t="s">
        <v>141</v>
      </c>
      <c r="E415" s="169" t="s">
        <v>932</v>
      </c>
      <c r="F415" s="170" t="s">
        <v>933</v>
      </c>
      <c r="G415" s="171" t="s">
        <v>212</v>
      </c>
      <c r="H415" s="172">
        <v>5</v>
      </c>
      <c r="I415" s="173"/>
      <c r="J415" s="174">
        <f>ROUND(I415*H415,2)</f>
        <v>0</v>
      </c>
      <c r="K415" s="170" t="s">
        <v>145</v>
      </c>
      <c r="L415" s="38"/>
      <c r="M415" s="175" t="s">
        <v>20</v>
      </c>
      <c r="N415" s="176" t="s">
        <v>46</v>
      </c>
      <c r="O415" s="63"/>
      <c r="P415" s="177">
        <f>O415*H415</f>
        <v>0</v>
      </c>
      <c r="Q415" s="177">
        <v>0</v>
      </c>
      <c r="R415" s="177">
        <f>Q415*H415</f>
        <v>0</v>
      </c>
      <c r="S415" s="177">
        <v>0</v>
      </c>
      <c r="T415" s="178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79" t="s">
        <v>219</v>
      </c>
      <c r="AT415" s="179" t="s">
        <v>141</v>
      </c>
      <c r="AU415" s="179" t="s">
        <v>85</v>
      </c>
      <c r="AY415" s="16" t="s">
        <v>138</v>
      </c>
      <c r="BE415" s="180">
        <f>IF(N415="základní",J415,0)</f>
        <v>0</v>
      </c>
      <c r="BF415" s="180">
        <f>IF(N415="snížená",J415,0)</f>
        <v>0</v>
      </c>
      <c r="BG415" s="180">
        <f>IF(N415="zákl. přenesená",J415,0)</f>
        <v>0</v>
      </c>
      <c r="BH415" s="180">
        <f>IF(N415="sníž. přenesená",J415,0)</f>
        <v>0</v>
      </c>
      <c r="BI415" s="180">
        <f>IF(N415="nulová",J415,0)</f>
        <v>0</v>
      </c>
      <c r="BJ415" s="16" t="s">
        <v>83</v>
      </c>
      <c r="BK415" s="180">
        <f>ROUND(I415*H415,2)</f>
        <v>0</v>
      </c>
      <c r="BL415" s="16" t="s">
        <v>219</v>
      </c>
      <c r="BM415" s="179" t="s">
        <v>934</v>
      </c>
    </row>
    <row r="416" spans="1:65" s="2" customFormat="1" ht="11.25">
      <c r="A416" s="33"/>
      <c r="B416" s="34"/>
      <c r="C416" s="35"/>
      <c r="D416" s="181" t="s">
        <v>148</v>
      </c>
      <c r="E416" s="35"/>
      <c r="F416" s="182" t="s">
        <v>935</v>
      </c>
      <c r="G416" s="35"/>
      <c r="H416" s="35"/>
      <c r="I416" s="183"/>
      <c r="J416" s="35"/>
      <c r="K416" s="35"/>
      <c r="L416" s="38"/>
      <c r="M416" s="184"/>
      <c r="N416" s="185"/>
      <c r="O416" s="63"/>
      <c r="P416" s="63"/>
      <c r="Q416" s="63"/>
      <c r="R416" s="63"/>
      <c r="S416" s="63"/>
      <c r="T416" s="64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T416" s="16" t="s">
        <v>148</v>
      </c>
      <c r="AU416" s="16" t="s">
        <v>85</v>
      </c>
    </row>
    <row r="417" spans="1:65" s="2" customFormat="1" ht="37.9" customHeight="1">
      <c r="A417" s="33"/>
      <c r="B417" s="34"/>
      <c r="C417" s="168" t="s">
        <v>936</v>
      </c>
      <c r="D417" s="168" t="s">
        <v>141</v>
      </c>
      <c r="E417" s="169" t="s">
        <v>937</v>
      </c>
      <c r="F417" s="170" t="s">
        <v>938</v>
      </c>
      <c r="G417" s="171" t="s">
        <v>212</v>
      </c>
      <c r="H417" s="172">
        <v>1</v>
      </c>
      <c r="I417" s="173"/>
      <c r="J417" s="174">
        <f>ROUND(I417*H417,2)</f>
        <v>0</v>
      </c>
      <c r="K417" s="170" t="s">
        <v>145</v>
      </c>
      <c r="L417" s="38"/>
      <c r="M417" s="175" t="s">
        <v>20</v>
      </c>
      <c r="N417" s="176" t="s">
        <v>46</v>
      </c>
      <c r="O417" s="63"/>
      <c r="P417" s="177">
        <f>O417*H417</f>
        <v>0</v>
      </c>
      <c r="Q417" s="177">
        <v>0</v>
      </c>
      <c r="R417" s="177">
        <f>Q417*H417</f>
        <v>0</v>
      </c>
      <c r="S417" s="177">
        <v>0</v>
      </c>
      <c r="T417" s="178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79" t="s">
        <v>219</v>
      </c>
      <c r="AT417" s="179" t="s">
        <v>141</v>
      </c>
      <c r="AU417" s="179" t="s">
        <v>85</v>
      </c>
      <c r="AY417" s="16" t="s">
        <v>138</v>
      </c>
      <c r="BE417" s="180">
        <f>IF(N417="základní",J417,0)</f>
        <v>0</v>
      </c>
      <c r="BF417" s="180">
        <f>IF(N417="snížená",J417,0)</f>
        <v>0</v>
      </c>
      <c r="BG417" s="180">
        <f>IF(N417="zákl. přenesená",J417,0)</f>
        <v>0</v>
      </c>
      <c r="BH417" s="180">
        <f>IF(N417="sníž. přenesená",J417,0)</f>
        <v>0</v>
      </c>
      <c r="BI417" s="180">
        <f>IF(N417="nulová",J417,0)</f>
        <v>0</v>
      </c>
      <c r="BJ417" s="16" t="s">
        <v>83</v>
      </c>
      <c r="BK417" s="180">
        <f>ROUND(I417*H417,2)</f>
        <v>0</v>
      </c>
      <c r="BL417" s="16" t="s">
        <v>219</v>
      </c>
      <c r="BM417" s="179" t="s">
        <v>939</v>
      </c>
    </row>
    <row r="418" spans="1:65" s="2" customFormat="1" ht="11.25">
      <c r="A418" s="33"/>
      <c r="B418" s="34"/>
      <c r="C418" s="35"/>
      <c r="D418" s="181" t="s">
        <v>148</v>
      </c>
      <c r="E418" s="35"/>
      <c r="F418" s="182" t="s">
        <v>940</v>
      </c>
      <c r="G418" s="35"/>
      <c r="H418" s="35"/>
      <c r="I418" s="183"/>
      <c r="J418" s="35"/>
      <c r="K418" s="35"/>
      <c r="L418" s="38"/>
      <c r="M418" s="184"/>
      <c r="N418" s="185"/>
      <c r="O418" s="63"/>
      <c r="P418" s="63"/>
      <c r="Q418" s="63"/>
      <c r="R418" s="63"/>
      <c r="S418" s="63"/>
      <c r="T418" s="64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T418" s="16" t="s">
        <v>148</v>
      </c>
      <c r="AU418" s="16" t="s">
        <v>85</v>
      </c>
    </row>
    <row r="419" spans="1:65" s="2" customFormat="1" ht="55.5" customHeight="1">
      <c r="A419" s="33"/>
      <c r="B419" s="34"/>
      <c r="C419" s="168" t="s">
        <v>941</v>
      </c>
      <c r="D419" s="168" t="s">
        <v>141</v>
      </c>
      <c r="E419" s="169" t="s">
        <v>942</v>
      </c>
      <c r="F419" s="170" t="s">
        <v>943</v>
      </c>
      <c r="G419" s="171" t="s">
        <v>144</v>
      </c>
      <c r="H419" s="172">
        <v>2.9000000000000001E-2</v>
      </c>
      <c r="I419" s="173"/>
      <c r="J419" s="174">
        <f>ROUND(I419*H419,2)</f>
        <v>0</v>
      </c>
      <c r="K419" s="170" t="s">
        <v>145</v>
      </c>
      <c r="L419" s="38"/>
      <c r="M419" s="175" t="s">
        <v>20</v>
      </c>
      <c r="N419" s="176" t="s">
        <v>46</v>
      </c>
      <c r="O419" s="63"/>
      <c r="P419" s="177">
        <f>O419*H419</f>
        <v>0</v>
      </c>
      <c r="Q419" s="177">
        <v>0</v>
      </c>
      <c r="R419" s="177">
        <f>Q419*H419</f>
        <v>0</v>
      </c>
      <c r="S419" s="177">
        <v>0</v>
      </c>
      <c r="T419" s="178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79" t="s">
        <v>219</v>
      </c>
      <c r="AT419" s="179" t="s">
        <v>141</v>
      </c>
      <c r="AU419" s="179" t="s">
        <v>85</v>
      </c>
      <c r="AY419" s="16" t="s">
        <v>138</v>
      </c>
      <c r="BE419" s="180">
        <f>IF(N419="základní",J419,0)</f>
        <v>0</v>
      </c>
      <c r="BF419" s="180">
        <f>IF(N419="snížená",J419,0)</f>
        <v>0</v>
      </c>
      <c r="BG419" s="180">
        <f>IF(N419="zákl. přenesená",J419,0)</f>
        <v>0</v>
      </c>
      <c r="BH419" s="180">
        <f>IF(N419="sníž. přenesená",J419,0)</f>
        <v>0</v>
      </c>
      <c r="BI419" s="180">
        <f>IF(N419="nulová",J419,0)</f>
        <v>0</v>
      </c>
      <c r="BJ419" s="16" t="s">
        <v>83</v>
      </c>
      <c r="BK419" s="180">
        <f>ROUND(I419*H419,2)</f>
        <v>0</v>
      </c>
      <c r="BL419" s="16" t="s">
        <v>219</v>
      </c>
      <c r="BM419" s="179" t="s">
        <v>944</v>
      </c>
    </row>
    <row r="420" spans="1:65" s="2" customFormat="1" ht="11.25">
      <c r="A420" s="33"/>
      <c r="B420" s="34"/>
      <c r="C420" s="35"/>
      <c r="D420" s="181" t="s">
        <v>148</v>
      </c>
      <c r="E420" s="35"/>
      <c r="F420" s="182" t="s">
        <v>945</v>
      </c>
      <c r="G420" s="35"/>
      <c r="H420" s="35"/>
      <c r="I420" s="183"/>
      <c r="J420" s="35"/>
      <c r="K420" s="35"/>
      <c r="L420" s="38"/>
      <c r="M420" s="184"/>
      <c r="N420" s="185"/>
      <c r="O420" s="63"/>
      <c r="P420" s="63"/>
      <c r="Q420" s="63"/>
      <c r="R420" s="63"/>
      <c r="S420" s="63"/>
      <c r="T420" s="64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T420" s="16" t="s">
        <v>148</v>
      </c>
      <c r="AU420" s="16" t="s">
        <v>85</v>
      </c>
    </row>
    <row r="421" spans="1:65" s="12" customFormat="1" ht="22.9" customHeight="1">
      <c r="B421" s="152"/>
      <c r="C421" s="153"/>
      <c r="D421" s="154" t="s">
        <v>74</v>
      </c>
      <c r="E421" s="166" t="s">
        <v>946</v>
      </c>
      <c r="F421" s="166" t="s">
        <v>947</v>
      </c>
      <c r="G421" s="153"/>
      <c r="H421" s="153"/>
      <c r="I421" s="156"/>
      <c r="J421" s="167">
        <f>BK421</f>
        <v>0</v>
      </c>
      <c r="K421" s="153"/>
      <c r="L421" s="158"/>
      <c r="M421" s="159"/>
      <c r="N421" s="160"/>
      <c r="O421" s="160"/>
      <c r="P421" s="161">
        <f>SUM(P422:P433)</f>
        <v>0</v>
      </c>
      <c r="Q421" s="160"/>
      <c r="R421" s="161">
        <f>SUM(R422:R433)</f>
        <v>1.3759999999999998E-2</v>
      </c>
      <c r="S421" s="160"/>
      <c r="T421" s="162">
        <f>SUM(T422:T433)</f>
        <v>0</v>
      </c>
      <c r="AR421" s="163" t="s">
        <v>85</v>
      </c>
      <c r="AT421" s="164" t="s">
        <v>74</v>
      </c>
      <c r="AU421" s="164" t="s">
        <v>83</v>
      </c>
      <c r="AY421" s="163" t="s">
        <v>138</v>
      </c>
      <c r="BK421" s="165">
        <f>SUM(BK422:BK433)</f>
        <v>0</v>
      </c>
    </row>
    <row r="422" spans="1:65" s="2" customFormat="1" ht="33" customHeight="1">
      <c r="A422" s="33"/>
      <c r="B422" s="34"/>
      <c r="C422" s="168" t="s">
        <v>948</v>
      </c>
      <c r="D422" s="168" t="s">
        <v>141</v>
      </c>
      <c r="E422" s="169" t="s">
        <v>949</v>
      </c>
      <c r="F422" s="170" t="s">
        <v>950</v>
      </c>
      <c r="G422" s="171" t="s">
        <v>212</v>
      </c>
      <c r="H422" s="172">
        <v>2</v>
      </c>
      <c r="I422" s="173"/>
      <c r="J422" s="174">
        <f>ROUND(I422*H422,2)</f>
        <v>0</v>
      </c>
      <c r="K422" s="170" t="s">
        <v>145</v>
      </c>
      <c r="L422" s="38"/>
      <c r="M422" s="175" t="s">
        <v>20</v>
      </c>
      <c r="N422" s="176" t="s">
        <v>46</v>
      </c>
      <c r="O422" s="63"/>
      <c r="P422" s="177">
        <f>O422*H422</f>
        <v>0</v>
      </c>
      <c r="Q422" s="177">
        <v>0</v>
      </c>
      <c r="R422" s="177">
        <f>Q422*H422</f>
        <v>0</v>
      </c>
      <c r="S422" s="177">
        <v>0</v>
      </c>
      <c r="T422" s="178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79" t="s">
        <v>219</v>
      </c>
      <c r="AT422" s="179" t="s">
        <v>141</v>
      </c>
      <c r="AU422" s="179" t="s">
        <v>85</v>
      </c>
      <c r="AY422" s="16" t="s">
        <v>138</v>
      </c>
      <c r="BE422" s="180">
        <f>IF(N422="základní",J422,0)</f>
        <v>0</v>
      </c>
      <c r="BF422" s="180">
        <f>IF(N422="snížená",J422,0)</f>
        <v>0</v>
      </c>
      <c r="BG422" s="180">
        <f>IF(N422="zákl. přenesená",J422,0)</f>
        <v>0</v>
      </c>
      <c r="BH422" s="180">
        <f>IF(N422="sníž. přenesená",J422,0)</f>
        <v>0</v>
      </c>
      <c r="BI422" s="180">
        <f>IF(N422="nulová",J422,0)</f>
        <v>0</v>
      </c>
      <c r="BJ422" s="16" t="s">
        <v>83</v>
      </c>
      <c r="BK422" s="180">
        <f>ROUND(I422*H422,2)</f>
        <v>0</v>
      </c>
      <c r="BL422" s="16" t="s">
        <v>219</v>
      </c>
      <c r="BM422" s="179" t="s">
        <v>951</v>
      </c>
    </row>
    <row r="423" spans="1:65" s="2" customFormat="1" ht="11.25">
      <c r="A423" s="33"/>
      <c r="B423" s="34"/>
      <c r="C423" s="35"/>
      <c r="D423" s="181" t="s">
        <v>148</v>
      </c>
      <c r="E423" s="35"/>
      <c r="F423" s="182" t="s">
        <v>952</v>
      </c>
      <c r="G423" s="35"/>
      <c r="H423" s="35"/>
      <c r="I423" s="183"/>
      <c r="J423" s="35"/>
      <c r="K423" s="35"/>
      <c r="L423" s="38"/>
      <c r="M423" s="184"/>
      <c r="N423" s="185"/>
      <c r="O423" s="63"/>
      <c r="P423" s="63"/>
      <c r="Q423" s="63"/>
      <c r="R423" s="63"/>
      <c r="S423" s="63"/>
      <c r="T423" s="64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T423" s="16" t="s">
        <v>148</v>
      </c>
      <c r="AU423" s="16" t="s">
        <v>85</v>
      </c>
    </row>
    <row r="424" spans="1:65" s="2" customFormat="1" ht="24.2" customHeight="1">
      <c r="A424" s="33"/>
      <c r="B424" s="34"/>
      <c r="C424" s="186" t="s">
        <v>953</v>
      </c>
      <c r="D424" s="186" t="s">
        <v>150</v>
      </c>
      <c r="E424" s="187" t="s">
        <v>954</v>
      </c>
      <c r="F424" s="188" t="s">
        <v>955</v>
      </c>
      <c r="G424" s="189" t="s">
        <v>212</v>
      </c>
      <c r="H424" s="190">
        <v>2</v>
      </c>
      <c r="I424" s="191"/>
      <c r="J424" s="192">
        <f>ROUND(I424*H424,2)</f>
        <v>0</v>
      </c>
      <c r="K424" s="188" t="s">
        <v>145</v>
      </c>
      <c r="L424" s="193"/>
      <c r="M424" s="194" t="s">
        <v>20</v>
      </c>
      <c r="N424" s="195" t="s">
        <v>46</v>
      </c>
      <c r="O424" s="63"/>
      <c r="P424" s="177">
        <f>O424*H424</f>
        <v>0</v>
      </c>
      <c r="Q424" s="177">
        <v>2.9999999999999997E-4</v>
      </c>
      <c r="R424" s="177">
        <f>Q424*H424</f>
        <v>5.9999999999999995E-4</v>
      </c>
      <c r="S424" s="177">
        <v>0</v>
      </c>
      <c r="T424" s="178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79" t="s">
        <v>298</v>
      </c>
      <c r="AT424" s="179" t="s">
        <v>150</v>
      </c>
      <c r="AU424" s="179" t="s">
        <v>85</v>
      </c>
      <c r="AY424" s="16" t="s">
        <v>138</v>
      </c>
      <c r="BE424" s="180">
        <f>IF(N424="základní",J424,0)</f>
        <v>0</v>
      </c>
      <c r="BF424" s="180">
        <f>IF(N424="snížená",J424,0)</f>
        <v>0</v>
      </c>
      <c r="BG424" s="180">
        <f>IF(N424="zákl. přenesená",J424,0)</f>
        <v>0</v>
      </c>
      <c r="BH424" s="180">
        <f>IF(N424="sníž. přenesená",J424,0)</f>
        <v>0</v>
      </c>
      <c r="BI424" s="180">
        <f>IF(N424="nulová",J424,0)</f>
        <v>0</v>
      </c>
      <c r="BJ424" s="16" t="s">
        <v>83</v>
      </c>
      <c r="BK424" s="180">
        <f>ROUND(I424*H424,2)</f>
        <v>0</v>
      </c>
      <c r="BL424" s="16" t="s">
        <v>219</v>
      </c>
      <c r="BM424" s="179" t="s">
        <v>956</v>
      </c>
    </row>
    <row r="425" spans="1:65" s="2" customFormat="1" ht="37.9" customHeight="1">
      <c r="A425" s="33"/>
      <c r="B425" s="34"/>
      <c r="C425" s="168" t="s">
        <v>957</v>
      </c>
      <c r="D425" s="168" t="s">
        <v>141</v>
      </c>
      <c r="E425" s="169" t="s">
        <v>958</v>
      </c>
      <c r="F425" s="170" t="s">
        <v>959</v>
      </c>
      <c r="G425" s="171" t="s">
        <v>212</v>
      </c>
      <c r="H425" s="172">
        <v>2</v>
      </c>
      <c r="I425" s="173"/>
      <c r="J425" s="174">
        <f>ROUND(I425*H425,2)</f>
        <v>0</v>
      </c>
      <c r="K425" s="170" t="s">
        <v>145</v>
      </c>
      <c r="L425" s="38"/>
      <c r="M425" s="175" t="s">
        <v>20</v>
      </c>
      <c r="N425" s="176" t="s">
        <v>46</v>
      </c>
      <c r="O425" s="63"/>
      <c r="P425" s="177">
        <f>O425*H425</f>
        <v>0</v>
      </c>
      <c r="Q425" s="177">
        <v>0</v>
      </c>
      <c r="R425" s="177">
        <f>Q425*H425</f>
        <v>0</v>
      </c>
      <c r="S425" s="177">
        <v>0</v>
      </c>
      <c r="T425" s="178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79" t="s">
        <v>219</v>
      </c>
      <c r="AT425" s="179" t="s">
        <v>141</v>
      </c>
      <c r="AU425" s="179" t="s">
        <v>85</v>
      </c>
      <c r="AY425" s="16" t="s">
        <v>138</v>
      </c>
      <c r="BE425" s="180">
        <f>IF(N425="základní",J425,0)</f>
        <v>0</v>
      </c>
      <c r="BF425" s="180">
        <f>IF(N425="snížená",J425,0)</f>
        <v>0</v>
      </c>
      <c r="BG425" s="180">
        <f>IF(N425="zákl. přenesená",J425,0)</f>
        <v>0</v>
      </c>
      <c r="BH425" s="180">
        <f>IF(N425="sníž. přenesená",J425,0)</f>
        <v>0</v>
      </c>
      <c r="BI425" s="180">
        <f>IF(N425="nulová",J425,0)</f>
        <v>0</v>
      </c>
      <c r="BJ425" s="16" t="s">
        <v>83</v>
      </c>
      <c r="BK425" s="180">
        <f>ROUND(I425*H425,2)</f>
        <v>0</v>
      </c>
      <c r="BL425" s="16" t="s">
        <v>219</v>
      </c>
      <c r="BM425" s="179" t="s">
        <v>960</v>
      </c>
    </row>
    <row r="426" spans="1:65" s="2" customFormat="1" ht="11.25">
      <c r="A426" s="33"/>
      <c r="B426" s="34"/>
      <c r="C426" s="35"/>
      <c r="D426" s="181" t="s">
        <v>148</v>
      </c>
      <c r="E426" s="35"/>
      <c r="F426" s="182" t="s">
        <v>961</v>
      </c>
      <c r="G426" s="35"/>
      <c r="H426" s="35"/>
      <c r="I426" s="183"/>
      <c r="J426" s="35"/>
      <c r="K426" s="35"/>
      <c r="L426" s="38"/>
      <c r="M426" s="184"/>
      <c r="N426" s="185"/>
      <c r="O426" s="63"/>
      <c r="P426" s="63"/>
      <c r="Q426" s="63"/>
      <c r="R426" s="63"/>
      <c r="S426" s="63"/>
      <c r="T426" s="64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T426" s="16" t="s">
        <v>148</v>
      </c>
      <c r="AU426" s="16" t="s">
        <v>85</v>
      </c>
    </row>
    <row r="427" spans="1:65" s="2" customFormat="1" ht="16.5" customHeight="1">
      <c r="A427" s="33"/>
      <c r="B427" s="34"/>
      <c r="C427" s="186" t="s">
        <v>962</v>
      </c>
      <c r="D427" s="186" t="s">
        <v>150</v>
      </c>
      <c r="E427" s="187" t="s">
        <v>963</v>
      </c>
      <c r="F427" s="188" t="s">
        <v>964</v>
      </c>
      <c r="G427" s="189" t="s">
        <v>212</v>
      </c>
      <c r="H427" s="190">
        <v>2</v>
      </c>
      <c r="I427" s="191"/>
      <c r="J427" s="192">
        <f>ROUND(I427*H427,2)</f>
        <v>0</v>
      </c>
      <c r="K427" s="188" t="s">
        <v>145</v>
      </c>
      <c r="L427" s="193"/>
      <c r="M427" s="194" t="s">
        <v>20</v>
      </c>
      <c r="N427" s="195" t="s">
        <v>46</v>
      </c>
      <c r="O427" s="63"/>
      <c r="P427" s="177">
        <f>O427*H427</f>
        <v>0</v>
      </c>
      <c r="Q427" s="177">
        <v>1.1199999999999999E-3</v>
      </c>
      <c r="R427" s="177">
        <f>Q427*H427</f>
        <v>2.2399999999999998E-3</v>
      </c>
      <c r="S427" s="177">
        <v>0</v>
      </c>
      <c r="T427" s="178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79" t="s">
        <v>298</v>
      </c>
      <c r="AT427" s="179" t="s">
        <v>150</v>
      </c>
      <c r="AU427" s="179" t="s">
        <v>85</v>
      </c>
      <c r="AY427" s="16" t="s">
        <v>138</v>
      </c>
      <c r="BE427" s="180">
        <f>IF(N427="základní",J427,0)</f>
        <v>0</v>
      </c>
      <c r="BF427" s="180">
        <f>IF(N427="snížená",J427,0)</f>
        <v>0</v>
      </c>
      <c r="BG427" s="180">
        <f>IF(N427="zákl. přenesená",J427,0)</f>
        <v>0</v>
      </c>
      <c r="BH427" s="180">
        <f>IF(N427="sníž. přenesená",J427,0)</f>
        <v>0</v>
      </c>
      <c r="BI427" s="180">
        <f>IF(N427="nulová",J427,0)</f>
        <v>0</v>
      </c>
      <c r="BJ427" s="16" t="s">
        <v>83</v>
      </c>
      <c r="BK427" s="180">
        <f>ROUND(I427*H427,2)</f>
        <v>0</v>
      </c>
      <c r="BL427" s="16" t="s">
        <v>219</v>
      </c>
      <c r="BM427" s="179" t="s">
        <v>965</v>
      </c>
    </row>
    <row r="428" spans="1:65" s="2" customFormat="1" ht="33" customHeight="1">
      <c r="A428" s="33"/>
      <c r="B428" s="34"/>
      <c r="C428" s="168" t="s">
        <v>966</v>
      </c>
      <c r="D428" s="168" t="s">
        <v>141</v>
      </c>
      <c r="E428" s="169" t="s">
        <v>967</v>
      </c>
      <c r="F428" s="170" t="s">
        <v>968</v>
      </c>
      <c r="G428" s="171" t="s">
        <v>162</v>
      </c>
      <c r="H428" s="172">
        <v>4.5999999999999996</v>
      </c>
      <c r="I428" s="173"/>
      <c r="J428" s="174">
        <f>ROUND(I428*H428,2)</f>
        <v>0</v>
      </c>
      <c r="K428" s="170" t="s">
        <v>145</v>
      </c>
      <c r="L428" s="38"/>
      <c r="M428" s="175" t="s">
        <v>20</v>
      </c>
      <c r="N428" s="176" t="s">
        <v>46</v>
      </c>
      <c r="O428" s="63"/>
      <c r="P428" s="177">
        <f>O428*H428</f>
        <v>0</v>
      </c>
      <c r="Q428" s="177">
        <v>0</v>
      </c>
      <c r="R428" s="177">
        <f>Q428*H428</f>
        <v>0</v>
      </c>
      <c r="S428" s="177">
        <v>0</v>
      </c>
      <c r="T428" s="178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79" t="s">
        <v>219</v>
      </c>
      <c r="AT428" s="179" t="s">
        <v>141</v>
      </c>
      <c r="AU428" s="179" t="s">
        <v>85</v>
      </c>
      <c r="AY428" s="16" t="s">
        <v>138</v>
      </c>
      <c r="BE428" s="180">
        <f>IF(N428="základní",J428,0)</f>
        <v>0</v>
      </c>
      <c r="BF428" s="180">
        <f>IF(N428="snížená",J428,0)</f>
        <v>0</v>
      </c>
      <c r="BG428" s="180">
        <f>IF(N428="zákl. přenesená",J428,0)</f>
        <v>0</v>
      </c>
      <c r="BH428" s="180">
        <f>IF(N428="sníž. přenesená",J428,0)</f>
        <v>0</v>
      </c>
      <c r="BI428" s="180">
        <f>IF(N428="nulová",J428,0)</f>
        <v>0</v>
      </c>
      <c r="BJ428" s="16" t="s">
        <v>83</v>
      </c>
      <c r="BK428" s="180">
        <f>ROUND(I428*H428,2)</f>
        <v>0</v>
      </c>
      <c r="BL428" s="16" t="s">
        <v>219</v>
      </c>
      <c r="BM428" s="179" t="s">
        <v>969</v>
      </c>
    </row>
    <row r="429" spans="1:65" s="2" customFormat="1" ht="11.25">
      <c r="A429" s="33"/>
      <c r="B429" s="34"/>
      <c r="C429" s="35"/>
      <c r="D429" s="181" t="s">
        <v>148</v>
      </c>
      <c r="E429" s="35"/>
      <c r="F429" s="182" t="s">
        <v>970</v>
      </c>
      <c r="G429" s="35"/>
      <c r="H429" s="35"/>
      <c r="I429" s="183"/>
      <c r="J429" s="35"/>
      <c r="K429" s="35"/>
      <c r="L429" s="38"/>
      <c r="M429" s="184"/>
      <c r="N429" s="185"/>
      <c r="O429" s="63"/>
      <c r="P429" s="63"/>
      <c r="Q429" s="63"/>
      <c r="R429" s="63"/>
      <c r="S429" s="63"/>
      <c r="T429" s="64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T429" s="16" t="s">
        <v>148</v>
      </c>
      <c r="AU429" s="16" t="s">
        <v>85</v>
      </c>
    </row>
    <row r="430" spans="1:65" s="2" customFormat="1" ht="24.2" customHeight="1">
      <c r="A430" s="33"/>
      <c r="B430" s="34"/>
      <c r="C430" s="186" t="s">
        <v>971</v>
      </c>
      <c r="D430" s="186" t="s">
        <v>150</v>
      </c>
      <c r="E430" s="187" t="s">
        <v>972</v>
      </c>
      <c r="F430" s="188" t="s">
        <v>973</v>
      </c>
      <c r="G430" s="189" t="s">
        <v>212</v>
      </c>
      <c r="H430" s="190">
        <v>1</v>
      </c>
      <c r="I430" s="191"/>
      <c r="J430" s="192">
        <f>ROUND(I430*H430,2)</f>
        <v>0</v>
      </c>
      <c r="K430" s="188" t="s">
        <v>145</v>
      </c>
      <c r="L430" s="193"/>
      <c r="M430" s="194" t="s">
        <v>20</v>
      </c>
      <c r="N430" s="195" t="s">
        <v>46</v>
      </c>
      <c r="O430" s="63"/>
      <c r="P430" s="177">
        <f>O430*H430</f>
        <v>0</v>
      </c>
      <c r="Q430" s="177">
        <v>9.2999999999999992E-3</v>
      </c>
      <c r="R430" s="177">
        <f>Q430*H430</f>
        <v>9.2999999999999992E-3</v>
      </c>
      <c r="S430" s="177">
        <v>0</v>
      </c>
      <c r="T430" s="178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79" t="s">
        <v>298</v>
      </c>
      <c r="AT430" s="179" t="s">
        <v>150</v>
      </c>
      <c r="AU430" s="179" t="s">
        <v>85</v>
      </c>
      <c r="AY430" s="16" t="s">
        <v>138</v>
      </c>
      <c r="BE430" s="180">
        <f>IF(N430="základní",J430,0)</f>
        <v>0</v>
      </c>
      <c r="BF430" s="180">
        <f>IF(N430="snížená",J430,0)</f>
        <v>0</v>
      </c>
      <c r="BG430" s="180">
        <f>IF(N430="zákl. přenesená",J430,0)</f>
        <v>0</v>
      </c>
      <c r="BH430" s="180">
        <f>IF(N430="sníž. přenesená",J430,0)</f>
        <v>0</v>
      </c>
      <c r="BI430" s="180">
        <f>IF(N430="nulová",J430,0)</f>
        <v>0</v>
      </c>
      <c r="BJ430" s="16" t="s">
        <v>83</v>
      </c>
      <c r="BK430" s="180">
        <f>ROUND(I430*H430,2)</f>
        <v>0</v>
      </c>
      <c r="BL430" s="16" t="s">
        <v>219</v>
      </c>
      <c r="BM430" s="179" t="s">
        <v>974</v>
      </c>
    </row>
    <row r="431" spans="1:65" s="2" customFormat="1" ht="16.5" customHeight="1">
      <c r="A431" s="33"/>
      <c r="B431" s="34"/>
      <c r="C431" s="168" t="s">
        <v>975</v>
      </c>
      <c r="D431" s="168" t="s">
        <v>141</v>
      </c>
      <c r="E431" s="169" t="s">
        <v>976</v>
      </c>
      <c r="F431" s="170" t="s">
        <v>977</v>
      </c>
      <c r="G431" s="171" t="s">
        <v>538</v>
      </c>
      <c r="H431" s="172">
        <v>2</v>
      </c>
      <c r="I431" s="173"/>
      <c r="J431" s="174">
        <f>ROUND(I431*H431,2)</f>
        <v>0</v>
      </c>
      <c r="K431" s="170" t="s">
        <v>20</v>
      </c>
      <c r="L431" s="38"/>
      <c r="M431" s="175" t="s">
        <v>20</v>
      </c>
      <c r="N431" s="176" t="s">
        <v>46</v>
      </c>
      <c r="O431" s="63"/>
      <c r="P431" s="177">
        <f>O431*H431</f>
        <v>0</v>
      </c>
      <c r="Q431" s="177">
        <v>8.0999999999999996E-4</v>
      </c>
      <c r="R431" s="177">
        <f>Q431*H431</f>
        <v>1.6199999999999999E-3</v>
      </c>
      <c r="S431" s="177">
        <v>0</v>
      </c>
      <c r="T431" s="178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79" t="s">
        <v>219</v>
      </c>
      <c r="AT431" s="179" t="s">
        <v>141</v>
      </c>
      <c r="AU431" s="179" t="s">
        <v>85</v>
      </c>
      <c r="AY431" s="16" t="s">
        <v>138</v>
      </c>
      <c r="BE431" s="180">
        <f>IF(N431="základní",J431,0)</f>
        <v>0</v>
      </c>
      <c r="BF431" s="180">
        <f>IF(N431="snížená",J431,0)</f>
        <v>0</v>
      </c>
      <c r="BG431" s="180">
        <f>IF(N431="zákl. přenesená",J431,0)</f>
        <v>0</v>
      </c>
      <c r="BH431" s="180">
        <f>IF(N431="sníž. přenesená",J431,0)</f>
        <v>0</v>
      </c>
      <c r="BI431" s="180">
        <f>IF(N431="nulová",J431,0)</f>
        <v>0</v>
      </c>
      <c r="BJ431" s="16" t="s">
        <v>83</v>
      </c>
      <c r="BK431" s="180">
        <f>ROUND(I431*H431,2)</f>
        <v>0</v>
      </c>
      <c r="BL431" s="16" t="s">
        <v>219</v>
      </c>
      <c r="BM431" s="179" t="s">
        <v>978</v>
      </c>
    </row>
    <row r="432" spans="1:65" s="2" customFormat="1" ht="49.15" customHeight="1">
      <c r="A432" s="33"/>
      <c r="B432" s="34"/>
      <c r="C432" s="168" t="s">
        <v>979</v>
      </c>
      <c r="D432" s="168" t="s">
        <v>141</v>
      </c>
      <c r="E432" s="169" t="s">
        <v>980</v>
      </c>
      <c r="F432" s="170" t="s">
        <v>981</v>
      </c>
      <c r="G432" s="171" t="s">
        <v>144</v>
      </c>
      <c r="H432" s="172">
        <v>1.4E-2</v>
      </c>
      <c r="I432" s="173"/>
      <c r="J432" s="174">
        <f>ROUND(I432*H432,2)</f>
        <v>0</v>
      </c>
      <c r="K432" s="170" t="s">
        <v>145</v>
      </c>
      <c r="L432" s="38"/>
      <c r="M432" s="175" t="s">
        <v>20</v>
      </c>
      <c r="N432" s="176" t="s">
        <v>46</v>
      </c>
      <c r="O432" s="63"/>
      <c r="P432" s="177">
        <f>O432*H432</f>
        <v>0</v>
      </c>
      <c r="Q432" s="177">
        <v>0</v>
      </c>
      <c r="R432" s="177">
        <f>Q432*H432</f>
        <v>0</v>
      </c>
      <c r="S432" s="177">
        <v>0</v>
      </c>
      <c r="T432" s="178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79" t="s">
        <v>219</v>
      </c>
      <c r="AT432" s="179" t="s">
        <v>141</v>
      </c>
      <c r="AU432" s="179" t="s">
        <v>85</v>
      </c>
      <c r="AY432" s="16" t="s">
        <v>138</v>
      </c>
      <c r="BE432" s="180">
        <f>IF(N432="základní",J432,0)</f>
        <v>0</v>
      </c>
      <c r="BF432" s="180">
        <f>IF(N432="snížená",J432,0)</f>
        <v>0</v>
      </c>
      <c r="BG432" s="180">
        <f>IF(N432="zákl. přenesená",J432,0)</f>
        <v>0</v>
      </c>
      <c r="BH432" s="180">
        <f>IF(N432="sníž. přenesená",J432,0)</f>
        <v>0</v>
      </c>
      <c r="BI432" s="180">
        <f>IF(N432="nulová",J432,0)</f>
        <v>0</v>
      </c>
      <c r="BJ432" s="16" t="s">
        <v>83</v>
      </c>
      <c r="BK432" s="180">
        <f>ROUND(I432*H432,2)</f>
        <v>0</v>
      </c>
      <c r="BL432" s="16" t="s">
        <v>219</v>
      </c>
      <c r="BM432" s="179" t="s">
        <v>982</v>
      </c>
    </row>
    <row r="433" spans="1:65" s="2" customFormat="1" ht="11.25">
      <c r="A433" s="33"/>
      <c r="B433" s="34"/>
      <c r="C433" s="35"/>
      <c r="D433" s="181" t="s">
        <v>148</v>
      </c>
      <c r="E433" s="35"/>
      <c r="F433" s="182" t="s">
        <v>983</v>
      </c>
      <c r="G433" s="35"/>
      <c r="H433" s="35"/>
      <c r="I433" s="183"/>
      <c r="J433" s="35"/>
      <c r="K433" s="35"/>
      <c r="L433" s="38"/>
      <c r="M433" s="184"/>
      <c r="N433" s="185"/>
      <c r="O433" s="63"/>
      <c r="P433" s="63"/>
      <c r="Q433" s="63"/>
      <c r="R433" s="63"/>
      <c r="S433" s="63"/>
      <c r="T433" s="64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T433" s="16" t="s">
        <v>148</v>
      </c>
      <c r="AU433" s="16" t="s">
        <v>85</v>
      </c>
    </row>
    <row r="434" spans="1:65" s="12" customFormat="1" ht="22.9" customHeight="1">
      <c r="B434" s="152"/>
      <c r="C434" s="153"/>
      <c r="D434" s="154" t="s">
        <v>74</v>
      </c>
      <c r="E434" s="166" t="s">
        <v>984</v>
      </c>
      <c r="F434" s="166" t="s">
        <v>985</v>
      </c>
      <c r="G434" s="153"/>
      <c r="H434" s="153"/>
      <c r="I434" s="156"/>
      <c r="J434" s="167">
        <f>BK434</f>
        <v>0</v>
      </c>
      <c r="K434" s="153"/>
      <c r="L434" s="158"/>
      <c r="M434" s="159"/>
      <c r="N434" s="160"/>
      <c r="O434" s="160"/>
      <c r="P434" s="161">
        <f>SUM(P435:P449)</f>
        <v>0</v>
      </c>
      <c r="Q434" s="160"/>
      <c r="R434" s="161">
        <f>SUM(R435:R449)</f>
        <v>0.50545083000000002</v>
      </c>
      <c r="S434" s="160"/>
      <c r="T434" s="162">
        <f>SUM(T435:T449)</f>
        <v>0</v>
      </c>
      <c r="AR434" s="163" t="s">
        <v>85</v>
      </c>
      <c r="AT434" s="164" t="s">
        <v>74</v>
      </c>
      <c r="AU434" s="164" t="s">
        <v>83</v>
      </c>
      <c r="AY434" s="163" t="s">
        <v>138</v>
      </c>
      <c r="BK434" s="165">
        <f>SUM(BK435:BK449)</f>
        <v>0</v>
      </c>
    </row>
    <row r="435" spans="1:65" s="2" customFormat="1" ht="24.2" customHeight="1">
      <c r="A435" s="33"/>
      <c r="B435" s="34"/>
      <c r="C435" s="168" t="s">
        <v>986</v>
      </c>
      <c r="D435" s="168" t="s">
        <v>141</v>
      </c>
      <c r="E435" s="169" t="s">
        <v>987</v>
      </c>
      <c r="F435" s="170" t="s">
        <v>988</v>
      </c>
      <c r="G435" s="171" t="s">
        <v>157</v>
      </c>
      <c r="H435" s="172">
        <v>8.1999999999999993</v>
      </c>
      <c r="I435" s="173"/>
      <c r="J435" s="174">
        <f>ROUND(I435*H435,2)</f>
        <v>0</v>
      </c>
      <c r="K435" s="170" t="s">
        <v>145</v>
      </c>
      <c r="L435" s="38"/>
      <c r="M435" s="175" t="s">
        <v>20</v>
      </c>
      <c r="N435" s="176" t="s">
        <v>46</v>
      </c>
      <c r="O435" s="63"/>
      <c r="P435" s="177">
        <f>O435*H435</f>
        <v>0</v>
      </c>
      <c r="Q435" s="177">
        <v>1.2829999999999999E-2</v>
      </c>
      <c r="R435" s="177">
        <f>Q435*H435</f>
        <v>0.10520599999999998</v>
      </c>
      <c r="S435" s="177">
        <v>0</v>
      </c>
      <c r="T435" s="178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79" t="s">
        <v>219</v>
      </c>
      <c r="AT435" s="179" t="s">
        <v>141</v>
      </c>
      <c r="AU435" s="179" t="s">
        <v>85</v>
      </c>
      <c r="AY435" s="16" t="s">
        <v>138</v>
      </c>
      <c r="BE435" s="180">
        <f>IF(N435="základní",J435,0)</f>
        <v>0</v>
      </c>
      <c r="BF435" s="180">
        <f>IF(N435="snížená",J435,0)</f>
        <v>0</v>
      </c>
      <c r="BG435" s="180">
        <f>IF(N435="zákl. přenesená",J435,0)</f>
        <v>0</v>
      </c>
      <c r="BH435" s="180">
        <f>IF(N435="sníž. přenesená",J435,0)</f>
        <v>0</v>
      </c>
      <c r="BI435" s="180">
        <f>IF(N435="nulová",J435,0)</f>
        <v>0</v>
      </c>
      <c r="BJ435" s="16" t="s">
        <v>83</v>
      </c>
      <c r="BK435" s="180">
        <f>ROUND(I435*H435,2)</f>
        <v>0</v>
      </c>
      <c r="BL435" s="16" t="s">
        <v>219</v>
      </c>
      <c r="BM435" s="179" t="s">
        <v>989</v>
      </c>
    </row>
    <row r="436" spans="1:65" s="2" customFormat="1" ht="11.25">
      <c r="A436" s="33"/>
      <c r="B436" s="34"/>
      <c r="C436" s="35"/>
      <c r="D436" s="181" t="s">
        <v>148</v>
      </c>
      <c r="E436" s="35"/>
      <c r="F436" s="182" t="s">
        <v>990</v>
      </c>
      <c r="G436" s="35"/>
      <c r="H436" s="35"/>
      <c r="I436" s="183"/>
      <c r="J436" s="35"/>
      <c r="K436" s="35"/>
      <c r="L436" s="38"/>
      <c r="M436" s="184"/>
      <c r="N436" s="185"/>
      <c r="O436" s="63"/>
      <c r="P436" s="63"/>
      <c r="Q436" s="63"/>
      <c r="R436" s="63"/>
      <c r="S436" s="63"/>
      <c r="T436" s="64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T436" s="16" t="s">
        <v>148</v>
      </c>
      <c r="AU436" s="16" t="s">
        <v>85</v>
      </c>
    </row>
    <row r="437" spans="1:65" s="2" customFormat="1" ht="49.15" customHeight="1">
      <c r="A437" s="33"/>
      <c r="B437" s="34"/>
      <c r="C437" s="168" t="s">
        <v>991</v>
      </c>
      <c r="D437" s="168" t="s">
        <v>141</v>
      </c>
      <c r="E437" s="169" t="s">
        <v>992</v>
      </c>
      <c r="F437" s="170" t="s">
        <v>993</v>
      </c>
      <c r="G437" s="171" t="s">
        <v>212</v>
      </c>
      <c r="H437" s="172">
        <v>2</v>
      </c>
      <c r="I437" s="173"/>
      <c r="J437" s="174">
        <f>ROUND(I437*H437,2)</f>
        <v>0</v>
      </c>
      <c r="K437" s="170" t="s">
        <v>145</v>
      </c>
      <c r="L437" s="38"/>
      <c r="M437" s="175" t="s">
        <v>20</v>
      </c>
      <c r="N437" s="176" t="s">
        <v>46</v>
      </c>
      <c r="O437" s="63"/>
      <c r="P437" s="177">
        <f>O437*H437</f>
        <v>0</v>
      </c>
      <c r="Q437" s="177">
        <v>1.891E-2</v>
      </c>
      <c r="R437" s="177">
        <f>Q437*H437</f>
        <v>3.7819999999999999E-2</v>
      </c>
      <c r="S437" s="177">
        <v>0</v>
      </c>
      <c r="T437" s="178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79" t="s">
        <v>219</v>
      </c>
      <c r="AT437" s="179" t="s">
        <v>141</v>
      </c>
      <c r="AU437" s="179" t="s">
        <v>85</v>
      </c>
      <c r="AY437" s="16" t="s">
        <v>138</v>
      </c>
      <c r="BE437" s="180">
        <f>IF(N437="základní",J437,0)</f>
        <v>0</v>
      </c>
      <c r="BF437" s="180">
        <f>IF(N437="snížená",J437,0)</f>
        <v>0</v>
      </c>
      <c r="BG437" s="180">
        <f>IF(N437="zákl. přenesená",J437,0)</f>
        <v>0</v>
      </c>
      <c r="BH437" s="180">
        <f>IF(N437="sníž. přenesená",J437,0)</f>
        <v>0</v>
      </c>
      <c r="BI437" s="180">
        <f>IF(N437="nulová",J437,0)</f>
        <v>0</v>
      </c>
      <c r="BJ437" s="16" t="s">
        <v>83</v>
      </c>
      <c r="BK437" s="180">
        <f>ROUND(I437*H437,2)</f>
        <v>0</v>
      </c>
      <c r="BL437" s="16" t="s">
        <v>219</v>
      </c>
      <c r="BM437" s="179" t="s">
        <v>994</v>
      </c>
    </row>
    <row r="438" spans="1:65" s="2" customFormat="1" ht="11.25">
      <c r="A438" s="33"/>
      <c r="B438" s="34"/>
      <c r="C438" s="35"/>
      <c r="D438" s="181" t="s">
        <v>148</v>
      </c>
      <c r="E438" s="35"/>
      <c r="F438" s="182" t="s">
        <v>995</v>
      </c>
      <c r="G438" s="35"/>
      <c r="H438" s="35"/>
      <c r="I438" s="183"/>
      <c r="J438" s="35"/>
      <c r="K438" s="35"/>
      <c r="L438" s="38"/>
      <c r="M438" s="184"/>
      <c r="N438" s="185"/>
      <c r="O438" s="63"/>
      <c r="P438" s="63"/>
      <c r="Q438" s="63"/>
      <c r="R438" s="63"/>
      <c r="S438" s="63"/>
      <c r="T438" s="64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T438" s="16" t="s">
        <v>148</v>
      </c>
      <c r="AU438" s="16" t="s">
        <v>85</v>
      </c>
    </row>
    <row r="439" spans="1:65" s="2" customFormat="1" ht="33" customHeight="1">
      <c r="A439" s="33"/>
      <c r="B439" s="34"/>
      <c r="C439" s="168" t="s">
        <v>996</v>
      </c>
      <c r="D439" s="168" t="s">
        <v>141</v>
      </c>
      <c r="E439" s="169" t="s">
        <v>997</v>
      </c>
      <c r="F439" s="170" t="s">
        <v>998</v>
      </c>
      <c r="G439" s="171" t="s">
        <v>157</v>
      </c>
      <c r="H439" s="172">
        <v>0.81</v>
      </c>
      <c r="I439" s="173"/>
      <c r="J439" s="174">
        <f>ROUND(I439*H439,2)</f>
        <v>0</v>
      </c>
      <c r="K439" s="170" t="s">
        <v>145</v>
      </c>
      <c r="L439" s="38"/>
      <c r="M439" s="175" t="s">
        <v>20</v>
      </c>
      <c r="N439" s="176" t="s">
        <v>46</v>
      </c>
      <c r="O439" s="63"/>
      <c r="P439" s="177">
        <f>O439*H439</f>
        <v>0</v>
      </c>
      <c r="Q439" s="177">
        <v>1.187E-2</v>
      </c>
      <c r="R439" s="177">
        <f>Q439*H439</f>
        <v>9.6147000000000003E-3</v>
      </c>
      <c r="S439" s="177">
        <v>0</v>
      </c>
      <c r="T439" s="178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79" t="s">
        <v>219</v>
      </c>
      <c r="AT439" s="179" t="s">
        <v>141</v>
      </c>
      <c r="AU439" s="179" t="s">
        <v>85</v>
      </c>
      <c r="AY439" s="16" t="s">
        <v>138</v>
      </c>
      <c r="BE439" s="180">
        <f>IF(N439="základní",J439,0)</f>
        <v>0</v>
      </c>
      <c r="BF439" s="180">
        <f>IF(N439="snížená",J439,0)</f>
        <v>0</v>
      </c>
      <c r="BG439" s="180">
        <f>IF(N439="zákl. přenesená",J439,0)</f>
        <v>0</v>
      </c>
      <c r="BH439" s="180">
        <f>IF(N439="sníž. přenesená",J439,0)</f>
        <v>0</v>
      </c>
      <c r="BI439" s="180">
        <f>IF(N439="nulová",J439,0)</f>
        <v>0</v>
      </c>
      <c r="BJ439" s="16" t="s">
        <v>83</v>
      </c>
      <c r="BK439" s="180">
        <f>ROUND(I439*H439,2)</f>
        <v>0</v>
      </c>
      <c r="BL439" s="16" t="s">
        <v>219</v>
      </c>
      <c r="BM439" s="179" t="s">
        <v>999</v>
      </c>
    </row>
    <row r="440" spans="1:65" s="2" customFormat="1" ht="11.25">
      <c r="A440" s="33"/>
      <c r="B440" s="34"/>
      <c r="C440" s="35"/>
      <c r="D440" s="181" t="s">
        <v>148</v>
      </c>
      <c r="E440" s="35"/>
      <c r="F440" s="182" t="s">
        <v>1000</v>
      </c>
      <c r="G440" s="35"/>
      <c r="H440" s="35"/>
      <c r="I440" s="183"/>
      <c r="J440" s="35"/>
      <c r="K440" s="35"/>
      <c r="L440" s="38"/>
      <c r="M440" s="184"/>
      <c r="N440" s="185"/>
      <c r="O440" s="63"/>
      <c r="P440" s="63"/>
      <c r="Q440" s="63"/>
      <c r="R440" s="63"/>
      <c r="S440" s="63"/>
      <c r="T440" s="64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T440" s="16" t="s">
        <v>148</v>
      </c>
      <c r="AU440" s="16" t="s">
        <v>85</v>
      </c>
    </row>
    <row r="441" spans="1:65" s="2" customFormat="1" ht="37.9" customHeight="1">
      <c r="A441" s="33"/>
      <c r="B441" s="34"/>
      <c r="C441" s="168" t="s">
        <v>1001</v>
      </c>
      <c r="D441" s="168" t="s">
        <v>141</v>
      </c>
      <c r="E441" s="169" t="s">
        <v>1002</v>
      </c>
      <c r="F441" s="170" t="s">
        <v>1003</v>
      </c>
      <c r="G441" s="171" t="s">
        <v>157</v>
      </c>
      <c r="H441" s="172">
        <v>30.123000000000001</v>
      </c>
      <c r="I441" s="173"/>
      <c r="J441" s="174">
        <f>ROUND(I441*H441,2)</f>
        <v>0</v>
      </c>
      <c r="K441" s="170" t="s">
        <v>145</v>
      </c>
      <c r="L441" s="38"/>
      <c r="M441" s="175" t="s">
        <v>20</v>
      </c>
      <c r="N441" s="176" t="s">
        <v>46</v>
      </c>
      <c r="O441" s="63"/>
      <c r="P441" s="177">
        <f>O441*H441</f>
        <v>0</v>
      </c>
      <c r="Q441" s="177">
        <v>7.0499999999999998E-3</v>
      </c>
      <c r="R441" s="177">
        <f>Q441*H441</f>
        <v>0.21236715</v>
      </c>
      <c r="S441" s="177">
        <v>0</v>
      </c>
      <c r="T441" s="178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79" t="s">
        <v>219</v>
      </c>
      <c r="AT441" s="179" t="s">
        <v>141</v>
      </c>
      <c r="AU441" s="179" t="s">
        <v>85</v>
      </c>
      <c r="AY441" s="16" t="s">
        <v>138</v>
      </c>
      <c r="BE441" s="180">
        <f>IF(N441="základní",J441,0)</f>
        <v>0</v>
      </c>
      <c r="BF441" s="180">
        <f>IF(N441="snížená",J441,0)</f>
        <v>0</v>
      </c>
      <c r="BG441" s="180">
        <f>IF(N441="zákl. přenesená",J441,0)</f>
        <v>0</v>
      </c>
      <c r="BH441" s="180">
        <f>IF(N441="sníž. přenesená",J441,0)</f>
        <v>0</v>
      </c>
      <c r="BI441" s="180">
        <f>IF(N441="nulová",J441,0)</f>
        <v>0</v>
      </c>
      <c r="BJ441" s="16" t="s">
        <v>83</v>
      </c>
      <c r="BK441" s="180">
        <f>ROUND(I441*H441,2)</f>
        <v>0</v>
      </c>
      <c r="BL441" s="16" t="s">
        <v>219</v>
      </c>
      <c r="BM441" s="179" t="s">
        <v>1004</v>
      </c>
    </row>
    <row r="442" spans="1:65" s="2" customFormat="1" ht="11.25">
      <c r="A442" s="33"/>
      <c r="B442" s="34"/>
      <c r="C442" s="35"/>
      <c r="D442" s="181" t="s">
        <v>148</v>
      </c>
      <c r="E442" s="35"/>
      <c r="F442" s="182" t="s">
        <v>1005</v>
      </c>
      <c r="G442" s="35"/>
      <c r="H442" s="35"/>
      <c r="I442" s="183"/>
      <c r="J442" s="35"/>
      <c r="K442" s="35"/>
      <c r="L442" s="38"/>
      <c r="M442" s="184"/>
      <c r="N442" s="185"/>
      <c r="O442" s="63"/>
      <c r="P442" s="63"/>
      <c r="Q442" s="63"/>
      <c r="R442" s="63"/>
      <c r="S442" s="63"/>
      <c r="T442" s="64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T442" s="16" t="s">
        <v>148</v>
      </c>
      <c r="AU442" s="16" t="s">
        <v>85</v>
      </c>
    </row>
    <row r="443" spans="1:65" s="2" customFormat="1" ht="24.2" customHeight="1">
      <c r="A443" s="33"/>
      <c r="B443" s="34"/>
      <c r="C443" s="168" t="s">
        <v>1006</v>
      </c>
      <c r="D443" s="168" t="s">
        <v>141</v>
      </c>
      <c r="E443" s="169" t="s">
        <v>1007</v>
      </c>
      <c r="F443" s="170" t="s">
        <v>1008</v>
      </c>
      <c r="G443" s="171" t="s">
        <v>162</v>
      </c>
      <c r="H443" s="172">
        <v>47.5</v>
      </c>
      <c r="I443" s="173"/>
      <c r="J443" s="174">
        <f>ROUND(I443*H443,2)</f>
        <v>0</v>
      </c>
      <c r="K443" s="170" t="s">
        <v>145</v>
      </c>
      <c r="L443" s="38"/>
      <c r="M443" s="175" t="s">
        <v>20</v>
      </c>
      <c r="N443" s="176" t="s">
        <v>46</v>
      </c>
      <c r="O443" s="63"/>
      <c r="P443" s="177">
        <f>O443*H443</f>
        <v>0</v>
      </c>
      <c r="Q443" s="177">
        <v>2.0000000000000001E-4</v>
      </c>
      <c r="R443" s="177">
        <f>Q443*H443</f>
        <v>9.4999999999999998E-3</v>
      </c>
      <c r="S443" s="177">
        <v>0</v>
      </c>
      <c r="T443" s="178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79" t="s">
        <v>219</v>
      </c>
      <c r="AT443" s="179" t="s">
        <v>141</v>
      </c>
      <c r="AU443" s="179" t="s">
        <v>85</v>
      </c>
      <c r="AY443" s="16" t="s">
        <v>138</v>
      </c>
      <c r="BE443" s="180">
        <f>IF(N443="základní",J443,0)</f>
        <v>0</v>
      </c>
      <c r="BF443" s="180">
        <f>IF(N443="snížená",J443,0)</f>
        <v>0</v>
      </c>
      <c r="BG443" s="180">
        <f>IF(N443="zákl. přenesená",J443,0)</f>
        <v>0</v>
      </c>
      <c r="BH443" s="180">
        <f>IF(N443="sníž. přenesená",J443,0)</f>
        <v>0</v>
      </c>
      <c r="BI443" s="180">
        <f>IF(N443="nulová",J443,0)</f>
        <v>0</v>
      </c>
      <c r="BJ443" s="16" t="s">
        <v>83</v>
      </c>
      <c r="BK443" s="180">
        <f>ROUND(I443*H443,2)</f>
        <v>0</v>
      </c>
      <c r="BL443" s="16" t="s">
        <v>219</v>
      </c>
      <c r="BM443" s="179" t="s">
        <v>1009</v>
      </c>
    </row>
    <row r="444" spans="1:65" s="2" customFormat="1" ht="11.25">
      <c r="A444" s="33"/>
      <c r="B444" s="34"/>
      <c r="C444" s="35"/>
      <c r="D444" s="181" t="s">
        <v>148</v>
      </c>
      <c r="E444" s="35"/>
      <c r="F444" s="182" t="s">
        <v>1010</v>
      </c>
      <c r="G444" s="35"/>
      <c r="H444" s="35"/>
      <c r="I444" s="183"/>
      <c r="J444" s="35"/>
      <c r="K444" s="35"/>
      <c r="L444" s="38"/>
      <c r="M444" s="184"/>
      <c r="N444" s="185"/>
      <c r="O444" s="63"/>
      <c r="P444" s="63"/>
      <c r="Q444" s="63"/>
      <c r="R444" s="63"/>
      <c r="S444" s="63"/>
      <c r="T444" s="64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T444" s="16" t="s">
        <v>148</v>
      </c>
      <c r="AU444" s="16" t="s">
        <v>85</v>
      </c>
    </row>
    <row r="445" spans="1:65" s="2" customFormat="1" ht="24.2" customHeight="1">
      <c r="A445" s="33"/>
      <c r="B445" s="34"/>
      <c r="C445" s="168" t="s">
        <v>1011</v>
      </c>
      <c r="D445" s="168" t="s">
        <v>141</v>
      </c>
      <c r="E445" s="169" t="s">
        <v>1012</v>
      </c>
      <c r="F445" s="170" t="s">
        <v>1013</v>
      </c>
      <c r="G445" s="171" t="s">
        <v>157</v>
      </c>
      <c r="H445" s="172">
        <v>30.123000000000001</v>
      </c>
      <c r="I445" s="173"/>
      <c r="J445" s="174">
        <f>ROUND(I445*H445,2)</f>
        <v>0</v>
      </c>
      <c r="K445" s="170" t="s">
        <v>145</v>
      </c>
      <c r="L445" s="38"/>
      <c r="M445" s="175" t="s">
        <v>20</v>
      </c>
      <c r="N445" s="176" t="s">
        <v>46</v>
      </c>
      <c r="O445" s="63"/>
      <c r="P445" s="177">
        <f>O445*H445</f>
        <v>0</v>
      </c>
      <c r="Q445" s="177">
        <v>0</v>
      </c>
      <c r="R445" s="177">
        <f>Q445*H445</f>
        <v>0</v>
      </c>
      <c r="S445" s="177">
        <v>0</v>
      </c>
      <c r="T445" s="178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79" t="s">
        <v>219</v>
      </c>
      <c r="AT445" s="179" t="s">
        <v>141</v>
      </c>
      <c r="AU445" s="179" t="s">
        <v>85</v>
      </c>
      <c r="AY445" s="16" t="s">
        <v>138</v>
      </c>
      <c r="BE445" s="180">
        <f>IF(N445="základní",J445,0)</f>
        <v>0</v>
      </c>
      <c r="BF445" s="180">
        <f>IF(N445="snížená",J445,0)</f>
        <v>0</v>
      </c>
      <c r="BG445" s="180">
        <f>IF(N445="zákl. přenesená",J445,0)</f>
        <v>0</v>
      </c>
      <c r="BH445" s="180">
        <f>IF(N445="sníž. přenesená",J445,0)</f>
        <v>0</v>
      </c>
      <c r="BI445" s="180">
        <f>IF(N445="nulová",J445,0)</f>
        <v>0</v>
      </c>
      <c r="BJ445" s="16" t="s">
        <v>83</v>
      </c>
      <c r="BK445" s="180">
        <f>ROUND(I445*H445,2)</f>
        <v>0</v>
      </c>
      <c r="BL445" s="16" t="s">
        <v>219</v>
      </c>
      <c r="BM445" s="179" t="s">
        <v>1014</v>
      </c>
    </row>
    <row r="446" spans="1:65" s="2" customFormat="1" ht="11.25">
      <c r="A446" s="33"/>
      <c r="B446" s="34"/>
      <c r="C446" s="35"/>
      <c r="D446" s="181" t="s">
        <v>148</v>
      </c>
      <c r="E446" s="35"/>
      <c r="F446" s="182" t="s">
        <v>1015</v>
      </c>
      <c r="G446" s="35"/>
      <c r="H446" s="35"/>
      <c r="I446" s="183"/>
      <c r="J446" s="35"/>
      <c r="K446" s="35"/>
      <c r="L446" s="38"/>
      <c r="M446" s="184"/>
      <c r="N446" s="185"/>
      <c r="O446" s="63"/>
      <c r="P446" s="63"/>
      <c r="Q446" s="63"/>
      <c r="R446" s="63"/>
      <c r="S446" s="63"/>
      <c r="T446" s="64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T446" s="16" t="s">
        <v>148</v>
      </c>
      <c r="AU446" s="16" t="s">
        <v>85</v>
      </c>
    </row>
    <row r="447" spans="1:65" s="2" customFormat="1" ht="33" customHeight="1">
      <c r="A447" s="33"/>
      <c r="B447" s="34"/>
      <c r="C447" s="186" t="s">
        <v>1016</v>
      </c>
      <c r="D447" s="186" t="s">
        <v>150</v>
      </c>
      <c r="E447" s="187" t="s">
        <v>1017</v>
      </c>
      <c r="F447" s="188" t="s">
        <v>1018</v>
      </c>
      <c r="G447" s="189" t="s">
        <v>157</v>
      </c>
      <c r="H447" s="190">
        <v>34.640999999999998</v>
      </c>
      <c r="I447" s="191"/>
      <c r="J447" s="192">
        <f>ROUND(I447*H447,2)</f>
        <v>0</v>
      </c>
      <c r="K447" s="188" t="s">
        <v>145</v>
      </c>
      <c r="L447" s="193"/>
      <c r="M447" s="194" t="s">
        <v>20</v>
      </c>
      <c r="N447" s="195" t="s">
        <v>46</v>
      </c>
      <c r="O447" s="63"/>
      <c r="P447" s="177">
        <f>O447*H447</f>
        <v>0</v>
      </c>
      <c r="Q447" s="177">
        <v>3.7799999999999999E-3</v>
      </c>
      <c r="R447" s="177">
        <f>Q447*H447</f>
        <v>0.13094297999999999</v>
      </c>
      <c r="S447" s="177">
        <v>0</v>
      </c>
      <c r="T447" s="178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79" t="s">
        <v>298</v>
      </c>
      <c r="AT447" s="179" t="s">
        <v>150</v>
      </c>
      <c r="AU447" s="179" t="s">
        <v>85</v>
      </c>
      <c r="AY447" s="16" t="s">
        <v>138</v>
      </c>
      <c r="BE447" s="180">
        <f>IF(N447="základní",J447,0)</f>
        <v>0</v>
      </c>
      <c r="BF447" s="180">
        <f>IF(N447="snížená",J447,0)</f>
        <v>0</v>
      </c>
      <c r="BG447" s="180">
        <f>IF(N447="zákl. přenesená",J447,0)</f>
        <v>0</v>
      </c>
      <c r="BH447" s="180">
        <f>IF(N447="sníž. přenesená",J447,0)</f>
        <v>0</v>
      </c>
      <c r="BI447" s="180">
        <f>IF(N447="nulová",J447,0)</f>
        <v>0</v>
      </c>
      <c r="BJ447" s="16" t="s">
        <v>83</v>
      </c>
      <c r="BK447" s="180">
        <f>ROUND(I447*H447,2)</f>
        <v>0</v>
      </c>
      <c r="BL447" s="16" t="s">
        <v>219</v>
      </c>
      <c r="BM447" s="179" t="s">
        <v>1019</v>
      </c>
    </row>
    <row r="448" spans="1:65" s="2" customFormat="1" ht="55.5" customHeight="1">
      <c r="A448" s="33"/>
      <c r="B448" s="34"/>
      <c r="C448" s="168" t="s">
        <v>1020</v>
      </c>
      <c r="D448" s="168" t="s">
        <v>141</v>
      </c>
      <c r="E448" s="169" t="s">
        <v>1021</v>
      </c>
      <c r="F448" s="170" t="s">
        <v>1022</v>
      </c>
      <c r="G448" s="171" t="s">
        <v>144</v>
      </c>
      <c r="H448" s="172">
        <v>0.505</v>
      </c>
      <c r="I448" s="173"/>
      <c r="J448" s="174">
        <f>ROUND(I448*H448,2)</f>
        <v>0</v>
      </c>
      <c r="K448" s="170" t="s">
        <v>145</v>
      </c>
      <c r="L448" s="38"/>
      <c r="M448" s="175" t="s">
        <v>20</v>
      </c>
      <c r="N448" s="176" t="s">
        <v>46</v>
      </c>
      <c r="O448" s="63"/>
      <c r="P448" s="177">
        <f>O448*H448</f>
        <v>0</v>
      </c>
      <c r="Q448" s="177">
        <v>0</v>
      </c>
      <c r="R448" s="177">
        <f>Q448*H448</f>
        <v>0</v>
      </c>
      <c r="S448" s="177">
        <v>0</v>
      </c>
      <c r="T448" s="178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79" t="s">
        <v>219</v>
      </c>
      <c r="AT448" s="179" t="s">
        <v>141</v>
      </c>
      <c r="AU448" s="179" t="s">
        <v>85</v>
      </c>
      <c r="AY448" s="16" t="s">
        <v>138</v>
      </c>
      <c r="BE448" s="180">
        <f>IF(N448="základní",J448,0)</f>
        <v>0</v>
      </c>
      <c r="BF448" s="180">
        <f>IF(N448="snížená",J448,0)</f>
        <v>0</v>
      </c>
      <c r="BG448" s="180">
        <f>IF(N448="zákl. přenesená",J448,0)</f>
        <v>0</v>
      </c>
      <c r="BH448" s="180">
        <f>IF(N448="sníž. přenesená",J448,0)</f>
        <v>0</v>
      </c>
      <c r="BI448" s="180">
        <f>IF(N448="nulová",J448,0)</f>
        <v>0</v>
      </c>
      <c r="BJ448" s="16" t="s">
        <v>83</v>
      </c>
      <c r="BK448" s="180">
        <f>ROUND(I448*H448,2)</f>
        <v>0</v>
      </c>
      <c r="BL448" s="16" t="s">
        <v>219</v>
      </c>
      <c r="BM448" s="179" t="s">
        <v>1023</v>
      </c>
    </row>
    <row r="449" spans="1:65" s="2" customFormat="1" ht="11.25">
      <c r="A449" s="33"/>
      <c r="B449" s="34"/>
      <c r="C449" s="35"/>
      <c r="D449" s="181" t="s">
        <v>148</v>
      </c>
      <c r="E449" s="35"/>
      <c r="F449" s="182" t="s">
        <v>1024</v>
      </c>
      <c r="G449" s="35"/>
      <c r="H449" s="35"/>
      <c r="I449" s="183"/>
      <c r="J449" s="35"/>
      <c r="K449" s="35"/>
      <c r="L449" s="38"/>
      <c r="M449" s="184"/>
      <c r="N449" s="185"/>
      <c r="O449" s="63"/>
      <c r="P449" s="63"/>
      <c r="Q449" s="63"/>
      <c r="R449" s="63"/>
      <c r="S449" s="63"/>
      <c r="T449" s="64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T449" s="16" t="s">
        <v>148</v>
      </c>
      <c r="AU449" s="16" t="s">
        <v>85</v>
      </c>
    </row>
    <row r="450" spans="1:65" s="12" customFormat="1" ht="22.9" customHeight="1">
      <c r="B450" s="152"/>
      <c r="C450" s="153"/>
      <c r="D450" s="154" t="s">
        <v>74</v>
      </c>
      <c r="E450" s="166" t="s">
        <v>1025</v>
      </c>
      <c r="F450" s="166" t="s">
        <v>1026</v>
      </c>
      <c r="G450" s="153"/>
      <c r="H450" s="153"/>
      <c r="I450" s="156"/>
      <c r="J450" s="167">
        <f>BK450</f>
        <v>0</v>
      </c>
      <c r="K450" s="153"/>
      <c r="L450" s="158"/>
      <c r="M450" s="159"/>
      <c r="N450" s="160"/>
      <c r="O450" s="160"/>
      <c r="P450" s="161">
        <f>SUM(P451:P473)</f>
        <v>0</v>
      </c>
      <c r="Q450" s="160"/>
      <c r="R450" s="161">
        <f>SUM(R451:R473)</f>
        <v>0.11276</v>
      </c>
      <c r="S450" s="160"/>
      <c r="T450" s="162">
        <f>SUM(T451:T473)</f>
        <v>0.123</v>
      </c>
      <c r="AR450" s="163" t="s">
        <v>85</v>
      </c>
      <c r="AT450" s="164" t="s">
        <v>74</v>
      </c>
      <c r="AU450" s="164" t="s">
        <v>83</v>
      </c>
      <c r="AY450" s="163" t="s">
        <v>138</v>
      </c>
      <c r="BK450" s="165">
        <f>SUM(BK451:BK473)</f>
        <v>0</v>
      </c>
    </row>
    <row r="451" spans="1:65" s="2" customFormat="1" ht="24.2" customHeight="1">
      <c r="A451" s="33"/>
      <c r="B451" s="34"/>
      <c r="C451" s="168" t="s">
        <v>1027</v>
      </c>
      <c r="D451" s="168" t="s">
        <v>141</v>
      </c>
      <c r="E451" s="169" t="s">
        <v>1028</v>
      </c>
      <c r="F451" s="170" t="s">
        <v>1029</v>
      </c>
      <c r="G451" s="171" t="s">
        <v>212</v>
      </c>
      <c r="H451" s="172">
        <v>3</v>
      </c>
      <c r="I451" s="173"/>
      <c r="J451" s="174">
        <f>ROUND(I451*H451,2)</f>
        <v>0</v>
      </c>
      <c r="K451" s="170" t="s">
        <v>145</v>
      </c>
      <c r="L451" s="38"/>
      <c r="M451" s="175" t="s">
        <v>20</v>
      </c>
      <c r="N451" s="176" t="s">
        <v>46</v>
      </c>
      <c r="O451" s="63"/>
      <c r="P451" s="177">
        <f>O451*H451</f>
        <v>0</v>
      </c>
      <c r="Q451" s="177">
        <v>0</v>
      </c>
      <c r="R451" s="177">
        <f>Q451*H451</f>
        <v>0</v>
      </c>
      <c r="S451" s="177">
        <v>1E-3</v>
      </c>
      <c r="T451" s="178">
        <f>S451*H451</f>
        <v>3.0000000000000001E-3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79" t="s">
        <v>219</v>
      </c>
      <c r="AT451" s="179" t="s">
        <v>141</v>
      </c>
      <c r="AU451" s="179" t="s">
        <v>85</v>
      </c>
      <c r="AY451" s="16" t="s">
        <v>138</v>
      </c>
      <c r="BE451" s="180">
        <f>IF(N451="základní",J451,0)</f>
        <v>0</v>
      </c>
      <c r="BF451" s="180">
        <f>IF(N451="snížená",J451,0)</f>
        <v>0</v>
      </c>
      <c r="BG451" s="180">
        <f>IF(N451="zákl. přenesená",J451,0)</f>
        <v>0</v>
      </c>
      <c r="BH451" s="180">
        <f>IF(N451="sníž. přenesená",J451,0)</f>
        <v>0</v>
      </c>
      <c r="BI451" s="180">
        <f>IF(N451="nulová",J451,0)</f>
        <v>0</v>
      </c>
      <c r="BJ451" s="16" t="s">
        <v>83</v>
      </c>
      <c r="BK451" s="180">
        <f>ROUND(I451*H451,2)</f>
        <v>0</v>
      </c>
      <c r="BL451" s="16" t="s">
        <v>219</v>
      </c>
      <c r="BM451" s="179" t="s">
        <v>1030</v>
      </c>
    </row>
    <row r="452" spans="1:65" s="2" customFormat="1" ht="11.25">
      <c r="A452" s="33"/>
      <c r="B452" s="34"/>
      <c r="C452" s="35"/>
      <c r="D452" s="181" t="s">
        <v>148</v>
      </c>
      <c r="E452" s="35"/>
      <c r="F452" s="182" t="s">
        <v>1031</v>
      </c>
      <c r="G452" s="35"/>
      <c r="H452" s="35"/>
      <c r="I452" s="183"/>
      <c r="J452" s="35"/>
      <c r="K452" s="35"/>
      <c r="L452" s="38"/>
      <c r="M452" s="184"/>
      <c r="N452" s="185"/>
      <c r="O452" s="63"/>
      <c r="P452" s="63"/>
      <c r="Q452" s="63"/>
      <c r="R452" s="63"/>
      <c r="S452" s="63"/>
      <c r="T452" s="64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T452" s="16" t="s">
        <v>148</v>
      </c>
      <c r="AU452" s="16" t="s">
        <v>85</v>
      </c>
    </row>
    <row r="453" spans="1:65" s="2" customFormat="1" ht="37.9" customHeight="1">
      <c r="A453" s="33"/>
      <c r="B453" s="34"/>
      <c r="C453" s="168" t="s">
        <v>1032</v>
      </c>
      <c r="D453" s="168" t="s">
        <v>141</v>
      </c>
      <c r="E453" s="169" t="s">
        <v>1033</v>
      </c>
      <c r="F453" s="170" t="s">
        <v>1034</v>
      </c>
      <c r="G453" s="171" t="s">
        <v>212</v>
      </c>
      <c r="H453" s="172">
        <v>6</v>
      </c>
      <c r="I453" s="173"/>
      <c r="J453" s="174">
        <f>ROUND(I453*H453,2)</f>
        <v>0</v>
      </c>
      <c r="K453" s="170" t="s">
        <v>145</v>
      </c>
      <c r="L453" s="38"/>
      <c r="M453" s="175" t="s">
        <v>20</v>
      </c>
      <c r="N453" s="176" t="s">
        <v>46</v>
      </c>
      <c r="O453" s="63"/>
      <c r="P453" s="177">
        <f>O453*H453</f>
        <v>0</v>
      </c>
      <c r="Q453" s="177">
        <v>0</v>
      </c>
      <c r="R453" s="177">
        <f>Q453*H453</f>
        <v>0</v>
      </c>
      <c r="S453" s="177">
        <v>0</v>
      </c>
      <c r="T453" s="178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79" t="s">
        <v>219</v>
      </c>
      <c r="AT453" s="179" t="s">
        <v>141</v>
      </c>
      <c r="AU453" s="179" t="s">
        <v>85</v>
      </c>
      <c r="AY453" s="16" t="s">
        <v>138</v>
      </c>
      <c r="BE453" s="180">
        <f>IF(N453="základní",J453,0)</f>
        <v>0</v>
      </c>
      <c r="BF453" s="180">
        <f>IF(N453="snížená",J453,0)</f>
        <v>0</v>
      </c>
      <c r="BG453" s="180">
        <f>IF(N453="zákl. přenesená",J453,0)</f>
        <v>0</v>
      </c>
      <c r="BH453" s="180">
        <f>IF(N453="sníž. přenesená",J453,0)</f>
        <v>0</v>
      </c>
      <c r="BI453" s="180">
        <f>IF(N453="nulová",J453,0)</f>
        <v>0</v>
      </c>
      <c r="BJ453" s="16" t="s">
        <v>83</v>
      </c>
      <c r="BK453" s="180">
        <f>ROUND(I453*H453,2)</f>
        <v>0</v>
      </c>
      <c r="BL453" s="16" t="s">
        <v>219</v>
      </c>
      <c r="BM453" s="179" t="s">
        <v>1035</v>
      </c>
    </row>
    <row r="454" spans="1:65" s="2" customFormat="1" ht="11.25">
      <c r="A454" s="33"/>
      <c r="B454" s="34"/>
      <c r="C454" s="35"/>
      <c r="D454" s="181" t="s">
        <v>148</v>
      </c>
      <c r="E454" s="35"/>
      <c r="F454" s="182" t="s">
        <v>1036</v>
      </c>
      <c r="G454" s="35"/>
      <c r="H454" s="35"/>
      <c r="I454" s="183"/>
      <c r="J454" s="35"/>
      <c r="K454" s="35"/>
      <c r="L454" s="38"/>
      <c r="M454" s="184"/>
      <c r="N454" s="185"/>
      <c r="O454" s="63"/>
      <c r="P454" s="63"/>
      <c r="Q454" s="63"/>
      <c r="R454" s="63"/>
      <c r="S454" s="63"/>
      <c r="T454" s="64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T454" s="16" t="s">
        <v>148</v>
      </c>
      <c r="AU454" s="16" t="s">
        <v>85</v>
      </c>
    </row>
    <row r="455" spans="1:65" s="2" customFormat="1" ht="24.2" customHeight="1">
      <c r="A455" s="33"/>
      <c r="B455" s="34"/>
      <c r="C455" s="186" t="s">
        <v>1037</v>
      </c>
      <c r="D455" s="186" t="s">
        <v>150</v>
      </c>
      <c r="E455" s="187" t="s">
        <v>1038</v>
      </c>
      <c r="F455" s="188" t="s">
        <v>1039</v>
      </c>
      <c r="G455" s="189" t="s">
        <v>212</v>
      </c>
      <c r="H455" s="190">
        <v>4</v>
      </c>
      <c r="I455" s="191"/>
      <c r="J455" s="192">
        <f>ROUND(I455*H455,2)</f>
        <v>0</v>
      </c>
      <c r="K455" s="188" t="s">
        <v>145</v>
      </c>
      <c r="L455" s="193"/>
      <c r="M455" s="194" t="s">
        <v>20</v>
      </c>
      <c r="N455" s="195" t="s">
        <v>46</v>
      </c>
      <c r="O455" s="63"/>
      <c r="P455" s="177">
        <f>O455*H455</f>
        <v>0</v>
      </c>
      <c r="Q455" s="177">
        <v>1.6E-2</v>
      </c>
      <c r="R455" s="177">
        <f>Q455*H455</f>
        <v>6.4000000000000001E-2</v>
      </c>
      <c r="S455" s="177">
        <v>0</v>
      </c>
      <c r="T455" s="178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79" t="s">
        <v>298</v>
      </c>
      <c r="AT455" s="179" t="s">
        <v>150</v>
      </c>
      <c r="AU455" s="179" t="s">
        <v>85</v>
      </c>
      <c r="AY455" s="16" t="s">
        <v>138</v>
      </c>
      <c r="BE455" s="180">
        <f>IF(N455="základní",J455,0)</f>
        <v>0</v>
      </c>
      <c r="BF455" s="180">
        <f>IF(N455="snížená",J455,0)</f>
        <v>0</v>
      </c>
      <c r="BG455" s="180">
        <f>IF(N455="zákl. přenesená",J455,0)</f>
        <v>0</v>
      </c>
      <c r="BH455" s="180">
        <f>IF(N455="sníž. přenesená",J455,0)</f>
        <v>0</v>
      </c>
      <c r="BI455" s="180">
        <f>IF(N455="nulová",J455,0)</f>
        <v>0</v>
      </c>
      <c r="BJ455" s="16" t="s">
        <v>83</v>
      </c>
      <c r="BK455" s="180">
        <f>ROUND(I455*H455,2)</f>
        <v>0</v>
      </c>
      <c r="BL455" s="16" t="s">
        <v>219</v>
      </c>
      <c r="BM455" s="179" t="s">
        <v>1040</v>
      </c>
    </row>
    <row r="456" spans="1:65" s="2" customFormat="1" ht="24.2" customHeight="1">
      <c r="A456" s="33"/>
      <c r="B456" s="34"/>
      <c r="C456" s="186" t="s">
        <v>1041</v>
      </c>
      <c r="D456" s="186" t="s">
        <v>150</v>
      </c>
      <c r="E456" s="187" t="s">
        <v>1042</v>
      </c>
      <c r="F456" s="188" t="s">
        <v>1043</v>
      </c>
      <c r="G456" s="189" t="s">
        <v>212</v>
      </c>
      <c r="H456" s="190">
        <v>1</v>
      </c>
      <c r="I456" s="191"/>
      <c r="J456" s="192">
        <f>ROUND(I456*H456,2)</f>
        <v>0</v>
      </c>
      <c r="K456" s="188" t="s">
        <v>145</v>
      </c>
      <c r="L456" s="193"/>
      <c r="M456" s="194" t="s">
        <v>20</v>
      </c>
      <c r="N456" s="195" t="s">
        <v>46</v>
      </c>
      <c r="O456" s="63"/>
      <c r="P456" s="177">
        <f>O456*H456</f>
        <v>0</v>
      </c>
      <c r="Q456" s="177">
        <v>1.2999999999999999E-2</v>
      </c>
      <c r="R456" s="177">
        <f>Q456*H456</f>
        <v>1.2999999999999999E-2</v>
      </c>
      <c r="S456" s="177">
        <v>0</v>
      </c>
      <c r="T456" s="178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79" t="s">
        <v>298</v>
      </c>
      <c r="AT456" s="179" t="s">
        <v>150</v>
      </c>
      <c r="AU456" s="179" t="s">
        <v>85</v>
      </c>
      <c r="AY456" s="16" t="s">
        <v>138</v>
      </c>
      <c r="BE456" s="180">
        <f>IF(N456="základní",J456,0)</f>
        <v>0</v>
      </c>
      <c r="BF456" s="180">
        <f>IF(N456="snížená",J456,0)</f>
        <v>0</v>
      </c>
      <c r="BG456" s="180">
        <f>IF(N456="zákl. přenesená",J456,0)</f>
        <v>0</v>
      </c>
      <c r="BH456" s="180">
        <f>IF(N456="sníž. přenesená",J456,0)</f>
        <v>0</v>
      </c>
      <c r="BI456" s="180">
        <f>IF(N456="nulová",J456,0)</f>
        <v>0</v>
      </c>
      <c r="BJ456" s="16" t="s">
        <v>83</v>
      </c>
      <c r="BK456" s="180">
        <f>ROUND(I456*H456,2)</f>
        <v>0</v>
      </c>
      <c r="BL456" s="16" t="s">
        <v>219</v>
      </c>
      <c r="BM456" s="179" t="s">
        <v>1044</v>
      </c>
    </row>
    <row r="457" spans="1:65" s="2" customFormat="1" ht="24.2" customHeight="1">
      <c r="A457" s="33"/>
      <c r="B457" s="34"/>
      <c r="C457" s="186" t="s">
        <v>1045</v>
      </c>
      <c r="D457" s="186" t="s">
        <v>150</v>
      </c>
      <c r="E457" s="187" t="s">
        <v>1046</v>
      </c>
      <c r="F457" s="188" t="s">
        <v>1047</v>
      </c>
      <c r="G457" s="189" t="s">
        <v>212</v>
      </c>
      <c r="H457" s="190">
        <v>1</v>
      </c>
      <c r="I457" s="191"/>
      <c r="J457" s="192">
        <f>ROUND(I457*H457,2)</f>
        <v>0</v>
      </c>
      <c r="K457" s="188" t="s">
        <v>145</v>
      </c>
      <c r="L457" s="193"/>
      <c r="M457" s="194" t="s">
        <v>20</v>
      </c>
      <c r="N457" s="195" t="s">
        <v>46</v>
      </c>
      <c r="O457" s="63"/>
      <c r="P457" s="177">
        <f>O457*H457</f>
        <v>0</v>
      </c>
      <c r="Q457" s="177">
        <v>1.4500000000000001E-2</v>
      </c>
      <c r="R457" s="177">
        <f>Q457*H457</f>
        <v>1.4500000000000001E-2</v>
      </c>
      <c r="S457" s="177">
        <v>0</v>
      </c>
      <c r="T457" s="178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79" t="s">
        <v>298</v>
      </c>
      <c r="AT457" s="179" t="s">
        <v>150</v>
      </c>
      <c r="AU457" s="179" t="s">
        <v>85</v>
      </c>
      <c r="AY457" s="16" t="s">
        <v>138</v>
      </c>
      <c r="BE457" s="180">
        <f>IF(N457="základní",J457,0)</f>
        <v>0</v>
      </c>
      <c r="BF457" s="180">
        <f>IF(N457="snížená",J457,0)</f>
        <v>0</v>
      </c>
      <c r="BG457" s="180">
        <f>IF(N457="zákl. přenesená",J457,0)</f>
        <v>0</v>
      </c>
      <c r="BH457" s="180">
        <f>IF(N457="sníž. přenesená",J457,0)</f>
        <v>0</v>
      </c>
      <c r="BI457" s="180">
        <f>IF(N457="nulová",J457,0)</f>
        <v>0</v>
      </c>
      <c r="BJ457" s="16" t="s">
        <v>83</v>
      </c>
      <c r="BK457" s="180">
        <f>ROUND(I457*H457,2)</f>
        <v>0</v>
      </c>
      <c r="BL457" s="16" t="s">
        <v>219</v>
      </c>
      <c r="BM457" s="179" t="s">
        <v>1048</v>
      </c>
    </row>
    <row r="458" spans="1:65" s="2" customFormat="1" ht="24.2" customHeight="1">
      <c r="A458" s="33"/>
      <c r="B458" s="34"/>
      <c r="C458" s="168" t="s">
        <v>1049</v>
      </c>
      <c r="D458" s="168" t="s">
        <v>141</v>
      </c>
      <c r="E458" s="169" t="s">
        <v>1050</v>
      </c>
      <c r="F458" s="170" t="s">
        <v>1051</v>
      </c>
      <c r="G458" s="171" t="s">
        <v>212</v>
      </c>
      <c r="H458" s="172">
        <v>2</v>
      </c>
      <c r="I458" s="173"/>
      <c r="J458" s="174">
        <f>ROUND(I458*H458,2)</f>
        <v>0</v>
      </c>
      <c r="K458" s="170" t="s">
        <v>145</v>
      </c>
      <c r="L458" s="38"/>
      <c r="M458" s="175" t="s">
        <v>20</v>
      </c>
      <c r="N458" s="176" t="s">
        <v>46</v>
      </c>
      <c r="O458" s="63"/>
      <c r="P458" s="177">
        <f>O458*H458</f>
        <v>0</v>
      </c>
      <c r="Q458" s="177">
        <v>0</v>
      </c>
      <c r="R458" s="177">
        <f>Q458*H458</f>
        <v>0</v>
      </c>
      <c r="S458" s="177">
        <v>0</v>
      </c>
      <c r="T458" s="178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79" t="s">
        <v>219</v>
      </c>
      <c r="AT458" s="179" t="s">
        <v>141</v>
      </c>
      <c r="AU458" s="179" t="s">
        <v>85</v>
      </c>
      <c r="AY458" s="16" t="s">
        <v>138</v>
      </c>
      <c r="BE458" s="180">
        <f>IF(N458="základní",J458,0)</f>
        <v>0</v>
      </c>
      <c r="BF458" s="180">
        <f>IF(N458="snížená",J458,0)</f>
        <v>0</v>
      </c>
      <c r="BG458" s="180">
        <f>IF(N458="zákl. přenesená",J458,0)</f>
        <v>0</v>
      </c>
      <c r="BH458" s="180">
        <f>IF(N458="sníž. přenesená",J458,0)</f>
        <v>0</v>
      </c>
      <c r="BI458" s="180">
        <f>IF(N458="nulová",J458,0)</f>
        <v>0</v>
      </c>
      <c r="BJ458" s="16" t="s">
        <v>83</v>
      </c>
      <c r="BK458" s="180">
        <f>ROUND(I458*H458,2)</f>
        <v>0</v>
      </c>
      <c r="BL458" s="16" t="s">
        <v>219</v>
      </c>
      <c r="BM458" s="179" t="s">
        <v>1052</v>
      </c>
    </row>
    <row r="459" spans="1:65" s="2" customFormat="1" ht="11.25">
      <c r="A459" s="33"/>
      <c r="B459" s="34"/>
      <c r="C459" s="35"/>
      <c r="D459" s="181" t="s">
        <v>148</v>
      </c>
      <c r="E459" s="35"/>
      <c r="F459" s="182" t="s">
        <v>1053</v>
      </c>
      <c r="G459" s="35"/>
      <c r="H459" s="35"/>
      <c r="I459" s="183"/>
      <c r="J459" s="35"/>
      <c r="K459" s="35"/>
      <c r="L459" s="38"/>
      <c r="M459" s="184"/>
      <c r="N459" s="185"/>
      <c r="O459" s="63"/>
      <c r="P459" s="63"/>
      <c r="Q459" s="63"/>
      <c r="R459" s="63"/>
      <c r="S459" s="63"/>
      <c r="T459" s="64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T459" s="16" t="s">
        <v>148</v>
      </c>
      <c r="AU459" s="16" t="s">
        <v>85</v>
      </c>
    </row>
    <row r="460" spans="1:65" s="2" customFormat="1" ht="16.5" customHeight="1">
      <c r="A460" s="33"/>
      <c r="B460" s="34"/>
      <c r="C460" s="186" t="s">
        <v>1054</v>
      </c>
      <c r="D460" s="186" t="s">
        <v>150</v>
      </c>
      <c r="E460" s="187" t="s">
        <v>1055</v>
      </c>
      <c r="F460" s="188" t="s">
        <v>1056</v>
      </c>
      <c r="G460" s="189" t="s">
        <v>212</v>
      </c>
      <c r="H460" s="190">
        <v>2</v>
      </c>
      <c r="I460" s="191"/>
      <c r="J460" s="192">
        <f>ROUND(I460*H460,2)</f>
        <v>0</v>
      </c>
      <c r="K460" s="188" t="s">
        <v>145</v>
      </c>
      <c r="L460" s="193"/>
      <c r="M460" s="194" t="s">
        <v>20</v>
      </c>
      <c r="N460" s="195" t="s">
        <v>46</v>
      </c>
      <c r="O460" s="63"/>
      <c r="P460" s="177">
        <f>O460*H460</f>
        <v>0</v>
      </c>
      <c r="Q460" s="177">
        <v>2.3999999999999998E-3</v>
      </c>
      <c r="R460" s="177">
        <f>Q460*H460</f>
        <v>4.7999999999999996E-3</v>
      </c>
      <c r="S460" s="177">
        <v>0</v>
      </c>
      <c r="T460" s="178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79" t="s">
        <v>298</v>
      </c>
      <c r="AT460" s="179" t="s">
        <v>150</v>
      </c>
      <c r="AU460" s="179" t="s">
        <v>85</v>
      </c>
      <c r="AY460" s="16" t="s">
        <v>138</v>
      </c>
      <c r="BE460" s="180">
        <f>IF(N460="základní",J460,0)</f>
        <v>0</v>
      </c>
      <c r="BF460" s="180">
        <f>IF(N460="snížená",J460,0)</f>
        <v>0</v>
      </c>
      <c r="BG460" s="180">
        <f>IF(N460="zákl. přenesená",J460,0)</f>
        <v>0</v>
      </c>
      <c r="BH460" s="180">
        <f>IF(N460="sníž. přenesená",J460,0)</f>
        <v>0</v>
      </c>
      <c r="BI460" s="180">
        <f>IF(N460="nulová",J460,0)</f>
        <v>0</v>
      </c>
      <c r="BJ460" s="16" t="s">
        <v>83</v>
      </c>
      <c r="BK460" s="180">
        <f>ROUND(I460*H460,2)</f>
        <v>0</v>
      </c>
      <c r="BL460" s="16" t="s">
        <v>219</v>
      </c>
      <c r="BM460" s="179" t="s">
        <v>1057</v>
      </c>
    </row>
    <row r="461" spans="1:65" s="2" customFormat="1" ht="24.2" customHeight="1">
      <c r="A461" s="33"/>
      <c r="B461" s="34"/>
      <c r="C461" s="168" t="s">
        <v>1058</v>
      </c>
      <c r="D461" s="168" t="s">
        <v>141</v>
      </c>
      <c r="E461" s="169" t="s">
        <v>1059</v>
      </c>
      <c r="F461" s="170" t="s">
        <v>1060</v>
      </c>
      <c r="G461" s="171" t="s">
        <v>212</v>
      </c>
      <c r="H461" s="172">
        <v>2</v>
      </c>
      <c r="I461" s="173"/>
      <c r="J461" s="174">
        <f>ROUND(I461*H461,2)</f>
        <v>0</v>
      </c>
      <c r="K461" s="170" t="s">
        <v>145</v>
      </c>
      <c r="L461" s="38"/>
      <c r="M461" s="175" t="s">
        <v>20</v>
      </c>
      <c r="N461" s="176" t="s">
        <v>46</v>
      </c>
      <c r="O461" s="63"/>
      <c r="P461" s="177">
        <f>O461*H461</f>
        <v>0</v>
      </c>
      <c r="Q461" s="177">
        <v>0</v>
      </c>
      <c r="R461" s="177">
        <f>Q461*H461</f>
        <v>0</v>
      </c>
      <c r="S461" s="177">
        <v>0</v>
      </c>
      <c r="T461" s="178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79" t="s">
        <v>219</v>
      </c>
      <c r="AT461" s="179" t="s">
        <v>141</v>
      </c>
      <c r="AU461" s="179" t="s">
        <v>85</v>
      </c>
      <c r="AY461" s="16" t="s">
        <v>138</v>
      </c>
      <c r="BE461" s="180">
        <f>IF(N461="základní",J461,0)</f>
        <v>0</v>
      </c>
      <c r="BF461" s="180">
        <f>IF(N461="snížená",J461,0)</f>
        <v>0</v>
      </c>
      <c r="BG461" s="180">
        <f>IF(N461="zákl. přenesená",J461,0)</f>
        <v>0</v>
      </c>
      <c r="BH461" s="180">
        <f>IF(N461="sníž. přenesená",J461,0)</f>
        <v>0</v>
      </c>
      <c r="BI461" s="180">
        <f>IF(N461="nulová",J461,0)</f>
        <v>0</v>
      </c>
      <c r="BJ461" s="16" t="s">
        <v>83</v>
      </c>
      <c r="BK461" s="180">
        <f>ROUND(I461*H461,2)</f>
        <v>0</v>
      </c>
      <c r="BL461" s="16" t="s">
        <v>219</v>
      </c>
      <c r="BM461" s="179" t="s">
        <v>1061</v>
      </c>
    </row>
    <row r="462" spans="1:65" s="2" customFormat="1" ht="11.25">
      <c r="A462" s="33"/>
      <c r="B462" s="34"/>
      <c r="C462" s="35"/>
      <c r="D462" s="181" t="s">
        <v>148</v>
      </c>
      <c r="E462" s="35"/>
      <c r="F462" s="182" t="s">
        <v>1062</v>
      </c>
      <c r="G462" s="35"/>
      <c r="H462" s="35"/>
      <c r="I462" s="183"/>
      <c r="J462" s="35"/>
      <c r="K462" s="35"/>
      <c r="L462" s="38"/>
      <c r="M462" s="184"/>
      <c r="N462" s="185"/>
      <c r="O462" s="63"/>
      <c r="P462" s="63"/>
      <c r="Q462" s="63"/>
      <c r="R462" s="63"/>
      <c r="S462" s="63"/>
      <c r="T462" s="64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T462" s="16" t="s">
        <v>148</v>
      </c>
      <c r="AU462" s="16" t="s">
        <v>85</v>
      </c>
    </row>
    <row r="463" spans="1:65" s="2" customFormat="1" ht="16.5" customHeight="1">
      <c r="A463" s="33"/>
      <c r="B463" s="34"/>
      <c r="C463" s="186" t="s">
        <v>1063</v>
      </c>
      <c r="D463" s="186" t="s">
        <v>150</v>
      </c>
      <c r="E463" s="187" t="s">
        <v>1064</v>
      </c>
      <c r="F463" s="188" t="s">
        <v>1065</v>
      </c>
      <c r="G463" s="189" t="s">
        <v>212</v>
      </c>
      <c r="H463" s="190">
        <v>2</v>
      </c>
      <c r="I463" s="191"/>
      <c r="J463" s="192">
        <f>ROUND(I463*H463,2)</f>
        <v>0</v>
      </c>
      <c r="K463" s="188" t="s">
        <v>145</v>
      </c>
      <c r="L463" s="193"/>
      <c r="M463" s="194" t="s">
        <v>20</v>
      </c>
      <c r="N463" s="195" t="s">
        <v>46</v>
      </c>
      <c r="O463" s="63"/>
      <c r="P463" s="177">
        <f>O463*H463</f>
        <v>0</v>
      </c>
      <c r="Q463" s="177">
        <v>4.0000000000000002E-4</v>
      </c>
      <c r="R463" s="177">
        <f>Q463*H463</f>
        <v>8.0000000000000004E-4</v>
      </c>
      <c r="S463" s="177">
        <v>0</v>
      </c>
      <c r="T463" s="178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79" t="s">
        <v>298</v>
      </c>
      <c r="AT463" s="179" t="s">
        <v>150</v>
      </c>
      <c r="AU463" s="179" t="s">
        <v>85</v>
      </c>
      <c r="AY463" s="16" t="s">
        <v>138</v>
      </c>
      <c r="BE463" s="180">
        <f>IF(N463="základní",J463,0)</f>
        <v>0</v>
      </c>
      <c r="BF463" s="180">
        <f>IF(N463="snížená",J463,0)</f>
        <v>0</v>
      </c>
      <c r="BG463" s="180">
        <f>IF(N463="zákl. přenesená",J463,0)</f>
        <v>0</v>
      </c>
      <c r="BH463" s="180">
        <f>IF(N463="sníž. přenesená",J463,0)</f>
        <v>0</v>
      </c>
      <c r="BI463" s="180">
        <f>IF(N463="nulová",J463,0)</f>
        <v>0</v>
      </c>
      <c r="BJ463" s="16" t="s">
        <v>83</v>
      </c>
      <c r="BK463" s="180">
        <f>ROUND(I463*H463,2)</f>
        <v>0</v>
      </c>
      <c r="BL463" s="16" t="s">
        <v>219</v>
      </c>
      <c r="BM463" s="179" t="s">
        <v>1066</v>
      </c>
    </row>
    <row r="464" spans="1:65" s="2" customFormat="1" ht="24.2" customHeight="1">
      <c r="A464" s="33"/>
      <c r="B464" s="34"/>
      <c r="C464" s="168" t="s">
        <v>1067</v>
      </c>
      <c r="D464" s="168" t="s">
        <v>141</v>
      </c>
      <c r="E464" s="169" t="s">
        <v>1068</v>
      </c>
      <c r="F464" s="170" t="s">
        <v>1069</v>
      </c>
      <c r="G464" s="171" t="s">
        <v>212</v>
      </c>
      <c r="H464" s="172">
        <v>6</v>
      </c>
      <c r="I464" s="173"/>
      <c r="J464" s="174">
        <f>ROUND(I464*H464,2)</f>
        <v>0</v>
      </c>
      <c r="K464" s="170" t="s">
        <v>145</v>
      </c>
      <c r="L464" s="38"/>
      <c r="M464" s="175" t="s">
        <v>20</v>
      </c>
      <c r="N464" s="176" t="s">
        <v>46</v>
      </c>
      <c r="O464" s="63"/>
      <c r="P464" s="177">
        <f>O464*H464</f>
        <v>0</v>
      </c>
      <c r="Q464" s="177">
        <v>0</v>
      </c>
      <c r="R464" s="177">
        <f>Q464*H464</f>
        <v>0</v>
      </c>
      <c r="S464" s="177">
        <v>0</v>
      </c>
      <c r="T464" s="178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79" t="s">
        <v>219</v>
      </c>
      <c r="AT464" s="179" t="s">
        <v>141</v>
      </c>
      <c r="AU464" s="179" t="s">
        <v>85</v>
      </c>
      <c r="AY464" s="16" t="s">
        <v>138</v>
      </c>
      <c r="BE464" s="180">
        <f>IF(N464="základní",J464,0)</f>
        <v>0</v>
      </c>
      <c r="BF464" s="180">
        <f>IF(N464="snížená",J464,0)</f>
        <v>0</v>
      </c>
      <c r="BG464" s="180">
        <f>IF(N464="zákl. přenesená",J464,0)</f>
        <v>0</v>
      </c>
      <c r="BH464" s="180">
        <f>IF(N464="sníž. přenesená",J464,0)</f>
        <v>0</v>
      </c>
      <c r="BI464" s="180">
        <f>IF(N464="nulová",J464,0)</f>
        <v>0</v>
      </c>
      <c r="BJ464" s="16" t="s">
        <v>83</v>
      </c>
      <c r="BK464" s="180">
        <f>ROUND(I464*H464,2)</f>
        <v>0</v>
      </c>
      <c r="BL464" s="16" t="s">
        <v>219</v>
      </c>
      <c r="BM464" s="179" t="s">
        <v>1070</v>
      </c>
    </row>
    <row r="465" spans="1:65" s="2" customFormat="1" ht="11.25">
      <c r="A465" s="33"/>
      <c r="B465" s="34"/>
      <c r="C465" s="35"/>
      <c r="D465" s="181" t="s">
        <v>148</v>
      </c>
      <c r="E465" s="35"/>
      <c r="F465" s="182" t="s">
        <v>1071</v>
      </c>
      <c r="G465" s="35"/>
      <c r="H465" s="35"/>
      <c r="I465" s="183"/>
      <c r="J465" s="35"/>
      <c r="K465" s="35"/>
      <c r="L465" s="38"/>
      <c r="M465" s="184"/>
      <c r="N465" s="185"/>
      <c r="O465" s="63"/>
      <c r="P465" s="63"/>
      <c r="Q465" s="63"/>
      <c r="R465" s="63"/>
      <c r="S465" s="63"/>
      <c r="T465" s="64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T465" s="16" t="s">
        <v>148</v>
      </c>
      <c r="AU465" s="16" t="s">
        <v>85</v>
      </c>
    </row>
    <row r="466" spans="1:65" s="2" customFormat="1" ht="16.5" customHeight="1">
      <c r="A466" s="33"/>
      <c r="B466" s="34"/>
      <c r="C466" s="186" t="s">
        <v>1072</v>
      </c>
      <c r="D466" s="186" t="s">
        <v>150</v>
      </c>
      <c r="E466" s="187" t="s">
        <v>1073</v>
      </c>
      <c r="F466" s="188" t="s">
        <v>1074</v>
      </c>
      <c r="G466" s="189" t="s">
        <v>212</v>
      </c>
      <c r="H466" s="190">
        <v>6</v>
      </c>
      <c r="I466" s="191"/>
      <c r="J466" s="192">
        <f>ROUND(I466*H466,2)</f>
        <v>0</v>
      </c>
      <c r="K466" s="188" t="s">
        <v>145</v>
      </c>
      <c r="L466" s="193"/>
      <c r="M466" s="194" t="s">
        <v>20</v>
      </c>
      <c r="N466" s="195" t="s">
        <v>46</v>
      </c>
      <c r="O466" s="63"/>
      <c r="P466" s="177">
        <f>O466*H466</f>
        <v>0</v>
      </c>
      <c r="Q466" s="177">
        <v>2.2000000000000001E-3</v>
      </c>
      <c r="R466" s="177">
        <f>Q466*H466</f>
        <v>1.32E-2</v>
      </c>
      <c r="S466" s="177">
        <v>0</v>
      </c>
      <c r="T466" s="178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79" t="s">
        <v>298</v>
      </c>
      <c r="AT466" s="179" t="s">
        <v>150</v>
      </c>
      <c r="AU466" s="179" t="s">
        <v>85</v>
      </c>
      <c r="AY466" s="16" t="s">
        <v>138</v>
      </c>
      <c r="BE466" s="180">
        <f>IF(N466="základní",J466,0)</f>
        <v>0</v>
      </c>
      <c r="BF466" s="180">
        <f>IF(N466="snížená",J466,0)</f>
        <v>0</v>
      </c>
      <c r="BG466" s="180">
        <f>IF(N466="zákl. přenesená",J466,0)</f>
        <v>0</v>
      </c>
      <c r="BH466" s="180">
        <f>IF(N466="sníž. přenesená",J466,0)</f>
        <v>0</v>
      </c>
      <c r="BI466" s="180">
        <f>IF(N466="nulová",J466,0)</f>
        <v>0</v>
      </c>
      <c r="BJ466" s="16" t="s">
        <v>83</v>
      </c>
      <c r="BK466" s="180">
        <f>ROUND(I466*H466,2)</f>
        <v>0</v>
      </c>
      <c r="BL466" s="16" t="s">
        <v>219</v>
      </c>
      <c r="BM466" s="179" t="s">
        <v>1075</v>
      </c>
    </row>
    <row r="467" spans="1:65" s="2" customFormat="1" ht="24.2" customHeight="1">
      <c r="A467" s="33"/>
      <c r="B467" s="34"/>
      <c r="C467" s="168" t="s">
        <v>1076</v>
      </c>
      <c r="D467" s="168" t="s">
        <v>141</v>
      </c>
      <c r="E467" s="169" t="s">
        <v>1077</v>
      </c>
      <c r="F467" s="170" t="s">
        <v>1078</v>
      </c>
      <c r="G467" s="171" t="s">
        <v>212</v>
      </c>
      <c r="H467" s="172">
        <v>5</v>
      </c>
      <c r="I467" s="173"/>
      <c r="J467" s="174">
        <f>ROUND(I467*H467,2)</f>
        <v>0</v>
      </c>
      <c r="K467" s="170" t="s">
        <v>145</v>
      </c>
      <c r="L467" s="38"/>
      <c r="M467" s="175" t="s">
        <v>20</v>
      </c>
      <c r="N467" s="176" t="s">
        <v>46</v>
      </c>
      <c r="O467" s="63"/>
      <c r="P467" s="177">
        <f>O467*H467</f>
        <v>0</v>
      </c>
      <c r="Q467" s="177">
        <v>0</v>
      </c>
      <c r="R467" s="177">
        <f>Q467*H467</f>
        <v>0</v>
      </c>
      <c r="S467" s="177">
        <v>2.4E-2</v>
      </c>
      <c r="T467" s="178">
        <f>S467*H467</f>
        <v>0.12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79" t="s">
        <v>219</v>
      </c>
      <c r="AT467" s="179" t="s">
        <v>141</v>
      </c>
      <c r="AU467" s="179" t="s">
        <v>85</v>
      </c>
      <c r="AY467" s="16" t="s">
        <v>138</v>
      </c>
      <c r="BE467" s="180">
        <f>IF(N467="základní",J467,0)</f>
        <v>0</v>
      </c>
      <c r="BF467" s="180">
        <f>IF(N467="snížená",J467,0)</f>
        <v>0</v>
      </c>
      <c r="BG467" s="180">
        <f>IF(N467="zákl. přenesená",J467,0)</f>
        <v>0</v>
      </c>
      <c r="BH467" s="180">
        <f>IF(N467="sníž. přenesená",J467,0)</f>
        <v>0</v>
      </c>
      <c r="BI467" s="180">
        <f>IF(N467="nulová",J467,0)</f>
        <v>0</v>
      </c>
      <c r="BJ467" s="16" t="s">
        <v>83</v>
      </c>
      <c r="BK467" s="180">
        <f>ROUND(I467*H467,2)</f>
        <v>0</v>
      </c>
      <c r="BL467" s="16" t="s">
        <v>219</v>
      </c>
      <c r="BM467" s="179" t="s">
        <v>1079</v>
      </c>
    </row>
    <row r="468" spans="1:65" s="2" customFormat="1" ht="11.25">
      <c r="A468" s="33"/>
      <c r="B468" s="34"/>
      <c r="C468" s="35"/>
      <c r="D468" s="181" t="s">
        <v>148</v>
      </c>
      <c r="E468" s="35"/>
      <c r="F468" s="182" t="s">
        <v>1080</v>
      </c>
      <c r="G468" s="35"/>
      <c r="H468" s="35"/>
      <c r="I468" s="183"/>
      <c r="J468" s="35"/>
      <c r="K468" s="35"/>
      <c r="L468" s="38"/>
      <c r="M468" s="184"/>
      <c r="N468" s="185"/>
      <c r="O468" s="63"/>
      <c r="P468" s="63"/>
      <c r="Q468" s="63"/>
      <c r="R468" s="63"/>
      <c r="S468" s="63"/>
      <c r="T468" s="64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T468" s="16" t="s">
        <v>148</v>
      </c>
      <c r="AU468" s="16" t="s">
        <v>85</v>
      </c>
    </row>
    <row r="469" spans="1:65" s="2" customFormat="1" ht="24.2" customHeight="1">
      <c r="A469" s="33"/>
      <c r="B469" s="34"/>
      <c r="C469" s="168" t="s">
        <v>1081</v>
      </c>
      <c r="D469" s="168" t="s">
        <v>141</v>
      </c>
      <c r="E469" s="169" t="s">
        <v>1082</v>
      </c>
      <c r="F469" s="170" t="s">
        <v>1083</v>
      </c>
      <c r="G469" s="171" t="s">
        <v>212</v>
      </c>
      <c r="H469" s="172">
        <v>2</v>
      </c>
      <c r="I469" s="173"/>
      <c r="J469" s="174">
        <f>ROUND(I469*H469,2)</f>
        <v>0</v>
      </c>
      <c r="K469" s="170" t="s">
        <v>145</v>
      </c>
      <c r="L469" s="38"/>
      <c r="M469" s="175" t="s">
        <v>20</v>
      </c>
      <c r="N469" s="176" t="s">
        <v>46</v>
      </c>
      <c r="O469" s="63"/>
      <c r="P469" s="177">
        <f>O469*H469</f>
        <v>0</v>
      </c>
      <c r="Q469" s="177">
        <v>0</v>
      </c>
      <c r="R469" s="177">
        <f>Q469*H469</f>
        <v>0</v>
      </c>
      <c r="S469" s="177">
        <v>0</v>
      </c>
      <c r="T469" s="178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79" t="s">
        <v>219</v>
      </c>
      <c r="AT469" s="179" t="s">
        <v>141</v>
      </c>
      <c r="AU469" s="179" t="s">
        <v>85</v>
      </c>
      <c r="AY469" s="16" t="s">
        <v>138</v>
      </c>
      <c r="BE469" s="180">
        <f>IF(N469="základní",J469,0)</f>
        <v>0</v>
      </c>
      <c r="BF469" s="180">
        <f>IF(N469="snížená",J469,0)</f>
        <v>0</v>
      </c>
      <c r="BG469" s="180">
        <f>IF(N469="zákl. přenesená",J469,0)</f>
        <v>0</v>
      </c>
      <c r="BH469" s="180">
        <f>IF(N469="sníž. přenesená",J469,0)</f>
        <v>0</v>
      </c>
      <c r="BI469" s="180">
        <f>IF(N469="nulová",J469,0)</f>
        <v>0</v>
      </c>
      <c r="BJ469" s="16" t="s">
        <v>83</v>
      </c>
      <c r="BK469" s="180">
        <f>ROUND(I469*H469,2)</f>
        <v>0</v>
      </c>
      <c r="BL469" s="16" t="s">
        <v>219</v>
      </c>
      <c r="BM469" s="179" t="s">
        <v>1084</v>
      </c>
    </row>
    <row r="470" spans="1:65" s="2" customFormat="1" ht="11.25">
      <c r="A470" s="33"/>
      <c r="B470" s="34"/>
      <c r="C470" s="35"/>
      <c r="D470" s="181" t="s">
        <v>148</v>
      </c>
      <c r="E470" s="35"/>
      <c r="F470" s="182" t="s">
        <v>1085</v>
      </c>
      <c r="G470" s="35"/>
      <c r="H470" s="35"/>
      <c r="I470" s="183"/>
      <c r="J470" s="35"/>
      <c r="K470" s="35"/>
      <c r="L470" s="38"/>
      <c r="M470" s="184"/>
      <c r="N470" s="185"/>
      <c r="O470" s="63"/>
      <c r="P470" s="63"/>
      <c r="Q470" s="63"/>
      <c r="R470" s="63"/>
      <c r="S470" s="63"/>
      <c r="T470" s="64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T470" s="16" t="s">
        <v>148</v>
      </c>
      <c r="AU470" s="16" t="s">
        <v>85</v>
      </c>
    </row>
    <row r="471" spans="1:65" s="2" customFormat="1" ht="24.2" customHeight="1">
      <c r="A471" s="33"/>
      <c r="B471" s="34"/>
      <c r="C471" s="186" t="s">
        <v>1086</v>
      </c>
      <c r="D471" s="186" t="s">
        <v>150</v>
      </c>
      <c r="E471" s="187" t="s">
        <v>1087</v>
      </c>
      <c r="F471" s="188" t="s">
        <v>1088</v>
      </c>
      <c r="G471" s="189" t="s">
        <v>212</v>
      </c>
      <c r="H471" s="190">
        <v>2</v>
      </c>
      <c r="I471" s="191"/>
      <c r="J471" s="192">
        <f>ROUND(I471*H471,2)</f>
        <v>0</v>
      </c>
      <c r="K471" s="188" t="s">
        <v>145</v>
      </c>
      <c r="L471" s="193"/>
      <c r="M471" s="194" t="s">
        <v>20</v>
      </c>
      <c r="N471" s="195" t="s">
        <v>46</v>
      </c>
      <c r="O471" s="63"/>
      <c r="P471" s="177">
        <f>O471*H471</f>
        <v>0</v>
      </c>
      <c r="Q471" s="177">
        <v>1.23E-3</v>
      </c>
      <c r="R471" s="177">
        <f>Q471*H471</f>
        <v>2.4599999999999999E-3</v>
      </c>
      <c r="S471" s="177">
        <v>0</v>
      </c>
      <c r="T471" s="178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79" t="s">
        <v>298</v>
      </c>
      <c r="AT471" s="179" t="s">
        <v>150</v>
      </c>
      <c r="AU471" s="179" t="s">
        <v>85</v>
      </c>
      <c r="AY471" s="16" t="s">
        <v>138</v>
      </c>
      <c r="BE471" s="180">
        <f>IF(N471="základní",J471,0)</f>
        <v>0</v>
      </c>
      <c r="BF471" s="180">
        <f>IF(N471="snížená",J471,0)</f>
        <v>0</v>
      </c>
      <c r="BG471" s="180">
        <f>IF(N471="zákl. přenesená",J471,0)</f>
        <v>0</v>
      </c>
      <c r="BH471" s="180">
        <f>IF(N471="sníž. přenesená",J471,0)</f>
        <v>0</v>
      </c>
      <c r="BI471" s="180">
        <f>IF(N471="nulová",J471,0)</f>
        <v>0</v>
      </c>
      <c r="BJ471" s="16" t="s">
        <v>83</v>
      </c>
      <c r="BK471" s="180">
        <f>ROUND(I471*H471,2)</f>
        <v>0</v>
      </c>
      <c r="BL471" s="16" t="s">
        <v>219</v>
      </c>
      <c r="BM471" s="179" t="s">
        <v>1089</v>
      </c>
    </row>
    <row r="472" spans="1:65" s="2" customFormat="1" ht="49.15" customHeight="1">
      <c r="A472" s="33"/>
      <c r="B472" s="34"/>
      <c r="C472" s="168" t="s">
        <v>1090</v>
      </c>
      <c r="D472" s="168" t="s">
        <v>141</v>
      </c>
      <c r="E472" s="169" t="s">
        <v>1091</v>
      </c>
      <c r="F472" s="170" t="s">
        <v>1092</v>
      </c>
      <c r="G472" s="171" t="s">
        <v>144</v>
      </c>
      <c r="H472" s="172">
        <v>0.113</v>
      </c>
      <c r="I472" s="173"/>
      <c r="J472" s="174">
        <f>ROUND(I472*H472,2)</f>
        <v>0</v>
      </c>
      <c r="K472" s="170" t="s">
        <v>145</v>
      </c>
      <c r="L472" s="38"/>
      <c r="M472" s="175" t="s">
        <v>20</v>
      </c>
      <c r="N472" s="176" t="s">
        <v>46</v>
      </c>
      <c r="O472" s="63"/>
      <c r="P472" s="177">
        <f>O472*H472</f>
        <v>0</v>
      </c>
      <c r="Q472" s="177">
        <v>0</v>
      </c>
      <c r="R472" s="177">
        <f>Q472*H472</f>
        <v>0</v>
      </c>
      <c r="S472" s="177">
        <v>0</v>
      </c>
      <c r="T472" s="178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79" t="s">
        <v>219</v>
      </c>
      <c r="AT472" s="179" t="s">
        <v>141</v>
      </c>
      <c r="AU472" s="179" t="s">
        <v>85</v>
      </c>
      <c r="AY472" s="16" t="s">
        <v>138</v>
      </c>
      <c r="BE472" s="180">
        <f>IF(N472="základní",J472,0)</f>
        <v>0</v>
      </c>
      <c r="BF472" s="180">
        <f>IF(N472="snížená",J472,0)</f>
        <v>0</v>
      </c>
      <c r="BG472" s="180">
        <f>IF(N472="zákl. přenesená",J472,0)</f>
        <v>0</v>
      </c>
      <c r="BH472" s="180">
        <f>IF(N472="sníž. přenesená",J472,0)</f>
        <v>0</v>
      </c>
      <c r="BI472" s="180">
        <f>IF(N472="nulová",J472,0)</f>
        <v>0</v>
      </c>
      <c r="BJ472" s="16" t="s">
        <v>83</v>
      </c>
      <c r="BK472" s="180">
        <f>ROUND(I472*H472,2)</f>
        <v>0</v>
      </c>
      <c r="BL472" s="16" t="s">
        <v>219</v>
      </c>
      <c r="BM472" s="179" t="s">
        <v>1093</v>
      </c>
    </row>
    <row r="473" spans="1:65" s="2" customFormat="1" ht="11.25">
      <c r="A473" s="33"/>
      <c r="B473" s="34"/>
      <c r="C473" s="35"/>
      <c r="D473" s="181" t="s">
        <v>148</v>
      </c>
      <c r="E473" s="35"/>
      <c r="F473" s="182" t="s">
        <v>1094</v>
      </c>
      <c r="G473" s="35"/>
      <c r="H473" s="35"/>
      <c r="I473" s="183"/>
      <c r="J473" s="35"/>
      <c r="K473" s="35"/>
      <c r="L473" s="38"/>
      <c r="M473" s="184"/>
      <c r="N473" s="185"/>
      <c r="O473" s="63"/>
      <c r="P473" s="63"/>
      <c r="Q473" s="63"/>
      <c r="R473" s="63"/>
      <c r="S473" s="63"/>
      <c r="T473" s="64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T473" s="16" t="s">
        <v>148</v>
      </c>
      <c r="AU473" s="16" t="s">
        <v>85</v>
      </c>
    </row>
    <row r="474" spans="1:65" s="12" customFormat="1" ht="22.9" customHeight="1">
      <c r="B474" s="152"/>
      <c r="C474" s="153"/>
      <c r="D474" s="154" t="s">
        <v>74</v>
      </c>
      <c r="E474" s="166" t="s">
        <v>1095</v>
      </c>
      <c r="F474" s="166" t="s">
        <v>1096</v>
      </c>
      <c r="G474" s="153"/>
      <c r="H474" s="153"/>
      <c r="I474" s="156"/>
      <c r="J474" s="167">
        <f>BK474</f>
        <v>0</v>
      </c>
      <c r="K474" s="153"/>
      <c r="L474" s="158"/>
      <c r="M474" s="159"/>
      <c r="N474" s="160"/>
      <c r="O474" s="160"/>
      <c r="P474" s="161">
        <f>SUM(P475:P480)</f>
        <v>0</v>
      </c>
      <c r="Q474" s="160"/>
      <c r="R474" s="161">
        <f>SUM(R475:R480)</f>
        <v>0.03</v>
      </c>
      <c r="S474" s="160"/>
      <c r="T474" s="162">
        <f>SUM(T475:T480)</f>
        <v>0.17891999999999997</v>
      </c>
      <c r="AR474" s="163" t="s">
        <v>85</v>
      </c>
      <c r="AT474" s="164" t="s">
        <v>74</v>
      </c>
      <c r="AU474" s="164" t="s">
        <v>83</v>
      </c>
      <c r="AY474" s="163" t="s">
        <v>138</v>
      </c>
      <c r="BK474" s="165">
        <f>SUM(BK475:BK480)</f>
        <v>0</v>
      </c>
    </row>
    <row r="475" spans="1:65" s="2" customFormat="1" ht="21.75" customHeight="1">
      <c r="A475" s="33"/>
      <c r="B475" s="34"/>
      <c r="C475" s="168" t="s">
        <v>1097</v>
      </c>
      <c r="D475" s="168" t="s">
        <v>141</v>
      </c>
      <c r="E475" s="169" t="s">
        <v>1098</v>
      </c>
      <c r="F475" s="170" t="s">
        <v>1099</v>
      </c>
      <c r="G475" s="171" t="s">
        <v>157</v>
      </c>
      <c r="H475" s="172">
        <v>9.94</v>
      </c>
      <c r="I475" s="173"/>
      <c r="J475" s="174">
        <f>ROUND(I475*H475,2)</f>
        <v>0</v>
      </c>
      <c r="K475" s="170" t="s">
        <v>145</v>
      </c>
      <c r="L475" s="38"/>
      <c r="M475" s="175" t="s">
        <v>20</v>
      </c>
      <c r="N475" s="176" t="s">
        <v>46</v>
      </c>
      <c r="O475" s="63"/>
      <c r="P475" s="177">
        <f>O475*H475</f>
        <v>0</v>
      </c>
      <c r="Q475" s="177">
        <v>0</v>
      </c>
      <c r="R475" s="177">
        <f>Q475*H475</f>
        <v>0</v>
      </c>
      <c r="S475" s="177">
        <v>1.7999999999999999E-2</v>
      </c>
      <c r="T475" s="178">
        <f>S475*H475</f>
        <v>0.17891999999999997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79" t="s">
        <v>219</v>
      </c>
      <c r="AT475" s="179" t="s">
        <v>141</v>
      </c>
      <c r="AU475" s="179" t="s">
        <v>85</v>
      </c>
      <c r="AY475" s="16" t="s">
        <v>138</v>
      </c>
      <c r="BE475" s="180">
        <f>IF(N475="základní",J475,0)</f>
        <v>0</v>
      </c>
      <c r="BF475" s="180">
        <f>IF(N475="snížená",J475,0)</f>
        <v>0</v>
      </c>
      <c r="BG475" s="180">
        <f>IF(N475="zákl. přenesená",J475,0)</f>
        <v>0</v>
      </c>
      <c r="BH475" s="180">
        <f>IF(N475="sníž. přenesená",J475,0)</f>
        <v>0</v>
      </c>
      <c r="BI475" s="180">
        <f>IF(N475="nulová",J475,0)</f>
        <v>0</v>
      </c>
      <c r="BJ475" s="16" t="s">
        <v>83</v>
      </c>
      <c r="BK475" s="180">
        <f>ROUND(I475*H475,2)</f>
        <v>0</v>
      </c>
      <c r="BL475" s="16" t="s">
        <v>219</v>
      </c>
      <c r="BM475" s="179" t="s">
        <v>1100</v>
      </c>
    </row>
    <row r="476" spans="1:65" s="2" customFormat="1" ht="11.25">
      <c r="A476" s="33"/>
      <c r="B476" s="34"/>
      <c r="C476" s="35"/>
      <c r="D476" s="181" t="s">
        <v>148</v>
      </c>
      <c r="E476" s="35"/>
      <c r="F476" s="182" t="s">
        <v>1101</v>
      </c>
      <c r="G476" s="35"/>
      <c r="H476" s="35"/>
      <c r="I476" s="183"/>
      <c r="J476" s="35"/>
      <c r="K476" s="35"/>
      <c r="L476" s="38"/>
      <c r="M476" s="184"/>
      <c r="N476" s="185"/>
      <c r="O476" s="63"/>
      <c r="P476" s="63"/>
      <c r="Q476" s="63"/>
      <c r="R476" s="63"/>
      <c r="S476" s="63"/>
      <c r="T476" s="64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T476" s="16" t="s">
        <v>148</v>
      </c>
      <c r="AU476" s="16" t="s">
        <v>85</v>
      </c>
    </row>
    <row r="477" spans="1:65" s="2" customFormat="1" ht="24.2" customHeight="1">
      <c r="A477" s="33"/>
      <c r="B477" s="34"/>
      <c r="C477" s="168" t="s">
        <v>1102</v>
      </c>
      <c r="D477" s="168" t="s">
        <v>141</v>
      </c>
      <c r="E477" s="169" t="s">
        <v>1103</v>
      </c>
      <c r="F477" s="170" t="s">
        <v>1104</v>
      </c>
      <c r="G477" s="171" t="s">
        <v>1105</v>
      </c>
      <c r="H477" s="172">
        <v>30</v>
      </c>
      <c r="I477" s="173"/>
      <c r="J477" s="174">
        <f>ROUND(I477*H477,2)</f>
        <v>0</v>
      </c>
      <c r="K477" s="170" t="s">
        <v>145</v>
      </c>
      <c r="L477" s="38"/>
      <c r="M477" s="175" t="s">
        <v>20</v>
      </c>
      <c r="N477" s="176" t="s">
        <v>46</v>
      </c>
      <c r="O477" s="63"/>
      <c r="P477" s="177">
        <f>O477*H477</f>
        <v>0</v>
      </c>
      <c r="Q477" s="177">
        <v>1E-3</v>
      </c>
      <c r="R477" s="177">
        <f>Q477*H477</f>
        <v>0.03</v>
      </c>
      <c r="S477" s="177">
        <v>0</v>
      </c>
      <c r="T477" s="178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79" t="s">
        <v>219</v>
      </c>
      <c r="AT477" s="179" t="s">
        <v>141</v>
      </c>
      <c r="AU477" s="179" t="s">
        <v>85</v>
      </c>
      <c r="AY477" s="16" t="s">
        <v>138</v>
      </c>
      <c r="BE477" s="180">
        <f>IF(N477="základní",J477,0)</f>
        <v>0</v>
      </c>
      <c r="BF477" s="180">
        <f>IF(N477="snížená",J477,0)</f>
        <v>0</v>
      </c>
      <c r="BG477" s="180">
        <f>IF(N477="zákl. přenesená",J477,0)</f>
        <v>0</v>
      </c>
      <c r="BH477" s="180">
        <f>IF(N477="sníž. přenesená",J477,0)</f>
        <v>0</v>
      </c>
      <c r="BI477" s="180">
        <f>IF(N477="nulová",J477,0)</f>
        <v>0</v>
      </c>
      <c r="BJ477" s="16" t="s">
        <v>83</v>
      </c>
      <c r="BK477" s="180">
        <f>ROUND(I477*H477,2)</f>
        <v>0</v>
      </c>
      <c r="BL477" s="16" t="s">
        <v>219</v>
      </c>
      <c r="BM477" s="179" t="s">
        <v>1106</v>
      </c>
    </row>
    <row r="478" spans="1:65" s="2" customFormat="1" ht="11.25">
      <c r="A478" s="33"/>
      <c r="B478" s="34"/>
      <c r="C478" s="35"/>
      <c r="D478" s="181" t="s">
        <v>148</v>
      </c>
      <c r="E478" s="35"/>
      <c r="F478" s="182" t="s">
        <v>1107</v>
      </c>
      <c r="G478" s="35"/>
      <c r="H478" s="35"/>
      <c r="I478" s="183"/>
      <c r="J478" s="35"/>
      <c r="K478" s="35"/>
      <c r="L478" s="38"/>
      <c r="M478" s="184"/>
      <c r="N478" s="185"/>
      <c r="O478" s="63"/>
      <c r="P478" s="63"/>
      <c r="Q478" s="63"/>
      <c r="R478" s="63"/>
      <c r="S478" s="63"/>
      <c r="T478" s="64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T478" s="16" t="s">
        <v>148</v>
      </c>
      <c r="AU478" s="16" t="s">
        <v>85</v>
      </c>
    </row>
    <row r="479" spans="1:65" s="2" customFormat="1" ht="55.5" customHeight="1">
      <c r="A479" s="33"/>
      <c r="B479" s="34"/>
      <c r="C479" s="168" t="s">
        <v>1108</v>
      </c>
      <c r="D479" s="168" t="s">
        <v>141</v>
      </c>
      <c r="E479" s="169" t="s">
        <v>1109</v>
      </c>
      <c r="F479" s="170" t="s">
        <v>1110</v>
      </c>
      <c r="G479" s="171" t="s">
        <v>144</v>
      </c>
      <c r="H479" s="172">
        <v>0.03</v>
      </c>
      <c r="I479" s="173"/>
      <c r="J479" s="174">
        <f>ROUND(I479*H479,2)</f>
        <v>0</v>
      </c>
      <c r="K479" s="170" t="s">
        <v>145</v>
      </c>
      <c r="L479" s="38"/>
      <c r="M479" s="175" t="s">
        <v>20</v>
      </c>
      <c r="N479" s="176" t="s">
        <v>46</v>
      </c>
      <c r="O479" s="63"/>
      <c r="P479" s="177">
        <f>O479*H479</f>
        <v>0</v>
      </c>
      <c r="Q479" s="177">
        <v>0</v>
      </c>
      <c r="R479" s="177">
        <f>Q479*H479</f>
        <v>0</v>
      </c>
      <c r="S479" s="177">
        <v>0</v>
      </c>
      <c r="T479" s="178">
        <f>S479*H479</f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79" t="s">
        <v>219</v>
      </c>
      <c r="AT479" s="179" t="s">
        <v>141</v>
      </c>
      <c r="AU479" s="179" t="s">
        <v>85</v>
      </c>
      <c r="AY479" s="16" t="s">
        <v>138</v>
      </c>
      <c r="BE479" s="180">
        <f>IF(N479="základní",J479,0)</f>
        <v>0</v>
      </c>
      <c r="BF479" s="180">
        <f>IF(N479="snížená",J479,0)</f>
        <v>0</v>
      </c>
      <c r="BG479" s="180">
        <f>IF(N479="zákl. přenesená",J479,0)</f>
        <v>0</v>
      </c>
      <c r="BH479" s="180">
        <f>IF(N479="sníž. přenesená",J479,0)</f>
        <v>0</v>
      </c>
      <c r="BI479" s="180">
        <f>IF(N479="nulová",J479,0)</f>
        <v>0</v>
      </c>
      <c r="BJ479" s="16" t="s">
        <v>83</v>
      </c>
      <c r="BK479" s="180">
        <f>ROUND(I479*H479,2)</f>
        <v>0</v>
      </c>
      <c r="BL479" s="16" t="s">
        <v>219</v>
      </c>
      <c r="BM479" s="179" t="s">
        <v>1111</v>
      </c>
    </row>
    <row r="480" spans="1:65" s="2" customFormat="1" ht="11.25">
      <c r="A480" s="33"/>
      <c r="B480" s="34"/>
      <c r="C480" s="35"/>
      <c r="D480" s="181" t="s">
        <v>148</v>
      </c>
      <c r="E480" s="35"/>
      <c r="F480" s="182" t="s">
        <v>1112</v>
      </c>
      <c r="G480" s="35"/>
      <c r="H480" s="35"/>
      <c r="I480" s="183"/>
      <c r="J480" s="35"/>
      <c r="K480" s="35"/>
      <c r="L480" s="38"/>
      <c r="M480" s="184"/>
      <c r="N480" s="185"/>
      <c r="O480" s="63"/>
      <c r="P480" s="63"/>
      <c r="Q480" s="63"/>
      <c r="R480" s="63"/>
      <c r="S480" s="63"/>
      <c r="T480" s="64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T480" s="16" t="s">
        <v>148</v>
      </c>
      <c r="AU480" s="16" t="s">
        <v>85</v>
      </c>
    </row>
    <row r="481" spans="1:65" s="12" customFormat="1" ht="22.9" customHeight="1">
      <c r="B481" s="152"/>
      <c r="C481" s="153"/>
      <c r="D481" s="154" t="s">
        <v>74</v>
      </c>
      <c r="E481" s="166" t="s">
        <v>1113</v>
      </c>
      <c r="F481" s="166" t="s">
        <v>1114</v>
      </c>
      <c r="G481" s="153"/>
      <c r="H481" s="153"/>
      <c r="I481" s="156"/>
      <c r="J481" s="167">
        <f>BK481</f>
        <v>0</v>
      </c>
      <c r="K481" s="153"/>
      <c r="L481" s="158"/>
      <c r="M481" s="159"/>
      <c r="N481" s="160"/>
      <c r="O481" s="160"/>
      <c r="P481" s="161">
        <f>SUM(P482:P505)</f>
        <v>0</v>
      </c>
      <c r="Q481" s="160"/>
      <c r="R481" s="161">
        <f>SUM(R482:R505)</f>
        <v>1.6896277200000001</v>
      </c>
      <c r="S481" s="160"/>
      <c r="T481" s="162">
        <f>SUM(T482:T505)</f>
        <v>3.0058238799999999</v>
      </c>
      <c r="AR481" s="163" t="s">
        <v>85</v>
      </c>
      <c r="AT481" s="164" t="s">
        <v>74</v>
      </c>
      <c r="AU481" s="164" t="s">
        <v>83</v>
      </c>
      <c r="AY481" s="163" t="s">
        <v>138</v>
      </c>
      <c r="BK481" s="165">
        <f>SUM(BK482:BK505)</f>
        <v>0</v>
      </c>
    </row>
    <row r="482" spans="1:65" s="2" customFormat="1" ht="24.2" customHeight="1">
      <c r="A482" s="33"/>
      <c r="B482" s="34"/>
      <c r="C482" s="168" t="s">
        <v>1115</v>
      </c>
      <c r="D482" s="168" t="s">
        <v>141</v>
      </c>
      <c r="E482" s="169" t="s">
        <v>1116</v>
      </c>
      <c r="F482" s="170" t="s">
        <v>1117</v>
      </c>
      <c r="G482" s="171" t="s">
        <v>157</v>
      </c>
      <c r="H482" s="172">
        <v>32.904000000000003</v>
      </c>
      <c r="I482" s="173"/>
      <c r="J482" s="174">
        <f>ROUND(I482*H482,2)</f>
        <v>0</v>
      </c>
      <c r="K482" s="170" t="s">
        <v>145</v>
      </c>
      <c r="L482" s="38"/>
      <c r="M482" s="175" t="s">
        <v>20</v>
      </c>
      <c r="N482" s="176" t="s">
        <v>46</v>
      </c>
      <c r="O482" s="63"/>
      <c r="P482" s="177">
        <f>O482*H482</f>
        <v>0</v>
      </c>
      <c r="Q482" s="177">
        <v>0</v>
      </c>
      <c r="R482" s="177">
        <f>Q482*H482</f>
        <v>0</v>
      </c>
      <c r="S482" s="177">
        <v>0</v>
      </c>
      <c r="T482" s="178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79" t="s">
        <v>219</v>
      </c>
      <c r="AT482" s="179" t="s">
        <v>141</v>
      </c>
      <c r="AU482" s="179" t="s">
        <v>85</v>
      </c>
      <c r="AY482" s="16" t="s">
        <v>138</v>
      </c>
      <c r="BE482" s="180">
        <f>IF(N482="základní",J482,0)</f>
        <v>0</v>
      </c>
      <c r="BF482" s="180">
        <f>IF(N482="snížená",J482,0)</f>
        <v>0</v>
      </c>
      <c r="BG482" s="180">
        <f>IF(N482="zákl. přenesená",J482,0)</f>
        <v>0</v>
      </c>
      <c r="BH482" s="180">
        <f>IF(N482="sníž. přenesená",J482,0)</f>
        <v>0</v>
      </c>
      <c r="BI482" s="180">
        <f>IF(N482="nulová",J482,0)</f>
        <v>0</v>
      </c>
      <c r="BJ482" s="16" t="s">
        <v>83</v>
      </c>
      <c r="BK482" s="180">
        <f>ROUND(I482*H482,2)</f>
        <v>0</v>
      </c>
      <c r="BL482" s="16" t="s">
        <v>219</v>
      </c>
      <c r="BM482" s="179" t="s">
        <v>1118</v>
      </c>
    </row>
    <row r="483" spans="1:65" s="2" customFormat="1" ht="11.25">
      <c r="A483" s="33"/>
      <c r="B483" s="34"/>
      <c r="C483" s="35"/>
      <c r="D483" s="181" t="s">
        <v>148</v>
      </c>
      <c r="E483" s="35"/>
      <c r="F483" s="182" t="s">
        <v>1119</v>
      </c>
      <c r="G483" s="35"/>
      <c r="H483" s="35"/>
      <c r="I483" s="183"/>
      <c r="J483" s="35"/>
      <c r="K483" s="35"/>
      <c r="L483" s="38"/>
      <c r="M483" s="184"/>
      <c r="N483" s="185"/>
      <c r="O483" s="63"/>
      <c r="P483" s="63"/>
      <c r="Q483" s="63"/>
      <c r="R483" s="63"/>
      <c r="S483" s="63"/>
      <c r="T483" s="64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T483" s="16" t="s">
        <v>148</v>
      </c>
      <c r="AU483" s="16" t="s">
        <v>85</v>
      </c>
    </row>
    <row r="484" spans="1:65" s="2" customFormat="1" ht="24.2" customHeight="1">
      <c r="A484" s="33"/>
      <c r="B484" s="34"/>
      <c r="C484" s="168" t="s">
        <v>1120</v>
      </c>
      <c r="D484" s="168" t="s">
        <v>141</v>
      </c>
      <c r="E484" s="169" t="s">
        <v>1121</v>
      </c>
      <c r="F484" s="170" t="s">
        <v>1122</v>
      </c>
      <c r="G484" s="171" t="s">
        <v>157</v>
      </c>
      <c r="H484" s="172">
        <v>32.904000000000003</v>
      </c>
      <c r="I484" s="173"/>
      <c r="J484" s="174">
        <f>ROUND(I484*H484,2)</f>
        <v>0</v>
      </c>
      <c r="K484" s="170" t="s">
        <v>145</v>
      </c>
      <c r="L484" s="38"/>
      <c r="M484" s="175" t="s">
        <v>20</v>
      </c>
      <c r="N484" s="176" t="s">
        <v>46</v>
      </c>
      <c r="O484" s="63"/>
      <c r="P484" s="177">
        <f>O484*H484</f>
        <v>0</v>
      </c>
      <c r="Q484" s="177">
        <v>2.9999999999999997E-4</v>
      </c>
      <c r="R484" s="177">
        <f>Q484*H484</f>
        <v>9.8712000000000001E-3</v>
      </c>
      <c r="S484" s="177">
        <v>0</v>
      </c>
      <c r="T484" s="178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79" t="s">
        <v>219</v>
      </c>
      <c r="AT484" s="179" t="s">
        <v>141</v>
      </c>
      <c r="AU484" s="179" t="s">
        <v>85</v>
      </c>
      <c r="AY484" s="16" t="s">
        <v>138</v>
      </c>
      <c r="BE484" s="180">
        <f>IF(N484="základní",J484,0)</f>
        <v>0</v>
      </c>
      <c r="BF484" s="180">
        <f>IF(N484="snížená",J484,0)</f>
        <v>0</v>
      </c>
      <c r="BG484" s="180">
        <f>IF(N484="zákl. přenesená",J484,0)</f>
        <v>0</v>
      </c>
      <c r="BH484" s="180">
        <f>IF(N484="sníž. přenesená",J484,0)</f>
        <v>0</v>
      </c>
      <c r="BI484" s="180">
        <f>IF(N484="nulová",J484,0)</f>
        <v>0</v>
      </c>
      <c r="BJ484" s="16" t="s">
        <v>83</v>
      </c>
      <c r="BK484" s="180">
        <f>ROUND(I484*H484,2)</f>
        <v>0</v>
      </c>
      <c r="BL484" s="16" t="s">
        <v>219</v>
      </c>
      <c r="BM484" s="179" t="s">
        <v>1123</v>
      </c>
    </row>
    <row r="485" spans="1:65" s="2" customFormat="1" ht="11.25">
      <c r="A485" s="33"/>
      <c r="B485" s="34"/>
      <c r="C485" s="35"/>
      <c r="D485" s="181" t="s">
        <v>148</v>
      </c>
      <c r="E485" s="35"/>
      <c r="F485" s="182" t="s">
        <v>1124</v>
      </c>
      <c r="G485" s="35"/>
      <c r="H485" s="35"/>
      <c r="I485" s="183"/>
      <c r="J485" s="35"/>
      <c r="K485" s="35"/>
      <c r="L485" s="38"/>
      <c r="M485" s="184"/>
      <c r="N485" s="185"/>
      <c r="O485" s="63"/>
      <c r="P485" s="63"/>
      <c r="Q485" s="63"/>
      <c r="R485" s="63"/>
      <c r="S485" s="63"/>
      <c r="T485" s="64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T485" s="16" t="s">
        <v>148</v>
      </c>
      <c r="AU485" s="16" t="s">
        <v>85</v>
      </c>
    </row>
    <row r="486" spans="1:65" s="2" customFormat="1" ht="37.9" customHeight="1">
      <c r="A486" s="33"/>
      <c r="B486" s="34"/>
      <c r="C486" s="168" t="s">
        <v>1125</v>
      </c>
      <c r="D486" s="168" t="s">
        <v>141</v>
      </c>
      <c r="E486" s="169" t="s">
        <v>1126</v>
      </c>
      <c r="F486" s="170" t="s">
        <v>1127</v>
      </c>
      <c r="G486" s="171" t="s">
        <v>157</v>
      </c>
      <c r="H486" s="172">
        <v>32.904000000000003</v>
      </c>
      <c r="I486" s="173"/>
      <c r="J486" s="174">
        <f>ROUND(I486*H486,2)</f>
        <v>0</v>
      </c>
      <c r="K486" s="170" t="s">
        <v>145</v>
      </c>
      <c r="L486" s="38"/>
      <c r="M486" s="175" t="s">
        <v>20</v>
      </c>
      <c r="N486" s="176" t="s">
        <v>46</v>
      </c>
      <c r="O486" s="63"/>
      <c r="P486" s="177">
        <f>O486*H486</f>
        <v>0</v>
      </c>
      <c r="Q486" s="177">
        <v>1.2E-2</v>
      </c>
      <c r="R486" s="177">
        <f>Q486*H486</f>
        <v>0.39484800000000003</v>
      </c>
      <c r="S486" s="177">
        <v>0</v>
      </c>
      <c r="T486" s="178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79" t="s">
        <v>219</v>
      </c>
      <c r="AT486" s="179" t="s">
        <v>141</v>
      </c>
      <c r="AU486" s="179" t="s">
        <v>85</v>
      </c>
      <c r="AY486" s="16" t="s">
        <v>138</v>
      </c>
      <c r="BE486" s="180">
        <f>IF(N486="základní",J486,0)</f>
        <v>0</v>
      </c>
      <c r="BF486" s="180">
        <f>IF(N486="snížená",J486,0)</f>
        <v>0</v>
      </c>
      <c r="BG486" s="180">
        <f>IF(N486="zákl. přenesená",J486,0)</f>
        <v>0</v>
      </c>
      <c r="BH486" s="180">
        <f>IF(N486="sníž. přenesená",J486,0)</f>
        <v>0</v>
      </c>
      <c r="BI486" s="180">
        <f>IF(N486="nulová",J486,0)</f>
        <v>0</v>
      </c>
      <c r="BJ486" s="16" t="s">
        <v>83</v>
      </c>
      <c r="BK486" s="180">
        <f>ROUND(I486*H486,2)</f>
        <v>0</v>
      </c>
      <c r="BL486" s="16" t="s">
        <v>219</v>
      </c>
      <c r="BM486" s="179" t="s">
        <v>1128</v>
      </c>
    </row>
    <row r="487" spans="1:65" s="2" customFormat="1" ht="11.25">
      <c r="A487" s="33"/>
      <c r="B487" s="34"/>
      <c r="C487" s="35"/>
      <c r="D487" s="181" t="s">
        <v>148</v>
      </c>
      <c r="E487" s="35"/>
      <c r="F487" s="182" t="s">
        <v>1129</v>
      </c>
      <c r="G487" s="35"/>
      <c r="H487" s="35"/>
      <c r="I487" s="183"/>
      <c r="J487" s="35"/>
      <c r="K487" s="35"/>
      <c r="L487" s="38"/>
      <c r="M487" s="184"/>
      <c r="N487" s="185"/>
      <c r="O487" s="63"/>
      <c r="P487" s="63"/>
      <c r="Q487" s="63"/>
      <c r="R487" s="63"/>
      <c r="S487" s="63"/>
      <c r="T487" s="64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T487" s="16" t="s">
        <v>148</v>
      </c>
      <c r="AU487" s="16" t="s">
        <v>85</v>
      </c>
    </row>
    <row r="488" spans="1:65" s="2" customFormat="1" ht="24.2" customHeight="1">
      <c r="A488" s="33"/>
      <c r="B488" s="34"/>
      <c r="C488" s="168" t="s">
        <v>1130</v>
      </c>
      <c r="D488" s="168" t="s">
        <v>141</v>
      </c>
      <c r="E488" s="169" t="s">
        <v>1131</v>
      </c>
      <c r="F488" s="170" t="s">
        <v>1132</v>
      </c>
      <c r="G488" s="171" t="s">
        <v>162</v>
      </c>
      <c r="H488" s="172">
        <v>22.93</v>
      </c>
      <c r="I488" s="173"/>
      <c r="J488" s="174">
        <f>ROUND(I488*H488,2)</f>
        <v>0</v>
      </c>
      <c r="K488" s="170" t="s">
        <v>145</v>
      </c>
      <c r="L488" s="38"/>
      <c r="M488" s="175" t="s">
        <v>20</v>
      </c>
      <c r="N488" s="176" t="s">
        <v>46</v>
      </c>
      <c r="O488" s="63"/>
      <c r="P488" s="177">
        <f>O488*H488</f>
        <v>0</v>
      </c>
      <c r="Q488" s="177">
        <v>0</v>
      </c>
      <c r="R488" s="177">
        <f>Q488*H488</f>
        <v>0</v>
      </c>
      <c r="S488" s="177">
        <v>1.174E-2</v>
      </c>
      <c r="T488" s="178">
        <f>S488*H488</f>
        <v>0.2691982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79" t="s">
        <v>219</v>
      </c>
      <c r="AT488" s="179" t="s">
        <v>141</v>
      </c>
      <c r="AU488" s="179" t="s">
        <v>85</v>
      </c>
      <c r="AY488" s="16" t="s">
        <v>138</v>
      </c>
      <c r="BE488" s="180">
        <f>IF(N488="základní",J488,0)</f>
        <v>0</v>
      </c>
      <c r="BF488" s="180">
        <f>IF(N488="snížená",J488,0)</f>
        <v>0</v>
      </c>
      <c r="BG488" s="180">
        <f>IF(N488="zákl. přenesená",J488,0)</f>
        <v>0</v>
      </c>
      <c r="BH488" s="180">
        <f>IF(N488="sníž. přenesená",J488,0)</f>
        <v>0</v>
      </c>
      <c r="BI488" s="180">
        <f>IF(N488="nulová",J488,0)</f>
        <v>0</v>
      </c>
      <c r="BJ488" s="16" t="s">
        <v>83</v>
      </c>
      <c r="BK488" s="180">
        <f>ROUND(I488*H488,2)</f>
        <v>0</v>
      </c>
      <c r="BL488" s="16" t="s">
        <v>219</v>
      </c>
      <c r="BM488" s="179" t="s">
        <v>1133</v>
      </c>
    </row>
    <row r="489" spans="1:65" s="2" customFormat="1" ht="11.25">
      <c r="A489" s="33"/>
      <c r="B489" s="34"/>
      <c r="C489" s="35"/>
      <c r="D489" s="181" t="s">
        <v>148</v>
      </c>
      <c r="E489" s="35"/>
      <c r="F489" s="182" t="s">
        <v>1134</v>
      </c>
      <c r="G489" s="35"/>
      <c r="H489" s="35"/>
      <c r="I489" s="183"/>
      <c r="J489" s="35"/>
      <c r="K489" s="35"/>
      <c r="L489" s="38"/>
      <c r="M489" s="184"/>
      <c r="N489" s="185"/>
      <c r="O489" s="63"/>
      <c r="P489" s="63"/>
      <c r="Q489" s="63"/>
      <c r="R489" s="63"/>
      <c r="S489" s="63"/>
      <c r="T489" s="64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T489" s="16" t="s">
        <v>148</v>
      </c>
      <c r="AU489" s="16" t="s">
        <v>85</v>
      </c>
    </row>
    <row r="490" spans="1:65" s="2" customFormat="1" ht="37.9" customHeight="1">
      <c r="A490" s="33"/>
      <c r="B490" s="34"/>
      <c r="C490" s="168" t="s">
        <v>1135</v>
      </c>
      <c r="D490" s="168" t="s">
        <v>141</v>
      </c>
      <c r="E490" s="169" t="s">
        <v>1136</v>
      </c>
      <c r="F490" s="170" t="s">
        <v>1137</v>
      </c>
      <c r="G490" s="171" t="s">
        <v>162</v>
      </c>
      <c r="H490" s="172">
        <v>11.645</v>
      </c>
      <c r="I490" s="173"/>
      <c r="J490" s="174">
        <f>ROUND(I490*H490,2)</f>
        <v>0</v>
      </c>
      <c r="K490" s="170" t="s">
        <v>145</v>
      </c>
      <c r="L490" s="38"/>
      <c r="M490" s="175" t="s">
        <v>20</v>
      </c>
      <c r="N490" s="176" t="s">
        <v>46</v>
      </c>
      <c r="O490" s="63"/>
      <c r="P490" s="177">
        <f>O490*H490</f>
        <v>0</v>
      </c>
      <c r="Q490" s="177">
        <v>5.8E-4</v>
      </c>
      <c r="R490" s="177">
        <f>Q490*H490</f>
        <v>6.7540999999999999E-3</v>
      </c>
      <c r="S490" s="177">
        <v>0</v>
      </c>
      <c r="T490" s="178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79" t="s">
        <v>219</v>
      </c>
      <c r="AT490" s="179" t="s">
        <v>141</v>
      </c>
      <c r="AU490" s="179" t="s">
        <v>85</v>
      </c>
      <c r="AY490" s="16" t="s">
        <v>138</v>
      </c>
      <c r="BE490" s="180">
        <f>IF(N490="základní",J490,0)</f>
        <v>0</v>
      </c>
      <c r="BF490" s="180">
        <f>IF(N490="snížená",J490,0)</f>
        <v>0</v>
      </c>
      <c r="BG490" s="180">
        <f>IF(N490="zákl. přenesená",J490,0)</f>
        <v>0</v>
      </c>
      <c r="BH490" s="180">
        <f>IF(N490="sníž. přenesená",J490,0)</f>
        <v>0</v>
      </c>
      <c r="BI490" s="180">
        <f>IF(N490="nulová",J490,0)</f>
        <v>0</v>
      </c>
      <c r="BJ490" s="16" t="s">
        <v>83</v>
      </c>
      <c r="BK490" s="180">
        <f>ROUND(I490*H490,2)</f>
        <v>0</v>
      </c>
      <c r="BL490" s="16" t="s">
        <v>219</v>
      </c>
      <c r="BM490" s="179" t="s">
        <v>1138</v>
      </c>
    </row>
    <row r="491" spans="1:65" s="2" customFormat="1" ht="11.25">
      <c r="A491" s="33"/>
      <c r="B491" s="34"/>
      <c r="C491" s="35"/>
      <c r="D491" s="181" t="s">
        <v>148</v>
      </c>
      <c r="E491" s="35"/>
      <c r="F491" s="182" t="s">
        <v>1139</v>
      </c>
      <c r="G491" s="35"/>
      <c r="H491" s="35"/>
      <c r="I491" s="183"/>
      <c r="J491" s="35"/>
      <c r="K491" s="35"/>
      <c r="L491" s="38"/>
      <c r="M491" s="184"/>
      <c r="N491" s="185"/>
      <c r="O491" s="63"/>
      <c r="P491" s="63"/>
      <c r="Q491" s="63"/>
      <c r="R491" s="63"/>
      <c r="S491" s="63"/>
      <c r="T491" s="64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T491" s="16" t="s">
        <v>148</v>
      </c>
      <c r="AU491" s="16" t="s">
        <v>85</v>
      </c>
    </row>
    <row r="492" spans="1:65" s="2" customFormat="1" ht="33" customHeight="1">
      <c r="A492" s="33"/>
      <c r="B492" s="34"/>
      <c r="C492" s="186" t="s">
        <v>1140</v>
      </c>
      <c r="D492" s="186" t="s">
        <v>150</v>
      </c>
      <c r="E492" s="187" t="s">
        <v>1141</v>
      </c>
      <c r="F492" s="188" t="s">
        <v>1142</v>
      </c>
      <c r="G492" s="189" t="s">
        <v>157</v>
      </c>
      <c r="H492" s="190">
        <v>4.32</v>
      </c>
      <c r="I492" s="191"/>
      <c r="J492" s="192">
        <f>ROUND(I492*H492,2)</f>
        <v>0</v>
      </c>
      <c r="K492" s="188" t="s">
        <v>145</v>
      </c>
      <c r="L492" s="193"/>
      <c r="M492" s="194" t="s">
        <v>20</v>
      </c>
      <c r="N492" s="195" t="s">
        <v>46</v>
      </c>
      <c r="O492" s="63"/>
      <c r="P492" s="177">
        <f>O492*H492</f>
        <v>0</v>
      </c>
      <c r="Q492" s="177">
        <v>2.1999999999999999E-2</v>
      </c>
      <c r="R492" s="177">
        <f>Q492*H492</f>
        <v>9.5039999999999999E-2</v>
      </c>
      <c r="S492" s="177">
        <v>0</v>
      </c>
      <c r="T492" s="178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79" t="s">
        <v>298</v>
      </c>
      <c r="AT492" s="179" t="s">
        <v>150</v>
      </c>
      <c r="AU492" s="179" t="s">
        <v>85</v>
      </c>
      <c r="AY492" s="16" t="s">
        <v>138</v>
      </c>
      <c r="BE492" s="180">
        <f>IF(N492="základní",J492,0)</f>
        <v>0</v>
      </c>
      <c r="BF492" s="180">
        <f>IF(N492="snížená",J492,0)</f>
        <v>0</v>
      </c>
      <c r="BG492" s="180">
        <f>IF(N492="zákl. přenesená",J492,0)</f>
        <v>0</v>
      </c>
      <c r="BH492" s="180">
        <f>IF(N492="sníž. přenesená",J492,0)</f>
        <v>0</v>
      </c>
      <c r="BI492" s="180">
        <f>IF(N492="nulová",J492,0)</f>
        <v>0</v>
      </c>
      <c r="BJ492" s="16" t="s">
        <v>83</v>
      </c>
      <c r="BK492" s="180">
        <f>ROUND(I492*H492,2)</f>
        <v>0</v>
      </c>
      <c r="BL492" s="16" t="s">
        <v>219</v>
      </c>
      <c r="BM492" s="179" t="s">
        <v>1143</v>
      </c>
    </row>
    <row r="493" spans="1:65" s="2" customFormat="1" ht="24.2" customHeight="1">
      <c r="A493" s="33"/>
      <c r="B493" s="34"/>
      <c r="C493" s="168" t="s">
        <v>1144</v>
      </c>
      <c r="D493" s="168" t="s">
        <v>141</v>
      </c>
      <c r="E493" s="169" t="s">
        <v>1145</v>
      </c>
      <c r="F493" s="170" t="s">
        <v>1146</v>
      </c>
      <c r="G493" s="171" t="s">
        <v>157</v>
      </c>
      <c r="H493" s="172">
        <v>3.38</v>
      </c>
      <c r="I493" s="173"/>
      <c r="J493" s="174">
        <f>ROUND(I493*H493,2)</f>
        <v>0</v>
      </c>
      <c r="K493" s="170" t="s">
        <v>145</v>
      </c>
      <c r="L493" s="38"/>
      <c r="M493" s="175" t="s">
        <v>20</v>
      </c>
      <c r="N493" s="176" t="s">
        <v>46</v>
      </c>
      <c r="O493" s="63"/>
      <c r="P493" s="177">
        <f>O493*H493</f>
        <v>0</v>
      </c>
      <c r="Q493" s="177">
        <v>0</v>
      </c>
      <c r="R493" s="177">
        <f>Q493*H493</f>
        <v>0</v>
      </c>
      <c r="S493" s="177">
        <v>0</v>
      </c>
      <c r="T493" s="178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79" t="s">
        <v>219</v>
      </c>
      <c r="AT493" s="179" t="s">
        <v>141</v>
      </c>
      <c r="AU493" s="179" t="s">
        <v>85</v>
      </c>
      <c r="AY493" s="16" t="s">
        <v>138</v>
      </c>
      <c r="BE493" s="180">
        <f>IF(N493="základní",J493,0)</f>
        <v>0</v>
      </c>
      <c r="BF493" s="180">
        <f>IF(N493="snížená",J493,0)</f>
        <v>0</v>
      </c>
      <c r="BG493" s="180">
        <f>IF(N493="zákl. přenesená",J493,0)</f>
        <v>0</v>
      </c>
      <c r="BH493" s="180">
        <f>IF(N493="sníž. přenesená",J493,0)</f>
        <v>0</v>
      </c>
      <c r="BI493" s="180">
        <f>IF(N493="nulová",J493,0)</f>
        <v>0</v>
      </c>
      <c r="BJ493" s="16" t="s">
        <v>83</v>
      </c>
      <c r="BK493" s="180">
        <f>ROUND(I493*H493,2)</f>
        <v>0</v>
      </c>
      <c r="BL493" s="16" t="s">
        <v>219</v>
      </c>
      <c r="BM493" s="179" t="s">
        <v>1147</v>
      </c>
    </row>
    <row r="494" spans="1:65" s="2" customFormat="1" ht="11.25">
      <c r="A494" s="33"/>
      <c r="B494" s="34"/>
      <c r="C494" s="35"/>
      <c r="D494" s="181" t="s">
        <v>148</v>
      </c>
      <c r="E494" s="35"/>
      <c r="F494" s="182" t="s">
        <v>1148</v>
      </c>
      <c r="G494" s="35"/>
      <c r="H494" s="35"/>
      <c r="I494" s="183"/>
      <c r="J494" s="35"/>
      <c r="K494" s="35"/>
      <c r="L494" s="38"/>
      <c r="M494" s="184"/>
      <c r="N494" s="185"/>
      <c r="O494" s="63"/>
      <c r="P494" s="63"/>
      <c r="Q494" s="63"/>
      <c r="R494" s="63"/>
      <c r="S494" s="63"/>
      <c r="T494" s="64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T494" s="16" t="s">
        <v>148</v>
      </c>
      <c r="AU494" s="16" t="s">
        <v>85</v>
      </c>
    </row>
    <row r="495" spans="1:65" s="2" customFormat="1" ht="24.2" customHeight="1">
      <c r="A495" s="33"/>
      <c r="B495" s="34"/>
      <c r="C495" s="168" t="s">
        <v>1149</v>
      </c>
      <c r="D495" s="168" t="s">
        <v>141</v>
      </c>
      <c r="E495" s="169" t="s">
        <v>1150</v>
      </c>
      <c r="F495" s="170" t="s">
        <v>1151</v>
      </c>
      <c r="G495" s="171" t="s">
        <v>157</v>
      </c>
      <c r="H495" s="172">
        <v>32.904000000000003</v>
      </c>
      <c r="I495" s="173"/>
      <c r="J495" s="174">
        <f>ROUND(I495*H495,2)</f>
        <v>0</v>
      </c>
      <c r="K495" s="170" t="s">
        <v>145</v>
      </c>
      <c r="L495" s="38"/>
      <c r="M495" s="175" t="s">
        <v>20</v>
      </c>
      <c r="N495" s="176" t="s">
        <v>46</v>
      </c>
      <c r="O495" s="63"/>
      <c r="P495" s="177">
        <f>O495*H495</f>
        <v>0</v>
      </c>
      <c r="Q495" s="177">
        <v>0</v>
      </c>
      <c r="R495" s="177">
        <f>Q495*H495</f>
        <v>0</v>
      </c>
      <c r="S495" s="177">
        <v>8.3169999999999994E-2</v>
      </c>
      <c r="T495" s="178">
        <f>S495*H495</f>
        <v>2.7366256799999999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79" t="s">
        <v>219</v>
      </c>
      <c r="AT495" s="179" t="s">
        <v>141</v>
      </c>
      <c r="AU495" s="179" t="s">
        <v>85</v>
      </c>
      <c r="AY495" s="16" t="s">
        <v>138</v>
      </c>
      <c r="BE495" s="180">
        <f>IF(N495="základní",J495,0)</f>
        <v>0</v>
      </c>
      <c r="BF495" s="180">
        <f>IF(N495="snížená",J495,0)</f>
        <v>0</v>
      </c>
      <c r="BG495" s="180">
        <f>IF(N495="zákl. přenesená",J495,0)</f>
        <v>0</v>
      </c>
      <c r="BH495" s="180">
        <f>IF(N495="sníž. přenesená",J495,0)</f>
        <v>0</v>
      </c>
      <c r="BI495" s="180">
        <f>IF(N495="nulová",J495,0)</f>
        <v>0</v>
      </c>
      <c r="BJ495" s="16" t="s">
        <v>83</v>
      </c>
      <c r="BK495" s="180">
        <f>ROUND(I495*H495,2)</f>
        <v>0</v>
      </c>
      <c r="BL495" s="16" t="s">
        <v>219</v>
      </c>
      <c r="BM495" s="179" t="s">
        <v>1152</v>
      </c>
    </row>
    <row r="496" spans="1:65" s="2" customFormat="1" ht="11.25">
      <c r="A496" s="33"/>
      <c r="B496" s="34"/>
      <c r="C496" s="35"/>
      <c r="D496" s="181" t="s">
        <v>148</v>
      </c>
      <c r="E496" s="35"/>
      <c r="F496" s="182" t="s">
        <v>1153</v>
      </c>
      <c r="G496" s="35"/>
      <c r="H496" s="35"/>
      <c r="I496" s="183"/>
      <c r="J496" s="35"/>
      <c r="K496" s="35"/>
      <c r="L496" s="38"/>
      <c r="M496" s="184"/>
      <c r="N496" s="185"/>
      <c r="O496" s="63"/>
      <c r="P496" s="63"/>
      <c r="Q496" s="63"/>
      <c r="R496" s="63"/>
      <c r="S496" s="63"/>
      <c r="T496" s="64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T496" s="16" t="s">
        <v>148</v>
      </c>
      <c r="AU496" s="16" t="s">
        <v>85</v>
      </c>
    </row>
    <row r="497" spans="1:65" s="2" customFormat="1" ht="37.9" customHeight="1">
      <c r="A497" s="33"/>
      <c r="B497" s="34"/>
      <c r="C497" s="168" t="s">
        <v>1154</v>
      </c>
      <c r="D497" s="168" t="s">
        <v>141</v>
      </c>
      <c r="E497" s="169" t="s">
        <v>1155</v>
      </c>
      <c r="F497" s="170" t="s">
        <v>1156</v>
      </c>
      <c r="G497" s="171" t="s">
        <v>157</v>
      </c>
      <c r="H497" s="172">
        <v>32.904000000000003</v>
      </c>
      <c r="I497" s="173"/>
      <c r="J497" s="174">
        <f>ROUND(I497*H497,2)</f>
        <v>0</v>
      </c>
      <c r="K497" s="170" t="s">
        <v>145</v>
      </c>
      <c r="L497" s="38"/>
      <c r="M497" s="175" t="s">
        <v>20</v>
      </c>
      <c r="N497" s="176" t="s">
        <v>46</v>
      </c>
      <c r="O497" s="63"/>
      <c r="P497" s="177">
        <f>O497*H497</f>
        <v>0</v>
      </c>
      <c r="Q497" s="177">
        <v>9.0299999999999998E-3</v>
      </c>
      <c r="R497" s="177">
        <f>Q497*H497</f>
        <v>0.29712312000000002</v>
      </c>
      <c r="S497" s="177">
        <v>0</v>
      </c>
      <c r="T497" s="178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79" t="s">
        <v>219</v>
      </c>
      <c r="AT497" s="179" t="s">
        <v>141</v>
      </c>
      <c r="AU497" s="179" t="s">
        <v>85</v>
      </c>
      <c r="AY497" s="16" t="s">
        <v>138</v>
      </c>
      <c r="BE497" s="180">
        <f>IF(N497="základní",J497,0)</f>
        <v>0</v>
      </c>
      <c r="BF497" s="180">
        <f>IF(N497="snížená",J497,0)</f>
        <v>0</v>
      </c>
      <c r="BG497" s="180">
        <f>IF(N497="zákl. přenesená",J497,0)</f>
        <v>0</v>
      </c>
      <c r="BH497" s="180">
        <f>IF(N497="sníž. přenesená",J497,0)</f>
        <v>0</v>
      </c>
      <c r="BI497" s="180">
        <f>IF(N497="nulová",J497,0)</f>
        <v>0</v>
      </c>
      <c r="BJ497" s="16" t="s">
        <v>83</v>
      </c>
      <c r="BK497" s="180">
        <f>ROUND(I497*H497,2)</f>
        <v>0</v>
      </c>
      <c r="BL497" s="16" t="s">
        <v>219</v>
      </c>
      <c r="BM497" s="179" t="s">
        <v>1157</v>
      </c>
    </row>
    <row r="498" spans="1:65" s="2" customFormat="1" ht="11.25">
      <c r="A498" s="33"/>
      <c r="B498" s="34"/>
      <c r="C498" s="35"/>
      <c r="D498" s="181" t="s">
        <v>148</v>
      </c>
      <c r="E498" s="35"/>
      <c r="F498" s="182" t="s">
        <v>1158</v>
      </c>
      <c r="G498" s="35"/>
      <c r="H498" s="35"/>
      <c r="I498" s="183"/>
      <c r="J498" s="35"/>
      <c r="K498" s="35"/>
      <c r="L498" s="38"/>
      <c r="M498" s="184"/>
      <c r="N498" s="185"/>
      <c r="O498" s="63"/>
      <c r="P498" s="63"/>
      <c r="Q498" s="63"/>
      <c r="R498" s="63"/>
      <c r="S498" s="63"/>
      <c r="T498" s="64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T498" s="16" t="s">
        <v>148</v>
      </c>
      <c r="AU498" s="16" t="s">
        <v>85</v>
      </c>
    </row>
    <row r="499" spans="1:65" s="2" customFormat="1" ht="33" customHeight="1">
      <c r="A499" s="33"/>
      <c r="B499" s="34"/>
      <c r="C499" s="186" t="s">
        <v>1159</v>
      </c>
      <c r="D499" s="186" t="s">
        <v>150</v>
      </c>
      <c r="E499" s="187" t="s">
        <v>1141</v>
      </c>
      <c r="F499" s="188" t="s">
        <v>1142</v>
      </c>
      <c r="G499" s="189" t="s">
        <v>157</v>
      </c>
      <c r="H499" s="190">
        <v>37.840000000000003</v>
      </c>
      <c r="I499" s="191"/>
      <c r="J499" s="192">
        <f>ROUND(I499*H499,2)</f>
        <v>0</v>
      </c>
      <c r="K499" s="188" t="s">
        <v>145</v>
      </c>
      <c r="L499" s="193"/>
      <c r="M499" s="194" t="s">
        <v>20</v>
      </c>
      <c r="N499" s="195" t="s">
        <v>46</v>
      </c>
      <c r="O499" s="63"/>
      <c r="P499" s="177">
        <f>O499*H499</f>
        <v>0</v>
      </c>
      <c r="Q499" s="177">
        <v>2.1999999999999999E-2</v>
      </c>
      <c r="R499" s="177">
        <f>Q499*H499</f>
        <v>0.83248</v>
      </c>
      <c r="S499" s="177">
        <v>0</v>
      </c>
      <c r="T499" s="178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79" t="s">
        <v>298</v>
      </c>
      <c r="AT499" s="179" t="s">
        <v>150</v>
      </c>
      <c r="AU499" s="179" t="s">
        <v>85</v>
      </c>
      <c r="AY499" s="16" t="s">
        <v>138</v>
      </c>
      <c r="BE499" s="180">
        <f>IF(N499="základní",J499,0)</f>
        <v>0</v>
      </c>
      <c r="BF499" s="180">
        <f>IF(N499="snížená",J499,0)</f>
        <v>0</v>
      </c>
      <c r="BG499" s="180">
        <f>IF(N499="zákl. přenesená",J499,0)</f>
        <v>0</v>
      </c>
      <c r="BH499" s="180">
        <f>IF(N499="sníž. přenesená",J499,0)</f>
        <v>0</v>
      </c>
      <c r="BI499" s="180">
        <f>IF(N499="nulová",J499,0)</f>
        <v>0</v>
      </c>
      <c r="BJ499" s="16" t="s">
        <v>83</v>
      </c>
      <c r="BK499" s="180">
        <f>ROUND(I499*H499,2)</f>
        <v>0</v>
      </c>
      <c r="BL499" s="16" t="s">
        <v>219</v>
      </c>
      <c r="BM499" s="179" t="s">
        <v>1160</v>
      </c>
    </row>
    <row r="500" spans="1:65" s="2" customFormat="1" ht="24.2" customHeight="1">
      <c r="A500" s="33"/>
      <c r="B500" s="34"/>
      <c r="C500" s="168" t="s">
        <v>1161</v>
      </c>
      <c r="D500" s="168" t="s">
        <v>141</v>
      </c>
      <c r="E500" s="169" t="s">
        <v>1162</v>
      </c>
      <c r="F500" s="170" t="s">
        <v>1163</v>
      </c>
      <c r="G500" s="171" t="s">
        <v>157</v>
      </c>
      <c r="H500" s="172">
        <v>32.904000000000003</v>
      </c>
      <c r="I500" s="173"/>
      <c r="J500" s="174">
        <f>ROUND(I500*H500,2)</f>
        <v>0</v>
      </c>
      <c r="K500" s="170" t="s">
        <v>145</v>
      </c>
      <c r="L500" s="38"/>
      <c r="M500" s="175" t="s">
        <v>20</v>
      </c>
      <c r="N500" s="176" t="s">
        <v>46</v>
      </c>
      <c r="O500" s="63"/>
      <c r="P500" s="177">
        <f>O500*H500</f>
        <v>0</v>
      </c>
      <c r="Q500" s="177">
        <v>1.5E-3</v>
      </c>
      <c r="R500" s="177">
        <f>Q500*H500</f>
        <v>4.9356000000000004E-2</v>
      </c>
      <c r="S500" s="177">
        <v>0</v>
      </c>
      <c r="T500" s="178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79" t="s">
        <v>219</v>
      </c>
      <c r="AT500" s="179" t="s">
        <v>141</v>
      </c>
      <c r="AU500" s="179" t="s">
        <v>85</v>
      </c>
      <c r="AY500" s="16" t="s">
        <v>138</v>
      </c>
      <c r="BE500" s="180">
        <f>IF(N500="základní",J500,0)</f>
        <v>0</v>
      </c>
      <c r="BF500" s="180">
        <f>IF(N500="snížená",J500,0)</f>
        <v>0</v>
      </c>
      <c r="BG500" s="180">
        <f>IF(N500="zákl. přenesená",J500,0)</f>
        <v>0</v>
      </c>
      <c r="BH500" s="180">
        <f>IF(N500="sníž. přenesená",J500,0)</f>
        <v>0</v>
      </c>
      <c r="BI500" s="180">
        <f>IF(N500="nulová",J500,0)</f>
        <v>0</v>
      </c>
      <c r="BJ500" s="16" t="s">
        <v>83</v>
      </c>
      <c r="BK500" s="180">
        <f>ROUND(I500*H500,2)</f>
        <v>0</v>
      </c>
      <c r="BL500" s="16" t="s">
        <v>219</v>
      </c>
      <c r="BM500" s="179" t="s">
        <v>1164</v>
      </c>
    </row>
    <row r="501" spans="1:65" s="2" customFormat="1" ht="11.25">
      <c r="A501" s="33"/>
      <c r="B501" s="34"/>
      <c r="C501" s="35"/>
      <c r="D501" s="181" t="s">
        <v>148</v>
      </c>
      <c r="E501" s="35"/>
      <c r="F501" s="182" t="s">
        <v>1165</v>
      </c>
      <c r="G501" s="35"/>
      <c r="H501" s="35"/>
      <c r="I501" s="183"/>
      <c r="J501" s="35"/>
      <c r="K501" s="35"/>
      <c r="L501" s="38"/>
      <c r="M501" s="184"/>
      <c r="N501" s="185"/>
      <c r="O501" s="63"/>
      <c r="P501" s="63"/>
      <c r="Q501" s="63"/>
      <c r="R501" s="63"/>
      <c r="S501" s="63"/>
      <c r="T501" s="64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T501" s="16" t="s">
        <v>148</v>
      </c>
      <c r="AU501" s="16" t="s">
        <v>85</v>
      </c>
    </row>
    <row r="502" spans="1:65" s="2" customFormat="1" ht="16.5" customHeight="1">
      <c r="A502" s="33"/>
      <c r="B502" s="34"/>
      <c r="C502" s="168" t="s">
        <v>1166</v>
      </c>
      <c r="D502" s="168" t="s">
        <v>141</v>
      </c>
      <c r="E502" s="169" t="s">
        <v>1167</v>
      </c>
      <c r="F502" s="170" t="s">
        <v>1168</v>
      </c>
      <c r="G502" s="171" t="s">
        <v>162</v>
      </c>
      <c r="H502" s="172">
        <v>46.17</v>
      </c>
      <c r="I502" s="173"/>
      <c r="J502" s="174">
        <f>ROUND(I502*H502,2)</f>
        <v>0</v>
      </c>
      <c r="K502" s="170" t="s">
        <v>145</v>
      </c>
      <c r="L502" s="38"/>
      <c r="M502" s="175" t="s">
        <v>20</v>
      </c>
      <c r="N502" s="176" t="s">
        <v>46</v>
      </c>
      <c r="O502" s="63"/>
      <c r="P502" s="177">
        <f>O502*H502</f>
        <v>0</v>
      </c>
      <c r="Q502" s="177">
        <v>9.0000000000000006E-5</v>
      </c>
      <c r="R502" s="177">
        <f>Q502*H502</f>
        <v>4.1553000000000007E-3</v>
      </c>
      <c r="S502" s="177">
        <v>0</v>
      </c>
      <c r="T502" s="178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79" t="s">
        <v>219</v>
      </c>
      <c r="AT502" s="179" t="s">
        <v>141</v>
      </c>
      <c r="AU502" s="179" t="s">
        <v>85</v>
      </c>
      <c r="AY502" s="16" t="s">
        <v>138</v>
      </c>
      <c r="BE502" s="180">
        <f>IF(N502="základní",J502,0)</f>
        <v>0</v>
      </c>
      <c r="BF502" s="180">
        <f>IF(N502="snížená",J502,0)</f>
        <v>0</v>
      </c>
      <c r="BG502" s="180">
        <f>IF(N502="zákl. přenesená",J502,0)</f>
        <v>0</v>
      </c>
      <c r="BH502" s="180">
        <f>IF(N502="sníž. přenesená",J502,0)</f>
        <v>0</v>
      </c>
      <c r="BI502" s="180">
        <f>IF(N502="nulová",J502,0)</f>
        <v>0</v>
      </c>
      <c r="BJ502" s="16" t="s">
        <v>83</v>
      </c>
      <c r="BK502" s="180">
        <f>ROUND(I502*H502,2)</f>
        <v>0</v>
      </c>
      <c r="BL502" s="16" t="s">
        <v>219</v>
      </c>
      <c r="BM502" s="179" t="s">
        <v>1169</v>
      </c>
    </row>
    <row r="503" spans="1:65" s="2" customFormat="1" ht="11.25">
      <c r="A503" s="33"/>
      <c r="B503" s="34"/>
      <c r="C503" s="35"/>
      <c r="D503" s="181" t="s">
        <v>148</v>
      </c>
      <c r="E503" s="35"/>
      <c r="F503" s="182" t="s">
        <v>1170</v>
      </c>
      <c r="G503" s="35"/>
      <c r="H503" s="35"/>
      <c r="I503" s="183"/>
      <c r="J503" s="35"/>
      <c r="K503" s="35"/>
      <c r="L503" s="38"/>
      <c r="M503" s="184"/>
      <c r="N503" s="185"/>
      <c r="O503" s="63"/>
      <c r="P503" s="63"/>
      <c r="Q503" s="63"/>
      <c r="R503" s="63"/>
      <c r="S503" s="63"/>
      <c r="T503" s="64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T503" s="16" t="s">
        <v>148</v>
      </c>
      <c r="AU503" s="16" t="s">
        <v>85</v>
      </c>
    </row>
    <row r="504" spans="1:65" s="2" customFormat="1" ht="55.5" customHeight="1">
      <c r="A504" s="33"/>
      <c r="B504" s="34"/>
      <c r="C504" s="168" t="s">
        <v>1171</v>
      </c>
      <c r="D504" s="168" t="s">
        <v>141</v>
      </c>
      <c r="E504" s="169" t="s">
        <v>1172</v>
      </c>
      <c r="F504" s="170" t="s">
        <v>1173</v>
      </c>
      <c r="G504" s="171" t="s">
        <v>144</v>
      </c>
      <c r="H504" s="172">
        <v>1.69</v>
      </c>
      <c r="I504" s="173"/>
      <c r="J504" s="174">
        <f>ROUND(I504*H504,2)</f>
        <v>0</v>
      </c>
      <c r="K504" s="170" t="s">
        <v>145</v>
      </c>
      <c r="L504" s="38"/>
      <c r="M504" s="175" t="s">
        <v>20</v>
      </c>
      <c r="N504" s="176" t="s">
        <v>46</v>
      </c>
      <c r="O504" s="63"/>
      <c r="P504" s="177">
        <f>O504*H504</f>
        <v>0</v>
      </c>
      <c r="Q504" s="177">
        <v>0</v>
      </c>
      <c r="R504" s="177">
        <f>Q504*H504</f>
        <v>0</v>
      </c>
      <c r="S504" s="177">
        <v>0</v>
      </c>
      <c r="T504" s="178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79" t="s">
        <v>219</v>
      </c>
      <c r="AT504" s="179" t="s">
        <v>141</v>
      </c>
      <c r="AU504" s="179" t="s">
        <v>85</v>
      </c>
      <c r="AY504" s="16" t="s">
        <v>138</v>
      </c>
      <c r="BE504" s="180">
        <f>IF(N504="základní",J504,0)</f>
        <v>0</v>
      </c>
      <c r="BF504" s="180">
        <f>IF(N504="snížená",J504,0)</f>
        <v>0</v>
      </c>
      <c r="BG504" s="180">
        <f>IF(N504="zákl. přenesená",J504,0)</f>
        <v>0</v>
      </c>
      <c r="BH504" s="180">
        <f>IF(N504="sníž. přenesená",J504,0)</f>
        <v>0</v>
      </c>
      <c r="BI504" s="180">
        <f>IF(N504="nulová",J504,0)</f>
        <v>0</v>
      </c>
      <c r="BJ504" s="16" t="s">
        <v>83</v>
      </c>
      <c r="BK504" s="180">
        <f>ROUND(I504*H504,2)</f>
        <v>0</v>
      </c>
      <c r="BL504" s="16" t="s">
        <v>219</v>
      </c>
      <c r="BM504" s="179" t="s">
        <v>1174</v>
      </c>
    </row>
    <row r="505" spans="1:65" s="2" customFormat="1" ht="11.25">
      <c r="A505" s="33"/>
      <c r="B505" s="34"/>
      <c r="C505" s="35"/>
      <c r="D505" s="181" t="s">
        <v>148</v>
      </c>
      <c r="E505" s="35"/>
      <c r="F505" s="182" t="s">
        <v>1175</v>
      </c>
      <c r="G505" s="35"/>
      <c r="H505" s="35"/>
      <c r="I505" s="183"/>
      <c r="J505" s="35"/>
      <c r="K505" s="35"/>
      <c r="L505" s="38"/>
      <c r="M505" s="184"/>
      <c r="N505" s="185"/>
      <c r="O505" s="63"/>
      <c r="P505" s="63"/>
      <c r="Q505" s="63"/>
      <c r="R505" s="63"/>
      <c r="S505" s="63"/>
      <c r="T505" s="64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T505" s="16" t="s">
        <v>148</v>
      </c>
      <c r="AU505" s="16" t="s">
        <v>85</v>
      </c>
    </row>
    <row r="506" spans="1:65" s="12" customFormat="1" ht="22.9" customHeight="1">
      <c r="B506" s="152"/>
      <c r="C506" s="153"/>
      <c r="D506" s="154" t="s">
        <v>74</v>
      </c>
      <c r="E506" s="166" t="s">
        <v>1176</v>
      </c>
      <c r="F506" s="166" t="s">
        <v>1177</v>
      </c>
      <c r="G506" s="153"/>
      <c r="H506" s="153"/>
      <c r="I506" s="156"/>
      <c r="J506" s="167">
        <f>BK506</f>
        <v>0</v>
      </c>
      <c r="K506" s="153"/>
      <c r="L506" s="158"/>
      <c r="M506" s="159"/>
      <c r="N506" s="160"/>
      <c r="O506" s="160"/>
      <c r="P506" s="161">
        <f>SUM(P507:P542)</f>
        <v>0</v>
      </c>
      <c r="Q506" s="160"/>
      <c r="R506" s="161">
        <f>SUM(R507:R542)</f>
        <v>2.0821439899999996</v>
      </c>
      <c r="S506" s="160"/>
      <c r="T506" s="162">
        <f>SUM(T507:T542)</f>
        <v>2.6491575000000003</v>
      </c>
      <c r="AR506" s="163" t="s">
        <v>85</v>
      </c>
      <c r="AT506" s="164" t="s">
        <v>74</v>
      </c>
      <c r="AU506" s="164" t="s">
        <v>83</v>
      </c>
      <c r="AY506" s="163" t="s">
        <v>138</v>
      </c>
      <c r="BK506" s="165">
        <f>SUM(BK507:BK542)</f>
        <v>0</v>
      </c>
    </row>
    <row r="507" spans="1:65" s="2" customFormat="1" ht="24.2" customHeight="1">
      <c r="A507" s="33"/>
      <c r="B507" s="34"/>
      <c r="C507" s="168" t="s">
        <v>1178</v>
      </c>
      <c r="D507" s="168" t="s">
        <v>141</v>
      </c>
      <c r="E507" s="169" t="s">
        <v>1179</v>
      </c>
      <c r="F507" s="170" t="s">
        <v>1180</v>
      </c>
      <c r="G507" s="171" t="s">
        <v>157</v>
      </c>
      <c r="H507" s="172">
        <v>55.843000000000004</v>
      </c>
      <c r="I507" s="173"/>
      <c r="J507" s="174">
        <f>ROUND(I507*H507,2)</f>
        <v>0</v>
      </c>
      <c r="K507" s="170" t="s">
        <v>145</v>
      </c>
      <c r="L507" s="38"/>
      <c r="M507" s="175" t="s">
        <v>20</v>
      </c>
      <c r="N507" s="176" t="s">
        <v>46</v>
      </c>
      <c r="O507" s="63"/>
      <c r="P507" s="177">
        <f>O507*H507</f>
        <v>0</v>
      </c>
      <c r="Q507" s="177">
        <v>0</v>
      </c>
      <c r="R507" s="177">
        <f>Q507*H507</f>
        <v>0</v>
      </c>
      <c r="S507" s="177">
        <v>0</v>
      </c>
      <c r="T507" s="178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79" t="s">
        <v>219</v>
      </c>
      <c r="AT507" s="179" t="s">
        <v>141</v>
      </c>
      <c r="AU507" s="179" t="s">
        <v>85</v>
      </c>
      <c r="AY507" s="16" t="s">
        <v>138</v>
      </c>
      <c r="BE507" s="180">
        <f>IF(N507="základní",J507,0)</f>
        <v>0</v>
      </c>
      <c r="BF507" s="180">
        <f>IF(N507="snížená",J507,0)</f>
        <v>0</v>
      </c>
      <c r="BG507" s="180">
        <f>IF(N507="zákl. přenesená",J507,0)</f>
        <v>0</v>
      </c>
      <c r="BH507" s="180">
        <f>IF(N507="sníž. přenesená",J507,0)</f>
        <v>0</v>
      </c>
      <c r="BI507" s="180">
        <f>IF(N507="nulová",J507,0)</f>
        <v>0</v>
      </c>
      <c r="BJ507" s="16" t="s">
        <v>83</v>
      </c>
      <c r="BK507" s="180">
        <f>ROUND(I507*H507,2)</f>
        <v>0</v>
      </c>
      <c r="BL507" s="16" t="s">
        <v>219</v>
      </c>
      <c r="BM507" s="179" t="s">
        <v>1181</v>
      </c>
    </row>
    <row r="508" spans="1:65" s="2" customFormat="1" ht="11.25">
      <c r="A508" s="33"/>
      <c r="B508" s="34"/>
      <c r="C508" s="35"/>
      <c r="D508" s="181" t="s">
        <v>148</v>
      </c>
      <c r="E508" s="35"/>
      <c r="F508" s="182" t="s">
        <v>1182</v>
      </c>
      <c r="G508" s="35"/>
      <c r="H508" s="35"/>
      <c r="I508" s="183"/>
      <c r="J508" s="35"/>
      <c r="K508" s="35"/>
      <c r="L508" s="38"/>
      <c r="M508" s="184"/>
      <c r="N508" s="185"/>
      <c r="O508" s="63"/>
      <c r="P508" s="63"/>
      <c r="Q508" s="63"/>
      <c r="R508" s="63"/>
      <c r="S508" s="63"/>
      <c r="T508" s="64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T508" s="16" t="s">
        <v>148</v>
      </c>
      <c r="AU508" s="16" t="s">
        <v>85</v>
      </c>
    </row>
    <row r="509" spans="1:65" s="2" customFormat="1" ht="24.2" customHeight="1">
      <c r="A509" s="33"/>
      <c r="B509" s="34"/>
      <c r="C509" s="168" t="s">
        <v>1183</v>
      </c>
      <c r="D509" s="168" t="s">
        <v>141</v>
      </c>
      <c r="E509" s="169" t="s">
        <v>1184</v>
      </c>
      <c r="F509" s="170" t="s">
        <v>1185</v>
      </c>
      <c r="G509" s="171" t="s">
        <v>157</v>
      </c>
      <c r="H509" s="172">
        <v>55.843000000000004</v>
      </c>
      <c r="I509" s="173"/>
      <c r="J509" s="174">
        <f>ROUND(I509*H509,2)</f>
        <v>0</v>
      </c>
      <c r="K509" s="170" t="s">
        <v>145</v>
      </c>
      <c r="L509" s="38"/>
      <c r="M509" s="175" t="s">
        <v>20</v>
      </c>
      <c r="N509" s="176" t="s">
        <v>46</v>
      </c>
      <c r="O509" s="63"/>
      <c r="P509" s="177">
        <f>O509*H509</f>
        <v>0</v>
      </c>
      <c r="Q509" s="177">
        <v>2.9999999999999997E-4</v>
      </c>
      <c r="R509" s="177">
        <f>Q509*H509</f>
        <v>1.6752900000000001E-2</v>
      </c>
      <c r="S509" s="177">
        <v>0</v>
      </c>
      <c r="T509" s="178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79" t="s">
        <v>219</v>
      </c>
      <c r="AT509" s="179" t="s">
        <v>141</v>
      </c>
      <c r="AU509" s="179" t="s">
        <v>85</v>
      </c>
      <c r="AY509" s="16" t="s">
        <v>138</v>
      </c>
      <c r="BE509" s="180">
        <f>IF(N509="základní",J509,0)</f>
        <v>0</v>
      </c>
      <c r="BF509" s="180">
        <f>IF(N509="snížená",J509,0)</f>
        <v>0</v>
      </c>
      <c r="BG509" s="180">
        <f>IF(N509="zákl. přenesená",J509,0)</f>
        <v>0</v>
      </c>
      <c r="BH509" s="180">
        <f>IF(N509="sníž. přenesená",J509,0)</f>
        <v>0</v>
      </c>
      <c r="BI509" s="180">
        <f>IF(N509="nulová",J509,0)</f>
        <v>0</v>
      </c>
      <c r="BJ509" s="16" t="s">
        <v>83</v>
      </c>
      <c r="BK509" s="180">
        <f>ROUND(I509*H509,2)</f>
        <v>0</v>
      </c>
      <c r="BL509" s="16" t="s">
        <v>219</v>
      </c>
      <c r="BM509" s="179" t="s">
        <v>1186</v>
      </c>
    </row>
    <row r="510" spans="1:65" s="2" customFormat="1" ht="11.25">
      <c r="A510" s="33"/>
      <c r="B510" s="34"/>
      <c r="C510" s="35"/>
      <c r="D510" s="181" t="s">
        <v>148</v>
      </c>
      <c r="E510" s="35"/>
      <c r="F510" s="182" t="s">
        <v>1187</v>
      </c>
      <c r="G510" s="35"/>
      <c r="H510" s="35"/>
      <c r="I510" s="183"/>
      <c r="J510" s="35"/>
      <c r="K510" s="35"/>
      <c r="L510" s="38"/>
      <c r="M510" s="184"/>
      <c r="N510" s="185"/>
      <c r="O510" s="63"/>
      <c r="P510" s="63"/>
      <c r="Q510" s="63"/>
      <c r="R510" s="63"/>
      <c r="S510" s="63"/>
      <c r="T510" s="64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T510" s="16" t="s">
        <v>148</v>
      </c>
      <c r="AU510" s="16" t="s">
        <v>85</v>
      </c>
    </row>
    <row r="511" spans="1:65" s="2" customFormat="1" ht="24.2" customHeight="1">
      <c r="A511" s="33"/>
      <c r="B511" s="34"/>
      <c r="C511" s="168" t="s">
        <v>1188</v>
      </c>
      <c r="D511" s="168" t="s">
        <v>141</v>
      </c>
      <c r="E511" s="169" t="s">
        <v>1189</v>
      </c>
      <c r="F511" s="170" t="s">
        <v>1190</v>
      </c>
      <c r="G511" s="171" t="s">
        <v>157</v>
      </c>
      <c r="H511" s="172">
        <v>9.4740000000000002</v>
      </c>
      <c r="I511" s="173"/>
      <c r="J511" s="174">
        <f>ROUND(I511*H511,2)</f>
        <v>0</v>
      </c>
      <c r="K511" s="170" t="s">
        <v>145</v>
      </c>
      <c r="L511" s="38"/>
      <c r="M511" s="175" t="s">
        <v>20</v>
      </c>
      <c r="N511" s="176" t="s">
        <v>46</v>
      </c>
      <c r="O511" s="63"/>
      <c r="P511" s="177">
        <f>O511*H511</f>
        <v>0</v>
      </c>
      <c r="Q511" s="177">
        <v>1.5E-3</v>
      </c>
      <c r="R511" s="177">
        <f>Q511*H511</f>
        <v>1.4211000000000001E-2</v>
      </c>
      <c r="S511" s="177">
        <v>0</v>
      </c>
      <c r="T511" s="178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79" t="s">
        <v>219</v>
      </c>
      <c r="AT511" s="179" t="s">
        <v>141</v>
      </c>
      <c r="AU511" s="179" t="s">
        <v>85</v>
      </c>
      <c r="AY511" s="16" t="s">
        <v>138</v>
      </c>
      <c r="BE511" s="180">
        <f>IF(N511="základní",J511,0)</f>
        <v>0</v>
      </c>
      <c r="BF511" s="180">
        <f>IF(N511="snížená",J511,0)</f>
        <v>0</v>
      </c>
      <c r="BG511" s="180">
        <f>IF(N511="zákl. přenesená",J511,0)</f>
        <v>0</v>
      </c>
      <c r="BH511" s="180">
        <f>IF(N511="sníž. přenesená",J511,0)</f>
        <v>0</v>
      </c>
      <c r="BI511" s="180">
        <f>IF(N511="nulová",J511,0)</f>
        <v>0</v>
      </c>
      <c r="BJ511" s="16" t="s">
        <v>83</v>
      </c>
      <c r="BK511" s="180">
        <f>ROUND(I511*H511,2)</f>
        <v>0</v>
      </c>
      <c r="BL511" s="16" t="s">
        <v>219</v>
      </c>
      <c r="BM511" s="179" t="s">
        <v>1191</v>
      </c>
    </row>
    <row r="512" spans="1:65" s="2" customFormat="1" ht="11.25">
      <c r="A512" s="33"/>
      <c r="B512" s="34"/>
      <c r="C512" s="35"/>
      <c r="D512" s="181" t="s">
        <v>148</v>
      </c>
      <c r="E512" s="35"/>
      <c r="F512" s="182" t="s">
        <v>1192</v>
      </c>
      <c r="G512" s="35"/>
      <c r="H512" s="35"/>
      <c r="I512" s="183"/>
      <c r="J512" s="35"/>
      <c r="K512" s="35"/>
      <c r="L512" s="38"/>
      <c r="M512" s="184"/>
      <c r="N512" s="185"/>
      <c r="O512" s="63"/>
      <c r="P512" s="63"/>
      <c r="Q512" s="63"/>
      <c r="R512" s="63"/>
      <c r="S512" s="63"/>
      <c r="T512" s="64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T512" s="16" t="s">
        <v>148</v>
      </c>
      <c r="AU512" s="16" t="s">
        <v>85</v>
      </c>
    </row>
    <row r="513" spans="1:65" s="2" customFormat="1" ht="33" customHeight="1">
      <c r="A513" s="33"/>
      <c r="B513" s="34"/>
      <c r="C513" s="168" t="s">
        <v>1193</v>
      </c>
      <c r="D513" s="168" t="s">
        <v>141</v>
      </c>
      <c r="E513" s="169" t="s">
        <v>1194</v>
      </c>
      <c r="F513" s="170" t="s">
        <v>1195</v>
      </c>
      <c r="G513" s="171" t="s">
        <v>157</v>
      </c>
      <c r="H513" s="172">
        <v>55.843000000000004</v>
      </c>
      <c r="I513" s="173"/>
      <c r="J513" s="174">
        <f>ROUND(I513*H513,2)</f>
        <v>0</v>
      </c>
      <c r="K513" s="170" t="s">
        <v>145</v>
      </c>
      <c r="L513" s="38"/>
      <c r="M513" s="175" t="s">
        <v>20</v>
      </c>
      <c r="N513" s="176" t="s">
        <v>46</v>
      </c>
      <c r="O513" s="63"/>
      <c r="P513" s="177">
        <f>O513*H513</f>
        <v>0</v>
      </c>
      <c r="Q513" s="177">
        <v>4.4999999999999997E-3</v>
      </c>
      <c r="R513" s="177">
        <f>Q513*H513</f>
        <v>0.2512935</v>
      </c>
      <c r="S513" s="177">
        <v>0</v>
      </c>
      <c r="T513" s="178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79" t="s">
        <v>219</v>
      </c>
      <c r="AT513" s="179" t="s">
        <v>141</v>
      </c>
      <c r="AU513" s="179" t="s">
        <v>85</v>
      </c>
      <c r="AY513" s="16" t="s">
        <v>138</v>
      </c>
      <c r="BE513" s="180">
        <f>IF(N513="základní",J513,0)</f>
        <v>0</v>
      </c>
      <c r="BF513" s="180">
        <f>IF(N513="snížená",J513,0)</f>
        <v>0</v>
      </c>
      <c r="BG513" s="180">
        <f>IF(N513="zákl. přenesená",J513,0)</f>
        <v>0</v>
      </c>
      <c r="BH513" s="180">
        <f>IF(N513="sníž. přenesená",J513,0)</f>
        <v>0</v>
      </c>
      <c r="BI513" s="180">
        <f>IF(N513="nulová",J513,0)</f>
        <v>0</v>
      </c>
      <c r="BJ513" s="16" t="s">
        <v>83</v>
      </c>
      <c r="BK513" s="180">
        <f>ROUND(I513*H513,2)</f>
        <v>0</v>
      </c>
      <c r="BL513" s="16" t="s">
        <v>219</v>
      </c>
      <c r="BM513" s="179" t="s">
        <v>1196</v>
      </c>
    </row>
    <row r="514" spans="1:65" s="2" customFormat="1" ht="11.25">
      <c r="A514" s="33"/>
      <c r="B514" s="34"/>
      <c r="C514" s="35"/>
      <c r="D514" s="181" t="s">
        <v>148</v>
      </c>
      <c r="E514" s="35"/>
      <c r="F514" s="182" t="s">
        <v>1197</v>
      </c>
      <c r="G514" s="35"/>
      <c r="H514" s="35"/>
      <c r="I514" s="183"/>
      <c r="J514" s="35"/>
      <c r="K514" s="35"/>
      <c r="L514" s="38"/>
      <c r="M514" s="184"/>
      <c r="N514" s="185"/>
      <c r="O514" s="63"/>
      <c r="P514" s="63"/>
      <c r="Q514" s="63"/>
      <c r="R514" s="63"/>
      <c r="S514" s="63"/>
      <c r="T514" s="64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T514" s="16" t="s">
        <v>148</v>
      </c>
      <c r="AU514" s="16" t="s">
        <v>85</v>
      </c>
    </row>
    <row r="515" spans="1:65" s="2" customFormat="1" ht="24.2" customHeight="1">
      <c r="A515" s="33"/>
      <c r="B515" s="34"/>
      <c r="C515" s="168" t="s">
        <v>1198</v>
      </c>
      <c r="D515" s="168" t="s">
        <v>141</v>
      </c>
      <c r="E515" s="169" t="s">
        <v>1199</v>
      </c>
      <c r="F515" s="170" t="s">
        <v>1200</v>
      </c>
      <c r="G515" s="171" t="s">
        <v>157</v>
      </c>
      <c r="H515" s="172">
        <v>32.505000000000003</v>
      </c>
      <c r="I515" s="173"/>
      <c r="J515" s="174">
        <f>ROUND(I515*H515,2)</f>
        <v>0</v>
      </c>
      <c r="K515" s="170" t="s">
        <v>145</v>
      </c>
      <c r="L515" s="38"/>
      <c r="M515" s="175" t="s">
        <v>20</v>
      </c>
      <c r="N515" s="176" t="s">
        <v>46</v>
      </c>
      <c r="O515" s="63"/>
      <c r="P515" s="177">
        <f>O515*H515</f>
        <v>0</v>
      </c>
      <c r="Q515" s="177">
        <v>0</v>
      </c>
      <c r="R515" s="177">
        <f>Q515*H515</f>
        <v>0</v>
      </c>
      <c r="S515" s="177">
        <v>8.1500000000000003E-2</v>
      </c>
      <c r="T515" s="178">
        <f>S515*H515</f>
        <v>2.6491575000000003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79" t="s">
        <v>219</v>
      </c>
      <c r="AT515" s="179" t="s">
        <v>141</v>
      </c>
      <c r="AU515" s="179" t="s">
        <v>85</v>
      </c>
      <c r="AY515" s="16" t="s">
        <v>138</v>
      </c>
      <c r="BE515" s="180">
        <f>IF(N515="základní",J515,0)</f>
        <v>0</v>
      </c>
      <c r="BF515" s="180">
        <f>IF(N515="snížená",J515,0)</f>
        <v>0</v>
      </c>
      <c r="BG515" s="180">
        <f>IF(N515="zákl. přenesená",J515,0)</f>
        <v>0</v>
      </c>
      <c r="BH515" s="180">
        <f>IF(N515="sníž. přenesená",J515,0)</f>
        <v>0</v>
      </c>
      <c r="BI515" s="180">
        <f>IF(N515="nulová",J515,0)</f>
        <v>0</v>
      </c>
      <c r="BJ515" s="16" t="s">
        <v>83</v>
      </c>
      <c r="BK515" s="180">
        <f>ROUND(I515*H515,2)</f>
        <v>0</v>
      </c>
      <c r="BL515" s="16" t="s">
        <v>219</v>
      </c>
      <c r="BM515" s="179" t="s">
        <v>1201</v>
      </c>
    </row>
    <row r="516" spans="1:65" s="2" customFormat="1" ht="11.25">
      <c r="A516" s="33"/>
      <c r="B516" s="34"/>
      <c r="C516" s="35"/>
      <c r="D516" s="181" t="s">
        <v>148</v>
      </c>
      <c r="E516" s="35"/>
      <c r="F516" s="182" t="s">
        <v>1202</v>
      </c>
      <c r="G516" s="35"/>
      <c r="H516" s="35"/>
      <c r="I516" s="183"/>
      <c r="J516" s="35"/>
      <c r="K516" s="35"/>
      <c r="L516" s="38"/>
      <c r="M516" s="184"/>
      <c r="N516" s="185"/>
      <c r="O516" s="63"/>
      <c r="P516" s="63"/>
      <c r="Q516" s="63"/>
      <c r="R516" s="63"/>
      <c r="S516" s="63"/>
      <c r="T516" s="64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T516" s="16" t="s">
        <v>148</v>
      </c>
      <c r="AU516" s="16" t="s">
        <v>85</v>
      </c>
    </row>
    <row r="517" spans="1:65" s="2" customFormat="1" ht="37.9" customHeight="1">
      <c r="A517" s="33"/>
      <c r="B517" s="34"/>
      <c r="C517" s="168" t="s">
        <v>1203</v>
      </c>
      <c r="D517" s="168" t="s">
        <v>141</v>
      </c>
      <c r="E517" s="169" t="s">
        <v>1204</v>
      </c>
      <c r="F517" s="170" t="s">
        <v>1205</v>
      </c>
      <c r="G517" s="171" t="s">
        <v>157</v>
      </c>
      <c r="H517" s="172">
        <v>55.843000000000004</v>
      </c>
      <c r="I517" s="173"/>
      <c r="J517" s="174">
        <f>ROUND(I517*H517,2)</f>
        <v>0</v>
      </c>
      <c r="K517" s="170" t="s">
        <v>145</v>
      </c>
      <c r="L517" s="38"/>
      <c r="M517" s="175" t="s">
        <v>20</v>
      </c>
      <c r="N517" s="176" t="s">
        <v>46</v>
      </c>
      <c r="O517" s="63"/>
      <c r="P517" s="177">
        <f>O517*H517</f>
        <v>0</v>
      </c>
      <c r="Q517" s="177">
        <v>9.0900000000000009E-3</v>
      </c>
      <c r="R517" s="177">
        <f>Q517*H517</f>
        <v>0.5076128700000001</v>
      </c>
      <c r="S517" s="177">
        <v>0</v>
      </c>
      <c r="T517" s="178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79" t="s">
        <v>219</v>
      </c>
      <c r="AT517" s="179" t="s">
        <v>141</v>
      </c>
      <c r="AU517" s="179" t="s">
        <v>85</v>
      </c>
      <c r="AY517" s="16" t="s">
        <v>138</v>
      </c>
      <c r="BE517" s="180">
        <f>IF(N517="základní",J517,0)</f>
        <v>0</v>
      </c>
      <c r="BF517" s="180">
        <f>IF(N517="snížená",J517,0)</f>
        <v>0</v>
      </c>
      <c r="BG517" s="180">
        <f>IF(N517="zákl. přenesená",J517,0)</f>
        <v>0</v>
      </c>
      <c r="BH517" s="180">
        <f>IF(N517="sníž. přenesená",J517,0)</f>
        <v>0</v>
      </c>
      <c r="BI517" s="180">
        <f>IF(N517="nulová",J517,0)</f>
        <v>0</v>
      </c>
      <c r="BJ517" s="16" t="s">
        <v>83</v>
      </c>
      <c r="BK517" s="180">
        <f>ROUND(I517*H517,2)</f>
        <v>0</v>
      </c>
      <c r="BL517" s="16" t="s">
        <v>219</v>
      </c>
      <c r="BM517" s="179" t="s">
        <v>1206</v>
      </c>
    </row>
    <row r="518" spans="1:65" s="2" customFormat="1" ht="11.25">
      <c r="A518" s="33"/>
      <c r="B518" s="34"/>
      <c r="C518" s="35"/>
      <c r="D518" s="181" t="s">
        <v>148</v>
      </c>
      <c r="E518" s="35"/>
      <c r="F518" s="182" t="s">
        <v>1207</v>
      </c>
      <c r="G518" s="35"/>
      <c r="H518" s="35"/>
      <c r="I518" s="183"/>
      <c r="J518" s="35"/>
      <c r="K518" s="35"/>
      <c r="L518" s="38"/>
      <c r="M518" s="184"/>
      <c r="N518" s="185"/>
      <c r="O518" s="63"/>
      <c r="P518" s="63"/>
      <c r="Q518" s="63"/>
      <c r="R518" s="63"/>
      <c r="S518" s="63"/>
      <c r="T518" s="64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T518" s="16" t="s">
        <v>148</v>
      </c>
      <c r="AU518" s="16" t="s">
        <v>85</v>
      </c>
    </row>
    <row r="519" spans="1:65" s="2" customFormat="1" ht="24.2" customHeight="1">
      <c r="A519" s="33"/>
      <c r="B519" s="34"/>
      <c r="C519" s="186" t="s">
        <v>1208</v>
      </c>
      <c r="D519" s="186" t="s">
        <v>150</v>
      </c>
      <c r="E519" s="187" t="s">
        <v>1209</v>
      </c>
      <c r="F519" s="188" t="s">
        <v>1210</v>
      </c>
      <c r="G519" s="189" t="s">
        <v>157</v>
      </c>
      <c r="H519" s="190">
        <v>64.218999999999994</v>
      </c>
      <c r="I519" s="191"/>
      <c r="J519" s="192">
        <f>ROUND(I519*H519,2)</f>
        <v>0</v>
      </c>
      <c r="K519" s="188" t="s">
        <v>145</v>
      </c>
      <c r="L519" s="193"/>
      <c r="M519" s="194" t="s">
        <v>20</v>
      </c>
      <c r="N519" s="195" t="s">
        <v>46</v>
      </c>
      <c r="O519" s="63"/>
      <c r="P519" s="177">
        <f>O519*H519</f>
        <v>0</v>
      </c>
      <c r="Q519" s="177">
        <v>1.9E-2</v>
      </c>
      <c r="R519" s="177">
        <f>Q519*H519</f>
        <v>1.2201609999999998</v>
      </c>
      <c r="S519" s="177">
        <v>0</v>
      </c>
      <c r="T519" s="178">
        <f>S519*H519</f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79" t="s">
        <v>298</v>
      </c>
      <c r="AT519" s="179" t="s">
        <v>150</v>
      </c>
      <c r="AU519" s="179" t="s">
        <v>85</v>
      </c>
      <c r="AY519" s="16" t="s">
        <v>138</v>
      </c>
      <c r="BE519" s="180">
        <f>IF(N519="základní",J519,0)</f>
        <v>0</v>
      </c>
      <c r="BF519" s="180">
        <f>IF(N519="snížená",J519,0)</f>
        <v>0</v>
      </c>
      <c r="BG519" s="180">
        <f>IF(N519="zákl. přenesená",J519,0)</f>
        <v>0</v>
      </c>
      <c r="BH519" s="180">
        <f>IF(N519="sníž. přenesená",J519,0)</f>
        <v>0</v>
      </c>
      <c r="BI519" s="180">
        <f>IF(N519="nulová",J519,0)</f>
        <v>0</v>
      </c>
      <c r="BJ519" s="16" t="s">
        <v>83</v>
      </c>
      <c r="BK519" s="180">
        <f>ROUND(I519*H519,2)</f>
        <v>0</v>
      </c>
      <c r="BL519" s="16" t="s">
        <v>219</v>
      </c>
      <c r="BM519" s="179" t="s">
        <v>1211</v>
      </c>
    </row>
    <row r="520" spans="1:65" s="2" customFormat="1" ht="37.9" customHeight="1">
      <c r="A520" s="33"/>
      <c r="B520" s="34"/>
      <c r="C520" s="168" t="s">
        <v>1212</v>
      </c>
      <c r="D520" s="168" t="s">
        <v>141</v>
      </c>
      <c r="E520" s="169" t="s">
        <v>1213</v>
      </c>
      <c r="F520" s="170" t="s">
        <v>1214</v>
      </c>
      <c r="G520" s="171" t="s">
        <v>157</v>
      </c>
      <c r="H520" s="172">
        <v>55.843000000000004</v>
      </c>
      <c r="I520" s="173"/>
      <c r="J520" s="174">
        <f>ROUND(I520*H520,2)</f>
        <v>0</v>
      </c>
      <c r="K520" s="170" t="s">
        <v>145</v>
      </c>
      <c r="L520" s="38"/>
      <c r="M520" s="175" t="s">
        <v>20</v>
      </c>
      <c r="N520" s="176" t="s">
        <v>46</v>
      </c>
      <c r="O520" s="63"/>
      <c r="P520" s="177">
        <f>O520*H520</f>
        <v>0</v>
      </c>
      <c r="Q520" s="177">
        <v>0</v>
      </c>
      <c r="R520" s="177">
        <f>Q520*H520</f>
        <v>0</v>
      </c>
      <c r="S520" s="177">
        <v>0</v>
      </c>
      <c r="T520" s="178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79" t="s">
        <v>219</v>
      </c>
      <c r="AT520" s="179" t="s">
        <v>141</v>
      </c>
      <c r="AU520" s="179" t="s">
        <v>85</v>
      </c>
      <c r="AY520" s="16" t="s">
        <v>138</v>
      </c>
      <c r="BE520" s="180">
        <f>IF(N520="základní",J520,0)</f>
        <v>0</v>
      </c>
      <c r="BF520" s="180">
        <f>IF(N520="snížená",J520,0)</f>
        <v>0</v>
      </c>
      <c r="BG520" s="180">
        <f>IF(N520="zákl. přenesená",J520,0)</f>
        <v>0</v>
      </c>
      <c r="BH520" s="180">
        <f>IF(N520="sníž. přenesená",J520,0)</f>
        <v>0</v>
      </c>
      <c r="BI520" s="180">
        <f>IF(N520="nulová",J520,0)</f>
        <v>0</v>
      </c>
      <c r="BJ520" s="16" t="s">
        <v>83</v>
      </c>
      <c r="BK520" s="180">
        <f>ROUND(I520*H520,2)</f>
        <v>0</v>
      </c>
      <c r="BL520" s="16" t="s">
        <v>219</v>
      </c>
      <c r="BM520" s="179" t="s">
        <v>1215</v>
      </c>
    </row>
    <row r="521" spans="1:65" s="2" customFormat="1" ht="11.25">
      <c r="A521" s="33"/>
      <c r="B521" s="34"/>
      <c r="C521" s="35"/>
      <c r="D521" s="181" t="s">
        <v>148</v>
      </c>
      <c r="E521" s="35"/>
      <c r="F521" s="182" t="s">
        <v>1216</v>
      </c>
      <c r="G521" s="35"/>
      <c r="H521" s="35"/>
      <c r="I521" s="183"/>
      <c r="J521" s="35"/>
      <c r="K521" s="35"/>
      <c r="L521" s="38"/>
      <c r="M521" s="184"/>
      <c r="N521" s="185"/>
      <c r="O521" s="63"/>
      <c r="P521" s="63"/>
      <c r="Q521" s="63"/>
      <c r="R521" s="63"/>
      <c r="S521" s="63"/>
      <c r="T521" s="64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T521" s="16" t="s">
        <v>148</v>
      </c>
      <c r="AU521" s="16" t="s">
        <v>85</v>
      </c>
    </row>
    <row r="522" spans="1:65" s="2" customFormat="1" ht="37.9" customHeight="1">
      <c r="A522" s="33"/>
      <c r="B522" s="34"/>
      <c r="C522" s="168" t="s">
        <v>1217</v>
      </c>
      <c r="D522" s="168" t="s">
        <v>141</v>
      </c>
      <c r="E522" s="169" t="s">
        <v>1218</v>
      </c>
      <c r="F522" s="170" t="s">
        <v>1219</v>
      </c>
      <c r="G522" s="171" t="s">
        <v>157</v>
      </c>
      <c r="H522" s="172">
        <v>13.725</v>
      </c>
      <c r="I522" s="173"/>
      <c r="J522" s="174">
        <f>ROUND(I522*H522,2)</f>
        <v>0</v>
      </c>
      <c r="K522" s="170" t="s">
        <v>145</v>
      </c>
      <c r="L522" s="38"/>
      <c r="M522" s="175" t="s">
        <v>20</v>
      </c>
      <c r="N522" s="176" t="s">
        <v>46</v>
      </c>
      <c r="O522" s="63"/>
      <c r="P522" s="177">
        <f>O522*H522</f>
        <v>0</v>
      </c>
      <c r="Q522" s="177">
        <v>0</v>
      </c>
      <c r="R522" s="177">
        <f>Q522*H522</f>
        <v>0</v>
      </c>
      <c r="S522" s="177">
        <v>0</v>
      </c>
      <c r="T522" s="178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79" t="s">
        <v>219</v>
      </c>
      <c r="AT522" s="179" t="s">
        <v>141</v>
      </c>
      <c r="AU522" s="179" t="s">
        <v>85</v>
      </c>
      <c r="AY522" s="16" t="s">
        <v>138</v>
      </c>
      <c r="BE522" s="180">
        <f>IF(N522="základní",J522,0)</f>
        <v>0</v>
      </c>
      <c r="BF522" s="180">
        <f>IF(N522="snížená",J522,0)</f>
        <v>0</v>
      </c>
      <c r="BG522" s="180">
        <f>IF(N522="zákl. přenesená",J522,0)</f>
        <v>0</v>
      </c>
      <c r="BH522" s="180">
        <f>IF(N522="sníž. přenesená",J522,0)</f>
        <v>0</v>
      </c>
      <c r="BI522" s="180">
        <f>IF(N522="nulová",J522,0)</f>
        <v>0</v>
      </c>
      <c r="BJ522" s="16" t="s">
        <v>83</v>
      </c>
      <c r="BK522" s="180">
        <f>ROUND(I522*H522,2)</f>
        <v>0</v>
      </c>
      <c r="BL522" s="16" t="s">
        <v>219</v>
      </c>
      <c r="BM522" s="179" t="s">
        <v>1220</v>
      </c>
    </row>
    <row r="523" spans="1:65" s="2" customFormat="1" ht="11.25">
      <c r="A523" s="33"/>
      <c r="B523" s="34"/>
      <c r="C523" s="35"/>
      <c r="D523" s="181" t="s">
        <v>148</v>
      </c>
      <c r="E523" s="35"/>
      <c r="F523" s="182" t="s">
        <v>1221</v>
      </c>
      <c r="G523" s="35"/>
      <c r="H523" s="35"/>
      <c r="I523" s="183"/>
      <c r="J523" s="35"/>
      <c r="K523" s="35"/>
      <c r="L523" s="38"/>
      <c r="M523" s="184"/>
      <c r="N523" s="185"/>
      <c r="O523" s="63"/>
      <c r="P523" s="63"/>
      <c r="Q523" s="63"/>
      <c r="R523" s="63"/>
      <c r="S523" s="63"/>
      <c r="T523" s="64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T523" s="16" t="s">
        <v>148</v>
      </c>
      <c r="AU523" s="16" t="s">
        <v>85</v>
      </c>
    </row>
    <row r="524" spans="1:65" s="2" customFormat="1" ht="24.2" customHeight="1">
      <c r="A524" s="33"/>
      <c r="B524" s="34"/>
      <c r="C524" s="168" t="s">
        <v>1222</v>
      </c>
      <c r="D524" s="168" t="s">
        <v>141</v>
      </c>
      <c r="E524" s="169" t="s">
        <v>1223</v>
      </c>
      <c r="F524" s="170" t="s">
        <v>1224</v>
      </c>
      <c r="G524" s="171" t="s">
        <v>157</v>
      </c>
      <c r="H524" s="172">
        <v>3.5</v>
      </c>
      <c r="I524" s="173"/>
      <c r="J524" s="174">
        <f>ROUND(I524*H524,2)</f>
        <v>0</v>
      </c>
      <c r="K524" s="170" t="s">
        <v>145</v>
      </c>
      <c r="L524" s="38"/>
      <c r="M524" s="175" t="s">
        <v>20</v>
      </c>
      <c r="N524" s="176" t="s">
        <v>46</v>
      </c>
      <c r="O524" s="63"/>
      <c r="P524" s="177">
        <f>O524*H524</f>
        <v>0</v>
      </c>
      <c r="Q524" s="177">
        <v>1.31E-3</v>
      </c>
      <c r="R524" s="177">
        <f>Q524*H524</f>
        <v>4.5849999999999997E-3</v>
      </c>
      <c r="S524" s="177">
        <v>0</v>
      </c>
      <c r="T524" s="178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79" t="s">
        <v>219</v>
      </c>
      <c r="AT524" s="179" t="s">
        <v>141</v>
      </c>
      <c r="AU524" s="179" t="s">
        <v>85</v>
      </c>
      <c r="AY524" s="16" t="s">
        <v>138</v>
      </c>
      <c r="BE524" s="180">
        <f>IF(N524="základní",J524,0)</f>
        <v>0</v>
      </c>
      <c r="BF524" s="180">
        <f>IF(N524="snížená",J524,0)</f>
        <v>0</v>
      </c>
      <c r="BG524" s="180">
        <f>IF(N524="zákl. přenesená",J524,0)</f>
        <v>0</v>
      </c>
      <c r="BH524" s="180">
        <f>IF(N524="sníž. přenesená",J524,0)</f>
        <v>0</v>
      </c>
      <c r="BI524" s="180">
        <f>IF(N524="nulová",J524,0)</f>
        <v>0</v>
      </c>
      <c r="BJ524" s="16" t="s">
        <v>83</v>
      </c>
      <c r="BK524" s="180">
        <f>ROUND(I524*H524,2)</f>
        <v>0</v>
      </c>
      <c r="BL524" s="16" t="s">
        <v>219</v>
      </c>
      <c r="BM524" s="179" t="s">
        <v>1225</v>
      </c>
    </row>
    <row r="525" spans="1:65" s="2" customFormat="1" ht="11.25">
      <c r="A525" s="33"/>
      <c r="B525" s="34"/>
      <c r="C525" s="35"/>
      <c r="D525" s="181" t="s">
        <v>148</v>
      </c>
      <c r="E525" s="35"/>
      <c r="F525" s="182" t="s">
        <v>1226</v>
      </c>
      <c r="G525" s="35"/>
      <c r="H525" s="35"/>
      <c r="I525" s="183"/>
      <c r="J525" s="35"/>
      <c r="K525" s="35"/>
      <c r="L525" s="38"/>
      <c r="M525" s="184"/>
      <c r="N525" s="185"/>
      <c r="O525" s="63"/>
      <c r="P525" s="63"/>
      <c r="Q525" s="63"/>
      <c r="R525" s="63"/>
      <c r="S525" s="63"/>
      <c r="T525" s="64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T525" s="16" t="s">
        <v>148</v>
      </c>
      <c r="AU525" s="16" t="s">
        <v>85</v>
      </c>
    </row>
    <row r="526" spans="1:65" s="2" customFormat="1" ht="24.2" customHeight="1">
      <c r="A526" s="33"/>
      <c r="B526" s="34"/>
      <c r="C526" s="186" t="s">
        <v>1227</v>
      </c>
      <c r="D526" s="186" t="s">
        <v>150</v>
      </c>
      <c r="E526" s="187" t="s">
        <v>1228</v>
      </c>
      <c r="F526" s="188" t="s">
        <v>1229</v>
      </c>
      <c r="G526" s="189" t="s">
        <v>157</v>
      </c>
      <c r="H526" s="190">
        <v>3.85</v>
      </c>
      <c r="I526" s="191"/>
      <c r="J526" s="192">
        <f>ROUND(I526*H526,2)</f>
        <v>0</v>
      </c>
      <c r="K526" s="188" t="s">
        <v>145</v>
      </c>
      <c r="L526" s="193"/>
      <c r="M526" s="194" t="s">
        <v>20</v>
      </c>
      <c r="N526" s="195" t="s">
        <v>46</v>
      </c>
      <c r="O526" s="63"/>
      <c r="P526" s="177">
        <f>O526*H526</f>
        <v>0</v>
      </c>
      <c r="Q526" s="177">
        <v>1.2E-2</v>
      </c>
      <c r="R526" s="177">
        <f>Q526*H526</f>
        <v>4.6200000000000005E-2</v>
      </c>
      <c r="S526" s="177">
        <v>0</v>
      </c>
      <c r="T526" s="178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79" t="s">
        <v>298</v>
      </c>
      <c r="AT526" s="179" t="s">
        <v>150</v>
      </c>
      <c r="AU526" s="179" t="s">
        <v>85</v>
      </c>
      <c r="AY526" s="16" t="s">
        <v>138</v>
      </c>
      <c r="BE526" s="180">
        <f>IF(N526="základní",J526,0)</f>
        <v>0</v>
      </c>
      <c r="BF526" s="180">
        <f>IF(N526="snížená",J526,0)</f>
        <v>0</v>
      </c>
      <c r="BG526" s="180">
        <f>IF(N526="zákl. přenesená",J526,0)</f>
        <v>0</v>
      </c>
      <c r="BH526" s="180">
        <f>IF(N526="sníž. přenesená",J526,0)</f>
        <v>0</v>
      </c>
      <c r="BI526" s="180">
        <f>IF(N526="nulová",J526,0)</f>
        <v>0</v>
      </c>
      <c r="BJ526" s="16" t="s">
        <v>83</v>
      </c>
      <c r="BK526" s="180">
        <f>ROUND(I526*H526,2)</f>
        <v>0</v>
      </c>
      <c r="BL526" s="16" t="s">
        <v>219</v>
      </c>
      <c r="BM526" s="179" t="s">
        <v>1230</v>
      </c>
    </row>
    <row r="527" spans="1:65" s="2" customFormat="1" ht="33" customHeight="1">
      <c r="A527" s="33"/>
      <c r="B527" s="34"/>
      <c r="C527" s="168" t="s">
        <v>1231</v>
      </c>
      <c r="D527" s="168" t="s">
        <v>141</v>
      </c>
      <c r="E527" s="169" t="s">
        <v>1232</v>
      </c>
      <c r="F527" s="170" t="s">
        <v>1233</v>
      </c>
      <c r="G527" s="171" t="s">
        <v>162</v>
      </c>
      <c r="H527" s="172">
        <v>16.920000000000002</v>
      </c>
      <c r="I527" s="173"/>
      <c r="J527" s="174">
        <f>ROUND(I527*H527,2)</f>
        <v>0</v>
      </c>
      <c r="K527" s="170" t="s">
        <v>145</v>
      </c>
      <c r="L527" s="38"/>
      <c r="M527" s="175" t="s">
        <v>20</v>
      </c>
      <c r="N527" s="176" t="s">
        <v>46</v>
      </c>
      <c r="O527" s="63"/>
      <c r="P527" s="177">
        <f>O527*H527</f>
        <v>0</v>
      </c>
      <c r="Q527" s="177">
        <v>2.0000000000000001E-4</v>
      </c>
      <c r="R527" s="177">
        <f>Q527*H527</f>
        <v>3.3840000000000003E-3</v>
      </c>
      <c r="S527" s="177">
        <v>0</v>
      </c>
      <c r="T527" s="178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79" t="s">
        <v>219</v>
      </c>
      <c r="AT527" s="179" t="s">
        <v>141</v>
      </c>
      <c r="AU527" s="179" t="s">
        <v>85</v>
      </c>
      <c r="AY527" s="16" t="s">
        <v>138</v>
      </c>
      <c r="BE527" s="180">
        <f>IF(N527="základní",J527,0)</f>
        <v>0</v>
      </c>
      <c r="BF527" s="180">
        <f>IF(N527="snížená",J527,0)</f>
        <v>0</v>
      </c>
      <c r="BG527" s="180">
        <f>IF(N527="zákl. přenesená",J527,0)</f>
        <v>0</v>
      </c>
      <c r="BH527" s="180">
        <f>IF(N527="sníž. přenesená",J527,0)</f>
        <v>0</v>
      </c>
      <c r="BI527" s="180">
        <f>IF(N527="nulová",J527,0)</f>
        <v>0</v>
      </c>
      <c r="BJ527" s="16" t="s">
        <v>83</v>
      </c>
      <c r="BK527" s="180">
        <f>ROUND(I527*H527,2)</f>
        <v>0</v>
      </c>
      <c r="BL527" s="16" t="s">
        <v>219</v>
      </c>
      <c r="BM527" s="179" t="s">
        <v>1234</v>
      </c>
    </row>
    <row r="528" spans="1:65" s="2" customFormat="1" ht="11.25">
      <c r="A528" s="33"/>
      <c r="B528" s="34"/>
      <c r="C528" s="35"/>
      <c r="D528" s="181" t="s">
        <v>148</v>
      </c>
      <c r="E528" s="35"/>
      <c r="F528" s="182" t="s">
        <v>1235</v>
      </c>
      <c r="G528" s="35"/>
      <c r="H528" s="35"/>
      <c r="I528" s="183"/>
      <c r="J528" s="35"/>
      <c r="K528" s="35"/>
      <c r="L528" s="38"/>
      <c r="M528" s="184"/>
      <c r="N528" s="185"/>
      <c r="O528" s="63"/>
      <c r="P528" s="63"/>
      <c r="Q528" s="63"/>
      <c r="R528" s="63"/>
      <c r="S528" s="63"/>
      <c r="T528" s="64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T528" s="16" t="s">
        <v>148</v>
      </c>
      <c r="AU528" s="16" t="s">
        <v>85</v>
      </c>
    </row>
    <row r="529" spans="1:65" s="2" customFormat="1" ht="16.5" customHeight="1">
      <c r="A529" s="33"/>
      <c r="B529" s="34"/>
      <c r="C529" s="186" t="s">
        <v>1236</v>
      </c>
      <c r="D529" s="186" t="s">
        <v>150</v>
      </c>
      <c r="E529" s="187" t="s">
        <v>1237</v>
      </c>
      <c r="F529" s="188" t="s">
        <v>1238</v>
      </c>
      <c r="G529" s="189" t="s">
        <v>162</v>
      </c>
      <c r="H529" s="190">
        <v>19.457999999999998</v>
      </c>
      <c r="I529" s="191"/>
      <c r="J529" s="192">
        <f>ROUND(I529*H529,2)</f>
        <v>0</v>
      </c>
      <c r="K529" s="188" t="s">
        <v>145</v>
      </c>
      <c r="L529" s="193"/>
      <c r="M529" s="194" t="s">
        <v>20</v>
      </c>
      <c r="N529" s="195" t="s">
        <v>46</v>
      </c>
      <c r="O529" s="63"/>
      <c r="P529" s="177">
        <f>O529*H529</f>
        <v>0</v>
      </c>
      <c r="Q529" s="177">
        <v>3.2000000000000003E-4</v>
      </c>
      <c r="R529" s="177">
        <f>Q529*H529</f>
        <v>6.2265599999999999E-3</v>
      </c>
      <c r="S529" s="177">
        <v>0</v>
      </c>
      <c r="T529" s="178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79" t="s">
        <v>298</v>
      </c>
      <c r="AT529" s="179" t="s">
        <v>150</v>
      </c>
      <c r="AU529" s="179" t="s">
        <v>85</v>
      </c>
      <c r="AY529" s="16" t="s">
        <v>138</v>
      </c>
      <c r="BE529" s="180">
        <f>IF(N529="základní",J529,0)</f>
        <v>0</v>
      </c>
      <c r="BF529" s="180">
        <f>IF(N529="snížená",J529,0)</f>
        <v>0</v>
      </c>
      <c r="BG529" s="180">
        <f>IF(N529="zákl. přenesená",J529,0)</f>
        <v>0</v>
      </c>
      <c r="BH529" s="180">
        <f>IF(N529="sníž. přenesená",J529,0)</f>
        <v>0</v>
      </c>
      <c r="BI529" s="180">
        <f>IF(N529="nulová",J529,0)</f>
        <v>0</v>
      </c>
      <c r="BJ529" s="16" t="s">
        <v>83</v>
      </c>
      <c r="BK529" s="180">
        <f>ROUND(I529*H529,2)</f>
        <v>0</v>
      </c>
      <c r="BL529" s="16" t="s">
        <v>219</v>
      </c>
      <c r="BM529" s="179" t="s">
        <v>1239</v>
      </c>
    </row>
    <row r="530" spans="1:65" s="2" customFormat="1" ht="33" customHeight="1">
      <c r="A530" s="33"/>
      <c r="B530" s="34"/>
      <c r="C530" s="168" t="s">
        <v>1240</v>
      </c>
      <c r="D530" s="168" t="s">
        <v>141</v>
      </c>
      <c r="E530" s="169" t="s">
        <v>1241</v>
      </c>
      <c r="F530" s="170" t="s">
        <v>1242</v>
      </c>
      <c r="G530" s="171" t="s">
        <v>162</v>
      </c>
      <c r="H530" s="172">
        <v>16.75</v>
      </c>
      <c r="I530" s="173"/>
      <c r="J530" s="174">
        <f>ROUND(I530*H530,2)</f>
        <v>0</v>
      </c>
      <c r="K530" s="170" t="s">
        <v>145</v>
      </c>
      <c r="L530" s="38"/>
      <c r="M530" s="175" t="s">
        <v>20</v>
      </c>
      <c r="N530" s="176" t="s">
        <v>46</v>
      </c>
      <c r="O530" s="63"/>
      <c r="P530" s="177">
        <f>O530*H530</f>
        <v>0</v>
      </c>
      <c r="Q530" s="177">
        <v>1.8000000000000001E-4</v>
      </c>
      <c r="R530" s="177">
        <f>Q530*H530</f>
        <v>3.0150000000000003E-3</v>
      </c>
      <c r="S530" s="177">
        <v>0</v>
      </c>
      <c r="T530" s="178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79" t="s">
        <v>219</v>
      </c>
      <c r="AT530" s="179" t="s">
        <v>141</v>
      </c>
      <c r="AU530" s="179" t="s">
        <v>85</v>
      </c>
      <c r="AY530" s="16" t="s">
        <v>138</v>
      </c>
      <c r="BE530" s="180">
        <f>IF(N530="základní",J530,0)</f>
        <v>0</v>
      </c>
      <c r="BF530" s="180">
        <f>IF(N530="snížená",J530,0)</f>
        <v>0</v>
      </c>
      <c r="BG530" s="180">
        <f>IF(N530="zákl. přenesená",J530,0)</f>
        <v>0</v>
      </c>
      <c r="BH530" s="180">
        <f>IF(N530="sníž. přenesená",J530,0)</f>
        <v>0</v>
      </c>
      <c r="BI530" s="180">
        <f>IF(N530="nulová",J530,0)</f>
        <v>0</v>
      </c>
      <c r="BJ530" s="16" t="s">
        <v>83</v>
      </c>
      <c r="BK530" s="180">
        <f>ROUND(I530*H530,2)</f>
        <v>0</v>
      </c>
      <c r="BL530" s="16" t="s">
        <v>219</v>
      </c>
      <c r="BM530" s="179" t="s">
        <v>1243</v>
      </c>
    </row>
    <row r="531" spans="1:65" s="2" customFormat="1" ht="11.25">
      <c r="A531" s="33"/>
      <c r="B531" s="34"/>
      <c r="C531" s="35"/>
      <c r="D531" s="181" t="s">
        <v>148</v>
      </c>
      <c r="E531" s="35"/>
      <c r="F531" s="182" t="s">
        <v>1244</v>
      </c>
      <c r="G531" s="35"/>
      <c r="H531" s="35"/>
      <c r="I531" s="183"/>
      <c r="J531" s="35"/>
      <c r="K531" s="35"/>
      <c r="L531" s="38"/>
      <c r="M531" s="184"/>
      <c r="N531" s="185"/>
      <c r="O531" s="63"/>
      <c r="P531" s="63"/>
      <c r="Q531" s="63"/>
      <c r="R531" s="63"/>
      <c r="S531" s="63"/>
      <c r="T531" s="64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T531" s="16" t="s">
        <v>148</v>
      </c>
      <c r="AU531" s="16" t="s">
        <v>85</v>
      </c>
    </row>
    <row r="532" spans="1:65" s="2" customFormat="1" ht="16.5" customHeight="1">
      <c r="A532" s="33"/>
      <c r="B532" s="34"/>
      <c r="C532" s="186" t="s">
        <v>1245</v>
      </c>
      <c r="D532" s="186" t="s">
        <v>150</v>
      </c>
      <c r="E532" s="187" t="s">
        <v>1246</v>
      </c>
      <c r="F532" s="188" t="s">
        <v>1247</v>
      </c>
      <c r="G532" s="189" t="s">
        <v>162</v>
      </c>
      <c r="H532" s="190">
        <v>19.263000000000002</v>
      </c>
      <c r="I532" s="191"/>
      <c r="J532" s="192">
        <f>ROUND(I532*H532,2)</f>
        <v>0</v>
      </c>
      <c r="K532" s="188" t="s">
        <v>145</v>
      </c>
      <c r="L532" s="193"/>
      <c r="M532" s="194" t="s">
        <v>20</v>
      </c>
      <c r="N532" s="195" t="s">
        <v>46</v>
      </c>
      <c r="O532" s="63"/>
      <c r="P532" s="177">
        <f>O532*H532</f>
        <v>0</v>
      </c>
      <c r="Q532" s="177">
        <v>3.2000000000000003E-4</v>
      </c>
      <c r="R532" s="177">
        <f>Q532*H532</f>
        <v>6.164160000000001E-3</v>
      </c>
      <c r="S532" s="177">
        <v>0</v>
      </c>
      <c r="T532" s="178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79" t="s">
        <v>298</v>
      </c>
      <c r="AT532" s="179" t="s">
        <v>150</v>
      </c>
      <c r="AU532" s="179" t="s">
        <v>85</v>
      </c>
      <c r="AY532" s="16" t="s">
        <v>138</v>
      </c>
      <c r="BE532" s="180">
        <f>IF(N532="základní",J532,0)</f>
        <v>0</v>
      </c>
      <c r="BF532" s="180">
        <f>IF(N532="snížená",J532,0)</f>
        <v>0</v>
      </c>
      <c r="BG532" s="180">
        <f>IF(N532="zákl. přenesená",J532,0)</f>
        <v>0</v>
      </c>
      <c r="BH532" s="180">
        <f>IF(N532="sníž. přenesená",J532,0)</f>
        <v>0</v>
      </c>
      <c r="BI532" s="180">
        <f>IF(N532="nulová",J532,0)</f>
        <v>0</v>
      </c>
      <c r="BJ532" s="16" t="s">
        <v>83</v>
      </c>
      <c r="BK532" s="180">
        <f>ROUND(I532*H532,2)</f>
        <v>0</v>
      </c>
      <c r="BL532" s="16" t="s">
        <v>219</v>
      </c>
      <c r="BM532" s="179" t="s">
        <v>1248</v>
      </c>
    </row>
    <row r="533" spans="1:65" s="2" customFormat="1" ht="24.2" customHeight="1">
      <c r="A533" s="33"/>
      <c r="B533" s="34"/>
      <c r="C533" s="168" t="s">
        <v>1249</v>
      </c>
      <c r="D533" s="168" t="s">
        <v>141</v>
      </c>
      <c r="E533" s="169" t="s">
        <v>1250</v>
      </c>
      <c r="F533" s="170" t="s">
        <v>1251</v>
      </c>
      <c r="G533" s="171" t="s">
        <v>162</v>
      </c>
      <c r="H533" s="172">
        <v>28.2</v>
      </c>
      <c r="I533" s="173"/>
      <c r="J533" s="174">
        <f>ROUND(I533*H533,2)</f>
        <v>0</v>
      </c>
      <c r="K533" s="170" t="s">
        <v>145</v>
      </c>
      <c r="L533" s="38"/>
      <c r="M533" s="175" t="s">
        <v>20</v>
      </c>
      <c r="N533" s="176" t="s">
        <v>46</v>
      </c>
      <c r="O533" s="63"/>
      <c r="P533" s="177">
        <f>O533*H533</f>
        <v>0</v>
      </c>
      <c r="Q533" s="177">
        <v>9.0000000000000006E-5</v>
      </c>
      <c r="R533" s="177">
        <f>Q533*H533</f>
        <v>2.5379999999999999E-3</v>
      </c>
      <c r="S533" s="177">
        <v>0</v>
      </c>
      <c r="T533" s="178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79" t="s">
        <v>219</v>
      </c>
      <c r="AT533" s="179" t="s">
        <v>141</v>
      </c>
      <c r="AU533" s="179" t="s">
        <v>85</v>
      </c>
      <c r="AY533" s="16" t="s">
        <v>138</v>
      </c>
      <c r="BE533" s="180">
        <f>IF(N533="základní",J533,0)</f>
        <v>0</v>
      </c>
      <c r="BF533" s="180">
        <f>IF(N533="snížená",J533,0)</f>
        <v>0</v>
      </c>
      <c r="BG533" s="180">
        <f>IF(N533="zákl. přenesená",J533,0)</f>
        <v>0</v>
      </c>
      <c r="BH533" s="180">
        <f>IF(N533="sníž. přenesená",J533,0)</f>
        <v>0</v>
      </c>
      <c r="BI533" s="180">
        <f>IF(N533="nulová",J533,0)</f>
        <v>0</v>
      </c>
      <c r="BJ533" s="16" t="s">
        <v>83</v>
      </c>
      <c r="BK533" s="180">
        <f>ROUND(I533*H533,2)</f>
        <v>0</v>
      </c>
      <c r="BL533" s="16" t="s">
        <v>219</v>
      </c>
      <c r="BM533" s="179" t="s">
        <v>1252</v>
      </c>
    </row>
    <row r="534" spans="1:65" s="2" customFormat="1" ht="11.25">
      <c r="A534" s="33"/>
      <c r="B534" s="34"/>
      <c r="C534" s="35"/>
      <c r="D534" s="181" t="s">
        <v>148</v>
      </c>
      <c r="E534" s="35"/>
      <c r="F534" s="182" t="s">
        <v>1253</v>
      </c>
      <c r="G534" s="35"/>
      <c r="H534" s="35"/>
      <c r="I534" s="183"/>
      <c r="J534" s="35"/>
      <c r="K534" s="35"/>
      <c r="L534" s="38"/>
      <c r="M534" s="184"/>
      <c r="N534" s="185"/>
      <c r="O534" s="63"/>
      <c r="P534" s="63"/>
      <c r="Q534" s="63"/>
      <c r="R534" s="63"/>
      <c r="S534" s="63"/>
      <c r="T534" s="64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T534" s="16" t="s">
        <v>148</v>
      </c>
      <c r="AU534" s="16" t="s">
        <v>85</v>
      </c>
    </row>
    <row r="535" spans="1:65" s="2" customFormat="1" ht="24.2" customHeight="1">
      <c r="A535" s="33"/>
      <c r="B535" s="34"/>
      <c r="C535" s="168" t="s">
        <v>1254</v>
      </c>
      <c r="D535" s="168" t="s">
        <v>141</v>
      </c>
      <c r="E535" s="169" t="s">
        <v>1255</v>
      </c>
      <c r="F535" s="170" t="s">
        <v>1256</v>
      </c>
      <c r="G535" s="171" t="s">
        <v>212</v>
      </c>
      <c r="H535" s="172">
        <v>18</v>
      </c>
      <c r="I535" s="173"/>
      <c r="J535" s="174">
        <f>ROUND(I535*H535,2)</f>
        <v>0</v>
      </c>
      <c r="K535" s="170" t="s">
        <v>145</v>
      </c>
      <c r="L535" s="38"/>
      <c r="M535" s="175" t="s">
        <v>20</v>
      </c>
      <c r="N535" s="176" t="s">
        <v>46</v>
      </c>
      <c r="O535" s="63"/>
      <c r="P535" s="177">
        <f>O535*H535</f>
        <v>0</v>
      </c>
      <c r="Q535" s="177">
        <v>0</v>
      </c>
      <c r="R535" s="177">
        <f>Q535*H535</f>
        <v>0</v>
      </c>
      <c r="S535" s="177">
        <v>0</v>
      </c>
      <c r="T535" s="178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79" t="s">
        <v>219</v>
      </c>
      <c r="AT535" s="179" t="s">
        <v>141</v>
      </c>
      <c r="AU535" s="179" t="s">
        <v>85</v>
      </c>
      <c r="AY535" s="16" t="s">
        <v>138</v>
      </c>
      <c r="BE535" s="180">
        <f>IF(N535="základní",J535,0)</f>
        <v>0</v>
      </c>
      <c r="BF535" s="180">
        <f>IF(N535="snížená",J535,0)</f>
        <v>0</v>
      </c>
      <c r="BG535" s="180">
        <f>IF(N535="zákl. přenesená",J535,0)</f>
        <v>0</v>
      </c>
      <c r="BH535" s="180">
        <f>IF(N535="sníž. přenesená",J535,0)</f>
        <v>0</v>
      </c>
      <c r="BI535" s="180">
        <f>IF(N535="nulová",J535,0)</f>
        <v>0</v>
      </c>
      <c r="BJ535" s="16" t="s">
        <v>83</v>
      </c>
      <c r="BK535" s="180">
        <f>ROUND(I535*H535,2)</f>
        <v>0</v>
      </c>
      <c r="BL535" s="16" t="s">
        <v>219</v>
      </c>
      <c r="BM535" s="179" t="s">
        <v>1257</v>
      </c>
    </row>
    <row r="536" spans="1:65" s="2" customFormat="1" ht="11.25">
      <c r="A536" s="33"/>
      <c r="B536" s="34"/>
      <c r="C536" s="35"/>
      <c r="D536" s="181" t="s">
        <v>148</v>
      </c>
      <c r="E536" s="35"/>
      <c r="F536" s="182" t="s">
        <v>1258</v>
      </c>
      <c r="G536" s="35"/>
      <c r="H536" s="35"/>
      <c r="I536" s="183"/>
      <c r="J536" s="35"/>
      <c r="K536" s="35"/>
      <c r="L536" s="38"/>
      <c r="M536" s="184"/>
      <c r="N536" s="185"/>
      <c r="O536" s="63"/>
      <c r="P536" s="63"/>
      <c r="Q536" s="63"/>
      <c r="R536" s="63"/>
      <c r="S536" s="63"/>
      <c r="T536" s="64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T536" s="16" t="s">
        <v>148</v>
      </c>
      <c r="AU536" s="16" t="s">
        <v>85</v>
      </c>
    </row>
    <row r="537" spans="1:65" s="2" customFormat="1" ht="24.2" customHeight="1">
      <c r="A537" s="33"/>
      <c r="B537" s="34"/>
      <c r="C537" s="168" t="s">
        <v>1259</v>
      </c>
      <c r="D537" s="168" t="s">
        <v>141</v>
      </c>
      <c r="E537" s="169" t="s">
        <v>1260</v>
      </c>
      <c r="F537" s="170" t="s">
        <v>1261</v>
      </c>
      <c r="G537" s="171" t="s">
        <v>212</v>
      </c>
      <c r="H537" s="172">
        <v>30</v>
      </c>
      <c r="I537" s="173"/>
      <c r="J537" s="174">
        <f>ROUND(I537*H537,2)</f>
        <v>0</v>
      </c>
      <c r="K537" s="170" t="s">
        <v>145</v>
      </c>
      <c r="L537" s="38"/>
      <c r="M537" s="175" t="s">
        <v>20</v>
      </c>
      <c r="N537" s="176" t="s">
        <v>46</v>
      </c>
      <c r="O537" s="63"/>
      <c r="P537" s="177">
        <f>O537*H537</f>
        <v>0</v>
      </c>
      <c r="Q537" s="177">
        <v>0</v>
      </c>
      <c r="R537" s="177">
        <f>Q537*H537</f>
        <v>0</v>
      </c>
      <c r="S537" s="177">
        <v>0</v>
      </c>
      <c r="T537" s="178">
        <f>S537*H537</f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79" t="s">
        <v>219</v>
      </c>
      <c r="AT537" s="179" t="s">
        <v>141</v>
      </c>
      <c r="AU537" s="179" t="s">
        <v>85</v>
      </c>
      <c r="AY537" s="16" t="s">
        <v>138</v>
      </c>
      <c r="BE537" s="180">
        <f>IF(N537="základní",J537,0)</f>
        <v>0</v>
      </c>
      <c r="BF537" s="180">
        <f>IF(N537="snížená",J537,0)</f>
        <v>0</v>
      </c>
      <c r="BG537" s="180">
        <f>IF(N537="zákl. přenesená",J537,0)</f>
        <v>0</v>
      </c>
      <c r="BH537" s="180">
        <f>IF(N537="sníž. přenesená",J537,0)</f>
        <v>0</v>
      </c>
      <c r="BI537" s="180">
        <f>IF(N537="nulová",J537,0)</f>
        <v>0</v>
      </c>
      <c r="BJ537" s="16" t="s">
        <v>83</v>
      </c>
      <c r="BK537" s="180">
        <f>ROUND(I537*H537,2)</f>
        <v>0</v>
      </c>
      <c r="BL537" s="16" t="s">
        <v>219</v>
      </c>
      <c r="BM537" s="179" t="s">
        <v>1262</v>
      </c>
    </row>
    <row r="538" spans="1:65" s="2" customFormat="1" ht="11.25">
      <c r="A538" s="33"/>
      <c r="B538" s="34"/>
      <c r="C538" s="35"/>
      <c r="D538" s="181" t="s">
        <v>148</v>
      </c>
      <c r="E538" s="35"/>
      <c r="F538" s="182" t="s">
        <v>1263</v>
      </c>
      <c r="G538" s="35"/>
      <c r="H538" s="35"/>
      <c r="I538" s="183"/>
      <c r="J538" s="35"/>
      <c r="K538" s="35"/>
      <c r="L538" s="38"/>
      <c r="M538" s="184"/>
      <c r="N538" s="185"/>
      <c r="O538" s="63"/>
      <c r="P538" s="63"/>
      <c r="Q538" s="63"/>
      <c r="R538" s="63"/>
      <c r="S538" s="63"/>
      <c r="T538" s="64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T538" s="16" t="s">
        <v>148</v>
      </c>
      <c r="AU538" s="16" t="s">
        <v>85</v>
      </c>
    </row>
    <row r="539" spans="1:65" s="2" customFormat="1" ht="24.2" customHeight="1">
      <c r="A539" s="33"/>
      <c r="B539" s="34"/>
      <c r="C539" s="168" t="s">
        <v>1264</v>
      </c>
      <c r="D539" s="168" t="s">
        <v>141</v>
      </c>
      <c r="E539" s="169" t="s">
        <v>1265</v>
      </c>
      <c r="F539" s="170" t="s">
        <v>1266</v>
      </c>
      <c r="G539" s="171" t="s">
        <v>212</v>
      </c>
      <c r="H539" s="172">
        <v>3</v>
      </c>
      <c r="I539" s="173"/>
      <c r="J539" s="174">
        <f>ROUND(I539*H539,2)</f>
        <v>0</v>
      </c>
      <c r="K539" s="170" t="s">
        <v>145</v>
      </c>
      <c r="L539" s="38"/>
      <c r="M539" s="175" t="s">
        <v>20</v>
      </c>
      <c r="N539" s="176" t="s">
        <v>46</v>
      </c>
      <c r="O539" s="63"/>
      <c r="P539" s="177">
        <f>O539*H539</f>
        <v>0</v>
      </c>
      <c r="Q539" s="177">
        <v>0</v>
      </c>
      <c r="R539" s="177">
        <f>Q539*H539</f>
        <v>0</v>
      </c>
      <c r="S539" s="177">
        <v>0</v>
      </c>
      <c r="T539" s="178">
        <f>S539*H539</f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79" t="s">
        <v>219</v>
      </c>
      <c r="AT539" s="179" t="s">
        <v>141</v>
      </c>
      <c r="AU539" s="179" t="s">
        <v>85</v>
      </c>
      <c r="AY539" s="16" t="s">
        <v>138</v>
      </c>
      <c r="BE539" s="180">
        <f>IF(N539="základní",J539,0)</f>
        <v>0</v>
      </c>
      <c r="BF539" s="180">
        <f>IF(N539="snížená",J539,0)</f>
        <v>0</v>
      </c>
      <c r="BG539" s="180">
        <f>IF(N539="zákl. přenesená",J539,0)</f>
        <v>0</v>
      </c>
      <c r="BH539" s="180">
        <f>IF(N539="sníž. přenesená",J539,0)</f>
        <v>0</v>
      </c>
      <c r="BI539" s="180">
        <f>IF(N539="nulová",J539,0)</f>
        <v>0</v>
      </c>
      <c r="BJ539" s="16" t="s">
        <v>83</v>
      </c>
      <c r="BK539" s="180">
        <f>ROUND(I539*H539,2)</f>
        <v>0</v>
      </c>
      <c r="BL539" s="16" t="s">
        <v>219</v>
      </c>
      <c r="BM539" s="179" t="s">
        <v>1267</v>
      </c>
    </row>
    <row r="540" spans="1:65" s="2" customFormat="1" ht="11.25">
      <c r="A540" s="33"/>
      <c r="B540" s="34"/>
      <c r="C540" s="35"/>
      <c r="D540" s="181" t="s">
        <v>148</v>
      </c>
      <c r="E540" s="35"/>
      <c r="F540" s="182" t="s">
        <v>1268</v>
      </c>
      <c r="G540" s="35"/>
      <c r="H540" s="35"/>
      <c r="I540" s="183"/>
      <c r="J540" s="35"/>
      <c r="K540" s="35"/>
      <c r="L540" s="38"/>
      <c r="M540" s="184"/>
      <c r="N540" s="185"/>
      <c r="O540" s="63"/>
      <c r="P540" s="63"/>
      <c r="Q540" s="63"/>
      <c r="R540" s="63"/>
      <c r="S540" s="63"/>
      <c r="T540" s="64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T540" s="16" t="s">
        <v>148</v>
      </c>
      <c r="AU540" s="16" t="s">
        <v>85</v>
      </c>
    </row>
    <row r="541" spans="1:65" s="2" customFormat="1" ht="55.5" customHeight="1">
      <c r="A541" s="33"/>
      <c r="B541" s="34"/>
      <c r="C541" s="168" t="s">
        <v>1269</v>
      </c>
      <c r="D541" s="168" t="s">
        <v>141</v>
      </c>
      <c r="E541" s="169" t="s">
        <v>1270</v>
      </c>
      <c r="F541" s="170" t="s">
        <v>1271</v>
      </c>
      <c r="G541" s="171" t="s">
        <v>144</v>
      </c>
      <c r="H541" s="172">
        <v>2.0819999999999999</v>
      </c>
      <c r="I541" s="173"/>
      <c r="J541" s="174">
        <f>ROUND(I541*H541,2)</f>
        <v>0</v>
      </c>
      <c r="K541" s="170" t="s">
        <v>145</v>
      </c>
      <c r="L541" s="38"/>
      <c r="M541" s="175" t="s">
        <v>20</v>
      </c>
      <c r="N541" s="176" t="s">
        <v>46</v>
      </c>
      <c r="O541" s="63"/>
      <c r="P541" s="177">
        <f>O541*H541</f>
        <v>0</v>
      </c>
      <c r="Q541" s="177">
        <v>0</v>
      </c>
      <c r="R541" s="177">
        <f>Q541*H541</f>
        <v>0</v>
      </c>
      <c r="S541" s="177">
        <v>0</v>
      </c>
      <c r="T541" s="17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79" t="s">
        <v>219</v>
      </c>
      <c r="AT541" s="179" t="s">
        <v>141</v>
      </c>
      <c r="AU541" s="179" t="s">
        <v>85</v>
      </c>
      <c r="AY541" s="16" t="s">
        <v>138</v>
      </c>
      <c r="BE541" s="180">
        <f>IF(N541="základní",J541,0)</f>
        <v>0</v>
      </c>
      <c r="BF541" s="180">
        <f>IF(N541="snížená",J541,0)</f>
        <v>0</v>
      </c>
      <c r="BG541" s="180">
        <f>IF(N541="zákl. přenesená",J541,0)</f>
        <v>0</v>
      </c>
      <c r="BH541" s="180">
        <f>IF(N541="sníž. přenesená",J541,0)</f>
        <v>0</v>
      </c>
      <c r="BI541" s="180">
        <f>IF(N541="nulová",J541,0)</f>
        <v>0</v>
      </c>
      <c r="BJ541" s="16" t="s">
        <v>83</v>
      </c>
      <c r="BK541" s="180">
        <f>ROUND(I541*H541,2)</f>
        <v>0</v>
      </c>
      <c r="BL541" s="16" t="s">
        <v>219</v>
      </c>
      <c r="BM541" s="179" t="s">
        <v>1272</v>
      </c>
    </row>
    <row r="542" spans="1:65" s="2" customFormat="1" ht="11.25">
      <c r="A542" s="33"/>
      <c r="B542" s="34"/>
      <c r="C542" s="35"/>
      <c r="D542" s="181" t="s">
        <v>148</v>
      </c>
      <c r="E542" s="35"/>
      <c r="F542" s="182" t="s">
        <v>1273</v>
      </c>
      <c r="G542" s="35"/>
      <c r="H542" s="35"/>
      <c r="I542" s="183"/>
      <c r="J542" s="35"/>
      <c r="K542" s="35"/>
      <c r="L542" s="38"/>
      <c r="M542" s="184"/>
      <c r="N542" s="185"/>
      <c r="O542" s="63"/>
      <c r="P542" s="63"/>
      <c r="Q542" s="63"/>
      <c r="R542" s="63"/>
      <c r="S542" s="63"/>
      <c r="T542" s="64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T542" s="16" t="s">
        <v>148</v>
      </c>
      <c r="AU542" s="16" t="s">
        <v>85</v>
      </c>
    </row>
    <row r="543" spans="1:65" s="12" customFormat="1" ht="22.9" customHeight="1">
      <c r="B543" s="152"/>
      <c r="C543" s="153"/>
      <c r="D543" s="154" t="s">
        <v>74</v>
      </c>
      <c r="E543" s="166" t="s">
        <v>1274</v>
      </c>
      <c r="F543" s="166" t="s">
        <v>1275</v>
      </c>
      <c r="G543" s="153"/>
      <c r="H543" s="153"/>
      <c r="I543" s="156"/>
      <c r="J543" s="167">
        <f>BK543</f>
        <v>0</v>
      </c>
      <c r="K543" s="153"/>
      <c r="L543" s="158"/>
      <c r="M543" s="159"/>
      <c r="N543" s="160"/>
      <c r="O543" s="160"/>
      <c r="P543" s="161">
        <f>SUM(P544:P555)</f>
        <v>0</v>
      </c>
      <c r="Q543" s="160"/>
      <c r="R543" s="161">
        <f>SUM(R544:R555)</f>
        <v>3.2569800000000005E-3</v>
      </c>
      <c r="S543" s="160"/>
      <c r="T543" s="162">
        <f>SUM(T544:T555)</f>
        <v>0</v>
      </c>
      <c r="AR543" s="163" t="s">
        <v>85</v>
      </c>
      <c r="AT543" s="164" t="s">
        <v>74</v>
      </c>
      <c r="AU543" s="164" t="s">
        <v>83</v>
      </c>
      <c r="AY543" s="163" t="s">
        <v>138</v>
      </c>
      <c r="BK543" s="165">
        <f>SUM(BK544:BK555)</f>
        <v>0</v>
      </c>
    </row>
    <row r="544" spans="1:65" s="2" customFormat="1" ht="24.2" customHeight="1">
      <c r="A544" s="33"/>
      <c r="B544" s="34"/>
      <c r="C544" s="168" t="s">
        <v>1276</v>
      </c>
      <c r="D544" s="168" t="s">
        <v>141</v>
      </c>
      <c r="E544" s="169" t="s">
        <v>1277</v>
      </c>
      <c r="F544" s="170" t="s">
        <v>1278</v>
      </c>
      <c r="G544" s="171" t="s">
        <v>157</v>
      </c>
      <c r="H544" s="172">
        <v>0.4</v>
      </c>
      <c r="I544" s="173"/>
      <c r="J544" s="174">
        <f>ROUND(I544*H544,2)</f>
        <v>0</v>
      </c>
      <c r="K544" s="170" t="s">
        <v>145</v>
      </c>
      <c r="L544" s="38"/>
      <c r="M544" s="175" t="s">
        <v>20</v>
      </c>
      <c r="N544" s="176" t="s">
        <v>46</v>
      </c>
      <c r="O544" s="63"/>
      <c r="P544" s="177">
        <f>O544*H544</f>
        <v>0</v>
      </c>
      <c r="Q544" s="177">
        <v>2.1000000000000001E-4</v>
      </c>
      <c r="R544" s="177">
        <f>Q544*H544</f>
        <v>8.4000000000000009E-5</v>
      </c>
      <c r="S544" s="177">
        <v>0</v>
      </c>
      <c r="T544" s="178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79" t="s">
        <v>219</v>
      </c>
      <c r="AT544" s="179" t="s">
        <v>141</v>
      </c>
      <c r="AU544" s="179" t="s">
        <v>85</v>
      </c>
      <c r="AY544" s="16" t="s">
        <v>138</v>
      </c>
      <c r="BE544" s="180">
        <f>IF(N544="základní",J544,0)</f>
        <v>0</v>
      </c>
      <c r="BF544" s="180">
        <f>IF(N544="snížená",J544,0)</f>
        <v>0</v>
      </c>
      <c r="BG544" s="180">
        <f>IF(N544="zákl. přenesená",J544,0)</f>
        <v>0</v>
      </c>
      <c r="BH544" s="180">
        <f>IF(N544="sníž. přenesená",J544,0)</f>
        <v>0</v>
      </c>
      <c r="BI544" s="180">
        <f>IF(N544="nulová",J544,0)</f>
        <v>0</v>
      </c>
      <c r="BJ544" s="16" t="s">
        <v>83</v>
      </c>
      <c r="BK544" s="180">
        <f>ROUND(I544*H544,2)</f>
        <v>0</v>
      </c>
      <c r="BL544" s="16" t="s">
        <v>219</v>
      </c>
      <c r="BM544" s="179" t="s">
        <v>1279</v>
      </c>
    </row>
    <row r="545" spans="1:65" s="2" customFormat="1" ht="11.25">
      <c r="A545" s="33"/>
      <c r="B545" s="34"/>
      <c r="C545" s="35"/>
      <c r="D545" s="181" t="s">
        <v>148</v>
      </c>
      <c r="E545" s="35"/>
      <c r="F545" s="182" t="s">
        <v>1280</v>
      </c>
      <c r="G545" s="35"/>
      <c r="H545" s="35"/>
      <c r="I545" s="183"/>
      <c r="J545" s="35"/>
      <c r="K545" s="35"/>
      <c r="L545" s="38"/>
      <c r="M545" s="184"/>
      <c r="N545" s="185"/>
      <c r="O545" s="63"/>
      <c r="P545" s="63"/>
      <c r="Q545" s="63"/>
      <c r="R545" s="63"/>
      <c r="S545" s="63"/>
      <c r="T545" s="64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T545" s="16" t="s">
        <v>148</v>
      </c>
      <c r="AU545" s="16" t="s">
        <v>85</v>
      </c>
    </row>
    <row r="546" spans="1:65" s="2" customFormat="1" ht="37.9" customHeight="1">
      <c r="A546" s="33"/>
      <c r="B546" s="34"/>
      <c r="C546" s="168" t="s">
        <v>1281</v>
      </c>
      <c r="D546" s="168" t="s">
        <v>141</v>
      </c>
      <c r="E546" s="169" t="s">
        <v>1282</v>
      </c>
      <c r="F546" s="170" t="s">
        <v>1283</v>
      </c>
      <c r="G546" s="171" t="s">
        <v>157</v>
      </c>
      <c r="H546" s="172">
        <v>5.282</v>
      </c>
      <c r="I546" s="173"/>
      <c r="J546" s="174">
        <f>ROUND(I546*H546,2)</f>
        <v>0</v>
      </c>
      <c r="K546" s="170" t="s">
        <v>145</v>
      </c>
      <c r="L546" s="38"/>
      <c r="M546" s="175" t="s">
        <v>20</v>
      </c>
      <c r="N546" s="176" t="s">
        <v>46</v>
      </c>
      <c r="O546" s="63"/>
      <c r="P546" s="177">
        <f>O546*H546</f>
        <v>0</v>
      </c>
      <c r="Q546" s="177">
        <v>6.9999999999999994E-5</v>
      </c>
      <c r="R546" s="177">
        <f>Q546*H546</f>
        <v>3.6973999999999997E-4</v>
      </c>
      <c r="S546" s="177">
        <v>0</v>
      </c>
      <c r="T546" s="178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79" t="s">
        <v>219</v>
      </c>
      <c r="AT546" s="179" t="s">
        <v>141</v>
      </c>
      <c r="AU546" s="179" t="s">
        <v>85</v>
      </c>
      <c r="AY546" s="16" t="s">
        <v>138</v>
      </c>
      <c r="BE546" s="180">
        <f>IF(N546="základní",J546,0)</f>
        <v>0</v>
      </c>
      <c r="BF546" s="180">
        <f>IF(N546="snížená",J546,0)</f>
        <v>0</v>
      </c>
      <c r="BG546" s="180">
        <f>IF(N546="zákl. přenesená",J546,0)</f>
        <v>0</v>
      </c>
      <c r="BH546" s="180">
        <f>IF(N546="sníž. přenesená",J546,0)</f>
        <v>0</v>
      </c>
      <c r="BI546" s="180">
        <f>IF(N546="nulová",J546,0)</f>
        <v>0</v>
      </c>
      <c r="BJ546" s="16" t="s">
        <v>83</v>
      </c>
      <c r="BK546" s="180">
        <f>ROUND(I546*H546,2)</f>
        <v>0</v>
      </c>
      <c r="BL546" s="16" t="s">
        <v>219</v>
      </c>
      <c r="BM546" s="179" t="s">
        <v>1284</v>
      </c>
    </row>
    <row r="547" spans="1:65" s="2" customFormat="1" ht="11.25">
      <c r="A547" s="33"/>
      <c r="B547" s="34"/>
      <c r="C547" s="35"/>
      <c r="D547" s="181" t="s">
        <v>148</v>
      </c>
      <c r="E547" s="35"/>
      <c r="F547" s="182" t="s">
        <v>1285</v>
      </c>
      <c r="G547" s="35"/>
      <c r="H547" s="35"/>
      <c r="I547" s="183"/>
      <c r="J547" s="35"/>
      <c r="K547" s="35"/>
      <c r="L547" s="38"/>
      <c r="M547" s="184"/>
      <c r="N547" s="185"/>
      <c r="O547" s="63"/>
      <c r="P547" s="63"/>
      <c r="Q547" s="63"/>
      <c r="R547" s="63"/>
      <c r="S547" s="63"/>
      <c r="T547" s="64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T547" s="16" t="s">
        <v>148</v>
      </c>
      <c r="AU547" s="16" t="s">
        <v>85</v>
      </c>
    </row>
    <row r="548" spans="1:65" s="2" customFormat="1" ht="24.2" customHeight="1">
      <c r="A548" s="33"/>
      <c r="B548" s="34"/>
      <c r="C548" s="168" t="s">
        <v>1286</v>
      </c>
      <c r="D548" s="168" t="s">
        <v>141</v>
      </c>
      <c r="E548" s="169" t="s">
        <v>1287</v>
      </c>
      <c r="F548" s="170" t="s">
        <v>1288</v>
      </c>
      <c r="G548" s="171" t="s">
        <v>157</v>
      </c>
      <c r="H548" s="172">
        <v>5.282</v>
      </c>
      <c r="I548" s="173"/>
      <c r="J548" s="174">
        <f>ROUND(I548*H548,2)</f>
        <v>0</v>
      </c>
      <c r="K548" s="170" t="s">
        <v>145</v>
      </c>
      <c r="L548" s="38"/>
      <c r="M548" s="175" t="s">
        <v>20</v>
      </c>
      <c r="N548" s="176" t="s">
        <v>46</v>
      </c>
      <c r="O548" s="63"/>
      <c r="P548" s="177">
        <f>O548*H548</f>
        <v>0</v>
      </c>
      <c r="Q548" s="177">
        <v>0</v>
      </c>
      <c r="R548" s="177">
        <f>Q548*H548</f>
        <v>0</v>
      </c>
      <c r="S548" s="177">
        <v>0</v>
      </c>
      <c r="T548" s="178">
        <f>S548*H548</f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79" t="s">
        <v>219</v>
      </c>
      <c r="AT548" s="179" t="s">
        <v>141</v>
      </c>
      <c r="AU548" s="179" t="s">
        <v>85</v>
      </c>
      <c r="AY548" s="16" t="s">
        <v>138</v>
      </c>
      <c r="BE548" s="180">
        <f>IF(N548="základní",J548,0)</f>
        <v>0</v>
      </c>
      <c r="BF548" s="180">
        <f>IF(N548="snížená",J548,0)</f>
        <v>0</v>
      </c>
      <c r="BG548" s="180">
        <f>IF(N548="zákl. přenesená",J548,0)</f>
        <v>0</v>
      </c>
      <c r="BH548" s="180">
        <f>IF(N548="sníž. přenesená",J548,0)</f>
        <v>0</v>
      </c>
      <c r="BI548" s="180">
        <f>IF(N548="nulová",J548,0)</f>
        <v>0</v>
      </c>
      <c r="BJ548" s="16" t="s">
        <v>83</v>
      </c>
      <c r="BK548" s="180">
        <f>ROUND(I548*H548,2)</f>
        <v>0</v>
      </c>
      <c r="BL548" s="16" t="s">
        <v>219</v>
      </c>
      <c r="BM548" s="179" t="s">
        <v>1289</v>
      </c>
    </row>
    <row r="549" spans="1:65" s="2" customFormat="1" ht="11.25">
      <c r="A549" s="33"/>
      <c r="B549" s="34"/>
      <c r="C549" s="35"/>
      <c r="D549" s="181" t="s">
        <v>148</v>
      </c>
      <c r="E549" s="35"/>
      <c r="F549" s="182" t="s">
        <v>1290</v>
      </c>
      <c r="G549" s="35"/>
      <c r="H549" s="35"/>
      <c r="I549" s="183"/>
      <c r="J549" s="35"/>
      <c r="K549" s="35"/>
      <c r="L549" s="38"/>
      <c r="M549" s="184"/>
      <c r="N549" s="185"/>
      <c r="O549" s="63"/>
      <c r="P549" s="63"/>
      <c r="Q549" s="63"/>
      <c r="R549" s="63"/>
      <c r="S549" s="63"/>
      <c r="T549" s="64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T549" s="16" t="s">
        <v>148</v>
      </c>
      <c r="AU549" s="16" t="s">
        <v>85</v>
      </c>
    </row>
    <row r="550" spans="1:65" s="2" customFormat="1" ht="24.2" customHeight="1">
      <c r="A550" s="33"/>
      <c r="B550" s="34"/>
      <c r="C550" s="168" t="s">
        <v>1291</v>
      </c>
      <c r="D550" s="168" t="s">
        <v>141</v>
      </c>
      <c r="E550" s="169" t="s">
        <v>1292</v>
      </c>
      <c r="F550" s="170" t="s">
        <v>1293</v>
      </c>
      <c r="G550" s="171" t="s">
        <v>157</v>
      </c>
      <c r="H550" s="172">
        <v>2.6680000000000001</v>
      </c>
      <c r="I550" s="173"/>
      <c r="J550" s="174">
        <f>ROUND(I550*H550,2)</f>
        <v>0</v>
      </c>
      <c r="K550" s="170" t="s">
        <v>145</v>
      </c>
      <c r="L550" s="38"/>
      <c r="M550" s="175" t="s">
        <v>20</v>
      </c>
      <c r="N550" s="176" t="s">
        <v>46</v>
      </c>
      <c r="O550" s="63"/>
      <c r="P550" s="177">
        <f>O550*H550</f>
        <v>0</v>
      </c>
      <c r="Q550" s="177">
        <v>0</v>
      </c>
      <c r="R550" s="177">
        <f>Q550*H550</f>
        <v>0</v>
      </c>
      <c r="S550" s="177">
        <v>0</v>
      </c>
      <c r="T550" s="178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79" t="s">
        <v>219</v>
      </c>
      <c r="AT550" s="179" t="s">
        <v>141</v>
      </c>
      <c r="AU550" s="179" t="s">
        <v>85</v>
      </c>
      <c r="AY550" s="16" t="s">
        <v>138</v>
      </c>
      <c r="BE550" s="180">
        <f>IF(N550="základní",J550,0)</f>
        <v>0</v>
      </c>
      <c r="BF550" s="180">
        <f>IF(N550="snížená",J550,0)</f>
        <v>0</v>
      </c>
      <c r="BG550" s="180">
        <f>IF(N550="zákl. přenesená",J550,0)</f>
        <v>0</v>
      </c>
      <c r="BH550" s="180">
        <f>IF(N550="sníž. přenesená",J550,0)</f>
        <v>0</v>
      </c>
      <c r="BI550" s="180">
        <f>IF(N550="nulová",J550,0)</f>
        <v>0</v>
      </c>
      <c r="BJ550" s="16" t="s">
        <v>83</v>
      </c>
      <c r="BK550" s="180">
        <f>ROUND(I550*H550,2)</f>
        <v>0</v>
      </c>
      <c r="BL550" s="16" t="s">
        <v>219</v>
      </c>
      <c r="BM550" s="179" t="s">
        <v>1294</v>
      </c>
    </row>
    <row r="551" spans="1:65" s="2" customFormat="1" ht="11.25">
      <c r="A551" s="33"/>
      <c r="B551" s="34"/>
      <c r="C551" s="35"/>
      <c r="D551" s="181" t="s">
        <v>148</v>
      </c>
      <c r="E551" s="35"/>
      <c r="F551" s="182" t="s">
        <v>1295</v>
      </c>
      <c r="G551" s="35"/>
      <c r="H551" s="35"/>
      <c r="I551" s="183"/>
      <c r="J551" s="35"/>
      <c r="K551" s="35"/>
      <c r="L551" s="38"/>
      <c r="M551" s="184"/>
      <c r="N551" s="185"/>
      <c r="O551" s="63"/>
      <c r="P551" s="63"/>
      <c r="Q551" s="63"/>
      <c r="R551" s="63"/>
      <c r="S551" s="63"/>
      <c r="T551" s="64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T551" s="16" t="s">
        <v>148</v>
      </c>
      <c r="AU551" s="16" t="s">
        <v>85</v>
      </c>
    </row>
    <row r="552" spans="1:65" s="2" customFormat="1" ht="24.2" customHeight="1">
      <c r="A552" s="33"/>
      <c r="B552" s="34"/>
      <c r="C552" s="168" t="s">
        <v>1296</v>
      </c>
      <c r="D552" s="168" t="s">
        <v>141</v>
      </c>
      <c r="E552" s="169" t="s">
        <v>1297</v>
      </c>
      <c r="F552" s="170" t="s">
        <v>1298</v>
      </c>
      <c r="G552" s="171" t="s">
        <v>157</v>
      </c>
      <c r="H552" s="172">
        <v>2.6680000000000001</v>
      </c>
      <c r="I552" s="173"/>
      <c r="J552" s="174">
        <f>ROUND(I552*H552,2)</f>
        <v>0</v>
      </c>
      <c r="K552" s="170" t="s">
        <v>145</v>
      </c>
      <c r="L552" s="38"/>
      <c r="M552" s="175" t="s">
        <v>20</v>
      </c>
      <c r="N552" s="176" t="s">
        <v>46</v>
      </c>
      <c r="O552" s="63"/>
      <c r="P552" s="177">
        <f>O552*H552</f>
        <v>0</v>
      </c>
      <c r="Q552" s="177">
        <v>1.3999999999999999E-4</v>
      </c>
      <c r="R552" s="177">
        <f>Q552*H552</f>
        <v>3.7352000000000002E-4</v>
      </c>
      <c r="S552" s="177">
        <v>0</v>
      </c>
      <c r="T552" s="178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79" t="s">
        <v>219</v>
      </c>
      <c r="AT552" s="179" t="s">
        <v>141</v>
      </c>
      <c r="AU552" s="179" t="s">
        <v>85</v>
      </c>
      <c r="AY552" s="16" t="s">
        <v>138</v>
      </c>
      <c r="BE552" s="180">
        <f>IF(N552="základní",J552,0)</f>
        <v>0</v>
      </c>
      <c r="BF552" s="180">
        <f>IF(N552="snížená",J552,0)</f>
        <v>0</v>
      </c>
      <c r="BG552" s="180">
        <f>IF(N552="zákl. přenesená",J552,0)</f>
        <v>0</v>
      </c>
      <c r="BH552" s="180">
        <f>IF(N552="sníž. přenesená",J552,0)</f>
        <v>0</v>
      </c>
      <c r="BI552" s="180">
        <f>IF(N552="nulová",J552,0)</f>
        <v>0</v>
      </c>
      <c r="BJ552" s="16" t="s">
        <v>83</v>
      </c>
      <c r="BK552" s="180">
        <f>ROUND(I552*H552,2)</f>
        <v>0</v>
      </c>
      <c r="BL552" s="16" t="s">
        <v>219</v>
      </c>
      <c r="BM552" s="179" t="s">
        <v>1299</v>
      </c>
    </row>
    <row r="553" spans="1:65" s="2" customFormat="1" ht="11.25">
      <c r="A553" s="33"/>
      <c r="B553" s="34"/>
      <c r="C553" s="35"/>
      <c r="D553" s="181" t="s">
        <v>148</v>
      </c>
      <c r="E553" s="35"/>
      <c r="F553" s="182" t="s">
        <v>1300</v>
      </c>
      <c r="G553" s="35"/>
      <c r="H553" s="35"/>
      <c r="I553" s="183"/>
      <c r="J553" s="35"/>
      <c r="K553" s="35"/>
      <c r="L553" s="38"/>
      <c r="M553" s="184"/>
      <c r="N553" s="185"/>
      <c r="O553" s="63"/>
      <c r="P553" s="63"/>
      <c r="Q553" s="63"/>
      <c r="R553" s="63"/>
      <c r="S553" s="63"/>
      <c r="T553" s="64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T553" s="16" t="s">
        <v>148</v>
      </c>
      <c r="AU553" s="16" t="s">
        <v>85</v>
      </c>
    </row>
    <row r="554" spans="1:65" s="2" customFormat="1" ht="24.2" customHeight="1">
      <c r="A554" s="33"/>
      <c r="B554" s="34"/>
      <c r="C554" s="168" t="s">
        <v>1301</v>
      </c>
      <c r="D554" s="168" t="s">
        <v>141</v>
      </c>
      <c r="E554" s="169" t="s">
        <v>1302</v>
      </c>
      <c r="F554" s="170" t="s">
        <v>1303</v>
      </c>
      <c r="G554" s="171" t="s">
        <v>157</v>
      </c>
      <c r="H554" s="172">
        <v>10.564</v>
      </c>
      <c r="I554" s="173"/>
      <c r="J554" s="174">
        <f>ROUND(I554*H554,2)</f>
        <v>0</v>
      </c>
      <c r="K554" s="170" t="s">
        <v>145</v>
      </c>
      <c r="L554" s="38"/>
      <c r="M554" s="175" t="s">
        <v>20</v>
      </c>
      <c r="N554" s="176" t="s">
        <v>46</v>
      </c>
      <c r="O554" s="63"/>
      <c r="P554" s="177">
        <f>O554*H554</f>
        <v>0</v>
      </c>
      <c r="Q554" s="177">
        <v>2.3000000000000001E-4</v>
      </c>
      <c r="R554" s="177">
        <f>Q554*H554</f>
        <v>2.4297200000000002E-3</v>
      </c>
      <c r="S554" s="177">
        <v>0</v>
      </c>
      <c r="T554" s="178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79" t="s">
        <v>219</v>
      </c>
      <c r="AT554" s="179" t="s">
        <v>141</v>
      </c>
      <c r="AU554" s="179" t="s">
        <v>85</v>
      </c>
      <c r="AY554" s="16" t="s">
        <v>138</v>
      </c>
      <c r="BE554" s="180">
        <f>IF(N554="základní",J554,0)</f>
        <v>0</v>
      </c>
      <c r="BF554" s="180">
        <f>IF(N554="snížená",J554,0)</f>
        <v>0</v>
      </c>
      <c r="BG554" s="180">
        <f>IF(N554="zákl. přenesená",J554,0)</f>
        <v>0</v>
      </c>
      <c r="BH554" s="180">
        <f>IF(N554="sníž. přenesená",J554,0)</f>
        <v>0</v>
      </c>
      <c r="BI554" s="180">
        <f>IF(N554="nulová",J554,0)</f>
        <v>0</v>
      </c>
      <c r="BJ554" s="16" t="s">
        <v>83</v>
      </c>
      <c r="BK554" s="180">
        <f>ROUND(I554*H554,2)</f>
        <v>0</v>
      </c>
      <c r="BL554" s="16" t="s">
        <v>219</v>
      </c>
      <c r="BM554" s="179" t="s">
        <v>1304</v>
      </c>
    </row>
    <row r="555" spans="1:65" s="2" customFormat="1" ht="11.25">
      <c r="A555" s="33"/>
      <c r="B555" s="34"/>
      <c r="C555" s="35"/>
      <c r="D555" s="181" t="s">
        <v>148</v>
      </c>
      <c r="E555" s="35"/>
      <c r="F555" s="182" t="s">
        <v>1305</v>
      </c>
      <c r="G555" s="35"/>
      <c r="H555" s="35"/>
      <c r="I555" s="183"/>
      <c r="J555" s="35"/>
      <c r="K555" s="35"/>
      <c r="L555" s="38"/>
      <c r="M555" s="184"/>
      <c r="N555" s="185"/>
      <c r="O555" s="63"/>
      <c r="P555" s="63"/>
      <c r="Q555" s="63"/>
      <c r="R555" s="63"/>
      <c r="S555" s="63"/>
      <c r="T555" s="64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T555" s="16" t="s">
        <v>148</v>
      </c>
      <c r="AU555" s="16" t="s">
        <v>85</v>
      </c>
    </row>
    <row r="556" spans="1:65" s="12" customFormat="1" ht="22.9" customHeight="1">
      <c r="B556" s="152"/>
      <c r="C556" s="153"/>
      <c r="D556" s="154" t="s">
        <v>74</v>
      </c>
      <c r="E556" s="166" t="s">
        <v>1306</v>
      </c>
      <c r="F556" s="166" t="s">
        <v>1307</v>
      </c>
      <c r="G556" s="153"/>
      <c r="H556" s="153"/>
      <c r="I556" s="156"/>
      <c r="J556" s="167">
        <f>BK556</f>
        <v>0</v>
      </c>
      <c r="K556" s="153"/>
      <c r="L556" s="158"/>
      <c r="M556" s="159"/>
      <c r="N556" s="160"/>
      <c r="O556" s="160"/>
      <c r="P556" s="161">
        <f>SUM(P557:P573)</f>
        <v>0</v>
      </c>
      <c r="Q556" s="160"/>
      <c r="R556" s="161">
        <f>SUM(R557:R573)</f>
        <v>0.1688848</v>
      </c>
      <c r="S556" s="160"/>
      <c r="T556" s="162">
        <f>SUM(T557:T573)</f>
        <v>3.8232120000000001E-2</v>
      </c>
      <c r="AR556" s="163" t="s">
        <v>85</v>
      </c>
      <c r="AT556" s="164" t="s">
        <v>74</v>
      </c>
      <c r="AU556" s="164" t="s">
        <v>83</v>
      </c>
      <c r="AY556" s="163" t="s">
        <v>138</v>
      </c>
      <c r="BK556" s="165">
        <f>SUM(BK557:BK573)</f>
        <v>0</v>
      </c>
    </row>
    <row r="557" spans="1:65" s="2" customFormat="1" ht="16.5" customHeight="1">
      <c r="A557" s="33"/>
      <c r="B557" s="34"/>
      <c r="C557" s="168" t="s">
        <v>1308</v>
      </c>
      <c r="D557" s="168" t="s">
        <v>141</v>
      </c>
      <c r="E557" s="169" t="s">
        <v>1309</v>
      </c>
      <c r="F557" s="170" t="s">
        <v>1310</v>
      </c>
      <c r="G557" s="171" t="s">
        <v>157</v>
      </c>
      <c r="H557" s="172">
        <v>119.922</v>
      </c>
      <c r="I557" s="173"/>
      <c r="J557" s="174">
        <f>ROUND(I557*H557,2)</f>
        <v>0</v>
      </c>
      <c r="K557" s="170" t="s">
        <v>145</v>
      </c>
      <c r="L557" s="38"/>
      <c r="M557" s="175" t="s">
        <v>20</v>
      </c>
      <c r="N557" s="176" t="s">
        <v>46</v>
      </c>
      <c r="O557" s="63"/>
      <c r="P557" s="177">
        <f>O557*H557</f>
        <v>0</v>
      </c>
      <c r="Q557" s="177">
        <v>1E-3</v>
      </c>
      <c r="R557" s="177">
        <f>Q557*H557</f>
        <v>0.119922</v>
      </c>
      <c r="S557" s="177">
        <v>3.1E-4</v>
      </c>
      <c r="T557" s="178">
        <f>S557*H557</f>
        <v>3.7175819999999998E-2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79" t="s">
        <v>219</v>
      </c>
      <c r="AT557" s="179" t="s">
        <v>141</v>
      </c>
      <c r="AU557" s="179" t="s">
        <v>85</v>
      </c>
      <c r="AY557" s="16" t="s">
        <v>138</v>
      </c>
      <c r="BE557" s="180">
        <f>IF(N557="základní",J557,0)</f>
        <v>0</v>
      </c>
      <c r="BF557" s="180">
        <f>IF(N557="snížená",J557,0)</f>
        <v>0</v>
      </c>
      <c r="BG557" s="180">
        <f>IF(N557="zákl. přenesená",J557,0)</f>
        <v>0</v>
      </c>
      <c r="BH557" s="180">
        <f>IF(N557="sníž. přenesená",J557,0)</f>
        <v>0</v>
      </c>
      <c r="BI557" s="180">
        <f>IF(N557="nulová",J557,0)</f>
        <v>0</v>
      </c>
      <c r="BJ557" s="16" t="s">
        <v>83</v>
      </c>
      <c r="BK557" s="180">
        <f>ROUND(I557*H557,2)</f>
        <v>0</v>
      </c>
      <c r="BL557" s="16" t="s">
        <v>219</v>
      </c>
      <c r="BM557" s="179" t="s">
        <v>1311</v>
      </c>
    </row>
    <row r="558" spans="1:65" s="2" customFormat="1" ht="11.25">
      <c r="A558" s="33"/>
      <c r="B558" s="34"/>
      <c r="C558" s="35"/>
      <c r="D558" s="181" t="s">
        <v>148</v>
      </c>
      <c r="E558" s="35"/>
      <c r="F558" s="182" t="s">
        <v>1312</v>
      </c>
      <c r="G558" s="35"/>
      <c r="H558" s="35"/>
      <c r="I558" s="183"/>
      <c r="J558" s="35"/>
      <c r="K558" s="35"/>
      <c r="L558" s="38"/>
      <c r="M558" s="184"/>
      <c r="N558" s="185"/>
      <c r="O558" s="63"/>
      <c r="P558" s="63"/>
      <c r="Q558" s="63"/>
      <c r="R558" s="63"/>
      <c r="S558" s="63"/>
      <c r="T558" s="64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T558" s="16" t="s">
        <v>148</v>
      </c>
      <c r="AU558" s="16" t="s">
        <v>85</v>
      </c>
    </row>
    <row r="559" spans="1:65" s="2" customFormat="1" ht="37.9" customHeight="1">
      <c r="A559" s="33"/>
      <c r="B559" s="34"/>
      <c r="C559" s="168" t="s">
        <v>1313</v>
      </c>
      <c r="D559" s="168" t="s">
        <v>141</v>
      </c>
      <c r="E559" s="169" t="s">
        <v>1314</v>
      </c>
      <c r="F559" s="170" t="s">
        <v>1315</v>
      </c>
      <c r="G559" s="171" t="s">
        <v>162</v>
      </c>
      <c r="H559" s="172">
        <v>77.569999999999993</v>
      </c>
      <c r="I559" s="173"/>
      <c r="J559" s="174">
        <f>ROUND(I559*H559,2)</f>
        <v>0</v>
      </c>
      <c r="K559" s="170" t="s">
        <v>145</v>
      </c>
      <c r="L559" s="38"/>
      <c r="M559" s="175" t="s">
        <v>20</v>
      </c>
      <c r="N559" s="176" t="s">
        <v>46</v>
      </c>
      <c r="O559" s="63"/>
      <c r="P559" s="177">
        <f>O559*H559</f>
        <v>0</v>
      </c>
      <c r="Q559" s="177">
        <v>0</v>
      </c>
      <c r="R559" s="177">
        <f>Q559*H559</f>
        <v>0</v>
      </c>
      <c r="S559" s="177">
        <v>0</v>
      </c>
      <c r="T559" s="178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79" t="s">
        <v>219</v>
      </c>
      <c r="AT559" s="179" t="s">
        <v>141</v>
      </c>
      <c r="AU559" s="179" t="s">
        <v>85</v>
      </c>
      <c r="AY559" s="16" t="s">
        <v>138</v>
      </c>
      <c r="BE559" s="180">
        <f>IF(N559="základní",J559,0)</f>
        <v>0</v>
      </c>
      <c r="BF559" s="180">
        <f>IF(N559="snížená",J559,0)</f>
        <v>0</v>
      </c>
      <c r="BG559" s="180">
        <f>IF(N559="zákl. přenesená",J559,0)</f>
        <v>0</v>
      </c>
      <c r="BH559" s="180">
        <f>IF(N559="sníž. přenesená",J559,0)</f>
        <v>0</v>
      </c>
      <c r="BI559" s="180">
        <f>IF(N559="nulová",J559,0)</f>
        <v>0</v>
      </c>
      <c r="BJ559" s="16" t="s">
        <v>83</v>
      </c>
      <c r="BK559" s="180">
        <f>ROUND(I559*H559,2)</f>
        <v>0</v>
      </c>
      <c r="BL559" s="16" t="s">
        <v>219</v>
      </c>
      <c r="BM559" s="179" t="s">
        <v>1316</v>
      </c>
    </row>
    <row r="560" spans="1:65" s="2" customFormat="1" ht="11.25">
      <c r="A560" s="33"/>
      <c r="B560" s="34"/>
      <c r="C560" s="35"/>
      <c r="D560" s="181" t="s">
        <v>148</v>
      </c>
      <c r="E560" s="35"/>
      <c r="F560" s="182" t="s">
        <v>1317</v>
      </c>
      <c r="G560" s="35"/>
      <c r="H560" s="35"/>
      <c r="I560" s="183"/>
      <c r="J560" s="35"/>
      <c r="K560" s="35"/>
      <c r="L560" s="38"/>
      <c r="M560" s="184"/>
      <c r="N560" s="185"/>
      <c r="O560" s="63"/>
      <c r="P560" s="63"/>
      <c r="Q560" s="63"/>
      <c r="R560" s="63"/>
      <c r="S560" s="63"/>
      <c r="T560" s="64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T560" s="16" t="s">
        <v>148</v>
      </c>
      <c r="AU560" s="16" t="s">
        <v>85</v>
      </c>
    </row>
    <row r="561" spans="1:65" s="2" customFormat="1" ht="24.2" customHeight="1">
      <c r="A561" s="33"/>
      <c r="B561" s="34"/>
      <c r="C561" s="186" t="s">
        <v>1318</v>
      </c>
      <c r="D561" s="186" t="s">
        <v>150</v>
      </c>
      <c r="E561" s="187" t="s">
        <v>1319</v>
      </c>
      <c r="F561" s="188" t="s">
        <v>1320</v>
      </c>
      <c r="G561" s="189" t="s">
        <v>162</v>
      </c>
      <c r="H561" s="190">
        <v>100</v>
      </c>
      <c r="I561" s="191"/>
      <c r="J561" s="192">
        <f>ROUND(I561*H561,2)</f>
        <v>0</v>
      </c>
      <c r="K561" s="188" t="s">
        <v>145</v>
      </c>
      <c r="L561" s="193"/>
      <c r="M561" s="194" t="s">
        <v>20</v>
      </c>
      <c r="N561" s="195" t="s">
        <v>46</v>
      </c>
      <c r="O561" s="63"/>
      <c r="P561" s="177">
        <f>O561*H561</f>
        <v>0</v>
      </c>
      <c r="Q561" s="177">
        <v>0</v>
      </c>
      <c r="R561" s="177">
        <f>Q561*H561</f>
        <v>0</v>
      </c>
      <c r="S561" s="177">
        <v>0</v>
      </c>
      <c r="T561" s="178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79" t="s">
        <v>298</v>
      </c>
      <c r="AT561" s="179" t="s">
        <v>150</v>
      </c>
      <c r="AU561" s="179" t="s">
        <v>85</v>
      </c>
      <c r="AY561" s="16" t="s">
        <v>138</v>
      </c>
      <c r="BE561" s="180">
        <f>IF(N561="základní",J561,0)</f>
        <v>0</v>
      </c>
      <c r="BF561" s="180">
        <f>IF(N561="snížená",J561,0)</f>
        <v>0</v>
      </c>
      <c r="BG561" s="180">
        <f>IF(N561="zákl. přenesená",J561,0)</f>
        <v>0</v>
      </c>
      <c r="BH561" s="180">
        <f>IF(N561="sníž. přenesená",J561,0)</f>
        <v>0</v>
      </c>
      <c r="BI561" s="180">
        <f>IF(N561="nulová",J561,0)</f>
        <v>0</v>
      </c>
      <c r="BJ561" s="16" t="s">
        <v>83</v>
      </c>
      <c r="BK561" s="180">
        <f>ROUND(I561*H561,2)</f>
        <v>0</v>
      </c>
      <c r="BL561" s="16" t="s">
        <v>219</v>
      </c>
      <c r="BM561" s="179" t="s">
        <v>1321</v>
      </c>
    </row>
    <row r="562" spans="1:65" s="2" customFormat="1" ht="24.2" customHeight="1">
      <c r="A562" s="33"/>
      <c r="B562" s="34"/>
      <c r="C562" s="168" t="s">
        <v>1322</v>
      </c>
      <c r="D562" s="168" t="s">
        <v>141</v>
      </c>
      <c r="E562" s="169" t="s">
        <v>1323</v>
      </c>
      <c r="F562" s="170" t="s">
        <v>1324</v>
      </c>
      <c r="G562" s="171" t="s">
        <v>157</v>
      </c>
      <c r="H562" s="172">
        <v>32.93</v>
      </c>
      <c r="I562" s="173"/>
      <c r="J562" s="174">
        <f>ROUND(I562*H562,2)</f>
        <v>0</v>
      </c>
      <c r="K562" s="170" t="s">
        <v>145</v>
      </c>
      <c r="L562" s="38"/>
      <c r="M562" s="175" t="s">
        <v>20</v>
      </c>
      <c r="N562" s="176" t="s">
        <v>46</v>
      </c>
      <c r="O562" s="63"/>
      <c r="P562" s="177">
        <f>O562*H562</f>
        <v>0</v>
      </c>
      <c r="Q562" s="177">
        <v>0</v>
      </c>
      <c r="R562" s="177">
        <f>Q562*H562</f>
        <v>0</v>
      </c>
      <c r="S562" s="177">
        <v>3.0000000000000001E-5</v>
      </c>
      <c r="T562" s="178">
        <f>S562*H562</f>
        <v>9.8790000000000011E-4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79" t="s">
        <v>219</v>
      </c>
      <c r="AT562" s="179" t="s">
        <v>141</v>
      </c>
      <c r="AU562" s="179" t="s">
        <v>85</v>
      </c>
      <c r="AY562" s="16" t="s">
        <v>138</v>
      </c>
      <c r="BE562" s="180">
        <f>IF(N562="základní",J562,0)</f>
        <v>0</v>
      </c>
      <c r="BF562" s="180">
        <f>IF(N562="snížená",J562,0)</f>
        <v>0</v>
      </c>
      <c r="BG562" s="180">
        <f>IF(N562="zákl. přenesená",J562,0)</f>
        <v>0</v>
      </c>
      <c r="BH562" s="180">
        <f>IF(N562="sníž. přenesená",J562,0)</f>
        <v>0</v>
      </c>
      <c r="BI562" s="180">
        <f>IF(N562="nulová",J562,0)</f>
        <v>0</v>
      </c>
      <c r="BJ562" s="16" t="s">
        <v>83</v>
      </c>
      <c r="BK562" s="180">
        <f>ROUND(I562*H562,2)</f>
        <v>0</v>
      </c>
      <c r="BL562" s="16" t="s">
        <v>219</v>
      </c>
      <c r="BM562" s="179" t="s">
        <v>1325</v>
      </c>
    </row>
    <row r="563" spans="1:65" s="2" customFormat="1" ht="11.25">
      <c r="A563" s="33"/>
      <c r="B563" s="34"/>
      <c r="C563" s="35"/>
      <c r="D563" s="181" t="s">
        <v>148</v>
      </c>
      <c r="E563" s="35"/>
      <c r="F563" s="182" t="s">
        <v>1326</v>
      </c>
      <c r="G563" s="35"/>
      <c r="H563" s="35"/>
      <c r="I563" s="183"/>
      <c r="J563" s="35"/>
      <c r="K563" s="35"/>
      <c r="L563" s="38"/>
      <c r="M563" s="184"/>
      <c r="N563" s="185"/>
      <c r="O563" s="63"/>
      <c r="P563" s="63"/>
      <c r="Q563" s="63"/>
      <c r="R563" s="63"/>
      <c r="S563" s="63"/>
      <c r="T563" s="64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T563" s="16" t="s">
        <v>148</v>
      </c>
      <c r="AU563" s="16" t="s">
        <v>85</v>
      </c>
    </row>
    <row r="564" spans="1:65" s="2" customFormat="1" ht="16.5" customHeight="1">
      <c r="A564" s="33"/>
      <c r="B564" s="34"/>
      <c r="C564" s="186" t="s">
        <v>1327</v>
      </c>
      <c r="D564" s="186" t="s">
        <v>150</v>
      </c>
      <c r="E564" s="187" t="s">
        <v>1328</v>
      </c>
      <c r="F564" s="188" t="s">
        <v>1329</v>
      </c>
      <c r="G564" s="189" t="s">
        <v>157</v>
      </c>
      <c r="H564" s="190">
        <v>60</v>
      </c>
      <c r="I564" s="191"/>
      <c r="J564" s="192">
        <f>ROUND(I564*H564,2)</f>
        <v>0</v>
      </c>
      <c r="K564" s="188" t="s">
        <v>145</v>
      </c>
      <c r="L564" s="193"/>
      <c r="M564" s="194" t="s">
        <v>20</v>
      </c>
      <c r="N564" s="195" t="s">
        <v>46</v>
      </c>
      <c r="O564" s="63"/>
      <c r="P564" s="177">
        <f>O564*H564</f>
        <v>0</v>
      </c>
      <c r="Q564" s="177">
        <v>4.0000000000000003E-5</v>
      </c>
      <c r="R564" s="177">
        <f>Q564*H564</f>
        <v>2.4000000000000002E-3</v>
      </c>
      <c r="S564" s="177">
        <v>0</v>
      </c>
      <c r="T564" s="178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79" t="s">
        <v>298</v>
      </c>
      <c r="AT564" s="179" t="s">
        <v>150</v>
      </c>
      <c r="AU564" s="179" t="s">
        <v>85</v>
      </c>
      <c r="AY564" s="16" t="s">
        <v>138</v>
      </c>
      <c r="BE564" s="180">
        <f>IF(N564="základní",J564,0)</f>
        <v>0</v>
      </c>
      <c r="BF564" s="180">
        <f>IF(N564="snížená",J564,0)</f>
        <v>0</v>
      </c>
      <c r="BG564" s="180">
        <f>IF(N564="zákl. přenesená",J564,0)</f>
        <v>0</v>
      </c>
      <c r="BH564" s="180">
        <f>IF(N564="sníž. přenesená",J564,0)</f>
        <v>0</v>
      </c>
      <c r="BI564" s="180">
        <f>IF(N564="nulová",J564,0)</f>
        <v>0</v>
      </c>
      <c r="BJ564" s="16" t="s">
        <v>83</v>
      </c>
      <c r="BK564" s="180">
        <f>ROUND(I564*H564,2)</f>
        <v>0</v>
      </c>
      <c r="BL564" s="16" t="s">
        <v>219</v>
      </c>
      <c r="BM564" s="179" t="s">
        <v>1330</v>
      </c>
    </row>
    <row r="565" spans="1:65" s="2" customFormat="1" ht="44.25" customHeight="1">
      <c r="A565" s="33"/>
      <c r="B565" s="34"/>
      <c r="C565" s="168" t="s">
        <v>1331</v>
      </c>
      <c r="D565" s="168" t="s">
        <v>141</v>
      </c>
      <c r="E565" s="169" t="s">
        <v>1332</v>
      </c>
      <c r="F565" s="170" t="s">
        <v>1333</v>
      </c>
      <c r="G565" s="171" t="s">
        <v>157</v>
      </c>
      <c r="H565" s="172">
        <v>2.2799999999999998</v>
      </c>
      <c r="I565" s="173"/>
      <c r="J565" s="174">
        <f>ROUND(I565*H565,2)</f>
        <v>0</v>
      </c>
      <c r="K565" s="170" t="s">
        <v>145</v>
      </c>
      <c r="L565" s="38"/>
      <c r="M565" s="175" t="s">
        <v>20</v>
      </c>
      <c r="N565" s="176" t="s">
        <v>46</v>
      </c>
      <c r="O565" s="63"/>
      <c r="P565" s="177">
        <f>O565*H565</f>
        <v>0</v>
      </c>
      <c r="Q565" s="177">
        <v>0</v>
      </c>
      <c r="R565" s="177">
        <f>Q565*H565</f>
        <v>0</v>
      </c>
      <c r="S565" s="177">
        <v>3.0000000000000001E-5</v>
      </c>
      <c r="T565" s="178">
        <f>S565*H565</f>
        <v>6.8399999999999996E-5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79" t="s">
        <v>219</v>
      </c>
      <c r="AT565" s="179" t="s">
        <v>141</v>
      </c>
      <c r="AU565" s="179" t="s">
        <v>85</v>
      </c>
      <c r="AY565" s="16" t="s">
        <v>138</v>
      </c>
      <c r="BE565" s="180">
        <f>IF(N565="základní",J565,0)</f>
        <v>0</v>
      </c>
      <c r="BF565" s="180">
        <f>IF(N565="snížená",J565,0)</f>
        <v>0</v>
      </c>
      <c r="BG565" s="180">
        <f>IF(N565="zákl. přenesená",J565,0)</f>
        <v>0</v>
      </c>
      <c r="BH565" s="180">
        <f>IF(N565="sníž. přenesená",J565,0)</f>
        <v>0</v>
      </c>
      <c r="BI565" s="180">
        <f>IF(N565="nulová",J565,0)</f>
        <v>0</v>
      </c>
      <c r="BJ565" s="16" t="s">
        <v>83</v>
      </c>
      <c r="BK565" s="180">
        <f>ROUND(I565*H565,2)</f>
        <v>0</v>
      </c>
      <c r="BL565" s="16" t="s">
        <v>219</v>
      </c>
      <c r="BM565" s="179" t="s">
        <v>1334</v>
      </c>
    </row>
    <row r="566" spans="1:65" s="2" customFormat="1" ht="11.25">
      <c r="A566" s="33"/>
      <c r="B566" s="34"/>
      <c r="C566" s="35"/>
      <c r="D566" s="181" t="s">
        <v>148</v>
      </c>
      <c r="E566" s="35"/>
      <c r="F566" s="182" t="s">
        <v>1335</v>
      </c>
      <c r="G566" s="35"/>
      <c r="H566" s="35"/>
      <c r="I566" s="183"/>
      <c r="J566" s="35"/>
      <c r="K566" s="35"/>
      <c r="L566" s="38"/>
      <c r="M566" s="184"/>
      <c r="N566" s="185"/>
      <c r="O566" s="63"/>
      <c r="P566" s="63"/>
      <c r="Q566" s="63"/>
      <c r="R566" s="63"/>
      <c r="S566" s="63"/>
      <c r="T566" s="64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T566" s="16" t="s">
        <v>148</v>
      </c>
      <c r="AU566" s="16" t="s">
        <v>85</v>
      </c>
    </row>
    <row r="567" spans="1:65" s="2" customFormat="1" ht="16.5" customHeight="1">
      <c r="A567" s="33"/>
      <c r="B567" s="34"/>
      <c r="C567" s="186" t="s">
        <v>1336</v>
      </c>
      <c r="D567" s="186" t="s">
        <v>150</v>
      </c>
      <c r="E567" s="187" t="s">
        <v>1337</v>
      </c>
      <c r="F567" s="188" t="s">
        <v>1338</v>
      </c>
      <c r="G567" s="189" t="s">
        <v>157</v>
      </c>
      <c r="H567" s="190">
        <v>20</v>
      </c>
      <c r="I567" s="191"/>
      <c r="J567" s="192">
        <f>ROUND(I567*H567,2)</f>
        <v>0</v>
      </c>
      <c r="K567" s="188" t="s">
        <v>145</v>
      </c>
      <c r="L567" s="193"/>
      <c r="M567" s="194" t="s">
        <v>20</v>
      </c>
      <c r="N567" s="195" t="s">
        <v>46</v>
      </c>
      <c r="O567" s="63"/>
      <c r="P567" s="177">
        <f>O567*H567</f>
        <v>0</v>
      </c>
      <c r="Q567" s="177">
        <v>2.0000000000000002E-5</v>
      </c>
      <c r="R567" s="177">
        <f>Q567*H567</f>
        <v>4.0000000000000002E-4</v>
      </c>
      <c r="S567" s="177">
        <v>0</v>
      </c>
      <c r="T567" s="178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79" t="s">
        <v>298</v>
      </c>
      <c r="AT567" s="179" t="s">
        <v>150</v>
      </c>
      <c r="AU567" s="179" t="s">
        <v>85</v>
      </c>
      <c r="AY567" s="16" t="s">
        <v>138</v>
      </c>
      <c r="BE567" s="180">
        <f>IF(N567="základní",J567,0)</f>
        <v>0</v>
      </c>
      <c r="BF567" s="180">
        <f>IF(N567="snížená",J567,0)</f>
        <v>0</v>
      </c>
      <c r="BG567" s="180">
        <f>IF(N567="zákl. přenesená",J567,0)</f>
        <v>0</v>
      </c>
      <c r="BH567" s="180">
        <f>IF(N567="sníž. přenesená",J567,0)</f>
        <v>0</v>
      </c>
      <c r="BI567" s="180">
        <f>IF(N567="nulová",J567,0)</f>
        <v>0</v>
      </c>
      <c r="BJ567" s="16" t="s">
        <v>83</v>
      </c>
      <c r="BK567" s="180">
        <f>ROUND(I567*H567,2)</f>
        <v>0</v>
      </c>
      <c r="BL567" s="16" t="s">
        <v>219</v>
      </c>
      <c r="BM567" s="179" t="s">
        <v>1339</v>
      </c>
    </row>
    <row r="568" spans="1:65" s="2" customFormat="1" ht="33" customHeight="1">
      <c r="A568" s="33"/>
      <c r="B568" s="34"/>
      <c r="C568" s="168" t="s">
        <v>1340</v>
      </c>
      <c r="D568" s="168" t="s">
        <v>141</v>
      </c>
      <c r="E568" s="169" t="s">
        <v>1341</v>
      </c>
      <c r="F568" s="170" t="s">
        <v>1342</v>
      </c>
      <c r="G568" s="171" t="s">
        <v>157</v>
      </c>
      <c r="H568" s="172">
        <v>91.667000000000002</v>
      </c>
      <c r="I568" s="173"/>
      <c r="J568" s="174">
        <f>ROUND(I568*H568,2)</f>
        <v>0</v>
      </c>
      <c r="K568" s="170" t="s">
        <v>145</v>
      </c>
      <c r="L568" s="38"/>
      <c r="M568" s="175" t="s">
        <v>20</v>
      </c>
      <c r="N568" s="176" t="s">
        <v>46</v>
      </c>
      <c r="O568" s="63"/>
      <c r="P568" s="177">
        <f>O568*H568</f>
        <v>0</v>
      </c>
      <c r="Q568" s="177">
        <v>2.1000000000000001E-4</v>
      </c>
      <c r="R568" s="177">
        <f>Q568*H568</f>
        <v>1.9250070000000001E-2</v>
      </c>
      <c r="S568" s="177">
        <v>0</v>
      </c>
      <c r="T568" s="178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79" t="s">
        <v>219</v>
      </c>
      <c r="AT568" s="179" t="s">
        <v>141</v>
      </c>
      <c r="AU568" s="179" t="s">
        <v>85</v>
      </c>
      <c r="AY568" s="16" t="s">
        <v>138</v>
      </c>
      <c r="BE568" s="180">
        <f>IF(N568="základní",J568,0)</f>
        <v>0</v>
      </c>
      <c r="BF568" s="180">
        <f>IF(N568="snížená",J568,0)</f>
        <v>0</v>
      </c>
      <c r="BG568" s="180">
        <f>IF(N568="zákl. přenesená",J568,0)</f>
        <v>0</v>
      </c>
      <c r="BH568" s="180">
        <f>IF(N568="sníž. přenesená",J568,0)</f>
        <v>0</v>
      </c>
      <c r="BI568" s="180">
        <f>IF(N568="nulová",J568,0)</f>
        <v>0</v>
      </c>
      <c r="BJ568" s="16" t="s">
        <v>83</v>
      </c>
      <c r="BK568" s="180">
        <f>ROUND(I568*H568,2)</f>
        <v>0</v>
      </c>
      <c r="BL568" s="16" t="s">
        <v>219</v>
      </c>
      <c r="BM568" s="179" t="s">
        <v>1343</v>
      </c>
    </row>
    <row r="569" spans="1:65" s="2" customFormat="1" ht="11.25">
      <c r="A569" s="33"/>
      <c r="B569" s="34"/>
      <c r="C569" s="35"/>
      <c r="D569" s="181" t="s">
        <v>148</v>
      </c>
      <c r="E569" s="35"/>
      <c r="F569" s="182" t="s">
        <v>1344</v>
      </c>
      <c r="G569" s="35"/>
      <c r="H569" s="35"/>
      <c r="I569" s="183"/>
      <c r="J569" s="35"/>
      <c r="K569" s="35"/>
      <c r="L569" s="38"/>
      <c r="M569" s="184"/>
      <c r="N569" s="185"/>
      <c r="O569" s="63"/>
      <c r="P569" s="63"/>
      <c r="Q569" s="63"/>
      <c r="R569" s="63"/>
      <c r="S569" s="63"/>
      <c r="T569" s="64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T569" s="16" t="s">
        <v>148</v>
      </c>
      <c r="AU569" s="16" t="s">
        <v>85</v>
      </c>
    </row>
    <row r="570" spans="1:65" s="2" customFormat="1" ht="24.2" customHeight="1">
      <c r="A570" s="33"/>
      <c r="B570" s="34"/>
      <c r="C570" s="168" t="s">
        <v>1345</v>
      </c>
      <c r="D570" s="168" t="s">
        <v>141</v>
      </c>
      <c r="E570" s="169" t="s">
        <v>1346</v>
      </c>
      <c r="F570" s="170" t="s">
        <v>1347</v>
      </c>
      <c r="G570" s="171" t="s">
        <v>157</v>
      </c>
      <c r="H570" s="172">
        <v>32.93</v>
      </c>
      <c r="I570" s="173"/>
      <c r="J570" s="174">
        <f>ROUND(I570*H570,2)</f>
        <v>0</v>
      </c>
      <c r="K570" s="170" t="s">
        <v>145</v>
      </c>
      <c r="L570" s="38"/>
      <c r="M570" s="175" t="s">
        <v>20</v>
      </c>
      <c r="N570" s="176" t="s">
        <v>46</v>
      </c>
      <c r="O570" s="63"/>
      <c r="P570" s="177">
        <f>O570*H570</f>
        <v>0</v>
      </c>
      <c r="Q570" s="177">
        <v>1.0000000000000001E-5</v>
      </c>
      <c r="R570" s="177">
        <f>Q570*H570</f>
        <v>3.2930000000000004E-4</v>
      </c>
      <c r="S570" s="177">
        <v>0</v>
      </c>
      <c r="T570" s="178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79" t="s">
        <v>219</v>
      </c>
      <c r="AT570" s="179" t="s">
        <v>141</v>
      </c>
      <c r="AU570" s="179" t="s">
        <v>85</v>
      </c>
      <c r="AY570" s="16" t="s">
        <v>138</v>
      </c>
      <c r="BE570" s="180">
        <f>IF(N570="základní",J570,0)</f>
        <v>0</v>
      </c>
      <c r="BF570" s="180">
        <f>IF(N570="snížená",J570,0)</f>
        <v>0</v>
      </c>
      <c r="BG570" s="180">
        <f>IF(N570="zákl. přenesená",J570,0)</f>
        <v>0</v>
      </c>
      <c r="BH570" s="180">
        <f>IF(N570="sníž. přenesená",J570,0)</f>
        <v>0</v>
      </c>
      <c r="BI570" s="180">
        <f>IF(N570="nulová",J570,0)</f>
        <v>0</v>
      </c>
      <c r="BJ570" s="16" t="s">
        <v>83</v>
      </c>
      <c r="BK570" s="180">
        <f>ROUND(I570*H570,2)</f>
        <v>0</v>
      </c>
      <c r="BL570" s="16" t="s">
        <v>219</v>
      </c>
      <c r="BM570" s="179" t="s">
        <v>1348</v>
      </c>
    </row>
    <row r="571" spans="1:65" s="2" customFormat="1" ht="11.25">
      <c r="A571" s="33"/>
      <c r="B571" s="34"/>
      <c r="C571" s="35"/>
      <c r="D571" s="181" t="s">
        <v>148</v>
      </c>
      <c r="E571" s="35"/>
      <c r="F571" s="182" t="s">
        <v>1349</v>
      </c>
      <c r="G571" s="35"/>
      <c r="H571" s="35"/>
      <c r="I571" s="183"/>
      <c r="J571" s="35"/>
      <c r="K571" s="35"/>
      <c r="L571" s="38"/>
      <c r="M571" s="184"/>
      <c r="N571" s="185"/>
      <c r="O571" s="63"/>
      <c r="P571" s="63"/>
      <c r="Q571" s="63"/>
      <c r="R571" s="63"/>
      <c r="S571" s="63"/>
      <c r="T571" s="64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T571" s="16" t="s">
        <v>148</v>
      </c>
      <c r="AU571" s="16" t="s">
        <v>85</v>
      </c>
    </row>
    <row r="572" spans="1:65" s="2" customFormat="1" ht="37.9" customHeight="1">
      <c r="A572" s="33"/>
      <c r="B572" s="34"/>
      <c r="C572" s="168" t="s">
        <v>1350</v>
      </c>
      <c r="D572" s="168" t="s">
        <v>141</v>
      </c>
      <c r="E572" s="169" t="s">
        <v>1351</v>
      </c>
      <c r="F572" s="170" t="s">
        <v>1352</v>
      </c>
      <c r="G572" s="171" t="s">
        <v>157</v>
      </c>
      <c r="H572" s="172">
        <v>91.667000000000002</v>
      </c>
      <c r="I572" s="173"/>
      <c r="J572" s="174">
        <f>ROUND(I572*H572,2)</f>
        <v>0</v>
      </c>
      <c r="K572" s="170" t="s">
        <v>145</v>
      </c>
      <c r="L572" s="38"/>
      <c r="M572" s="175" t="s">
        <v>20</v>
      </c>
      <c r="N572" s="176" t="s">
        <v>46</v>
      </c>
      <c r="O572" s="63"/>
      <c r="P572" s="177">
        <f>O572*H572</f>
        <v>0</v>
      </c>
      <c r="Q572" s="177">
        <v>2.9E-4</v>
      </c>
      <c r="R572" s="177">
        <f>Q572*H572</f>
        <v>2.6583430000000002E-2</v>
      </c>
      <c r="S572" s="177">
        <v>0</v>
      </c>
      <c r="T572" s="178">
        <f>S572*H572</f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79" t="s">
        <v>219</v>
      </c>
      <c r="AT572" s="179" t="s">
        <v>141</v>
      </c>
      <c r="AU572" s="179" t="s">
        <v>85</v>
      </c>
      <c r="AY572" s="16" t="s">
        <v>138</v>
      </c>
      <c r="BE572" s="180">
        <f>IF(N572="základní",J572,0)</f>
        <v>0</v>
      </c>
      <c r="BF572" s="180">
        <f>IF(N572="snížená",J572,0)</f>
        <v>0</v>
      </c>
      <c r="BG572" s="180">
        <f>IF(N572="zákl. přenesená",J572,0)</f>
        <v>0</v>
      </c>
      <c r="BH572" s="180">
        <f>IF(N572="sníž. přenesená",J572,0)</f>
        <v>0</v>
      </c>
      <c r="BI572" s="180">
        <f>IF(N572="nulová",J572,0)</f>
        <v>0</v>
      </c>
      <c r="BJ572" s="16" t="s">
        <v>83</v>
      </c>
      <c r="BK572" s="180">
        <f>ROUND(I572*H572,2)</f>
        <v>0</v>
      </c>
      <c r="BL572" s="16" t="s">
        <v>219</v>
      </c>
      <c r="BM572" s="179" t="s">
        <v>1353</v>
      </c>
    </row>
    <row r="573" spans="1:65" s="2" customFormat="1" ht="11.25">
      <c r="A573" s="33"/>
      <c r="B573" s="34"/>
      <c r="C573" s="35"/>
      <c r="D573" s="181" t="s">
        <v>148</v>
      </c>
      <c r="E573" s="35"/>
      <c r="F573" s="182" t="s">
        <v>1354</v>
      </c>
      <c r="G573" s="35"/>
      <c r="H573" s="35"/>
      <c r="I573" s="183"/>
      <c r="J573" s="35"/>
      <c r="K573" s="35"/>
      <c r="L573" s="38"/>
      <c r="M573" s="184"/>
      <c r="N573" s="185"/>
      <c r="O573" s="63"/>
      <c r="P573" s="63"/>
      <c r="Q573" s="63"/>
      <c r="R573" s="63"/>
      <c r="S573" s="63"/>
      <c r="T573" s="64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T573" s="16" t="s">
        <v>148</v>
      </c>
      <c r="AU573" s="16" t="s">
        <v>85</v>
      </c>
    </row>
    <row r="574" spans="1:65" s="12" customFormat="1" ht="25.9" customHeight="1">
      <c r="B574" s="152"/>
      <c r="C574" s="153"/>
      <c r="D574" s="154" t="s">
        <v>74</v>
      </c>
      <c r="E574" s="155" t="s">
        <v>1355</v>
      </c>
      <c r="F574" s="155" t="s">
        <v>1356</v>
      </c>
      <c r="G574" s="153"/>
      <c r="H574" s="153"/>
      <c r="I574" s="156"/>
      <c r="J574" s="157">
        <f>BK574</f>
        <v>0</v>
      </c>
      <c r="K574" s="153"/>
      <c r="L574" s="158"/>
      <c r="M574" s="159"/>
      <c r="N574" s="160"/>
      <c r="O574" s="160"/>
      <c r="P574" s="161">
        <f>SUM(P575:P576)</f>
        <v>0</v>
      </c>
      <c r="Q574" s="160"/>
      <c r="R574" s="161">
        <f>SUM(R575:R576)</f>
        <v>0</v>
      </c>
      <c r="S574" s="160"/>
      <c r="T574" s="162">
        <f>SUM(T575:T576)</f>
        <v>0</v>
      </c>
      <c r="AR574" s="163" t="s">
        <v>146</v>
      </c>
      <c r="AT574" s="164" t="s">
        <v>74</v>
      </c>
      <c r="AU574" s="164" t="s">
        <v>75</v>
      </c>
      <c r="AY574" s="163" t="s">
        <v>138</v>
      </c>
      <c r="BK574" s="165">
        <f>SUM(BK575:BK576)</f>
        <v>0</v>
      </c>
    </row>
    <row r="575" spans="1:65" s="2" customFormat="1" ht="16.5" customHeight="1">
      <c r="A575" s="33"/>
      <c r="B575" s="34"/>
      <c r="C575" s="168" t="s">
        <v>1357</v>
      </c>
      <c r="D575" s="168" t="s">
        <v>141</v>
      </c>
      <c r="E575" s="169" t="s">
        <v>1358</v>
      </c>
      <c r="F575" s="170" t="s">
        <v>1359</v>
      </c>
      <c r="G575" s="171" t="s">
        <v>1360</v>
      </c>
      <c r="H575" s="172">
        <v>40</v>
      </c>
      <c r="I575" s="173"/>
      <c r="J575" s="174">
        <f>ROUND(I575*H575,2)</f>
        <v>0</v>
      </c>
      <c r="K575" s="170" t="s">
        <v>145</v>
      </c>
      <c r="L575" s="38"/>
      <c r="M575" s="175" t="s">
        <v>20</v>
      </c>
      <c r="N575" s="176" t="s">
        <v>46</v>
      </c>
      <c r="O575" s="63"/>
      <c r="P575" s="177">
        <f>O575*H575</f>
        <v>0</v>
      </c>
      <c r="Q575" s="177">
        <v>0</v>
      </c>
      <c r="R575" s="177">
        <f>Q575*H575</f>
        <v>0</v>
      </c>
      <c r="S575" s="177">
        <v>0</v>
      </c>
      <c r="T575" s="178">
        <f>S575*H575</f>
        <v>0</v>
      </c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R575" s="179" t="s">
        <v>1361</v>
      </c>
      <c r="AT575" s="179" t="s">
        <v>141</v>
      </c>
      <c r="AU575" s="179" t="s">
        <v>83</v>
      </c>
      <c r="AY575" s="16" t="s">
        <v>138</v>
      </c>
      <c r="BE575" s="180">
        <f>IF(N575="základní",J575,0)</f>
        <v>0</v>
      </c>
      <c r="BF575" s="180">
        <f>IF(N575="snížená",J575,0)</f>
        <v>0</v>
      </c>
      <c r="BG575" s="180">
        <f>IF(N575="zákl. přenesená",J575,0)</f>
        <v>0</v>
      </c>
      <c r="BH575" s="180">
        <f>IF(N575="sníž. přenesená",J575,0)</f>
        <v>0</v>
      </c>
      <c r="BI575" s="180">
        <f>IF(N575="nulová",J575,0)</f>
        <v>0</v>
      </c>
      <c r="BJ575" s="16" t="s">
        <v>83</v>
      </c>
      <c r="BK575" s="180">
        <f>ROUND(I575*H575,2)</f>
        <v>0</v>
      </c>
      <c r="BL575" s="16" t="s">
        <v>1361</v>
      </c>
      <c r="BM575" s="179" t="s">
        <v>1362</v>
      </c>
    </row>
    <row r="576" spans="1:65" s="2" customFormat="1" ht="11.25">
      <c r="A576" s="33"/>
      <c r="B576" s="34"/>
      <c r="C576" s="35"/>
      <c r="D576" s="181" t="s">
        <v>148</v>
      </c>
      <c r="E576" s="35"/>
      <c r="F576" s="182" t="s">
        <v>1363</v>
      </c>
      <c r="G576" s="35"/>
      <c r="H576" s="35"/>
      <c r="I576" s="183"/>
      <c r="J576" s="35"/>
      <c r="K576" s="35"/>
      <c r="L576" s="38"/>
      <c r="M576" s="184"/>
      <c r="N576" s="185"/>
      <c r="O576" s="63"/>
      <c r="P576" s="63"/>
      <c r="Q576" s="63"/>
      <c r="R576" s="63"/>
      <c r="S576" s="63"/>
      <c r="T576" s="64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T576" s="16" t="s">
        <v>148</v>
      </c>
      <c r="AU576" s="16" t="s">
        <v>83</v>
      </c>
    </row>
    <row r="577" spans="1:65" s="12" customFormat="1" ht="25.9" customHeight="1">
      <c r="B577" s="152"/>
      <c r="C577" s="153"/>
      <c r="D577" s="154" t="s">
        <v>74</v>
      </c>
      <c r="E577" s="155" t="s">
        <v>1364</v>
      </c>
      <c r="F577" s="155" t="s">
        <v>1365</v>
      </c>
      <c r="G577" s="153"/>
      <c r="H577" s="153"/>
      <c r="I577" s="156"/>
      <c r="J577" s="157">
        <f>BK577</f>
        <v>0</v>
      </c>
      <c r="K577" s="153"/>
      <c r="L577" s="158"/>
      <c r="M577" s="159"/>
      <c r="N577" s="160"/>
      <c r="O577" s="160"/>
      <c r="P577" s="161">
        <f>P578+P581+P584+P587+P590</f>
        <v>0</v>
      </c>
      <c r="Q577" s="160"/>
      <c r="R577" s="161">
        <f>R578+R581+R584+R587+R590</f>
        <v>0</v>
      </c>
      <c r="S577" s="160"/>
      <c r="T577" s="162">
        <f>T578+T581+T584+T587+T590</f>
        <v>0</v>
      </c>
      <c r="AR577" s="163" t="s">
        <v>165</v>
      </c>
      <c r="AT577" s="164" t="s">
        <v>74</v>
      </c>
      <c r="AU577" s="164" t="s">
        <v>75</v>
      </c>
      <c r="AY577" s="163" t="s">
        <v>138</v>
      </c>
      <c r="BK577" s="165">
        <f>BK578+BK581+BK584+BK587+BK590</f>
        <v>0</v>
      </c>
    </row>
    <row r="578" spans="1:65" s="12" customFormat="1" ht="22.9" customHeight="1">
      <c r="B578" s="152"/>
      <c r="C578" s="153"/>
      <c r="D578" s="154" t="s">
        <v>74</v>
      </c>
      <c r="E578" s="166" t="s">
        <v>1366</v>
      </c>
      <c r="F578" s="166" t="s">
        <v>1367</v>
      </c>
      <c r="G578" s="153"/>
      <c r="H578" s="153"/>
      <c r="I578" s="156"/>
      <c r="J578" s="167">
        <f>BK578</f>
        <v>0</v>
      </c>
      <c r="K578" s="153"/>
      <c r="L578" s="158"/>
      <c r="M578" s="159"/>
      <c r="N578" s="160"/>
      <c r="O578" s="160"/>
      <c r="P578" s="161">
        <f>SUM(P579:P580)</f>
        <v>0</v>
      </c>
      <c r="Q578" s="160"/>
      <c r="R578" s="161">
        <f>SUM(R579:R580)</f>
        <v>0</v>
      </c>
      <c r="S578" s="160"/>
      <c r="T578" s="162">
        <f>SUM(T579:T580)</f>
        <v>0</v>
      </c>
      <c r="AR578" s="163" t="s">
        <v>165</v>
      </c>
      <c r="AT578" s="164" t="s">
        <v>74</v>
      </c>
      <c r="AU578" s="164" t="s">
        <v>83</v>
      </c>
      <c r="AY578" s="163" t="s">
        <v>138</v>
      </c>
      <c r="BK578" s="165">
        <f>SUM(BK579:BK580)</f>
        <v>0</v>
      </c>
    </row>
    <row r="579" spans="1:65" s="2" customFormat="1" ht="16.5" customHeight="1">
      <c r="A579" s="33"/>
      <c r="B579" s="34"/>
      <c r="C579" s="168" t="s">
        <v>1368</v>
      </c>
      <c r="D579" s="168" t="s">
        <v>141</v>
      </c>
      <c r="E579" s="169" t="s">
        <v>1369</v>
      </c>
      <c r="F579" s="170" t="s">
        <v>1370</v>
      </c>
      <c r="G579" s="171" t="s">
        <v>538</v>
      </c>
      <c r="H579" s="172">
        <v>1</v>
      </c>
      <c r="I579" s="173"/>
      <c r="J579" s="174">
        <f>ROUND(I579*H579,2)</f>
        <v>0</v>
      </c>
      <c r="K579" s="170" t="s">
        <v>145</v>
      </c>
      <c r="L579" s="38"/>
      <c r="M579" s="175" t="s">
        <v>20</v>
      </c>
      <c r="N579" s="176" t="s">
        <v>46</v>
      </c>
      <c r="O579" s="63"/>
      <c r="P579" s="177">
        <f>O579*H579</f>
        <v>0</v>
      </c>
      <c r="Q579" s="177">
        <v>0</v>
      </c>
      <c r="R579" s="177">
        <f>Q579*H579</f>
        <v>0</v>
      </c>
      <c r="S579" s="177">
        <v>0</v>
      </c>
      <c r="T579" s="178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79" t="s">
        <v>1371</v>
      </c>
      <c r="AT579" s="179" t="s">
        <v>141</v>
      </c>
      <c r="AU579" s="179" t="s">
        <v>85</v>
      </c>
      <c r="AY579" s="16" t="s">
        <v>138</v>
      </c>
      <c r="BE579" s="180">
        <f>IF(N579="základní",J579,0)</f>
        <v>0</v>
      </c>
      <c r="BF579" s="180">
        <f>IF(N579="snížená",J579,0)</f>
        <v>0</v>
      </c>
      <c r="BG579" s="180">
        <f>IF(N579="zákl. přenesená",J579,0)</f>
        <v>0</v>
      </c>
      <c r="BH579" s="180">
        <f>IF(N579="sníž. přenesená",J579,0)</f>
        <v>0</v>
      </c>
      <c r="BI579" s="180">
        <f>IF(N579="nulová",J579,0)</f>
        <v>0</v>
      </c>
      <c r="BJ579" s="16" t="s">
        <v>83</v>
      </c>
      <c r="BK579" s="180">
        <f>ROUND(I579*H579,2)</f>
        <v>0</v>
      </c>
      <c r="BL579" s="16" t="s">
        <v>1371</v>
      </c>
      <c r="BM579" s="179" t="s">
        <v>1372</v>
      </c>
    </row>
    <row r="580" spans="1:65" s="2" customFormat="1" ht="11.25">
      <c r="A580" s="33"/>
      <c r="B580" s="34"/>
      <c r="C580" s="35"/>
      <c r="D580" s="181" t="s">
        <v>148</v>
      </c>
      <c r="E580" s="35"/>
      <c r="F580" s="182" t="s">
        <v>1373</v>
      </c>
      <c r="G580" s="35"/>
      <c r="H580" s="35"/>
      <c r="I580" s="183"/>
      <c r="J580" s="35"/>
      <c r="K580" s="35"/>
      <c r="L580" s="38"/>
      <c r="M580" s="184"/>
      <c r="N580" s="185"/>
      <c r="O580" s="63"/>
      <c r="P580" s="63"/>
      <c r="Q580" s="63"/>
      <c r="R580" s="63"/>
      <c r="S580" s="63"/>
      <c r="T580" s="64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T580" s="16" t="s">
        <v>148</v>
      </c>
      <c r="AU580" s="16" t="s">
        <v>85</v>
      </c>
    </row>
    <row r="581" spans="1:65" s="12" customFormat="1" ht="22.9" customHeight="1">
      <c r="B581" s="152"/>
      <c r="C581" s="153"/>
      <c r="D581" s="154" t="s">
        <v>74</v>
      </c>
      <c r="E581" s="166" t="s">
        <v>1374</v>
      </c>
      <c r="F581" s="166" t="s">
        <v>1375</v>
      </c>
      <c r="G581" s="153"/>
      <c r="H581" s="153"/>
      <c r="I581" s="156"/>
      <c r="J581" s="167">
        <f>BK581</f>
        <v>0</v>
      </c>
      <c r="K581" s="153"/>
      <c r="L581" s="158"/>
      <c r="M581" s="159"/>
      <c r="N581" s="160"/>
      <c r="O581" s="160"/>
      <c r="P581" s="161">
        <f>SUM(P582:P583)</f>
        <v>0</v>
      </c>
      <c r="Q581" s="160"/>
      <c r="R581" s="161">
        <f>SUM(R582:R583)</f>
        <v>0</v>
      </c>
      <c r="S581" s="160"/>
      <c r="T581" s="162">
        <f>SUM(T582:T583)</f>
        <v>0</v>
      </c>
      <c r="AR581" s="163" t="s">
        <v>165</v>
      </c>
      <c r="AT581" s="164" t="s">
        <v>74</v>
      </c>
      <c r="AU581" s="164" t="s">
        <v>83</v>
      </c>
      <c r="AY581" s="163" t="s">
        <v>138</v>
      </c>
      <c r="BK581" s="165">
        <f>SUM(BK582:BK583)</f>
        <v>0</v>
      </c>
    </row>
    <row r="582" spans="1:65" s="2" customFormat="1" ht="16.5" customHeight="1">
      <c r="A582" s="33"/>
      <c r="B582" s="34"/>
      <c r="C582" s="168" t="s">
        <v>1376</v>
      </c>
      <c r="D582" s="168" t="s">
        <v>141</v>
      </c>
      <c r="E582" s="169" t="s">
        <v>1377</v>
      </c>
      <c r="F582" s="170" t="s">
        <v>1375</v>
      </c>
      <c r="G582" s="171" t="s">
        <v>1378</v>
      </c>
      <c r="H582" s="196"/>
      <c r="I582" s="173"/>
      <c r="J582" s="174">
        <f>ROUND(I582*H582,2)</f>
        <v>0</v>
      </c>
      <c r="K582" s="170" t="s">
        <v>145</v>
      </c>
      <c r="L582" s="38"/>
      <c r="M582" s="175" t="s">
        <v>20</v>
      </c>
      <c r="N582" s="176" t="s">
        <v>46</v>
      </c>
      <c r="O582" s="63"/>
      <c r="P582" s="177">
        <f>O582*H582</f>
        <v>0</v>
      </c>
      <c r="Q582" s="177">
        <v>0</v>
      </c>
      <c r="R582" s="177">
        <f>Q582*H582</f>
        <v>0</v>
      </c>
      <c r="S582" s="177">
        <v>0</v>
      </c>
      <c r="T582" s="178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79" t="s">
        <v>1371</v>
      </c>
      <c r="AT582" s="179" t="s">
        <v>141</v>
      </c>
      <c r="AU582" s="179" t="s">
        <v>85</v>
      </c>
      <c r="AY582" s="16" t="s">
        <v>138</v>
      </c>
      <c r="BE582" s="180">
        <f>IF(N582="základní",J582,0)</f>
        <v>0</v>
      </c>
      <c r="BF582" s="180">
        <f>IF(N582="snížená",J582,0)</f>
        <v>0</v>
      </c>
      <c r="BG582" s="180">
        <f>IF(N582="zákl. přenesená",J582,0)</f>
        <v>0</v>
      </c>
      <c r="BH582" s="180">
        <f>IF(N582="sníž. přenesená",J582,0)</f>
        <v>0</v>
      </c>
      <c r="BI582" s="180">
        <f>IF(N582="nulová",J582,0)</f>
        <v>0</v>
      </c>
      <c r="BJ582" s="16" t="s">
        <v>83</v>
      </c>
      <c r="BK582" s="180">
        <f>ROUND(I582*H582,2)</f>
        <v>0</v>
      </c>
      <c r="BL582" s="16" t="s">
        <v>1371</v>
      </c>
      <c r="BM582" s="179" t="s">
        <v>1379</v>
      </c>
    </row>
    <row r="583" spans="1:65" s="2" customFormat="1" ht="11.25">
      <c r="A583" s="33"/>
      <c r="B583" s="34"/>
      <c r="C583" s="35"/>
      <c r="D583" s="181" t="s">
        <v>148</v>
      </c>
      <c r="E583" s="35"/>
      <c r="F583" s="182" t="s">
        <v>1380</v>
      </c>
      <c r="G583" s="35"/>
      <c r="H583" s="35"/>
      <c r="I583" s="183"/>
      <c r="J583" s="35"/>
      <c r="K583" s="35"/>
      <c r="L583" s="38"/>
      <c r="M583" s="184"/>
      <c r="N583" s="185"/>
      <c r="O583" s="63"/>
      <c r="P583" s="63"/>
      <c r="Q583" s="63"/>
      <c r="R583" s="63"/>
      <c r="S583" s="63"/>
      <c r="T583" s="64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T583" s="16" t="s">
        <v>148</v>
      </c>
      <c r="AU583" s="16" t="s">
        <v>85</v>
      </c>
    </row>
    <row r="584" spans="1:65" s="12" customFormat="1" ht="22.9" customHeight="1">
      <c r="B584" s="152"/>
      <c r="C584" s="153"/>
      <c r="D584" s="154" t="s">
        <v>74</v>
      </c>
      <c r="E584" s="166" t="s">
        <v>1381</v>
      </c>
      <c r="F584" s="166" t="s">
        <v>1382</v>
      </c>
      <c r="G584" s="153"/>
      <c r="H584" s="153"/>
      <c r="I584" s="156"/>
      <c r="J584" s="167">
        <f>BK584</f>
        <v>0</v>
      </c>
      <c r="K584" s="153"/>
      <c r="L584" s="158"/>
      <c r="M584" s="159"/>
      <c r="N584" s="160"/>
      <c r="O584" s="160"/>
      <c r="P584" s="161">
        <f>SUM(P585:P586)</f>
        <v>0</v>
      </c>
      <c r="Q584" s="160"/>
      <c r="R584" s="161">
        <f>SUM(R585:R586)</f>
        <v>0</v>
      </c>
      <c r="S584" s="160"/>
      <c r="T584" s="162">
        <f>SUM(T585:T586)</f>
        <v>0</v>
      </c>
      <c r="AR584" s="163" t="s">
        <v>165</v>
      </c>
      <c r="AT584" s="164" t="s">
        <v>74</v>
      </c>
      <c r="AU584" s="164" t="s">
        <v>83</v>
      </c>
      <c r="AY584" s="163" t="s">
        <v>138</v>
      </c>
      <c r="BK584" s="165">
        <f>SUM(BK585:BK586)</f>
        <v>0</v>
      </c>
    </row>
    <row r="585" spans="1:65" s="2" customFormat="1" ht="16.5" customHeight="1">
      <c r="A585" s="33"/>
      <c r="B585" s="34"/>
      <c r="C585" s="168" t="s">
        <v>1383</v>
      </c>
      <c r="D585" s="168" t="s">
        <v>141</v>
      </c>
      <c r="E585" s="169" t="s">
        <v>1384</v>
      </c>
      <c r="F585" s="170" t="s">
        <v>1382</v>
      </c>
      <c r="G585" s="171" t="s">
        <v>1378</v>
      </c>
      <c r="H585" s="196"/>
      <c r="I585" s="173"/>
      <c r="J585" s="174">
        <f>ROUND(I585*H585,2)</f>
        <v>0</v>
      </c>
      <c r="K585" s="170" t="s">
        <v>145</v>
      </c>
      <c r="L585" s="38"/>
      <c r="M585" s="175" t="s">
        <v>20</v>
      </c>
      <c r="N585" s="176" t="s">
        <v>46</v>
      </c>
      <c r="O585" s="63"/>
      <c r="P585" s="177">
        <f>O585*H585</f>
        <v>0</v>
      </c>
      <c r="Q585" s="177">
        <v>0</v>
      </c>
      <c r="R585" s="177">
        <f>Q585*H585</f>
        <v>0</v>
      </c>
      <c r="S585" s="177">
        <v>0</v>
      </c>
      <c r="T585" s="178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79" t="s">
        <v>1371</v>
      </c>
      <c r="AT585" s="179" t="s">
        <v>141</v>
      </c>
      <c r="AU585" s="179" t="s">
        <v>85</v>
      </c>
      <c r="AY585" s="16" t="s">
        <v>138</v>
      </c>
      <c r="BE585" s="180">
        <f>IF(N585="základní",J585,0)</f>
        <v>0</v>
      </c>
      <c r="BF585" s="180">
        <f>IF(N585="snížená",J585,0)</f>
        <v>0</v>
      </c>
      <c r="BG585" s="180">
        <f>IF(N585="zákl. přenesená",J585,0)</f>
        <v>0</v>
      </c>
      <c r="BH585" s="180">
        <f>IF(N585="sníž. přenesená",J585,0)</f>
        <v>0</v>
      </c>
      <c r="BI585" s="180">
        <f>IF(N585="nulová",J585,0)</f>
        <v>0</v>
      </c>
      <c r="BJ585" s="16" t="s">
        <v>83</v>
      </c>
      <c r="BK585" s="180">
        <f>ROUND(I585*H585,2)</f>
        <v>0</v>
      </c>
      <c r="BL585" s="16" t="s">
        <v>1371</v>
      </c>
      <c r="BM585" s="179" t="s">
        <v>1385</v>
      </c>
    </row>
    <row r="586" spans="1:65" s="2" customFormat="1" ht="11.25">
      <c r="A586" s="33"/>
      <c r="B586" s="34"/>
      <c r="C586" s="35"/>
      <c r="D586" s="181" t="s">
        <v>148</v>
      </c>
      <c r="E586" s="35"/>
      <c r="F586" s="182" t="s">
        <v>1386</v>
      </c>
      <c r="G586" s="35"/>
      <c r="H586" s="35"/>
      <c r="I586" s="183"/>
      <c r="J586" s="35"/>
      <c r="K586" s="35"/>
      <c r="L586" s="38"/>
      <c r="M586" s="184"/>
      <c r="N586" s="185"/>
      <c r="O586" s="63"/>
      <c r="P586" s="63"/>
      <c r="Q586" s="63"/>
      <c r="R586" s="63"/>
      <c r="S586" s="63"/>
      <c r="T586" s="64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T586" s="16" t="s">
        <v>148</v>
      </c>
      <c r="AU586" s="16" t="s">
        <v>85</v>
      </c>
    </row>
    <row r="587" spans="1:65" s="12" customFormat="1" ht="22.9" customHeight="1">
      <c r="B587" s="152"/>
      <c r="C587" s="153"/>
      <c r="D587" s="154" t="s">
        <v>74</v>
      </c>
      <c r="E587" s="166" t="s">
        <v>1387</v>
      </c>
      <c r="F587" s="166" t="s">
        <v>1388</v>
      </c>
      <c r="G587" s="153"/>
      <c r="H587" s="153"/>
      <c r="I587" s="156"/>
      <c r="J587" s="167">
        <f>BK587</f>
        <v>0</v>
      </c>
      <c r="K587" s="153"/>
      <c r="L587" s="158"/>
      <c r="M587" s="159"/>
      <c r="N587" s="160"/>
      <c r="O587" s="160"/>
      <c r="P587" s="161">
        <f>SUM(P588:P589)</f>
        <v>0</v>
      </c>
      <c r="Q587" s="160"/>
      <c r="R587" s="161">
        <f>SUM(R588:R589)</f>
        <v>0</v>
      </c>
      <c r="S587" s="160"/>
      <c r="T587" s="162">
        <f>SUM(T588:T589)</f>
        <v>0</v>
      </c>
      <c r="AR587" s="163" t="s">
        <v>165</v>
      </c>
      <c r="AT587" s="164" t="s">
        <v>74</v>
      </c>
      <c r="AU587" s="164" t="s">
        <v>83</v>
      </c>
      <c r="AY587" s="163" t="s">
        <v>138</v>
      </c>
      <c r="BK587" s="165">
        <f>SUM(BK588:BK589)</f>
        <v>0</v>
      </c>
    </row>
    <row r="588" spans="1:65" s="2" customFormat="1" ht="16.5" customHeight="1">
      <c r="A588" s="33"/>
      <c r="B588" s="34"/>
      <c r="C588" s="168" t="s">
        <v>1389</v>
      </c>
      <c r="D588" s="168" t="s">
        <v>141</v>
      </c>
      <c r="E588" s="169" t="s">
        <v>1390</v>
      </c>
      <c r="F588" s="170" t="s">
        <v>1388</v>
      </c>
      <c r="G588" s="171" t="s">
        <v>1378</v>
      </c>
      <c r="H588" s="196"/>
      <c r="I588" s="173"/>
      <c r="J588" s="174">
        <f>ROUND(I588*H588,2)</f>
        <v>0</v>
      </c>
      <c r="K588" s="170" t="s">
        <v>145</v>
      </c>
      <c r="L588" s="38"/>
      <c r="M588" s="175" t="s">
        <v>20</v>
      </c>
      <c r="N588" s="176" t="s">
        <v>46</v>
      </c>
      <c r="O588" s="63"/>
      <c r="P588" s="177">
        <f>O588*H588</f>
        <v>0</v>
      </c>
      <c r="Q588" s="177">
        <v>0</v>
      </c>
      <c r="R588" s="177">
        <f>Q588*H588</f>
        <v>0</v>
      </c>
      <c r="S588" s="177">
        <v>0</v>
      </c>
      <c r="T588" s="178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79" t="s">
        <v>1371</v>
      </c>
      <c r="AT588" s="179" t="s">
        <v>141</v>
      </c>
      <c r="AU588" s="179" t="s">
        <v>85</v>
      </c>
      <c r="AY588" s="16" t="s">
        <v>138</v>
      </c>
      <c r="BE588" s="180">
        <f>IF(N588="základní",J588,0)</f>
        <v>0</v>
      </c>
      <c r="BF588" s="180">
        <f>IF(N588="snížená",J588,0)</f>
        <v>0</v>
      </c>
      <c r="BG588" s="180">
        <f>IF(N588="zákl. přenesená",J588,0)</f>
        <v>0</v>
      </c>
      <c r="BH588" s="180">
        <f>IF(N588="sníž. přenesená",J588,0)</f>
        <v>0</v>
      </c>
      <c r="BI588" s="180">
        <f>IF(N588="nulová",J588,0)</f>
        <v>0</v>
      </c>
      <c r="BJ588" s="16" t="s">
        <v>83</v>
      </c>
      <c r="BK588" s="180">
        <f>ROUND(I588*H588,2)</f>
        <v>0</v>
      </c>
      <c r="BL588" s="16" t="s">
        <v>1371</v>
      </c>
      <c r="BM588" s="179" t="s">
        <v>1391</v>
      </c>
    </row>
    <row r="589" spans="1:65" s="2" customFormat="1" ht="11.25">
      <c r="A589" s="33"/>
      <c r="B589" s="34"/>
      <c r="C589" s="35"/>
      <c r="D589" s="181" t="s">
        <v>148</v>
      </c>
      <c r="E589" s="35"/>
      <c r="F589" s="182" t="s">
        <v>1392</v>
      </c>
      <c r="G589" s="35"/>
      <c r="H589" s="35"/>
      <c r="I589" s="183"/>
      <c r="J589" s="35"/>
      <c r="K589" s="35"/>
      <c r="L589" s="38"/>
      <c r="M589" s="184"/>
      <c r="N589" s="185"/>
      <c r="O589" s="63"/>
      <c r="P589" s="63"/>
      <c r="Q589" s="63"/>
      <c r="R589" s="63"/>
      <c r="S589" s="63"/>
      <c r="T589" s="64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T589" s="16" t="s">
        <v>148</v>
      </c>
      <c r="AU589" s="16" t="s">
        <v>85</v>
      </c>
    </row>
    <row r="590" spans="1:65" s="12" customFormat="1" ht="22.9" customHeight="1">
      <c r="B590" s="152"/>
      <c r="C590" s="153"/>
      <c r="D590" s="154" t="s">
        <v>74</v>
      </c>
      <c r="E590" s="166" t="s">
        <v>1393</v>
      </c>
      <c r="F590" s="166" t="s">
        <v>1394</v>
      </c>
      <c r="G590" s="153"/>
      <c r="H590" s="153"/>
      <c r="I590" s="156"/>
      <c r="J590" s="167">
        <f>BK590</f>
        <v>0</v>
      </c>
      <c r="K590" s="153"/>
      <c r="L590" s="158"/>
      <c r="M590" s="159"/>
      <c r="N590" s="160"/>
      <c r="O590" s="160"/>
      <c r="P590" s="161">
        <f>SUM(P591:P592)</f>
        <v>0</v>
      </c>
      <c r="Q590" s="160"/>
      <c r="R590" s="161">
        <f>SUM(R591:R592)</f>
        <v>0</v>
      </c>
      <c r="S590" s="160"/>
      <c r="T590" s="162">
        <f>SUM(T591:T592)</f>
        <v>0</v>
      </c>
      <c r="AR590" s="163" t="s">
        <v>165</v>
      </c>
      <c r="AT590" s="164" t="s">
        <v>74</v>
      </c>
      <c r="AU590" s="164" t="s">
        <v>83</v>
      </c>
      <c r="AY590" s="163" t="s">
        <v>138</v>
      </c>
      <c r="BK590" s="165">
        <f>SUM(BK591:BK592)</f>
        <v>0</v>
      </c>
    </row>
    <row r="591" spans="1:65" s="2" customFormat="1" ht="16.5" customHeight="1">
      <c r="A591" s="33"/>
      <c r="B591" s="34"/>
      <c r="C591" s="168" t="s">
        <v>1395</v>
      </c>
      <c r="D591" s="168" t="s">
        <v>141</v>
      </c>
      <c r="E591" s="169" t="s">
        <v>1396</v>
      </c>
      <c r="F591" s="170" t="s">
        <v>1394</v>
      </c>
      <c r="G591" s="171" t="s">
        <v>1378</v>
      </c>
      <c r="H591" s="196"/>
      <c r="I591" s="173"/>
      <c r="J591" s="174">
        <f>ROUND(I591*H591,2)</f>
        <v>0</v>
      </c>
      <c r="K591" s="170" t="s">
        <v>145</v>
      </c>
      <c r="L591" s="38"/>
      <c r="M591" s="175" t="s">
        <v>20</v>
      </c>
      <c r="N591" s="176" t="s">
        <v>46</v>
      </c>
      <c r="O591" s="63"/>
      <c r="P591" s="177">
        <f>O591*H591</f>
        <v>0</v>
      </c>
      <c r="Q591" s="177">
        <v>0</v>
      </c>
      <c r="R591" s="177">
        <f>Q591*H591</f>
        <v>0</v>
      </c>
      <c r="S591" s="177">
        <v>0</v>
      </c>
      <c r="T591" s="178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79" t="s">
        <v>1371</v>
      </c>
      <c r="AT591" s="179" t="s">
        <v>141</v>
      </c>
      <c r="AU591" s="179" t="s">
        <v>85</v>
      </c>
      <c r="AY591" s="16" t="s">
        <v>138</v>
      </c>
      <c r="BE591" s="180">
        <f>IF(N591="základní",J591,0)</f>
        <v>0</v>
      </c>
      <c r="BF591" s="180">
        <f>IF(N591="snížená",J591,0)</f>
        <v>0</v>
      </c>
      <c r="BG591" s="180">
        <f>IF(N591="zákl. přenesená",J591,0)</f>
        <v>0</v>
      </c>
      <c r="BH591" s="180">
        <f>IF(N591="sníž. přenesená",J591,0)</f>
        <v>0</v>
      </c>
      <c r="BI591" s="180">
        <f>IF(N591="nulová",J591,0)</f>
        <v>0</v>
      </c>
      <c r="BJ591" s="16" t="s">
        <v>83</v>
      </c>
      <c r="BK591" s="180">
        <f>ROUND(I591*H591,2)</f>
        <v>0</v>
      </c>
      <c r="BL591" s="16" t="s">
        <v>1371</v>
      </c>
      <c r="BM591" s="179" t="s">
        <v>1397</v>
      </c>
    </row>
    <row r="592" spans="1:65" s="2" customFormat="1" ht="11.25">
      <c r="A592" s="33"/>
      <c r="B592" s="34"/>
      <c r="C592" s="35"/>
      <c r="D592" s="181" t="s">
        <v>148</v>
      </c>
      <c r="E592" s="35"/>
      <c r="F592" s="182" t="s">
        <v>1398</v>
      </c>
      <c r="G592" s="35"/>
      <c r="H592" s="35"/>
      <c r="I592" s="183"/>
      <c r="J592" s="35"/>
      <c r="K592" s="35"/>
      <c r="L592" s="38"/>
      <c r="M592" s="197"/>
      <c r="N592" s="198"/>
      <c r="O592" s="199"/>
      <c r="P592" s="199"/>
      <c r="Q592" s="199"/>
      <c r="R592" s="199"/>
      <c r="S592" s="199"/>
      <c r="T592" s="200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T592" s="16" t="s">
        <v>148</v>
      </c>
      <c r="AU592" s="16" t="s">
        <v>85</v>
      </c>
    </row>
    <row r="593" spans="1:31" s="2" customFormat="1" ht="6.95" customHeight="1">
      <c r="A593" s="33"/>
      <c r="B593" s="46"/>
      <c r="C593" s="47"/>
      <c r="D593" s="47"/>
      <c r="E593" s="47"/>
      <c r="F593" s="47"/>
      <c r="G593" s="47"/>
      <c r="H593" s="47"/>
      <c r="I593" s="47"/>
      <c r="J593" s="47"/>
      <c r="K593" s="47"/>
      <c r="L593" s="38"/>
      <c r="M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</row>
  </sheetData>
  <sheetProtection algorithmName="SHA-512" hashValue="p9EcjzpUSsK6bjf8AtDUiDC3bogo/Oxv3B2wwpmm4Cy7cPruhoiG/WdAI5smplp0Nv36EqHfJE395SxYfOptNw==" saltValue="rBsSQ9I/ym69Cngd6izh4R5c5MCcO0eDhO2+1e2k3DKhfqrCjuGo3IHq7nvhFNY9qsnkoMT9HpvYpJNYRfcLqQ==" spinCount="100000" sheet="1" objects="1" scenarios="1" formatColumns="0" formatRows="0" autoFilter="0"/>
  <autoFilter ref="C108:K592"/>
  <mergeCells count="9">
    <mergeCell ref="E50:H50"/>
    <mergeCell ref="E99:H99"/>
    <mergeCell ref="E101:H101"/>
    <mergeCell ref="L2:V2"/>
    <mergeCell ref="E7:H7"/>
    <mergeCell ref="E9:H9"/>
    <mergeCell ref="E18:H18"/>
    <mergeCell ref="E27:H27"/>
    <mergeCell ref="E48:H48"/>
  </mergeCells>
  <hyperlinks>
    <hyperlink ref="F113" r:id="rId1"/>
    <hyperlink ref="F116" r:id="rId2"/>
    <hyperlink ref="F118" r:id="rId3"/>
    <hyperlink ref="F120" r:id="rId4"/>
    <hyperlink ref="F122" r:id="rId5"/>
    <hyperlink ref="F124" r:id="rId6"/>
    <hyperlink ref="F126" r:id="rId7"/>
    <hyperlink ref="F129" r:id="rId8"/>
    <hyperlink ref="F131" r:id="rId9"/>
    <hyperlink ref="F133" r:id="rId10"/>
    <hyperlink ref="F135" r:id="rId11"/>
    <hyperlink ref="F137" r:id="rId12"/>
    <hyperlink ref="F139" r:id="rId13"/>
    <hyperlink ref="F145" r:id="rId14"/>
    <hyperlink ref="F147" r:id="rId15"/>
    <hyperlink ref="F149" r:id="rId16"/>
    <hyperlink ref="F151" r:id="rId17"/>
    <hyperlink ref="F153" r:id="rId18"/>
    <hyperlink ref="F155" r:id="rId19"/>
    <hyperlink ref="F157" r:id="rId20"/>
    <hyperlink ref="F159" r:id="rId21"/>
    <hyperlink ref="F161" r:id="rId22"/>
    <hyperlink ref="F163" r:id="rId23"/>
    <hyperlink ref="F165" r:id="rId24"/>
    <hyperlink ref="F167" r:id="rId25"/>
    <hyperlink ref="F169" r:id="rId26"/>
    <hyperlink ref="F171" r:id="rId27"/>
    <hyperlink ref="F173" r:id="rId28"/>
    <hyperlink ref="F175" r:id="rId29"/>
    <hyperlink ref="F177" r:id="rId30"/>
    <hyperlink ref="F179" r:id="rId31"/>
    <hyperlink ref="F181" r:id="rId32"/>
    <hyperlink ref="F184" r:id="rId33"/>
    <hyperlink ref="F186" r:id="rId34"/>
    <hyperlink ref="F188" r:id="rId35"/>
    <hyperlink ref="F190" r:id="rId36"/>
    <hyperlink ref="F193" r:id="rId37"/>
    <hyperlink ref="F197" r:id="rId38"/>
    <hyperlink ref="F199" r:id="rId39"/>
    <hyperlink ref="F201" r:id="rId40"/>
    <hyperlink ref="F203" r:id="rId41"/>
    <hyperlink ref="F205" r:id="rId42"/>
    <hyperlink ref="F207" r:id="rId43"/>
    <hyperlink ref="F209" r:id="rId44"/>
    <hyperlink ref="F211" r:id="rId45"/>
    <hyperlink ref="F213" r:id="rId46"/>
    <hyperlink ref="F215" r:id="rId47"/>
    <hyperlink ref="F217" r:id="rId48"/>
    <hyperlink ref="F219" r:id="rId49"/>
    <hyperlink ref="F221" r:id="rId50"/>
    <hyperlink ref="F224" r:id="rId51"/>
    <hyperlink ref="F226" r:id="rId52"/>
    <hyperlink ref="F228" r:id="rId53"/>
    <hyperlink ref="F230" r:id="rId54"/>
    <hyperlink ref="F232" r:id="rId55"/>
    <hyperlink ref="F234" r:id="rId56"/>
    <hyperlink ref="F236" r:id="rId57"/>
    <hyperlink ref="F238" r:id="rId58"/>
    <hyperlink ref="F240" r:id="rId59"/>
    <hyperlink ref="F242" r:id="rId60"/>
    <hyperlink ref="F244" r:id="rId61"/>
    <hyperlink ref="F246" r:id="rId62"/>
    <hyperlink ref="F248" r:id="rId63"/>
    <hyperlink ref="F250" r:id="rId64"/>
    <hyperlink ref="F252" r:id="rId65"/>
    <hyperlink ref="F254" r:id="rId66"/>
    <hyperlink ref="F256" r:id="rId67"/>
    <hyperlink ref="F258" r:id="rId68"/>
    <hyperlink ref="F260" r:id="rId69"/>
    <hyperlink ref="F262" r:id="rId70"/>
    <hyperlink ref="F264" r:id="rId71"/>
    <hyperlink ref="F266" r:id="rId72"/>
    <hyperlink ref="F269" r:id="rId73"/>
    <hyperlink ref="F271" r:id="rId74"/>
    <hyperlink ref="F273" r:id="rId75"/>
    <hyperlink ref="F276" r:id="rId76"/>
    <hyperlink ref="F279" r:id="rId77"/>
    <hyperlink ref="F281" r:id="rId78"/>
    <hyperlink ref="F283" r:id="rId79"/>
    <hyperlink ref="F285" r:id="rId80"/>
    <hyperlink ref="F287" r:id="rId81"/>
    <hyperlink ref="F290" r:id="rId82"/>
    <hyperlink ref="F293" r:id="rId83"/>
    <hyperlink ref="F296" r:id="rId84"/>
    <hyperlink ref="F299" r:id="rId85"/>
    <hyperlink ref="F304" r:id="rId86"/>
    <hyperlink ref="F306" r:id="rId87"/>
    <hyperlink ref="F308" r:id="rId88"/>
    <hyperlink ref="F310" r:id="rId89"/>
    <hyperlink ref="F312" r:id="rId90"/>
    <hyperlink ref="F314" r:id="rId91"/>
    <hyperlink ref="F316" r:id="rId92"/>
    <hyperlink ref="F318" r:id="rId93"/>
    <hyperlink ref="F320" r:id="rId94"/>
    <hyperlink ref="F322" r:id="rId95"/>
    <hyperlink ref="F324" r:id="rId96"/>
    <hyperlink ref="F326" r:id="rId97"/>
    <hyperlink ref="F329" r:id="rId98"/>
    <hyperlink ref="F331" r:id="rId99"/>
    <hyperlink ref="F334" r:id="rId100"/>
    <hyperlink ref="F337" r:id="rId101"/>
    <hyperlink ref="F339" r:id="rId102"/>
    <hyperlink ref="F341" r:id="rId103"/>
    <hyperlink ref="F343" r:id="rId104"/>
    <hyperlink ref="F345" r:id="rId105"/>
    <hyperlink ref="F348" r:id="rId106"/>
    <hyperlink ref="F350" r:id="rId107"/>
    <hyperlink ref="F352" r:id="rId108"/>
    <hyperlink ref="F355" r:id="rId109"/>
    <hyperlink ref="F357" r:id="rId110"/>
    <hyperlink ref="F359" r:id="rId111"/>
    <hyperlink ref="F361" r:id="rId112"/>
    <hyperlink ref="F363" r:id="rId113"/>
    <hyperlink ref="F366" r:id="rId114"/>
    <hyperlink ref="F368" r:id="rId115"/>
    <hyperlink ref="F370" r:id="rId116"/>
    <hyperlink ref="F372" r:id="rId117"/>
    <hyperlink ref="F374" r:id="rId118"/>
    <hyperlink ref="F377" r:id="rId119"/>
    <hyperlink ref="F382" r:id="rId120"/>
    <hyperlink ref="F385" r:id="rId121"/>
    <hyperlink ref="F388" r:id="rId122"/>
    <hyperlink ref="F391" r:id="rId123"/>
    <hyperlink ref="F394" r:id="rId124"/>
    <hyperlink ref="F397" r:id="rId125"/>
    <hyperlink ref="F400" r:id="rId126"/>
    <hyperlink ref="F404" r:id="rId127"/>
    <hyperlink ref="F407" r:id="rId128"/>
    <hyperlink ref="F410" r:id="rId129"/>
    <hyperlink ref="F414" r:id="rId130"/>
    <hyperlink ref="F416" r:id="rId131"/>
    <hyperlink ref="F418" r:id="rId132"/>
    <hyperlink ref="F420" r:id="rId133"/>
    <hyperlink ref="F423" r:id="rId134"/>
    <hyperlink ref="F426" r:id="rId135"/>
    <hyperlink ref="F429" r:id="rId136"/>
    <hyperlink ref="F433" r:id="rId137"/>
    <hyperlink ref="F436" r:id="rId138"/>
    <hyperlink ref="F438" r:id="rId139"/>
    <hyperlink ref="F440" r:id="rId140"/>
    <hyperlink ref="F442" r:id="rId141"/>
    <hyperlink ref="F444" r:id="rId142"/>
    <hyperlink ref="F446" r:id="rId143"/>
    <hyperlink ref="F449" r:id="rId144"/>
    <hyperlink ref="F452" r:id="rId145"/>
    <hyperlink ref="F454" r:id="rId146"/>
    <hyperlink ref="F459" r:id="rId147"/>
    <hyperlink ref="F462" r:id="rId148"/>
    <hyperlink ref="F465" r:id="rId149"/>
    <hyperlink ref="F468" r:id="rId150"/>
    <hyperlink ref="F470" r:id="rId151"/>
    <hyperlink ref="F473" r:id="rId152"/>
    <hyperlink ref="F476" r:id="rId153"/>
    <hyperlink ref="F478" r:id="rId154"/>
    <hyperlink ref="F480" r:id="rId155"/>
    <hyperlink ref="F483" r:id="rId156"/>
    <hyperlink ref="F485" r:id="rId157"/>
    <hyperlink ref="F487" r:id="rId158"/>
    <hyperlink ref="F489" r:id="rId159"/>
    <hyperlink ref="F491" r:id="rId160"/>
    <hyperlink ref="F494" r:id="rId161"/>
    <hyperlink ref="F496" r:id="rId162"/>
    <hyperlink ref="F498" r:id="rId163"/>
    <hyperlink ref="F501" r:id="rId164"/>
    <hyperlink ref="F503" r:id="rId165"/>
    <hyperlink ref="F505" r:id="rId166"/>
    <hyperlink ref="F508" r:id="rId167"/>
    <hyperlink ref="F510" r:id="rId168"/>
    <hyperlink ref="F512" r:id="rId169"/>
    <hyperlink ref="F514" r:id="rId170"/>
    <hyperlink ref="F516" r:id="rId171"/>
    <hyperlink ref="F518" r:id="rId172"/>
    <hyperlink ref="F521" r:id="rId173"/>
    <hyperlink ref="F523" r:id="rId174"/>
    <hyperlink ref="F525" r:id="rId175"/>
    <hyperlink ref="F528" r:id="rId176"/>
    <hyperlink ref="F531" r:id="rId177"/>
    <hyperlink ref="F534" r:id="rId178"/>
    <hyperlink ref="F536" r:id="rId179"/>
    <hyperlink ref="F538" r:id="rId180"/>
    <hyperlink ref="F540" r:id="rId181"/>
    <hyperlink ref="F542" r:id="rId182"/>
    <hyperlink ref="F545" r:id="rId183"/>
    <hyperlink ref="F547" r:id="rId184"/>
    <hyperlink ref="F549" r:id="rId185"/>
    <hyperlink ref="F551" r:id="rId186"/>
    <hyperlink ref="F553" r:id="rId187"/>
    <hyperlink ref="F555" r:id="rId188"/>
    <hyperlink ref="F558" r:id="rId189"/>
    <hyperlink ref="F560" r:id="rId190"/>
    <hyperlink ref="F563" r:id="rId191"/>
    <hyperlink ref="F566" r:id="rId192"/>
    <hyperlink ref="F569" r:id="rId193"/>
    <hyperlink ref="F571" r:id="rId194"/>
    <hyperlink ref="F573" r:id="rId195"/>
    <hyperlink ref="F576" r:id="rId196"/>
    <hyperlink ref="F580" r:id="rId197"/>
    <hyperlink ref="F583" r:id="rId198"/>
    <hyperlink ref="F586" r:id="rId199"/>
    <hyperlink ref="F589" r:id="rId200"/>
    <hyperlink ref="F592" r:id="rId20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1" customWidth="1"/>
    <col min="2" max="2" width="1.6640625" style="201" customWidth="1"/>
    <col min="3" max="4" width="5" style="201" customWidth="1"/>
    <col min="5" max="5" width="11.6640625" style="201" customWidth="1"/>
    <col min="6" max="6" width="9.1640625" style="201" customWidth="1"/>
    <col min="7" max="7" width="5" style="201" customWidth="1"/>
    <col min="8" max="8" width="77.83203125" style="201" customWidth="1"/>
    <col min="9" max="10" width="20" style="201" customWidth="1"/>
    <col min="11" max="11" width="1.6640625" style="201" customWidth="1"/>
  </cols>
  <sheetData>
    <row r="1" spans="2:11" s="1" customFormat="1" ht="37.5" customHeight="1"/>
    <row r="2" spans="2:11" s="1" customFormat="1" ht="7.5" customHeight="1">
      <c r="B2" s="202"/>
      <c r="C2" s="203"/>
      <c r="D2" s="203"/>
      <c r="E2" s="203"/>
      <c r="F2" s="203"/>
      <c r="G2" s="203"/>
      <c r="H2" s="203"/>
      <c r="I2" s="203"/>
      <c r="J2" s="203"/>
      <c r="K2" s="204"/>
    </row>
    <row r="3" spans="2:11" s="13" customFormat="1" ht="45" customHeight="1">
      <c r="B3" s="205"/>
      <c r="C3" s="340" t="s">
        <v>1399</v>
      </c>
      <c r="D3" s="340"/>
      <c r="E3" s="340"/>
      <c r="F3" s="340"/>
      <c r="G3" s="340"/>
      <c r="H3" s="340"/>
      <c r="I3" s="340"/>
      <c r="J3" s="340"/>
      <c r="K3" s="206"/>
    </row>
    <row r="4" spans="2:11" s="1" customFormat="1" ht="25.5" customHeight="1">
      <c r="B4" s="207"/>
      <c r="C4" s="339" t="s">
        <v>1400</v>
      </c>
      <c r="D4" s="339"/>
      <c r="E4" s="339"/>
      <c r="F4" s="339"/>
      <c r="G4" s="339"/>
      <c r="H4" s="339"/>
      <c r="I4" s="339"/>
      <c r="J4" s="339"/>
      <c r="K4" s="208"/>
    </row>
    <row r="5" spans="2:11" s="1" customFormat="1" ht="5.25" customHeight="1">
      <c r="B5" s="207"/>
      <c r="C5" s="209"/>
      <c r="D5" s="209"/>
      <c r="E5" s="209"/>
      <c r="F5" s="209"/>
      <c r="G5" s="209"/>
      <c r="H5" s="209"/>
      <c r="I5" s="209"/>
      <c r="J5" s="209"/>
      <c r="K5" s="208"/>
    </row>
    <row r="6" spans="2:11" s="1" customFormat="1" ht="15" customHeight="1">
      <c r="B6" s="207"/>
      <c r="C6" s="338" t="s">
        <v>1401</v>
      </c>
      <c r="D6" s="338"/>
      <c r="E6" s="338"/>
      <c r="F6" s="338"/>
      <c r="G6" s="338"/>
      <c r="H6" s="338"/>
      <c r="I6" s="338"/>
      <c r="J6" s="338"/>
      <c r="K6" s="208"/>
    </row>
    <row r="7" spans="2:11" s="1" customFormat="1" ht="15" customHeight="1">
      <c r="B7" s="211"/>
      <c r="C7" s="338" t="s">
        <v>1402</v>
      </c>
      <c r="D7" s="338"/>
      <c r="E7" s="338"/>
      <c r="F7" s="338"/>
      <c r="G7" s="338"/>
      <c r="H7" s="338"/>
      <c r="I7" s="338"/>
      <c r="J7" s="338"/>
      <c r="K7" s="208"/>
    </row>
    <row r="8" spans="2:11" s="1" customFormat="1" ht="12.75" customHeight="1">
      <c r="B8" s="211"/>
      <c r="C8" s="210"/>
      <c r="D8" s="210"/>
      <c r="E8" s="210"/>
      <c r="F8" s="210"/>
      <c r="G8" s="210"/>
      <c r="H8" s="210"/>
      <c r="I8" s="210"/>
      <c r="J8" s="210"/>
      <c r="K8" s="208"/>
    </row>
    <row r="9" spans="2:11" s="1" customFormat="1" ht="15" customHeight="1">
      <c r="B9" s="211"/>
      <c r="C9" s="338" t="s">
        <v>1403</v>
      </c>
      <c r="D9" s="338"/>
      <c r="E9" s="338"/>
      <c r="F9" s="338"/>
      <c r="G9" s="338"/>
      <c r="H9" s="338"/>
      <c r="I9" s="338"/>
      <c r="J9" s="338"/>
      <c r="K9" s="208"/>
    </row>
    <row r="10" spans="2:11" s="1" customFormat="1" ht="15" customHeight="1">
      <c r="B10" s="211"/>
      <c r="C10" s="210"/>
      <c r="D10" s="338" t="s">
        <v>1404</v>
      </c>
      <c r="E10" s="338"/>
      <c r="F10" s="338"/>
      <c r="G10" s="338"/>
      <c r="H10" s="338"/>
      <c r="I10" s="338"/>
      <c r="J10" s="338"/>
      <c r="K10" s="208"/>
    </row>
    <row r="11" spans="2:11" s="1" customFormat="1" ht="15" customHeight="1">
      <c r="B11" s="211"/>
      <c r="C11" s="212"/>
      <c r="D11" s="338" t="s">
        <v>1405</v>
      </c>
      <c r="E11" s="338"/>
      <c r="F11" s="338"/>
      <c r="G11" s="338"/>
      <c r="H11" s="338"/>
      <c r="I11" s="338"/>
      <c r="J11" s="338"/>
      <c r="K11" s="208"/>
    </row>
    <row r="12" spans="2:11" s="1" customFormat="1" ht="15" customHeight="1">
      <c r="B12" s="211"/>
      <c r="C12" s="212"/>
      <c r="D12" s="210"/>
      <c r="E12" s="210"/>
      <c r="F12" s="210"/>
      <c r="G12" s="210"/>
      <c r="H12" s="210"/>
      <c r="I12" s="210"/>
      <c r="J12" s="210"/>
      <c r="K12" s="208"/>
    </row>
    <row r="13" spans="2:11" s="1" customFormat="1" ht="15" customHeight="1">
      <c r="B13" s="211"/>
      <c r="C13" s="212"/>
      <c r="D13" s="213" t="s">
        <v>1406</v>
      </c>
      <c r="E13" s="210"/>
      <c r="F13" s="210"/>
      <c r="G13" s="210"/>
      <c r="H13" s="210"/>
      <c r="I13" s="210"/>
      <c r="J13" s="210"/>
      <c r="K13" s="208"/>
    </row>
    <row r="14" spans="2:11" s="1" customFormat="1" ht="12.75" customHeight="1">
      <c r="B14" s="211"/>
      <c r="C14" s="212"/>
      <c r="D14" s="212"/>
      <c r="E14" s="212"/>
      <c r="F14" s="212"/>
      <c r="G14" s="212"/>
      <c r="H14" s="212"/>
      <c r="I14" s="212"/>
      <c r="J14" s="212"/>
      <c r="K14" s="208"/>
    </row>
    <row r="15" spans="2:11" s="1" customFormat="1" ht="15" customHeight="1">
      <c r="B15" s="211"/>
      <c r="C15" s="212"/>
      <c r="D15" s="338" t="s">
        <v>1407</v>
      </c>
      <c r="E15" s="338"/>
      <c r="F15" s="338"/>
      <c r="G15" s="338"/>
      <c r="H15" s="338"/>
      <c r="I15" s="338"/>
      <c r="J15" s="338"/>
      <c r="K15" s="208"/>
    </row>
    <row r="16" spans="2:11" s="1" customFormat="1" ht="15" customHeight="1">
      <c r="B16" s="211"/>
      <c r="C16" s="212"/>
      <c r="D16" s="338" t="s">
        <v>1408</v>
      </c>
      <c r="E16" s="338"/>
      <c r="F16" s="338"/>
      <c r="G16" s="338"/>
      <c r="H16" s="338"/>
      <c r="I16" s="338"/>
      <c r="J16" s="338"/>
      <c r="K16" s="208"/>
    </row>
    <row r="17" spans="2:11" s="1" customFormat="1" ht="15" customHeight="1">
      <c r="B17" s="211"/>
      <c r="C17" s="212"/>
      <c r="D17" s="338" t="s">
        <v>1409</v>
      </c>
      <c r="E17" s="338"/>
      <c r="F17" s="338"/>
      <c r="G17" s="338"/>
      <c r="H17" s="338"/>
      <c r="I17" s="338"/>
      <c r="J17" s="338"/>
      <c r="K17" s="208"/>
    </row>
    <row r="18" spans="2:11" s="1" customFormat="1" ht="15" customHeight="1">
      <c r="B18" s="211"/>
      <c r="C18" s="212"/>
      <c r="D18" s="212"/>
      <c r="E18" s="214" t="s">
        <v>82</v>
      </c>
      <c r="F18" s="338" t="s">
        <v>1410</v>
      </c>
      <c r="G18" s="338"/>
      <c r="H18" s="338"/>
      <c r="I18" s="338"/>
      <c r="J18" s="338"/>
      <c r="K18" s="208"/>
    </row>
    <row r="19" spans="2:11" s="1" customFormat="1" ht="15" customHeight="1">
      <c r="B19" s="211"/>
      <c r="C19" s="212"/>
      <c r="D19" s="212"/>
      <c r="E19" s="214" t="s">
        <v>1411</v>
      </c>
      <c r="F19" s="338" t="s">
        <v>1412</v>
      </c>
      <c r="G19" s="338"/>
      <c r="H19" s="338"/>
      <c r="I19" s="338"/>
      <c r="J19" s="338"/>
      <c r="K19" s="208"/>
    </row>
    <row r="20" spans="2:11" s="1" customFormat="1" ht="15" customHeight="1">
      <c r="B20" s="211"/>
      <c r="C20" s="212"/>
      <c r="D20" s="212"/>
      <c r="E20" s="214" t="s">
        <v>1413</v>
      </c>
      <c r="F20" s="338" t="s">
        <v>1414</v>
      </c>
      <c r="G20" s="338"/>
      <c r="H20" s="338"/>
      <c r="I20" s="338"/>
      <c r="J20" s="338"/>
      <c r="K20" s="208"/>
    </row>
    <row r="21" spans="2:11" s="1" customFormat="1" ht="15" customHeight="1">
      <c r="B21" s="211"/>
      <c r="C21" s="212"/>
      <c r="D21" s="212"/>
      <c r="E21" s="214" t="s">
        <v>1415</v>
      </c>
      <c r="F21" s="338" t="s">
        <v>1416</v>
      </c>
      <c r="G21" s="338"/>
      <c r="H21" s="338"/>
      <c r="I21" s="338"/>
      <c r="J21" s="338"/>
      <c r="K21" s="208"/>
    </row>
    <row r="22" spans="2:11" s="1" customFormat="1" ht="15" customHeight="1">
      <c r="B22" s="211"/>
      <c r="C22" s="212"/>
      <c r="D22" s="212"/>
      <c r="E22" s="214" t="s">
        <v>1417</v>
      </c>
      <c r="F22" s="338" t="s">
        <v>1418</v>
      </c>
      <c r="G22" s="338"/>
      <c r="H22" s="338"/>
      <c r="I22" s="338"/>
      <c r="J22" s="338"/>
      <c r="K22" s="208"/>
    </row>
    <row r="23" spans="2:11" s="1" customFormat="1" ht="15" customHeight="1">
      <c r="B23" s="211"/>
      <c r="C23" s="212"/>
      <c r="D23" s="212"/>
      <c r="E23" s="214" t="s">
        <v>1419</v>
      </c>
      <c r="F23" s="338" t="s">
        <v>1420</v>
      </c>
      <c r="G23" s="338"/>
      <c r="H23" s="338"/>
      <c r="I23" s="338"/>
      <c r="J23" s="338"/>
      <c r="K23" s="208"/>
    </row>
    <row r="24" spans="2:11" s="1" customFormat="1" ht="12.75" customHeight="1">
      <c r="B24" s="211"/>
      <c r="C24" s="212"/>
      <c r="D24" s="212"/>
      <c r="E24" s="212"/>
      <c r="F24" s="212"/>
      <c r="G24" s="212"/>
      <c r="H24" s="212"/>
      <c r="I24" s="212"/>
      <c r="J24" s="212"/>
      <c r="K24" s="208"/>
    </row>
    <row r="25" spans="2:11" s="1" customFormat="1" ht="15" customHeight="1">
      <c r="B25" s="211"/>
      <c r="C25" s="338" t="s">
        <v>1421</v>
      </c>
      <c r="D25" s="338"/>
      <c r="E25" s="338"/>
      <c r="F25" s="338"/>
      <c r="G25" s="338"/>
      <c r="H25" s="338"/>
      <c r="I25" s="338"/>
      <c r="J25" s="338"/>
      <c r="K25" s="208"/>
    </row>
    <row r="26" spans="2:11" s="1" customFormat="1" ht="15" customHeight="1">
      <c r="B26" s="211"/>
      <c r="C26" s="338" t="s">
        <v>1422</v>
      </c>
      <c r="D26" s="338"/>
      <c r="E26" s="338"/>
      <c r="F26" s="338"/>
      <c r="G26" s="338"/>
      <c r="H26" s="338"/>
      <c r="I26" s="338"/>
      <c r="J26" s="338"/>
      <c r="K26" s="208"/>
    </row>
    <row r="27" spans="2:11" s="1" customFormat="1" ht="15" customHeight="1">
      <c r="B27" s="211"/>
      <c r="C27" s="210"/>
      <c r="D27" s="338" t="s">
        <v>1423</v>
      </c>
      <c r="E27" s="338"/>
      <c r="F27" s="338"/>
      <c r="G27" s="338"/>
      <c r="H27" s="338"/>
      <c r="I27" s="338"/>
      <c r="J27" s="338"/>
      <c r="K27" s="208"/>
    </row>
    <row r="28" spans="2:11" s="1" customFormat="1" ht="15" customHeight="1">
      <c r="B28" s="211"/>
      <c r="C28" s="212"/>
      <c r="D28" s="338" t="s">
        <v>1424</v>
      </c>
      <c r="E28" s="338"/>
      <c r="F28" s="338"/>
      <c r="G28" s="338"/>
      <c r="H28" s="338"/>
      <c r="I28" s="338"/>
      <c r="J28" s="338"/>
      <c r="K28" s="208"/>
    </row>
    <row r="29" spans="2:11" s="1" customFormat="1" ht="12.75" customHeight="1">
      <c r="B29" s="211"/>
      <c r="C29" s="212"/>
      <c r="D29" s="212"/>
      <c r="E29" s="212"/>
      <c r="F29" s="212"/>
      <c r="G29" s="212"/>
      <c r="H29" s="212"/>
      <c r="I29" s="212"/>
      <c r="J29" s="212"/>
      <c r="K29" s="208"/>
    </row>
    <row r="30" spans="2:11" s="1" customFormat="1" ht="15" customHeight="1">
      <c r="B30" s="211"/>
      <c r="C30" s="212"/>
      <c r="D30" s="338" t="s">
        <v>1425</v>
      </c>
      <c r="E30" s="338"/>
      <c r="F30" s="338"/>
      <c r="G30" s="338"/>
      <c r="H30" s="338"/>
      <c r="I30" s="338"/>
      <c r="J30" s="338"/>
      <c r="K30" s="208"/>
    </row>
    <row r="31" spans="2:11" s="1" customFormat="1" ht="15" customHeight="1">
      <c r="B31" s="211"/>
      <c r="C31" s="212"/>
      <c r="D31" s="338" t="s">
        <v>1426</v>
      </c>
      <c r="E31" s="338"/>
      <c r="F31" s="338"/>
      <c r="G31" s="338"/>
      <c r="H31" s="338"/>
      <c r="I31" s="338"/>
      <c r="J31" s="338"/>
      <c r="K31" s="208"/>
    </row>
    <row r="32" spans="2:11" s="1" customFormat="1" ht="12.75" customHeight="1">
      <c r="B32" s="211"/>
      <c r="C32" s="212"/>
      <c r="D32" s="212"/>
      <c r="E32" s="212"/>
      <c r="F32" s="212"/>
      <c r="G32" s="212"/>
      <c r="H32" s="212"/>
      <c r="I32" s="212"/>
      <c r="J32" s="212"/>
      <c r="K32" s="208"/>
    </row>
    <row r="33" spans="2:11" s="1" customFormat="1" ht="15" customHeight="1">
      <c r="B33" s="211"/>
      <c r="C33" s="212"/>
      <c r="D33" s="338" t="s">
        <v>1427</v>
      </c>
      <c r="E33" s="338"/>
      <c r="F33" s="338"/>
      <c r="G33" s="338"/>
      <c r="H33" s="338"/>
      <c r="I33" s="338"/>
      <c r="J33" s="338"/>
      <c r="K33" s="208"/>
    </row>
    <row r="34" spans="2:11" s="1" customFormat="1" ht="15" customHeight="1">
      <c r="B34" s="211"/>
      <c r="C34" s="212"/>
      <c r="D34" s="338" t="s">
        <v>1428</v>
      </c>
      <c r="E34" s="338"/>
      <c r="F34" s="338"/>
      <c r="G34" s="338"/>
      <c r="H34" s="338"/>
      <c r="I34" s="338"/>
      <c r="J34" s="338"/>
      <c r="K34" s="208"/>
    </row>
    <row r="35" spans="2:11" s="1" customFormat="1" ht="15" customHeight="1">
      <c r="B35" s="211"/>
      <c r="C35" s="212"/>
      <c r="D35" s="338" t="s">
        <v>1429</v>
      </c>
      <c r="E35" s="338"/>
      <c r="F35" s="338"/>
      <c r="G35" s="338"/>
      <c r="H35" s="338"/>
      <c r="I35" s="338"/>
      <c r="J35" s="338"/>
      <c r="K35" s="208"/>
    </row>
    <row r="36" spans="2:11" s="1" customFormat="1" ht="15" customHeight="1">
      <c r="B36" s="211"/>
      <c r="C36" s="212"/>
      <c r="D36" s="210"/>
      <c r="E36" s="213" t="s">
        <v>124</v>
      </c>
      <c r="F36" s="210"/>
      <c r="G36" s="338" t="s">
        <v>1430</v>
      </c>
      <c r="H36" s="338"/>
      <c r="I36" s="338"/>
      <c r="J36" s="338"/>
      <c r="K36" s="208"/>
    </row>
    <row r="37" spans="2:11" s="1" customFormat="1" ht="30.75" customHeight="1">
      <c r="B37" s="211"/>
      <c r="C37" s="212"/>
      <c r="D37" s="210"/>
      <c r="E37" s="213" t="s">
        <v>1431</v>
      </c>
      <c r="F37" s="210"/>
      <c r="G37" s="338" t="s">
        <v>1432</v>
      </c>
      <c r="H37" s="338"/>
      <c r="I37" s="338"/>
      <c r="J37" s="338"/>
      <c r="K37" s="208"/>
    </row>
    <row r="38" spans="2:11" s="1" customFormat="1" ht="15" customHeight="1">
      <c r="B38" s="211"/>
      <c r="C38" s="212"/>
      <c r="D38" s="210"/>
      <c r="E38" s="213" t="s">
        <v>56</v>
      </c>
      <c r="F38" s="210"/>
      <c r="G38" s="338" t="s">
        <v>1433</v>
      </c>
      <c r="H38" s="338"/>
      <c r="I38" s="338"/>
      <c r="J38" s="338"/>
      <c r="K38" s="208"/>
    </row>
    <row r="39" spans="2:11" s="1" customFormat="1" ht="15" customHeight="1">
      <c r="B39" s="211"/>
      <c r="C39" s="212"/>
      <c r="D39" s="210"/>
      <c r="E39" s="213" t="s">
        <v>57</v>
      </c>
      <c r="F39" s="210"/>
      <c r="G39" s="338" t="s">
        <v>1434</v>
      </c>
      <c r="H39" s="338"/>
      <c r="I39" s="338"/>
      <c r="J39" s="338"/>
      <c r="K39" s="208"/>
    </row>
    <row r="40" spans="2:11" s="1" customFormat="1" ht="15" customHeight="1">
      <c r="B40" s="211"/>
      <c r="C40" s="212"/>
      <c r="D40" s="210"/>
      <c r="E40" s="213" t="s">
        <v>125</v>
      </c>
      <c r="F40" s="210"/>
      <c r="G40" s="338" t="s">
        <v>1435</v>
      </c>
      <c r="H40" s="338"/>
      <c r="I40" s="338"/>
      <c r="J40" s="338"/>
      <c r="K40" s="208"/>
    </row>
    <row r="41" spans="2:11" s="1" customFormat="1" ht="15" customHeight="1">
      <c r="B41" s="211"/>
      <c r="C41" s="212"/>
      <c r="D41" s="210"/>
      <c r="E41" s="213" t="s">
        <v>126</v>
      </c>
      <c r="F41" s="210"/>
      <c r="G41" s="338" t="s">
        <v>1436</v>
      </c>
      <c r="H41" s="338"/>
      <c r="I41" s="338"/>
      <c r="J41" s="338"/>
      <c r="K41" s="208"/>
    </row>
    <row r="42" spans="2:11" s="1" customFormat="1" ht="15" customHeight="1">
      <c r="B42" s="211"/>
      <c r="C42" s="212"/>
      <c r="D42" s="210"/>
      <c r="E42" s="213" t="s">
        <v>1437</v>
      </c>
      <c r="F42" s="210"/>
      <c r="G42" s="338" t="s">
        <v>1438</v>
      </c>
      <c r="H42" s="338"/>
      <c r="I42" s="338"/>
      <c r="J42" s="338"/>
      <c r="K42" s="208"/>
    </row>
    <row r="43" spans="2:11" s="1" customFormat="1" ht="15" customHeight="1">
      <c r="B43" s="211"/>
      <c r="C43" s="212"/>
      <c r="D43" s="210"/>
      <c r="E43" s="213"/>
      <c r="F43" s="210"/>
      <c r="G43" s="338" t="s">
        <v>1439</v>
      </c>
      <c r="H43" s="338"/>
      <c r="I43" s="338"/>
      <c r="J43" s="338"/>
      <c r="K43" s="208"/>
    </row>
    <row r="44" spans="2:11" s="1" customFormat="1" ht="15" customHeight="1">
      <c r="B44" s="211"/>
      <c r="C44" s="212"/>
      <c r="D44" s="210"/>
      <c r="E44" s="213" t="s">
        <v>1440</v>
      </c>
      <c r="F44" s="210"/>
      <c r="G44" s="338" t="s">
        <v>1441</v>
      </c>
      <c r="H44" s="338"/>
      <c r="I44" s="338"/>
      <c r="J44" s="338"/>
      <c r="K44" s="208"/>
    </row>
    <row r="45" spans="2:11" s="1" customFormat="1" ht="15" customHeight="1">
      <c r="B45" s="211"/>
      <c r="C45" s="212"/>
      <c r="D45" s="210"/>
      <c r="E45" s="213" t="s">
        <v>128</v>
      </c>
      <c r="F45" s="210"/>
      <c r="G45" s="338" t="s">
        <v>1442</v>
      </c>
      <c r="H45" s="338"/>
      <c r="I45" s="338"/>
      <c r="J45" s="338"/>
      <c r="K45" s="208"/>
    </row>
    <row r="46" spans="2:11" s="1" customFormat="1" ht="12.75" customHeight="1">
      <c r="B46" s="211"/>
      <c r="C46" s="212"/>
      <c r="D46" s="210"/>
      <c r="E46" s="210"/>
      <c r="F46" s="210"/>
      <c r="G46" s="210"/>
      <c r="H46" s="210"/>
      <c r="I46" s="210"/>
      <c r="J46" s="210"/>
      <c r="K46" s="208"/>
    </row>
    <row r="47" spans="2:11" s="1" customFormat="1" ht="15" customHeight="1">
      <c r="B47" s="211"/>
      <c r="C47" s="212"/>
      <c r="D47" s="338" t="s">
        <v>1443</v>
      </c>
      <c r="E47" s="338"/>
      <c r="F47" s="338"/>
      <c r="G47" s="338"/>
      <c r="H47" s="338"/>
      <c r="I47" s="338"/>
      <c r="J47" s="338"/>
      <c r="K47" s="208"/>
    </row>
    <row r="48" spans="2:11" s="1" customFormat="1" ht="15" customHeight="1">
      <c r="B48" s="211"/>
      <c r="C48" s="212"/>
      <c r="D48" s="212"/>
      <c r="E48" s="338" t="s">
        <v>1444</v>
      </c>
      <c r="F48" s="338"/>
      <c r="G48" s="338"/>
      <c r="H48" s="338"/>
      <c r="I48" s="338"/>
      <c r="J48" s="338"/>
      <c r="K48" s="208"/>
    </row>
    <row r="49" spans="2:11" s="1" customFormat="1" ht="15" customHeight="1">
      <c r="B49" s="211"/>
      <c r="C49" s="212"/>
      <c r="D49" s="212"/>
      <c r="E49" s="338" t="s">
        <v>1445</v>
      </c>
      <c r="F49" s="338"/>
      <c r="G49" s="338"/>
      <c r="H49" s="338"/>
      <c r="I49" s="338"/>
      <c r="J49" s="338"/>
      <c r="K49" s="208"/>
    </row>
    <row r="50" spans="2:11" s="1" customFormat="1" ht="15" customHeight="1">
      <c r="B50" s="211"/>
      <c r="C50" s="212"/>
      <c r="D50" s="212"/>
      <c r="E50" s="338" t="s">
        <v>1446</v>
      </c>
      <c r="F50" s="338"/>
      <c r="G50" s="338"/>
      <c r="H50" s="338"/>
      <c r="I50" s="338"/>
      <c r="J50" s="338"/>
      <c r="K50" s="208"/>
    </row>
    <row r="51" spans="2:11" s="1" customFormat="1" ht="15" customHeight="1">
      <c r="B51" s="211"/>
      <c r="C51" s="212"/>
      <c r="D51" s="338" t="s">
        <v>1447</v>
      </c>
      <c r="E51" s="338"/>
      <c r="F51" s="338"/>
      <c r="G51" s="338"/>
      <c r="H51" s="338"/>
      <c r="I51" s="338"/>
      <c r="J51" s="338"/>
      <c r="K51" s="208"/>
    </row>
    <row r="52" spans="2:11" s="1" customFormat="1" ht="25.5" customHeight="1">
      <c r="B52" s="207"/>
      <c r="C52" s="339" t="s">
        <v>1448</v>
      </c>
      <c r="D52" s="339"/>
      <c r="E52" s="339"/>
      <c r="F52" s="339"/>
      <c r="G52" s="339"/>
      <c r="H52" s="339"/>
      <c r="I52" s="339"/>
      <c r="J52" s="339"/>
      <c r="K52" s="208"/>
    </row>
    <row r="53" spans="2:11" s="1" customFormat="1" ht="5.25" customHeight="1">
      <c r="B53" s="207"/>
      <c r="C53" s="209"/>
      <c r="D53" s="209"/>
      <c r="E53" s="209"/>
      <c r="F53" s="209"/>
      <c r="G53" s="209"/>
      <c r="H53" s="209"/>
      <c r="I53" s="209"/>
      <c r="J53" s="209"/>
      <c r="K53" s="208"/>
    </row>
    <row r="54" spans="2:11" s="1" customFormat="1" ht="15" customHeight="1">
      <c r="B54" s="207"/>
      <c r="C54" s="338" t="s">
        <v>1449</v>
      </c>
      <c r="D54" s="338"/>
      <c r="E54" s="338"/>
      <c r="F54" s="338"/>
      <c r="G54" s="338"/>
      <c r="H54" s="338"/>
      <c r="I54" s="338"/>
      <c r="J54" s="338"/>
      <c r="K54" s="208"/>
    </row>
    <row r="55" spans="2:11" s="1" customFormat="1" ht="15" customHeight="1">
      <c r="B55" s="207"/>
      <c r="C55" s="338" t="s">
        <v>1450</v>
      </c>
      <c r="D55" s="338"/>
      <c r="E55" s="338"/>
      <c r="F55" s="338"/>
      <c r="G55" s="338"/>
      <c r="H55" s="338"/>
      <c r="I55" s="338"/>
      <c r="J55" s="338"/>
      <c r="K55" s="208"/>
    </row>
    <row r="56" spans="2:11" s="1" customFormat="1" ht="12.75" customHeight="1">
      <c r="B56" s="207"/>
      <c r="C56" s="210"/>
      <c r="D56" s="210"/>
      <c r="E56" s="210"/>
      <c r="F56" s="210"/>
      <c r="G56" s="210"/>
      <c r="H56" s="210"/>
      <c r="I56" s="210"/>
      <c r="J56" s="210"/>
      <c r="K56" s="208"/>
    </row>
    <row r="57" spans="2:11" s="1" customFormat="1" ht="15" customHeight="1">
      <c r="B57" s="207"/>
      <c r="C57" s="338" t="s">
        <v>1451</v>
      </c>
      <c r="D57" s="338"/>
      <c r="E57" s="338"/>
      <c r="F57" s="338"/>
      <c r="G57" s="338"/>
      <c r="H57" s="338"/>
      <c r="I57" s="338"/>
      <c r="J57" s="338"/>
      <c r="K57" s="208"/>
    </row>
    <row r="58" spans="2:11" s="1" customFormat="1" ht="15" customHeight="1">
      <c r="B58" s="207"/>
      <c r="C58" s="212"/>
      <c r="D58" s="338" t="s">
        <v>1452</v>
      </c>
      <c r="E58" s="338"/>
      <c r="F58" s="338"/>
      <c r="G58" s="338"/>
      <c r="H58" s="338"/>
      <c r="I58" s="338"/>
      <c r="J58" s="338"/>
      <c r="K58" s="208"/>
    </row>
    <row r="59" spans="2:11" s="1" customFormat="1" ht="15" customHeight="1">
      <c r="B59" s="207"/>
      <c r="C59" s="212"/>
      <c r="D59" s="338" t="s">
        <v>1453</v>
      </c>
      <c r="E59" s="338"/>
      <c r="F59" s="338"/>
      <c r="G59" s="338"/>
      <c r="H59" s="338"/>
      <c r="I59" s="338"/>
      <c r="J59" s="338"/>
      <c r="K59" s="208"/>
    </row>
    <row r="60" spans="2:11" s="1" customFormat="1" ht="15" customHeight="1">
      <c r="B60" s="207"/>
      <c r="C60" s="212"/>
      <c r="D60" s="338" t="s">
        <v>1454</v>
      </c>
      <c r="E60" s="338"/>
      <c r="F60" s="338"/>
      <c r="G60" s="338"/>
      <c r="H60" s="338"/>
      <c r="I60" s="338"/>
      <c r="J60" s="338"/>
      <c r="K60" s="208"/>
    </row>
    <row r="61" spans="2:11" s="1" customFormat="1" ht="15" customHeight="1">
      <c r="B61" s="207"/>
      <c r="C61" s="212"/>
      <c r="D61" s="338" t="s">
        <v>1455</v>
      </c>
      <c r="E61" s="338"/>
      <c r="F61" s="338"/>
      <c r="G61" s="338"/>
      <c r="H61" s="338"/>
      <c r="I61" s="338"/>
      <c r="J61" s="338"/>
      <c r="K61" s="208"/>
    </row>
    <row r="62" spans="2:11" s="1" customFormat="1" ht="15" customHeight="1">
      <c r="B62" s="207"/>
      <c r="C62" s="212"/>
      <c r="D62" s="341" t="s">
        <v>1456</v>
      </c>
      <c r="E62" s="341"/>
      <c r="F62" s="341"/>
      <c r="G62" s="341"/>
      <c r="H62" s="341"/>
      <c r="I62" s="341"/>
      <c r="J62" s="341"/>
      <c r="K62" s="208"/>
    </row>
    <row r="63" spans="2:11" s="1" customFormat="1" ht="15" customHeight="1">
      <c r="B63" s="207"/>
      <c r="C63" s="212"/>
      <c r="D63" s="338" t="s">
        <v>1457</v>
      </c>
      <c r="E63" s="338"/>
      <c r="F63" s="338"/>
      <c r="G63" s="338"/>
      <c r="H63" s="338"/>
      <c r="I63" s="338"/>
      <c r="J63" s="338"/>
      <c r="K63" s="208"/>
    </row>
    <row r="64" spans="2:11" s="1" customFormat="1" ht="12.75" customHeight="1">
      <c r="B64" s="207"/>
      <c r="C64" s="212"/>
      <c r="D64" s="212"/>
      <c r="E64" s="215"/>
      <c r="F64" s="212"/>
      <c r="G64" s="212"/>
      <c r="H64" s="212"/>
      <c r="I64" s="212"/>
      <c r="J64" s="212"/>
      <c r="K64" s="208"/>
    </row>
    <row r="65" spans="2:11" s="1" customFormat="1" ht="15" customHeight="1">
      <c r="B65" s="207"/>
      <c r="C65" s="212"/>
      <c r="D65" s="338" t="s">
        <v>1458</v>
      </c>
      <c r="E65" s="338"/>
      <c r="F65" s="338"/>
      <c r="G65" s="338"/>
      <c r="H65" s="338"/>
      <c r="I65" s="338"/>
      <c r="J65" s="338"/>
      <c r="K65" s="208"/>
    </row>
    <row r="66" spans="2:11" s="1" customFormat="1" ht="15" customHeight="1">
      <c r="B66" s="207"/>
      <c r="C66" s="212"/>
      <c r="D66" s="341" t="s">
        <v>1459</v>
      </c>
      <c r="E66" s="341"/>
      <c r="F66" s="341"/>
      <c r="G66" s="341"/>
      <c r="H66" s="341"/>
      <c r="I66" s="341"/>
      <c r="J66" s="341"/>
      <c r="K66" s="208"/>
    </row>
    <row r="67" spans="2:11" s="1" customFormat="1" ht="15" customHeight="1">
      <c r="B67" s="207"/>
      <c r="C67" s="212"/>
      <c r="D67" s="338" t="s">
        <v>1460</v>
      </c>
      <c r="E67" s="338"/>
      <c r="F67" s="338"/>
      <c r="G67" s="338"/>
      <c r="H67" s="338"/>
      <c r="I67" s="338"/>
      <c r="J67" s="338"/>
      <c r="K67" s="208"/>
    </row>
    <row r="68" spans="2:11" s="1" customFormat="1" ht="15" customHeight="1">
      <c r="B68" s="207"/>
      <c r="C68" s="212"/>
      <c r="D68" s="338" t="s">
        <v>1461</v>
      </c>
      <c r="E68" s="338"/>
      <c r="F68" s="338"/>
      <c r="G68" s="338"/>
      <c r="H68" s="338"/>
      <c r="I68" s="338"/>
      <c r="J68" s="338"/>
      <c r="K68" s="208"/>
    </row>
    <row r="69" spans="2:11" s="1" customFormat="1" ht="15" customHeight="1">
      <c r="B69" s="207"/>
      <c r="C69" s="212"/>
      <c r="D69" s="338" t="s">
        <v>1462</v>
      </c>
      <c r="E69" s="338"/>
      <c r="F69" s="338"/>
      <c r="G69" s="338"/>
      <c r="H69" s="338"/>
      <c r="I69" s="338"/>
      <c r="J69" s="338"/>
      <c r="K69" s="208"/>
    </row>
    <row r="70" spans="2:11" s="1" customFormat="1" ht="15" customHeight="1">
      <c r="B70" s="207"/>
      <c r="C70" s="212"/>
      <c r="D70" s="338" t="s">
        <v>1463</v>
      </c>
      <c r="E70" s="338"/>
      <c r="F70" s="338"/>
      <c r="G70" s="338"/>
      <c r="H70" s="338"/>
      <c r="I70" s="338"/>
      <c r="J70" s="338"/>
      <c r="K70" s="208"/>
    </row>
    <row r="71" spans="2:11" s="1" customFormat="1" ht="12.75" customHeight="1">
      <c r="B71" s="216"/>
      <c r="C71" s="217"/>
      <c r="D71" s="217"/>
      <c r="E71" s="217"/>
      <c r="F71" s="217"/>
      <c r="G71" s="217"/>
      <c r="H71" s="217"/>
      <c r="I71" s="217"/>
      <c r="J71" s="217"/>
      <c r="K71" s="218"/>
    </row>
    <row r="72" spans="2:11" s="1" customFormat="1" ht="18.75" customHeight="1">
      <c r="B72" s="219"/>
      <c r="C72" s="219"/>
      <c r="D72" s="219"/>
      <c r="E72" s="219"/>
      <c r="F72" s="219"/>
      <c r="G72" s="219"/>
      <c r="H72" s="219"/>
      <c r="I72" s="219"/>
      <c r="J72" s="219"/>
      <c r="K72" s="220"/>
    </row>
    <row r="73" spans="2:11" s="1" customFormat="1" ht="18.75" customHeight="1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s="1" customFormat="1" ht="7.5" customHeight="1">
      <c r="B74" s="221"/>
      <c r="C74" s="222"/>
      <c r="D74" s="222"/>
      <c r="E74" s="222"/>
      <c r="F74" s="222"/>
      <c r="G74" s="222"/>
      <c r="H74" s="222"/>
      <c r="I74" s="222"/>
      <c r="J74" s="222"/>
      <c r="K74" s="223"/>
    </row>
    <row r="75" spans="2:11" s="1" customFormat="1" ht="45" customHeight="1">
      <c r="B75" s="224"/>
      <c r="C75" s="342" t="s">
        <v>1464</v>
      </c>
      <c r="D75" s="342"/>
      <c r="E75" s="342"/>
      <c r="F75" s="342"/>
      <c r="G75" s="342"/>
      <c r="H75" s="342"/>
      <c r="I75" s="342"/>
      <c r="J75" s="342"/>
      <c r="K75" s="225"/>
    </row>
    <row r="76" spans="2:11" s="1" customFormat="1" ht="17.25" customHeight="1">
      <c r="B76" s="224"/>
      <c r="C76" s="226" t="s">
        <v>1465</v>
      </c>
      <c r="D76" s="226"/>
      <c r="E76" s="226"/>
      <c r="F76" s="226" t="s">
        <v>1466</v>
      </c>
      <c r="G76" s="227"/>
      <c r="H76" s="226" t="s">
        <v>57</v>
      </c>
      <c r="I76" s="226" t="s">
        <v>60</v>
      </c>
      <c r="J76" s="226" t="s">
        <v>1467</v>
      </c>
      <c r="K76" s="225"/>
    </row>
    <row r="77" spans="2:11" s="1" customFormat="1" ht="17.25" customHeight="1">
      <c r="B77" s="224"/>
      <c r="C77" s="228" t="s">
        <v>1468</v>
      </c>
      <c r="D77" s="228"/>
      <c r="E77" s="228"/>
      <c r="F77" s="229" t="s">
        <v>1469</v>
      </c>
      <c r="G77" s="230"/>
      <c r="H77" s="228"/>
      <c r="I77" s="228"/>
      <c r="J77" s="228" t="s">
        <v>1470</v>
      </c>
      <c r="K77" s="225"/>
    </row>
    <row r="78" spans="2:11" s="1" customFormat="1" ht="5.25" customHeight="1">
      <c r="B78" s="224"/>
      <c r="C78" s="231"/>
      <c r="D78" s="231"/>
      <c r="E78" s="231"/>
      <c r="F78" s="231"/>
      <c r="G78" s="232"/>
      <c r="H78" s="231"/>
      <c r="I78" s="231"/>
      <c r="J78" s="231"/>
      <c r="K78" s="225"/>
    </row>
    <row r="79" spans="2:11" s="1" customFormat="1" ht="15" customHeight="1">
      <c r="B79" s="224"/>
      <c r="C79" s="213" t="s">
        <v>56</v>
      </c>
      <c r="D79" s="233"/>
      <c r="E79" s="233"/>
      <c r="F79" s="234" t="s">
        <v>1471</v>
      </c>
      <c r="G79" s="235"/>
      <c r="H79" s="213" t="s">
        <v>1472</v>
      </c>
      <c r="I79" s="213" t="s">
        <v>1473</v>
      </c>
      <c r="J79" s="213">
        <v>20</v>
      </c>
      <c r="K79" s="225"/>
    </row>
    <row r="80" spans="2:11" s="1" customFormat="1" ht="15" customHeight="1">
      <c r="B80" s="224"/>
      <c r="C80" s="213" t="s">
        <v>1474</v>
      </c>
      <c r="D80" s="213"/>
      <c r="E80" s="213"/>
      <c r="F80" s="234" t="s">
        <v>1471</v>
      </c>
      <c r="G80" s="235"/>
      <c r="H80" s="213" t="s">
        <v>1475</v>
      </c>
      <c r="I80" s="213" t="s">
        <v>1473</v>
      </c>
      <c r="J80" s="213">
        <v>120</v>
      </c>
      <c r="K80" s="225"/>
    </row>
    <row r="81" spans="2:11" s="1" customFormat="1" ht="15" customHeight="1">
      <c r="B81" s="236"/>
      <c r="C81" s="213" t="s">
        <v>1476</v>
      </c>
      <c r="D81" s="213"/>
      <c r="E81" s="213"/>
      <c r="F81" s="234" t="s">
        <v>1477</v>
      </c>
      <c r="G81" s="235"/>
      <c r="H81" s="213" t="s">
        <v>1478</v>
      </c>
      <c r="I81" s="213" t="s">
        <v>1473</v>
      </c>
      <c r="J81" s="213">
        <v>50</v>
      </c>
      <c r="K81" s="225"/>
    </row>
    <row r="82" spans="2:11" s="1" customFormat="1" ht="15" customHeight="1">
      <c r="B82" s="236"/>
      <c r="C82" s="213" t="s">
        <v>1479</v>
      </c>
      <c r="D82" s="213"/>
      <c r="E82" s="213"/>
      <c r="F82" s="234" t="s">
        <v>1471</v>
      </c>
      <c r="G82" s="235"/>
      <c r="H82" s="213" t="s">
        <v>1480</v>
      </c>
      <c r="I82" s="213" t="s">
        <v>1481</v>
      </c>
      <c r="J82" s="213"/>
      <c r="K82" s="225"/>
    </row>
    <row r="83" spans="2:11" s="1" customFormat="1" ht="15" customHeight="1">
      <c r="B83" s="236"/>
      <c r="C83" s="237" t="s">
        <v>1482</v>
      </c>
      <c r="D83" s="237"/>
      <c r="E83" s="237"/>
      <c r="F83" s="238" t="s">
        <v>1477</v>
      </c>
      <c r="G83" s="237"/>
      <c r="H83" s="237" t="s">
        <v>1483</v>
      </c>
      <c r="I83" s="237" t="s">
        <v>1473</v>
      </c>
      <c r="J83" s="237">
        <v>15</v>
      </c>
      <c r="K83" s="225"/>
    </row>
    <row r="84" spans="2:11" s="1" customFormat="1" ht="15" customHeight="1">
      <c r="B84" s="236"/>
      <c r="C84" s="237" t="s">
        <v>1484</v>
      </c>
      <c r="D84" s="237"/>
      <c r="E84" s="237"/>
      <c r="F84" s="238" t="s">
        <v>1477</v>
      </c>
      <c r="G84" s="237"/>
      <c r="H84" s="237" t="s">
        <v>1485</v>
      </c>
      <c r="I84" s="237" t="s">
        <v>1473</v>
      </c>
      <c r="J84" s="237">
        <v>15</v>
      </c>
      <c r="K84" s="225"/>
    </row>
    <row r="85" spans="2:11" s="1" customFormat="1" ht="15" customHeight="1">
      <c r="B85" s="236"/>
      <c r="C85" s="237" t="s">
        <v>1486</v>
      </c>
      <c r="D85" s="237"/>
      <c r="E85" s="237"/>
      <c r="F85" s="238" t="s">
        <v>1477</v>
      </c>
      <c r="G85" s="237"/>
      <c r="H85" s="237" t="s">
        <v>1487</v>
      </c>
      <c r="I85" s="237" t="s">
        <v>1473</v>
      </c>
      <c r="J85" s="237">
        <v>20</v>
      </c>
      <c r="K85" s="225"/>
    </row>
    <row r="86" spans="2:11" s="1" customFormat="1" ht="15" customHeight="1">
      <c r="B86" s="236"/>
      <c r="C86" s="237" t="s">
        <v>1488</v>
      </c>
      <c r="D86" s="237"/>
      <c r="E86" s="237"/>
      <c r="F86" s="238" t="s">
        <v>1477</v>
      </c>
      <c r="G86" s="237"/>
      <c r="H86" s="237" t="s">
        <v>1489</v>
      </c>
      <c r="I86" s="237" t="s">
        <v>1473</v>
      </c>
      <c r="J86" s="237">
        <v>20</v>
      </c>
      <c r="K86" s="225"/>
    </row>
    <row r="87" spans="2:11" s="1" customFormat="1" ht="15" customHeight="1">
      <c r="B87" s="236"/>
      <c r="C87" s="213" t="s">
        <v>1490</v>
      </c>
      <c r="D87" s="213"/>
      <c r="E87" s="213"/>
      <c r="F87" s="234" t="s">
        <v>1477</v>
      </c>
      <c r="G87" s="235"/>
      <c r="H87" s="213" t="s">
        <v>1491</v>
      </c>
      <c r="I87" s="213" t="s">
        <v>1473</v>
      </c>
      <c r="J87" s="213">
        <v>50</v>
      </c>
      <c r="K87" s="225"/>
    </row>
    <row r="88" spans="2:11" s="1" customFormat="1" ht="15" customHeight="1">
      <c r="B88" s="236"/>
      <c r="C88" s="213" t="s">
        <v>1492</v>
      </c>
      <c r="D88" s="213"/>
      <c r="E88" s="213"/>
      <c r="F88" s="234" t="s">
        <v>1477</v>
      </c>
      <c r="G88" s="235"/>
      <c r="H88" s="213" t="s">
        <v>1493</v>
      </c>
      <c r="I88" s="213" t="s">
        <v>1473</v>
      </c>
      <c r="J88" s="213">
        <v>20</v>
      </c>
      <c r="K88" s="225"/>
    </row>
    <row r="89" spans="2:11" s="1" customFormat="1" ht="15" customHeight="1">
      <c r="B89" s="236"/>
      <c r="C89" s="213" t="s">
        <v>1494</v>
      </c>
      <c r="D89" s="213"/>
      <c r="E89" s="213"/>
      <c r="F89" s="234" t="s">
        <v>1477</v>
      </c>
      <c r="G89" s="235"/>
      <c r="H89" s="213" t="s">
        <v>1495</v>
      </c>
      <c r="I89" s="213" t="s">
        <v>1473</v>
      </c>
      <c r="J89" s="213">
        <v>20</v>
      </c>
      <c r="K89" s="225"/>
    </row>
    <row r="90" spans="2:11" s="1" customFormat="1" ht="15" customHeight="1">
      <c r="B90" s="236"/>
      <c r="C90" s="213" t="s">
        <v>1496</v>
      </c>
      <c r="D90" s="213"/>
      <c r="E90" s="213"/>
      <c r="F90" s="234" t="s">
        <v>1477</v>
      </c>
      <c r="G90" s="235"/>
      <c r="H90" s="213" t="s">
        <v>1497</v>
      </c>
      <c r="I90" s="213" t="s">
        <v>1473</v>
      </c>
      <c r="J90" s="213">
        <v>50</v>
      </c>
      <c r="K90" s="225"/>
    </row>
    <row r="91" spans="2:11" s="1" customFormat="1" ht="15" customHeight="1">
      <c r="B91" s="236"/>
      <c r="C91" s="213" t="s">
        <v>1498</v>
      </c>
      <c r="D91" s="213"/>
      <c r="E91" s="213"/>
      <c r="F91" s="234" t="s">
        <v>1477</v>
      </c>
      <c r="G91" s="235"/>
      <c r="H91" s="213" t="s">
        <v>1498</v>
      </c>
      <c r="I91" s="213" t="s">
        <v>1473</v>
      </c>
      <c r="J91" s="213">
        <v>50</v>
      </c>
      <c r="K91" s="225"/>
    </row>
    <row r="92" spans="2:11" s="1" customFormat="1" ht="15" customHeight="1">
      <c r="B92" s="236"/>
      <c r="C92" s="213" t="s">
        <v>1499</v>
      </c>
      <c r="D92" s="213"/>
      <c r="E92" s="213"/>
      <c r="F92" s="234" t="s">
        <v>1477</v>
      </c>
      <c r="G92" s="235"/>
      <c r="H92" s="213" t="s">
        <v>1500</v>
      </c>
      <c r="I92" s="213" t="s">
        <v>1473</v>
      </c>
      <c r="J92" s="213">
        <v>255</v>
      </c>
      <c r="K92" s="225"/>
    </row>
    <row r="93" spans="2:11" s="1" customFormat="1" ht="15" customHeight="1">
      <c r="B93" s="236"/>
      <c r="C93" s="213" t="s">
        <v>1501</v>
      </c>
      <c r="D93" s="213"/>
      <c r="E93" s="213"/>
      <c r="F93" s="234" t="s">
        <v>1471</v>
      </c>
      <c r="G93" s="235"/>
      <c r="H93" s="213" t="s">
        <v>1502</v>
      </c>
      <c r="I93" s="213" t="s">
        <v>1503</v>
      </c>
      <c r="J93" s="213"/>
      <c r="K93" s="225"/>
    </row>
    <row r="94" spans="2:11" s="1" customFormat="1" ht="15" customHeight="1">
      <c r="B94" s="236"/>
      <c r="C94" s="213" t="s">
        <v>1504</v>
      </c>
      <c r="D94" s="213"/>
      <c r="E94" s="213"/>
      <c r="F94" s="234" t="s">
        <v>1471</v>
      </c>
      <c r="G94" s="235"/>
      <c r="H94" s="213" t="s">
        <v>1505</v>
      </c>
      <c r="I94" s="213" t="s">
        <v>1506</v>
      </c>
      <c r="J94" s="213"/>
      <c r="K94" s="225"/>
    </row>
    <row r="95" spans="2:11" s="1" customFormat="1" ht="15" customHeight="1">
      <c r="B95" s="236"/>
      <c r="C95" s="213" t="s">
        <v>1507</v>
      </c>
      <c r="D95" s="213"/>
      <c r="E95" s="213"/>
      <c r="F95" s="234" t="s">
        <v>1471</v>
      </c>
      <c r="G95" s="235"/>
      <c r="H95" s="213" t="s">
        <v>1507</v>
      </c>
      <c r="I95" s="213" t="s">
        <v>1506</v>
      </c>
      <c r="J95" s="213"/>
      <c r="K95" s="225"/>
    </row>
    <row r="96" spans="2:11" s="1" customFormat="1" ht="15" customHeight="1">
      <c r="B96" s="236"/>
      <c r="C96" s="213" t="s">
        <v>41</v>
      </c>
      <c r="D96" s="213"/>
      <c r="E96" s="213"/>
      <c r="F96" s="234" t="s">
        <v>1471</v>
      </c>
      <c r="G96" s="235"/>
      <c r="H96" s="213" t="s">
        <v>1508</v>
      </c>
      <c r="I96" s="213" t="s">
        <v>1506</v>
      </c>
      <c r="J96" s="213"/>
      <c r="K96" s="225"/>
    </row>
    <row r="97" spans="2:11" s="1" customFormat="1" ht="15" customHeight="1">
      <c r="B97" s="236"/>
      <c r="C97" s="213" t="s">
        <v>51</v>
      </c>
      <c r="D97" s="213"/>
      <c r="E97" s="213"/>
      <c r="F97" s="234" t="s">
        <v>1471</v>
      </c>
      <c r="G97" s="235"/>
      <c r="H97" s="213" t="s">
        <v>1509</v>
      </c>
      <c r="I97" s="213" t="s">
        <v>1506</v>
      </c>
      <c r="J97" s="213"/>
      <c r="K97" s="225"/>
    </row>
    <row r="98" spans="2:11" s="1" customFormat="1" ht="15" customHeight="1">
      <c r="B98" s="239"/>
      <c r="C98" s="240"/>
      <c r="D98" s="240"/>
      <c r="E98" s="240"/>
      <c r="F98" s="240"/>
      <c r="G98" s="240"/>
      <c r="H98" s="240"/>
      <c r="I98" s="240"/>
      <c r="J98" s="240"/>
      <c r="K98" s="241"/>
    </row>
    <row r="99" spans="2:11" s="1" customFormat="1" ht="18.75" customHeight="1">
      <c r="B99" s="242"/>
      <c r="C99" s="243"/>
      <c r="D99" s="243"/>
      <c r="E99" s="243"/>
      <c r="F99" s="243"/>
      <c r="G99" s="243"/>
      <c r="H99" s="243"/>
      <c r="I99" s="243"/>
      <c r="J99" s="243"/>
      <c r="K99" s="242"/>
    </row>
    <row r="100" spans="2:11" s="1" customFormat="1" ht="18.75" customHeight="1"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</row>
    <row r="101" spans="2:11" s="1" customFormat="1" ht="7.5" customHeight="1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s="1" customFormat="1" ht="45" customHeight="1">
      <c r="B102" s="224"/>
      <c r="C102" s="342" t="s">
        <v>1510</v>
      </c>
      <c r="D102" s="342"/>
      <c r="E102" s="342"/>
      <c r="F102" s="342"/>
      <c r="G102" s="342"/>
      <c r="H102" s="342"/>
      <c r="I102" s="342"/>
      <c r="J102" s="342"/>
      <c r="K102" s="225"/>
    </row>
    <row r="103" spans="2:11" s="1" customFormat="1" ht="17.25" customHeight="1">
      <c r="B103" s="224"/>
      <c r="C103" s="226" t="s">
        <v>1465</v>
      </c>
      <c r="D103" s="226"/>
      <c r="E103" s="226"/>
      <c r="F103" s="226" t="s">
        <v>1466</v>
      </c>
      <c r="G103" s="227"/>
      <c r="H103" s="226" t="s">
        <v>57</v>
      </c>
      <c r="I103" s="226" t="s">
        <v>60</v>
      </c>
      <c r="J103" s="226" t="s">
        <v>1467</v>
      </c>
      <c r="K103" s="225"/>
    </row>
    <row r="104" spans="2:11" s="1" customFormat="1" ht="17.25" customHeight="1">
      <c r="B104" s="224"/>
      <c r="C104" s="228" t="s">
        <v>1468</v>
      </c>
      <c r="D104" s="228"/>
      <c r="E104" s="228"/>
      <c r="F104" s="229" t="s">
        <v>1469</v>
      </c>
      <c r="G104" s="230"/>
      <c r="H104" s="228"/>
      <c r="I104" s="228"/>
      <c r="J104" s="228" t="s">
        <v>1470</v>
      </c>
      <c r="K104" s="225"/>
    </row>
    <row r="105" spans="2:11" s="1" customFormat="1" ht="5.25" customHeight="1">
      <c r="B105" s="224"/>
      <c r="C105" s="226"/>
      <c r="D105" s="226"/>
      <c r="E105" s="226"/>
      <c r="F105" s="226"/>
      <c r="G105" s="244"/>
      <c r="H105" s="226"/>
      <c r="I105" s="226"/>
      <c r="J105" s="226"/>
      <c r="K105" s="225"/>
    </row>
    <row r="106" spans="2:11" s="1" customFormat="1" ht="15" customHeight="1">
      <c r="B106" s="224"/>
      <c r="C106" s="213" t="s">
        <v>56</v>
      </c>
      <c r="D106" s="233"/>
      <c r="E106" s="233"/>
      <c r="F106" s="234" t="s">
        <v>1471</v>
      </c>
      <c r="G106" s="213"/>
      <c r="H106" s="213" t="s">
        <v>1511</v>
      </c>
      <c r="I106" s="213" t="s">
        <v>1473</v>
      </c>
      <c r="J106" s="213">
        <v>20</v>
      </c>
      <c r="K106" s="225"/>
    </row>
    <row r="107" spans="2:11" s="1" customFormat="1" ht="15" customHeight="1">
      <c r="B107" s="224"/>
      <c r="C107" s="213" t="s">
        <v>1474</v>
      </c>
      <c r="D107" s="213"/>
      <c r="E107" s="213"/>
      <c r="F107" s="234" t="s">
        <v>1471</v>
      </c>
      <c r="G107" s="213"/>
      <c r="H107" s="213" t="s">
        <v>1511</v>
      </c>
      <c r="I107" s="213" t="s">
        <v>1473</v>
      </c>
      <c r="J107" s="213">
        <v>120</v>
      </c>
      <c r="K107" s="225"/>
    </row>
    <row r="108" spans="2:11" s="1" customFormat="1" ht="15" customHeight="1">
      <c r="B108" s="236"/>
      <c r="C108" s="213" t="s">
        <v>1476</v>
      </c>
      <c r="D108" s="213"/>
      <c r="E108" s="213"/>
      <c r="F108" s="234" t="s">
        <v>1477</v>
      </c>
      <c r="G108" s="213"/>
      <c r="H108" s="213" t="s">
        <v>1511</v>
      </c>
      <c r="I108" s="213" t="s">
        <v>1473</v>
      </c>
      <c r="J108" s="213">
        <v>50</v>
      </c>
      <c r="K108" s="225"/>
    </row>
    <row r="109" spans="2:11" s="1" customFormat="1" ht="15" customHeight="1">
      <c r="B109" s="236"/>
      <c r="C109" s="213" t="s">
        <v>1479</v>
      </c>
      <c r="D109" s="213"/>
      <c r="E109" s="213"/>
      <c r="F109" s="234" t="s">
        <v>1471</v>
      </c>
      <c r="G109" s="213"/>
      <c r="H109" s="213" t="s">
        <v>1511</v>
      </c>
      <c r="I109" s="213" t="s">
        <v>1481</v>
      </c>
      <c r="J109" s="213"/>
      <c r="K109" s="225"/>
    </row>
    <row r="110" spans="2:11" s="1" customFormat="1" ht="15" customHeight="1">
      <c r="B110" s="236"/>
      <c r="C110" s="213" t="s">
        <v>1490</v>
      </c>
      <c r="D110" s="213"/>
      <c r="E110" s="213"/>
      <c r="F110" s="234" t="s">
        <v>1477</v>
      </c>
      <c r="G110" s="213"/>
      <c r="H110" s="213" t="s">
        <v>1511</v>
      </c>
      <c r="I110" s="213" t="s">
        <v>1473</v>
      </c>
      <c r="J110" s="213">
        <v>50</v>
      </c>
      <c r="K110" s="225"/>
    </row>
    <row r="111" spans="2:11" s="1" customFormat="1" ht="15" customHeight="1">
      <c r="B111" s="236"/>
      <c r="C111" s="213" t="s">
        <v>1498</v>
      </c>
      <c r="D111" s="213"/>
      <c r="E111" s="213"/>
      <c r="F111" s="234" t="s">
        <v>1477</v>
      </c>
      <c r="G111" s="213"/>
      <c r="H111" s="213" t="s">
        <v>1511</v>
      </c>
      <c r="I111" s="213" t="s">
        <v>1473</v>
      </c>
      <c r="J111" s="213">
        <v>50</v>
      </c>
      <c r="K111" s="225"/>
    </row>
    <row r="112" spans="2:11" s="1" customFormat="1" ht="15" customHeight="1">
      <c r="B112" s="236"/>
      <c r="C112" s="213" t="s">
        <v>1496</v>
      </c>
      <c r="D112" s="213"/>
      <c r="E112" s="213"/>
      <c r="F112" s="234" t="s">
        <v>1477</v>
      </c>
      <c r="G112" s="213"/>
      <c r="H112" s="213" t="s">
        <v>1511</v>
      </c>
      <c r="I112" s="213" t="s">
        <v>1473</v>
      </c>
      <c r="J112" s="213">
        <v>50</v>
      </c>
      <c r="K112" s="225"/>
    </row>
    <row r="113" spans="2:11" s="1" customFormat="1" ht="15" customHeight="1">
      <c r="B113" s="236"/>
      <c r="C113" s="213" t="s">
        <v>56</v>
      </c>
      <c r="D113" s="213"/>
      <c r="E113" s="213"/>
      <c r="F113" s="234" t="s">
        <v>1471</v>
      </c>
      <c r="G113" s="213"/>
      <c r="H113" s="213" t="s">
        <v>1512</v>
      </c>
      <c r="I113" s="213" t="s">
        <v>1473</v>
      </c>
      <c r="J113" s="213">
        <v>20</v>
      </c>
      <c r="K113" s="225"/>
    </row>
    <row r="114" spans="2:11" s="1" customFormat="1" ht="15" customHeight="1">
      <c r="B114" s="236"/>
      <c r="C114" s="213" t="s">
        <v>1513</v>
      </c>
      <c r="D114" s="213"/>
      <c r="E114" s="213"/>
      <c r="F114" s="234" t="s">
        <v>1471</v>
      </c>
      <c r="G114" s="213"/>
      <c r="H114" s="213" t="s">
        <v>1514</v>
      </c>
      <c r="I114" s="213" t="s">
        <v>1473</v>
      </c>
      <c r="J114" s="213">
        <v>120</v>
      </c>
      <c r="K114" s="225"/>
    </row>
    <row r="115" spans="2:11" s="1" customFormat="1" ht="15" customHeight="1">
      <c r="B115" s="236"/>
      <c r="C115" s="213" t="s">
        <v>41</v>
      </c>
      <c r="D115" s="213"/>
      <c r="E115" s="213"/>
      <c r="F115" s="234" t="s">
        <v>1471</v>
      </c>
      <c r="G115" s="213"/>
      <c r="H115" s="213" t="s">
        <v>1515</v>
      </c>
      <c r="I115" s="213" t="s">
        <v>1506</v>
      </c>
      <c r="J115" s="213"/>
      <c r="K115" s="225"/>
    </row>
    <row r="116" spans="2:11" s="1" customFormat="1" ht="15" customHeight="1">
      <c r="B116" s="236"/>
      <c r="C116" s="213" t="s">
        <v>51</v>
      </c>
      <c r="D116" s="213"/>
      <c r="E116" s="213"/>
      <c r="F116" s="234" t="s">
        <v>1471</v>
      </c>
      <c r="G116" s="213"/>
      <c r="H116" s="213" t="s">
        <v>1516</v>
      </c>
      <c r="I116" s="213" t="s">
        <v>1506</v>
      </c>
      <c r="J116" s="213"/>
      <c r="K116" s="225"/>
    </row>
    <row r="117" spans="2:11" s="1" customFormat="1" ht="15" customHeight="1">
      <c r="B117" s="236"/>
      <c r="C117" s="213" t="s">
        <v>60</v>
      </c>
      <c r="D117" s="213"/>
      <c r="E117" s="213"/>
      <c r="F117" s="234" t="s">
        <v>1471</v>
      </c>
      <c r="G117" s="213"/>
      <c r="H117" s="213" t="s">
        <v>1517</v>
      </c>
      <c r="I117" s="213" t="s">
        <v>1518</v>
      </c>
      <c r="J117" s="213"/>
      <c r="K117" s="225"/>
    </row>
    <row r="118" spans="2:11" s="1" customFormat="1" ht="15" customHeight="1">
      <c r="B118" s="239"/>
      <c r="C118" s="245"/>
      <c r="D118" s="245"/>
      <c r="E118" s="245"/>
      <c r="F118" s="245"/>
      <c r="G118" s="245"/>
      <c r="H118" s="245"/>
      <c r="I118" s="245"/>
      <c r="J118" s="245"/>
      <c r="K118" s="241"/>
    </row>
    <row r="119" spans="2:11" s="1" customFormat="1" ht="18.75" customHeight="1">
      <c r="B119" s="246"/>
      <c r="C119" s="247"/>
      <c r="D119" s="247"/>
      <c r="E119" s="247"/>
      <c r="F119" s="248"/>
      <c r="G119" s="247"/>
      <c r="H119" s="247"/>
      <c r="I119" s="247"/>
      <c r="J119" s="247"/>
      <c r="K119" s="246"/>
    </row>
    <row r="120" spans="2:11" s="1" customFormat="1" ht="18.75" customHeight="1"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</row>
    <row r="121" spans="2:11" s="1" customFormat="1" ht="7.5" customHeight="1">
      <c r="B121" s="249"/>
      <c r="C121" s="250"/>
      <c r="D121" s="250"/>
      <c r="E121" s="250"/>
      <c r="F121" s="250"/>
      <c r="G121" s="250"/>
      <c r="H121" s="250"/>
      <c r="I121" s="250"/>
      <c r="J121" s="250"/>
      <c r="K121" s="251"/>
    </row>
    <row r="122" spans="2:11" s="1" customFormat="1" ht="45" customHeight="1">
      <c r="B122" s="252"/>
      <c r="C122" s="340" t="s">
        <v>1519</v>
      </c>
      <c r="D122" s="340"/>
      <c r="E122" s="340"/>
      <c r="F122" s="340"/>
      <c r="G122" s="340"/>
      <c r="H122" s="340"/>
      <c r="I122" s="340"/>
      <c r="J122" s="340"/>
      <c r="K122" s="253"/>
    </row>
    <row r="123" spans="2:11" s="1" customFormat="1" ht="17.25" customHeight="1">
      <c r="B123" s="254"/>
      <c r="C123" s="226" t="s">
        <v>1465</v>
      </c>
      <c r="D123" s="226"/>
      <c r="E123" s="226"/>
      <c r="F123" s="226" t="s">
        <v>1466</v>
      </c>
      <c r="G123" s="227"/>
      <c r="H123" s="226" t="s">
        <v>57</v>
      </c>
      <c r="I123" s="226" t="s">
        <v>60</v>
      </c>
      <c r="J123" s="226" t="s">
        <v>1467</v>
      </c>
      <c r="K123" s="255"/>
    </row>
    <row r="124" spans="2:11" s="1" customFormat="1" ht="17.25" customHeight="1">
      <c r="B124" s="254"/>
      <c r="C124" s="228" t="s">
        <v>1468</v>
      </c>
      <c r="D124" s="228"/>
      <c r="E124" s="228"/>
      <c r="F124" s="229" t="s">
        <v>1469</v>
      </c>
      <c r="G124" s="230"/>
      <c r="H124" s="228"/>
      <c r="I124" s="228"/>
      <c r="J124" s="228" t="s">
        <v>1470</v>
      </c>
      <c r="K124" s="255"/>
    </row>
    <row r="125" spans="2:11" s="1" customFormat="1" ht="5.25" customHeight="1">
      <c r="B125" s="256"/>
      <c r="C125" s="231"/>
      <c r="D125" s="231"/>
      <c r="E125" s="231"/>
      <c r="F125" s="231"/>
      <c r="G125" s="257"/>
      <c r="H125" s="231"/>
      <c r="I125" s="231"/>
      <c r="J125" s="231"/>
      <c r="K125" s="258"/>
    </row>
    <row r="126" spans="2:11" s="1" customFormat="1" ht="15" customHeight="1">
      <c r="B126" s="256"/>
      <c r="C126" s="213" t="s">
        <v>1474</v>
      </c>
      <c r="D126" s="233"/>
      <c r="E126" s="233"/>
      <c r="F126" s="234" t="s">
        <v>1471</v>
      </c>
      <c r="G126" s="213"/>
      <c r="H126" s="213" t="s">
        <v>1511</v>
      </c>
      <c r="I126" s="213" t="s">
        <v>1473</v>
      </c>
      <c r="J126" s="213">
        <v>120</v>
      </c>
      <c r="K126" s="259"/>
    </row>
    <row r="127" spans="2:11" s="1" customFormat="1" ht="15" customHeight="1">
      <c r="B127" s="256"/>
      <c r="C127" s="213" t="s">
        <v>1520</v>
      </c>
      <c r="D127" s="213"/>
      <c r="E127" s="213"/>
      <c r="F127" s="234" t="s">
        <v>1471</v>
      </c>
      <c r="G127" s="213"/>
      <c r="H127" s="213" t="s">
        <v>1521</v>
      </c>
      <c r="I127" s="213" t="s">
        <v>1473</v>
      </c>
      <c r="J127" s="213" t="s">
        <v>1522</v>
      </c>
      <c r="K127" s="259"/>
    </row>
    <row r="128" spans="2:11" s="1" customFormat="1" ht="15" customHeight="1">
      <c r="B128" s="256"/>
      <c r="C128" s="213" t="s">
        <v>1419</v>
      </c>
      <c r="D128" s="213"/>
      <c r="E128" s="213"/>
      <c r="F128" s="234" t="s">
        <v>1471</v>
      </c>
      <c r="G128" s="213"/>
      <c r="H128" s="213" t="s">
        <v>1523</v>
      </c>
      <c r="I128" s="213" t="s">
        <v>1473</v>
      </c>
      <c r="J128" s="213" t="s">
        <v>1522</v>
      </c>
      <c r="K128" s="259"/>
    </row>
    <row r="129" spans="2:11" s="1" customFormat="1" ht="15" customHeight="1">
      <c r="B129" s="256"/>
      <c r="C129" s="213" t="s">
        <v>1482</v>
      </c>
      <c r="D129" s="213"/>
      <c r="E129" s="213"/>
      <c r="F129" s="234" t="s">
        <v>1477</v>
      </c>
      <c r="G129" s="213"/>
      <c r="H129" s="213" t="s">
        <v>1483</v>
      </c>
      <c r="I129" s="213" t="s">
        <v>1473</v>
      </c>
      <c r="J129" s="213">
        <v>15</v>
      </c>
      <c r="K129" s="259"/>
    </row>
    <row r="130" spans="2:11" s="1" customFormat="1" ht="15" customHeight="1">
      <c r="B130" s="256"/>
      <c r="C130" s="237" t="s">
        <v>1484</v>
      </c>
      <c r="D130" s="237"/>
      <c r="E130" s="237"/>
      <c r="F130" s="238" t="s">
        <v>1477</v>
      </c>
      <c r="G130" s="237"/>
      <c r="H130" s="237" t="s">
        <v>1485</v>
      </c>
      <c r="I130" s="237" t="s">
        <v>1473</v>
      </c>
      <c r="J130" s="237">
        <v>15</v>
      </c>
      <c r="K130" s="259"/>
    </row>
    <row r="131" spans="2:11" s="1" customFormat="1" ht="15" customHeight="1">
      <c r="B131" s="256"/>
      <c r="C131" s="237" t="s">
        <v>1486</v>
      </c>
      <c r="D131" s="237"/>
      <c r="E131" s="237"/>
      <c r="F131" s="238" t="s">
        <v>1477</v>
      </c>
      <c r="G131" s="237"/>
      <c r="H131" s="237" t="s">
        <v>1487</v>
      </c>
      <c r="I131" s="237" t="s">
        <v>1473</v>
      </c>
      <c r="J131" s="237">
        <v>20</v>
      </c>
      <c r="K131" s="259"/>
    </row>
    <row r="132" spans="2:11" s="1" customFormat="1" ht="15" customHeight="1">
      <c r="B132" s="256"/>
      <c r="C132" s="237" t="s">
        <v>1488</v>
      </c>
      <c r="D132" s="237"/>
      <c r="E132" s="237"/>
      <c r="F132" s="238" t="s">
        <v>1477</v>
      </c>
      <c r="G132" s="237"/>
      <c r="H132" s="237" t="s">
        <v>1489</v>
      </c>
      <c r="I132" s="237" t="s">
        <v>1473</v>
      </c>
      <c r="J132" s="237">
        <v>20</v>
      </c>
      <c r="K132" s="259"/>
    </row>
    <row r="133" spans="2:11" s="1" customFormat="1" ht="15" customHeight="1">
      <c r="B133" s="256"/>
      <c r="C133" s="213" t="s">
        <v>1476</v>
      </c>
      <c r="D133" s="213"/>
      <c r="E133" s="213"/>
      <c r="F133" s="234" t="s">
        <v>1477</v>
      </c>
      <c r="G133" s="213"/>
      <c r="H133" s="213" t="s">
        <v>1511</v>
      </c>
      <c r="I133" s="213" t="s">
        <v>1473</v>
      </c>
      <c r="J133" s="213">
        <v>50</v>
      </c>
      <c r="K133" s="259"/>
    </row>
    <row r="134" spans="2:11" s="1" customFormat="1" ht="15" customHeight="1">
      <c r="B134" s="256"/>
      <c r="C134" s="213" t="s">
        <v>1490</v>
      </c>
      <c r="D134" s="213"/>
      <c r="E134" s="213"/>
      <c r="F134" s="234" t="s">
        <v>1477</v>
      </c>
      <c r="G134" s="213"/>
      <c r="H134" s="213" t="s">
        <v>1511</v>
      </c>
      <c r="I134" s="213" t="s">
        <v>1473</v>
      </c>
      <c r="J134" s="213">
        <v>50</v>
      </c>
      <c r="K134" s="259"/>
    </row>
    <row r="135" spans="2:11" s="1" customFormat="1" ht="15" customHeight="1">
      <c r="B135" s="256"/>
      <c r="C135" s="213" t="s">
        <v>1496</v>
      </c>
      <c r="D135" s="213"/>
      <c r="E135" s="213"/>
      <c r="F135" s="234" t="s">
        <v>1477</v>
      </c>
      <c r="G135" s="213"/>
      <c r="H135" s="213" t="s">
        <v>1511</v>
      </c>
      <c r="I135" s="213" t="s">
        <v>1473</v>
      </c>
      <c r="J135" s="213">
        <v>50</v>
      </c>
      <c r="K135" s="259"/>
    </row>
    <row r="136" spans="2:11" s="1" customFormat="1" ht="15" customHeight="1">
      <c r="B136" s="256"/>
      <c r="C136" s="213" t="s">
        <v>1498</v>
      </c>
      <c r="D136" s="213"/>
      <c r="E136" s="213"/>
      <c r="F136" s="234" t="s">
        <v>1477</v>
      </c>
      <c r="G136" s="213"/>
      <c r="H136" s="213" t="s">
        <v>1511</v>
      </c>
      <c r="I136" s="213" t="s">
        <v>1473</v>
      </c>
      <c r="J136" s="213">
        <v>50</v>
      </c>
      <c r="K136" s="259"/>
    </row>
    <row r="137" spans="2:11" s="1" customFormat="1" ht="15" customHeight="1">
      <c r="B137" s="256"/>
      <c r="C137" s="213" t="s">
        <v>1499</v>
      </c>
      <c r="D137" s="213"/>
      <c r="E137" s="213"/>
      <c r="F137" s="234" t="s">
        <v>1477</v>
      </c>
      <c r="G137" s="213"/>
      <c r="H137" s="213" t="s">
        <v>1524</v>
      </c>
      <c r="I137" s="213" t="s">
        <v>1473</v>
      </c>
      <c r="J137" s="213">
        <v>255</v>
      </c>
      <c r="K137" s="259"/>
    </row>
    <row r="138" spans="2:11" s="1" customFormat="1" ht="15" customHeight="1">
      <c r="B138" s="256"/>
      <c r="C138" s="213" t="s">
        <v>1501</v>
      </c>
      <c r="D138" s="213"/>
      <c r="E138" s="213"/>
      <c r="F138" s="234" t="s">
        <v>1471</v>
      </c>
      <c r="G138" s="213"/>
      <c r="H138" s="213" t="s">
        <v>1525</v>
      </c>
      <c r="I138" s="213" t="s">
        <v>1503</v>
      </c>
      <c r="J138" s="213"/>
      <c r="K138" s="259"/>
    </row>
    <row r="139" spans="2:11" s="1" customFormat="1" ht="15" customHeight="1">
      <c r="B139" s="256"/>
      <c r="C139" s="213" t="s">
        <v>1504</v>
      </c>
      <c r="D139" s="213"/>
      <c r="E139" s="213"/>
      <c r="F139" s="234" t="s">
        <v>1471</v>
      </c>
      <c r="G139" s="213"/>
      <c r="H139" s="213" t="s">
        <v>1526</v>
      </c>
      <c r="I139" s="213" t="s">
        <v>1506</v>
      </c>
      <c r="J139" s="213"/>
      <c r="K139" s="259"/>
    </row>
    <row r="140" spans="2:11" s="1" customFormat="1" ht="15" customHeight="1">
      <c r="B140" s="256"/>
      <c r="C140" s="213" t="s">
        <v>1507</v>
      </c>
      <c r="D140" s="213"/>
      <c r="E140" s="213"/>
      <c r="F140" s="234" t="s">
        <v>1471</v>
      </c>
      <c r="G140" s="213"/>
      <c r="H140" s="213" t="s">
        <v>1507</v>
      </c>
      <c r="I140" s="213" t="s">
        <v>1506</v>
      </c>
      <c r="J140" s="213"/>
      <c r="K140" s="259"/>
    </row>
    <row r="141" spans="2:11" s="1" customFormat="1" ht="15" customHeight="1">
      <c r="B141" s="256"/>
      <c r="C141" s="213" t="s">
        <v>41</v>
      </c>
      <c r="D141" s="213"/>
      <c r="E141" s="213"/>
      <c r="F141" s="234" t="s">
        <v>1471</v>
      </c>
      <c r="G141" s="213"/>
      <c r="H141" s="213" t="s">
        <v>1527</v>
      </c>
      <c r="I141" s="213" t="s">
        <v>1506</v>
      </c>
      <c r="J141" s="213"/>
      <c r="K141" s="259"/>
    </row>
    <row r="142" spans="2:11" s="1" customFormat="1" ht="15" customHeight="1">
      <c r="B142" s="256"/>
      <c r="C142" s="213" t="s">
        <v>1528</v>
      </c>
      <c r="D142" s="213"/>
      <c r="E142" s="213"/>
      <c r="F142" s="234" t="s">
        <v>1471</v>
      </c>
      <c r="G142" s="213"/>
      <c r="H142" s="213" t="s">
        <v>1529</v>
      </c>
      <c r="I142" s="213" t="s">
        <v>1506</v>
      </c>
      <c r="J142" s="213"/>
      <c r="K142" s="259"/>
    </row>
    <row r="143" spans="2:11" s="1" customFormat="1" ht="15" customHeight="1">
      <c r="B143" s="260"/>
      <c r="C143" s="261"/>
      <c r="D143" s="261"/>
      <c r="E143" s="261"/>
      <c r="F143" s="261"/>
      <c r="G143" s="261"/>
      <c r="H143" s="261"/>
      <c r="I143" s="261"/>
      <c r="J143" s="261"/>
      <c r="K143" s="262"/>
    </row>
    <row r="144" spans="2:11" s="1" customFormat="1" ht="18.75" customHeight="1">
      <c r="B144" s="247"/>
      <c r="C144" s="247"/>
      <c r="D144" s="247"/>
      <c r="E144" s="247"/>
      <c r="F144" s="248"/>
      <c r="G144" s="247"/>
      <c r="H144" s="247"/>
      <c r="I144" s="247"/>
      <c r="J144" s="247"/>
      <c r="K144" s="247"/>
    </row>
    <row r="145" spans="2:11" s="1" customFormat="1" ht="18.75" customHeight="1"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</row>
    <row r="146" spans="2:11" s="1" customFormat="1" ht="7.5" customHeight="1">
      <c r="B146" s="221"/>
      <c r="C146" s="222"/>
      <c r="D146" s="222"/>
      <c r="E146" s="222"/>
      <c r="F146" s="222"/>
      <c r="G146" s="222"/>
      <c r="H146" s="222"/>
      <c r="I146" s="222"/>
      <c r="J146" s="222"/>
      <c r="K146" s="223"/>
    </row>
    <row r="147" spans="2:11" s="1" customFormat="1" ht="45" customHeight="1">
      <c r="B147" s="224"/>
      <c r="C147" s="342" t="s">
        <v>1530</v>
      </c>
      <c r="D147" s="342"/>
      <c r="E147" s="342"/>
      <c r="F147" s="342"/>
      <c r="G147" s="342"/>
      <c r="H147" s="342"/>
      <c r="I147" s="342"/>
      <c r="J147" s="342"/>
      <c r="K147" s="225"/>
    </row>
    <row r="148" spans="2:11" s="1" customFormat="1" ht="17.25" customHeight="1">
      <c r="B148" s="224"/>
      <c r="C148" s="226" t="s">
        <v>1465</v>
      </c>
      <c r="D148" s="226"/>
      <c r="E148" s="226"/>
      <c r="F148" s="226" t="s">
        <v>1466</v>
      </c>
      <c r="G148" s="227"/>
      <c r="H148" s="226" t="s">
        <v>57</v>
      </c>
      <c r="I148" s="226" t="s">
        <v>60</v>
      </c>
      <c r="J148" s="226" t="s">
        <v>1467</v>
      </c>
      <c r="K148" s="225"/>
    </row>
    <row r="149" spans="2:11" s="1" customFormat="1" ht="17.25" customHeight="1">
      <c r="B149" s="224"/>
      <c r="C149" s="228" t="s">
        <v>1468</v>
      </c>
      <c r="D149" s="228"/>
      <c r="E149" s="228"/>
      <c r="F149" s="229" t="s">
        <v>1469</v>
      </c>
      <c r="G149" s="230"/>
      <c r="H149" s="228"/>
      <c r="I149" s="228"/>
      <c r="J149" s="228" t="s">
        <v>1470</v>
      </c>
      <c r="K149" s="225"/>
    </row>
    <row r="150" spans="2:11" s="1" customFormat="1" ht="5.25" customHeight="1">
      <c r="B150" s="236"/>
      <c r="C150" s="231"/>
      <c r="D150" s="231"/>
      <c r="E150" s="231"/>
      <c r="F150" s="231"/>
      <c r="G150" s="232"/>
      <c r="H150" s="231"/>
      <c r="I150" s="231"/>
      <c r="J150" s="231"/>
      <c r="K150" s="259"/>
    </row>
    <row r="151" spans="2:11" s="1" customFormat="1" ht="15" customHeight="1">
      <c r="B151" s="236"/>
      <c r="C151" s="263" t="s">
        <v>1474</v>
      </c>
      <c r="D151" s="213"/>
      <c r="E151" s="213"/>
      <c r="F151" s="264" t="s">
        <v>1471</v>
      </c>
      <c r="G151" s="213"/>
      <c r="H151" s="263" t="s">
        <v>1511</v>
      </c>
      <c r="I151" s="263" t="s">
        <v>1473</v>
      </c>
      <c r="J151" s="263">
        <v>120</v>
      </c>
      <c r="K151" s="259"/>
    </row>
    <row r="152" spans="2:11" s="1" customFormat="1" ht="15" customHeight="1">
      <c r="B152" s="236"/>
      <c r="C152" s="263" t="s">
        <v>1520</v>
      </c>
      <c r="D152" s="213"/>
      <c r="E152" s="213"/>
      <c r="F152" s="264" t="s">
        <v>1471</v>
      </c>
      <c r="G152" s="213"/>
      <c r="H152" s="263" t="s">
        <v>1531</v>
      </c>
      <c r="I152" s="263" t="s">
        <v>1473</v>
      </c>
      <c r="J152" s="263" t="s">
        <v>1522</v>
      </c>
      <c r="K152" s="259"/>
    </row>
    <row r="153" spans="2:11" s="1" customFormat="1" ht="15" customHeight="1">
      <c r="B153" s="236"/>
      <c r="C153" s="263" t="s">
        <v>1419</v>
      </c>
      <c r="D153" s="213"/>
      <c r="E153" s="213"/>
      <c r="F153" s="264" t="s">
        <v>1471</v>
      </c>
      <c r="G153" s="213"/>
      <c r="H153" s="263" t="s">
        <v>1532</v>
      </c>
      <c r="I153" s="263" t="s">
        <v>1473</v>
      </c>
      <c r="J153" s="263" t="s">
        <v>1522</v>
      </c>
      <c r="K153" s="259"/>
    </row>
    <row r="154" spans="2:11" s="1" customFormat="1" ht="15" customHeight="1">
      <c r="B154" s="236"/>
      <c r="C154" s="263" t="s">
        <v>1476</v>
      </c>
      <c r="D154" s="213"/>
      <c r="E154" s="213"/>
      <c r="F154" s="264" t="s">
        <v>1477</v>
      </c>
      <c r="G154" s="213"/>
      <c r="H154" s="263" t="s">
        <v>1511</v>
      </c>
      <c r="I154" s="263" t="s">
        <v>1473</v>
      </c>
      <c r="J154" s="263">
        <v>50</v>
      </c>
      <c r="K154" s="259"/>
    </row>
    <row r="155" spans="2:11" s="1" customFormat="1" ht="15" customHeight="1">
      <c r="B155" s="236"/>
      <c r="C155" s="263" t="s">
        <v>1479</v>
      </c>
      <c r="D155" s="213"/>
      <c r="E155" s="213"/>
      <c r="F155" s="264" t="s">
        <v>1471</v>
      </c>
      <c r="G155" s="213"/>
      <c r="H155" s="263" t="s">
        <v>1511</v>
      </c>
      <c r="I155" s="263" t="s">
        <v>1481</v>
      </c>
      <c r="J155" s="263"/>
      <c r="K155" s="259"/>
    </row>
    <row r="156" spans="2:11" s="1" customFormat="1" ht="15" customHeight="1">
      <c r="B156" s="236"/>
      <c r="C156" s="263" t="s">
        <v>1490</v>
      </c>
      <c r="D156" s="213"/>
      <c r="E156" s="213"/>
      <c r="F156" s="264" t="s">
        <v>1477</v>
      </c>
      <c r="G156" s="213"/>
      <c r="H156" s="263" t="s">
        <v>1511</v>
      </c>
      <c r="I156" s="263" t="s">
        <v>1473</v>
      </c>
      <c r="J156" s="263">
        <v>50</v>
      </c>
      <c r="K156" s="259"/>
    </row>
    <row r="157" spans="2:11" s="1" customFormat="1" ht="15" customHeight="1">
      <c r="B157" s="236"/>
      <c r="C157" s="263" t="s">
        <v>1498</v>
      </c>
      <c r="D157" s="213"/>
      <c r="E157" s="213"/>
      <c r="F157" s="264" t="s">
        <v>1477</v>
      </c>
      <c r="G157" s="213"/>
      <c r="H157" s="263" t="s">
        <v>1511</v>
      </c>
      <c r="I157" s="263" t="s">
        <v>1473</v>
      </c>
      <c r="J157" s="263">
        <v>50</v>
      </c>
      <c r="K157" s="259"/>
    </row>
    <row r="158" spans="2:11" s="1" customFormat="1" ht="15" customHeight="1">
      <c r="B158" s="236"/>
      <c r="C158" s="263" t="s">
        <v>1496</v>
      </c>
      <c r="D158" s="213"/>
      <c r="E158" s="213"/>
      <c r="F158" s="264" t="s">
        <v>1477</v>
      </c>
      <c r="G158" s="213"/>
      <c r="H158" s="263" t="s">
        <v>1511</v>
      </c>
      <c r="I158" s="263" t="s">
        <v>1473</v>
      </c>
      <c r="J158" s="263">
        <v>50</v>
      </c>
      <c r="K158" s="259"/>
    </row>
    <row r="159" spans="2:11" s="1" customFormat="1" ht="15" customHeight="1">
      <c r="B159" s="236"/>
      <c r="C159" s="263" t="s">
        <v>90</v>
      </c>
      <c r="D159" s="213"/>
      <c r="E159" s="213"/>
      <c r="F159" s="264" t="s">
        <v>1471</v>
      </c>
      <c r="G159" s="213"/>
      <c r="H159" s="263" t="s">
        <v>1533</v>
      </c>
      <c r="I159" s="263" t="s">
        <v>1473</v>
      </c>
      <c r="J159" s="263" t="s">
        <v>1534</v>
      </c>
      <c r="K159" s="259"/>
    </row>
    <row r="160" spans="2:11" s="1" customFormat="1" ht="15" customHeight="1">
      <c r="B160" s="236"/>
      <c r="C160" s="263" t="s">
        <v>1535</v>
      </c>
      <c r="D160" s="213"/>
      <c r="E160" s="213"/>
      <c r="F160" s="264" t="s">
        <v>1471</v>
      </c>
      <c r="G160" s="213"/>
      <c r="H160" s="263" t="s">
        <v>1536</v>
      </c>
      <c r="I160" s="263" t="s">
        <v>1506</v>
      </c>
      <c r="J160" s="263"/>
      <c r="K160" s="259"/>
    </row>
    <row r="161" spans="2:11" s="1" customFormat="1" ht="15" customHeight="1">
      <c r="B161" s="265"/>
      <c r="C161" s="245"/>
      <c r="D161" s="245"/>
      <c r="E161" s="245"/>
      <c r="F161" s="245"/>
      <c r="G161" s="245"/>
      <c r="H161" s="245"/>
      <c r="I161" s="245"/>
      <c r="J161" s="245"/>
      <c r="K161" s="266"/>
    </row>
    <row r="162" spans="2:11" s="1" customFormat="1" ht="18.75" customHeight="1">
      <c r="B162" s="247"/>
      <c r="C162" s="257"/>
      <c r="D162" s="257"/>
      <c r="E162" s="257"/>
      <c r="F162" s="267"/>
      <c r="G162" s="257"/>
      <c r="H162" s="257"/>
      <c r="I162" s="257"/>
      <c r="J162" s="257"/>
      <c r="K162" s="247"/>
    </row>
    <row r="163" spans="2:11" s="1" customFormat="1" ht="18.75" customHeight="1"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</row>
    <row r="164" spans="2:11" s="1" customFormat="1" ht="7.5" customHeight="1">
      <c r="B164" s="202"/>
      <c r="C164" s="203"/>
      <c r="D164" s="203"/>
      <c r="E164" s="203"/>
      <c r="F164" s="203"/>
      <c r="G164" s="203"/>
      <c r="H164" s="203"/>
      <c r="I164" s="203"/>
      <c r="J164" s="203"/>
      <c r="K164" s="204"/>
    </row>
    <row r="165" spans="2:11" s="1" customFormat="1" ht="45" customHeight="1">
      <c r="B165" s="205"/>
      <c r="C165" s="340" t="s">
        <v>1537</v>
      </c>
      <c r="D165" s="340"/>
      <c r="E165" s="340"/>
      <c r="F165" s="340"/>
      <c r="G165" s="340"/>
      <c r="H165" s="340"/>
      <c r="I165" s="340"/>
      <c r="J165" s="340"/>
      <c r="K165" s="206"/>
    </row>
    <row r="166" spans="2:11" s="1" customFormat="1" ht="17.25" customHeight="1">
      <c r="B166" s="205"/>
      <c r="C166" s="226" t="s">
        <v>1465</v>
      </c>
      <c r="D166" s="226"/>
      <c r="E166" s="226"/>
      <c r="F166" s="226" t="s">
        <v>1466</v>
      </c>
      <c r="G166" s="268"/>
      <c r="H166" s="269" t="s">
        <v>57</v>
      </c>
      <c r="I166" s="269" t="s">
        <v>60</v>
      </c>
      <c r="J166" s="226" t="s">
        <v>1467</v>
      </c>
      <c r="K166" s="206"/>
    </row>
    <row r="167" spans="2:11" s="1" customFormat="1" ht="17.25" customHeight="1">
      <c r="B167" s="207"/>
      <c r="C167" s="228" t="s">
        <v>1468</v>
      </c>
      <c r="D167" s="228"/>
      <c r="E167" s="228"/>
      <c r="F167" s="229" t="s">
        <v>1469</v>
      </c>
      <c r="G167" s="270"/>
      <c r="H167" s="271"/>
      <c r="I167" s="271"/>
      <c r="J167" s="228" t="s">
        <v>1470</v>
      </c>
      <c r="K167" s="208"/>
    </row>
    <row r="168" spans="2:11" s="1" customFormat="1" ht="5.25" customHeight="1">
      <c r="B168" s="236"/>
      <c r="C168" s="231"/>
      <c r="D168" s="231"/>
      <c r="E168" s="231"/>
      <c r="F168" s="231"/>
      <c r="G168" s="232"/>
      <c r="H168" s="231"/>
      <c r="I168" s="231"/>
      <c r="J168" s="231"/>
      <c r="K168" s="259"/>
    </row>
    <row r="169" spans="2:11" s="1" customFormat="1" ht="15" customHeight="1">
      <c r="B169" s="236"/>
      <c r="C169" s="213" t="s">
        <v>1474</v>
      </c>
      <c r="D169" s="213"/>
      <c r="E169" s="213"/>
      <c r="F169" s="234" t="s">
        <v>1471</v>
      </c>
      <c r="G169" s="213"/>
      <c r="H169" s="213" t="s">
        <v>1511</v>
      </c>
      <c r="I169" s="213" t="s">
        <v>1473</v>
      </c>
      <c r="J169" s="213">
        <v>120</v>
      </c>
      <c r="K169" s="259"/>
    </row>
    <row r="170" spans="2:11" s="1" customFormat="1" ht="15" customHeight="1">
      <c r="B170" s="236"/>
      <c r="C170" s="213" t="s">
        <v>1520</v>
      </c>
      <c r="D170" s="213"/>
      <c r="E170" s="213"/>
      <c r="F170" s="234" t="s">
        <v>1471</v>
      </c>
      <c r="G170" s="213"/>
      <c r="H170" s="213" t="s">
        <v>1521</v>
      </c>
      <c r="I170" s="213" t="s">
        <v>1473</v>
      </c>
      <c r="J170" s="213" t="s">
        <v>1522</v>
      </c>
      <c r="K170" s="259"/>
    </row>
    <row r="171" spans="2:11" s="1" customFormat="1" ht="15" customHeight="1">
      <c r="B171" s="236"/>
      <c r="C171" s="213" t="s">
        <v>1419</v>
      </c>
      <c r="D171" s="213"/>
      <c r="E171" s="213"/>
      <c r="F171" s="234" t="s">
        <v>1471</v>
      </c>
      <c r="G171" s="213"/>
      <c r="H171" s="213" t="s">
        <v>1538</v>
      </c>
      <c r="I171" s="213" t="s">
        <v>1473</v>
      </c>
      <c r="J171" s="213" t="s">
        <v>1522</v>
      </c>
      <c r="K171" s="259"/>
    </row>
    <row r="172" spans="2:11" s="1" customFormat="1" ht="15" customHeight="1">
      <c r="B172" s="236"/>
      <c r="C172" s="213" t="s">
        <v>1476</v>
      </c>
      <c r="D172" s="213"/>
      <c r="E172" s="213"/>
      <c r="F172" s="234" t="s">
        <v>1477</v>
      </c>
      <c r="G172" s="213"/>
      <c r="H172" s="213" t="s">
        <v>1538</v>
      </c>
      <c r="I172" s="213" t="s">
        <v>1473</v>
      </c>
      <c r="J172" s="213">
        <v>50</v>
      </c>
      <c r="K172" s="259"/>
    </row>
    <row r="173" spans="2:11" s="1" customFormat="1" ht="15" customHeight="1">
      <c r="B173" s="236"/>
      <c r="C173" s="213" t="s">
        <v>1479</v>
      </c>
      <c r="D173" s="213"/>
      <c r="E173" s="213"/>
      <c r="F173" s="234" t="s">
        <v>1471</v>
      </c>
      <c r="G173" s="213"/>
      <c r="H173" s="213" t="s">
        <v>1538</v>
      </c>
      <c r="I173" s="213" t="s">
        <v>1481</v>
      </c>
      <c r="J173" s="213"/>
      <c r="K173" s="259"/>
    </row>
    <row r="174" spans="2:11" s="1" customFormat="1" ht="15" customHeight="1">
      <c r="B174" s="236"/>
      <c r="C174" s="213" t="s">
        <v>1490</v>
      </c>
      <c r="D174" s="213"/>
      <c r="E174" s="213"/>
      <c r="F174" s="234" t="s">
        <v>1477</v>
      </c>
      <c r="G174" s="213"/>
      <c r="H174" s="213" t="s">
        <v>1538</v>
      </c>
      <c r="I174" s="213" t="s">
        <v>1473</v>
      </c>
      <c r="J174" s="213">
        <v>50</v>
      </c>
      <c r="K174" s="259"/>
    </row>
    <row r="175" spans="2:11" s="1" customFormat="1" ht="15" customHeight="1">
      <c r="B175" s="236"/>
      <c r="C175" s="213" t="s">
        <v>1498</v>
      </c>
      <c r="D175" s="213"/>
      <c r="E175" s="213"/>
      <c r="F175" s="234" t="s">
        <v>1477</v>
      </c>
      <c r="G175" s="213"/>
      <c r="H175" s="213" t="s">
        <v>1538</v>
      </c>
      <c r="I175" s="213" t="s">
        <v>1473</v>
      </c>
      <c r="J175" s="213">
        <v>50</v>
      </c>
      <c r="K175" s="259"/>
    </row>
    <row r="176" spans="2:11" s="1" customFormat="1" ht="15" customHeight="1">
      <c r="B176" s="236"/>
      <c r="C176" s="213" t="s">
        <v>1496</v>
      </c>
      <c r="D176" s="213"/>
      <c r="E176" s="213"/>
      <c r="F176" s="234" t="s">
        <v>1477</v>
      </c>
      <c r="G176" s="213"/>
      <c r="H176" s="213" t="s">
        <v>1538</v>
      </c>
      <c r="I176" s="213" t="s">
        <v>1473</v>
      </c>
      <c r="J176" s="213">
        <v>50</v>
      </c>
      <c r="K176" s="259"/>
    </row>
    <row r="177" spans="2:11" s="1" customFormat="1" ht="15" customHeight="1">
      <c r="B177" s="236"/>
      <c r="C177" s="213" t="s">
        <v>124</v>
      </c>
      <c r="D177" s="213"/>
      <c r="E177" s="213"/>
      <c r="F177" s="234" t="s">
        <v>1471</v>
      </c>
      <c r="G177" s="213"/>
      <c r="H177" s="213" t="s">
        <v>1539</v>
      </c>
      <c r="I177" s="213" t="s">
        <v>1540</v>
      </c>
      <c r="J177" s="213"/>
      <c r="K177" s="259"/>
    </row>
    <row r="178" spans="2:11" s="1" customFormat="1" ht="15" customHeight="1">
      <c r="B178" s="236"/>
      <c r="C178" s="213" t="s">
        <v>60</v>
      </c>
      <c r="D178" s="213"/>
      <c r="E178" s="213"/>
      <c r="F178" s="234" t="s">
        <v>1471</v>
      </c>
      <c r="G178" s="213"/>
      <c r="H178" s="213" t="s">
        <v>1541</v>
      </c>
      <c r="I178" s="213" t="s">
        <v>1542</v>
      </c>
      <c r="J178" s="213">
        <v>1</v>
      </c>
      <c r="K178" s="259"/>
    </row>
    <row r="179" spans="2:11" s="1" customFormat="1" ht="15" customHeight="1">
      <c r="B179" s="236"/>
      <c r="C179" s="213" t="s">
        <v>56</v>
      </c>
      <c r="D179" s="213"/>
      <c r="E179" s="213"/>
      <c r="F179" s="234" t="s">
        <v>1471</v>
      </c>
      <c r="G179" s="213"/>
      <c r="H179" s="213" t="s">
        <v>1543</v>
      </c>
      <c r="I179" s="213" t="s">
        <v>1473</v>
      </c>
      <c r="J179" s="213">
        <v>20</v>
      </c>
      <c r="K179" s="259"/>
    </row>
    <row r="180" spans="2:11" s="1" customFormat="1" ht="15" customHeight="1">
      <c r="B180" s="236"/>
      <c r="C180" s="213" t="s">
        <v>57</v>
      </c>
      <c r="D180" s="213"/>
      <c r="E180" s="213"/>
      <c r="F180" s="234" t="s">
        <v>1471</v>
      </c>
      <c r="G180" s="213"/>
      <c r="H180" s="213" t="s">
        <v>1544</v>
      </c>
      <c r="I180" s="213" t="s">
        <v>1473</v>
      </c>
      <c r="J180" s="213">
        <v>255</v>
      </c>
      <c r="K180" s="259"/>
    </row>
    <row r="181" spans="2:11" s="1" customFormat="1" ht="15" customHeight="1">
      <c r="B181" s="236"/>
      <c r="C181" s="213" t="s">
        <v>125</v>
      </c>
      <c r="D181" s="213"/>
      <c r="E181" s="213"/>
      <c r="F181" s="234" t="s">
        <v>1471</v>
      </c>
      <c r="G181" s="213"/>
      <c r="H181" s="213" t="s">
        <v>1435</v>
      </c>
      <c r="I181" s="213" t="s">
        <v>1473</v>
      </c>
      <c r="J181" s="213">
        <v>10</v>
      </c>
      <c r="K181" s="259"/>
    </row>
    <row r="182" spans="2:11" s="1" customFormat="1" ht="15" customHeight="1">
      <c r="B182" s="236"/>
      <c r="C182" s="213" t="s">
        <v>126</v>
      </c>
      <c r="D182" s="213"/>
      <c r="E182" s="213"/>
      <c r="F182" s="234" t="s">
        <v>1471</v>
      </c>
      <c r="G182" s="213"/>
      <c r="H182" s="213" t="s">
        <v>1545</v>
      </c>
      <c r="I182" s="213" t="s">
        <v>1506</v>
      </c>
      <c r="J182" s="213"/>
      <c r="K182" s="259"/>
    </row>
    <row r="183" spans="2:11" s="1" customFormat="1" ht="15" customHeight="1">
      <c r="B183" s="236"/>
      <c r="C183" s="213" t="s">
        <v>1546</v>
      </c>
      <c r="D183" s="213"/>
      <c r="E183" s="213"/>
      <c r="F183" s="234" t="s">
        <v>1471</v>
      </c>
      <c r="G183" s="213"/>
      <c r="H183" s="213" t="s">
        <v>1547</v>
      </c>
      <c r="I183" s="213" t="s">
        <v>1506</v>
      </c>
      <c r="J183" s="213"/>
      <c r="K183" s="259"/>
    </row>
    <row r="184" spans="2:11" s="1" customFormat="1" ht="15" customHeight="1">
      <c r="B184" s="236"/>
      <c r="C184" s="213" t="s">
        <v>1535</v>
      </c>
      <c r="D184" s="213"/>
      <c r="E184" s="213"/>
      <c r="F184" s="234" t="s">
        <v>1471</v>
      </c>
      <c r="G184" s="213"/>
      <c r="H184" s="213" t="s">
        <v>1548</v>
      </c>
      <c r="I184" s="213" t="s">
        <v>1506</v>
      </c>
      <c r="J184" s="213"/>
      <c r="K184" s="259"/>
    </row>
    <row r="185" spans="2:11" s="1" customFormat="1" ht="15" customHeight="1">
      <c r="B185" s="236"/>
      <c r="C185" s="213" t="s">
        <v>128</v>
      </c>
      <c r="D185" s="213"/>
      <c r="E185" s="213"/>
      <c r="F185" s="234" t="s">
        <v>1477</v>
      </c>
      <c r="G185" s="213"/>
      <c r="H185" s="213" t="s">
        <v>1549</v>
      </c>
      <c r="I185" s="213" t="s">
        <v>1473</v>
      </c>
      <c r="J185" s="213">
        <v>50</v>
      </c>
      <c r="K185" s="259"/>
    </row>
    <row r="186" spans="2:11" s="1" customFormat="1" ht="15" customHeight="1">
      <c r="B186" s="236"/>
      <c r="C186" s="213" t="s">
        <v>1550</v>
      </c>
      <c r="D186" s="213"/>
      <c r="E186" s="213"/>
      <c r="F186" s="234" t="s">
        <v>1477</v>
      </c>
      <c r="G186" s="213"/>
      <c r="H186" s="213" t="s">
        <v>1551</v>
      </c>
      <c r="I186" s="213" t="s">
        <v>1552</v>
      </c>
      <c r="J186" s="213"/>
      <c r="K186" s="259"/>
    </row>
    <row r="187" spans="2:11" s="1" customFormat="1" ht="15" customHeight="1">
      <c r="B187" s="236"/>
      <c r="C187" s="213" t="s">
        <v>1553</v>
      </c>
      <c r="D187" s="213"/>
      <c r="E187" s="213"/>
      <c r="F187" s="234" t="s">
        <v>1477</v>
      </c>
      <c r="G187" s="213"/>
      <c r="H187" s="213" t="s">
        <v>1554</v>
      </c>
      <c r="I187" s="213" t="s">
        <v>1552</v>
      </c>
      <c r="J187" s="213"/>
      <c r="K187" s="259"/>
    </row>
    <row r="188" spans="2:11" s="1" customFormat="1" ht="15" customHeight="1">
      <c r="B188" s="236"/>
      <c r="C188" s="213" t="s">
        <v>1555</v>
      </c>
      <c r="D188" s="213"/>
      <c r="E188" s="213"/>
      <c r="F188" s="234" t="s">
        <v>1477</v>
      </c>
      <c r="G188" s="213"/>
      <c r="H188" s="213" t="s">
        <v>1556</v>
      </c>
      <c r="I188" s="213" t="s">
        <v>1552</v>
      </c>
      <c r="J188" s="213"/>
      <c r="K188" s="259"/>
    </row>
    <row r="189" spans="2:11" s="1" customFormat="1" ht="15" customHeight="1">
      <c r="B189" s="236"/>
      <c r="C189" s="272" t="s">
        <v>1557</v>
      </c>
      <c r="D189" s="213"/>
      <c r="E189" s="213"/>
      <c r="F189" s="234" t="s">
        <v>1477</v>
      </c>
      <c r="G189" s="213"/>
      <c r="H189" s="213" t="s">
        <v>1558</v>
      </c>
      <c r="I189" s="213" t="s">
        <v>1559</v>
      </c>
      <c r="J189" s="273" t="s">
        <v>1560</v>
      </c>
      <c r="K189" s="259"/>
    </row>
    <row r="190" spans="2:11" s="14" customFormat="1" ht="15" customHeight="1">
      <c r="B190" s="274"/>
      <c r="C190" s="275" t="s">
        <v>1561</v>
      </c>
      <c r="D190" s="276"/>
      <c r="E190" s="276"/>
      <c r="F190" s="277" t="s">
        <v>1477</v>
      </c>
      <c r="G190" s="276"/>
      <c r="H190" s="276" t="s">
        <v>1562</v>
      </c>
      <c r="I190" s="276" t="s">
        <v>1559</v>
      </c>
      <c r="J190" s="278" t="s">
        <v>1560</v>
      </c>
      <c r="K190" s="279"/>
    </row>
    <row r="191" spans="2:11" s="1" customFormat="1" ht="15" customHeight="1">
      <c r="B191" s="236"/>
      <c r="C191" s="272" t="s">
        <v>45</v>
      </c>
      <c r="D191" s="213"/>
      <c r="E191" s="213"/>
      <c r="F191" s="234" t="s">
        <v>1471</v>
      </c>
      <c r="G191" s="213"/>
      <c r="H191" s="210" t="s">
        <v>1563</v>
      </c>
      <c r="I191" s="213" t="s">
        <v>1564</v>
      </c>
      <c r="J191" s="213"/>
      <c r="K191" s="259"/>
    </row>
    <row r="192" spans="2:11" s="1" customFormat="1" ht="15" customHeight="1">
      <c r="B192" s="236"/>
      <c r="C192" s="272" t="s">
        <v>1565</v>
      </c>
      <c r="D192" s="213"/>
      <c r="E192" s="213"/>
      <c r="F192" s="234" t="s">
        <v>1471</v>
      </c>
      <c r="G192" s="213"/>
      <c r="H192" s="213" t="s">
        <v>1566</v>
      </c>
      <c r="I192" s="213" t="s">
        <v>1506</v>
      </c>
      <c r="J192" s="213"/>
      <c r="K192" s="259"/>
    </row>
    <row r="193" spans="2:11" s="1" customFormat="1" ht="15" customHeight="1">
      <c r="B193" s="236"/>
      <c r="C193" s="272" t="s">
        <v>1567</v>
      </c>
      <c r="D193" s="213"/>
      <c r="E193" s="213"/>
      <c r="F193" s="234" t="s">
        <v>1471</v>
      </c>
      <c r="G193" s="213"/>
      <c r="H193" s="213" t="s">
        <v>1568</v>
      </c>
      <c r="I193" s="213" t="s">
        <v>1506</v>
      </c>
      <c r="J193" s="213"/>
      <c r="K193" s="259"/>
    </row>
    <row r="194" spans="2:11" s="1" customFormat="1" ht="15" customHeight="1">
      <c r="B194" s="236"/>
      <c r="C194" s="272" t="s">
        <v>1569</v>
      </c>
      <c r="D194" s="213"/>
      <c r="E194" s="213"/>
      <c r="F194" s="234" t="s">
        <v>1477</v>
      </c>
      <c r="G194" s="213"/>
      <c r="H194" s="213" t="s">
        <v>1570</v>
      </c>
      <c r="I194" s="213" t="s">
        <v>1506</v>
      </c>
      <c r="J194" s="213"/>
      <c r="K194" s="259"/>
    </row>
    <row r="195" spans="2:11" s="1" customFormat="1" ht="15" customHeight="1">
      <c r="B195" s="265"/>
      <c r="C195" s="280"/>
      <c r="D195" s="245"/>
      <c r="E195" s="245"/>
      <c r="F195" s="245"/>
      <c r="G195" s="245"/>
      <c r="H195" s="245"/>
      <c r="I195" s="245"/>
      <c r="J195" s="245"/>
      <c r="K195" s="266"/>
    </row>
    <row r="196" spans="2:11" s="1" customFormat="1" ht="18.75" customHeight="1">
      <c r="B196" s="247"/>
      <c r="C196" s="257"/>
      <c r="D196" s="257"/>
      <c r="E196" s="257"/>
      <c r="F196" s="267"/>
      <c r="G196" s="257"/>
      <c r="H196" s="257"/>
      <c r="I196" s="257"/>
      <c r="J196" s="257"/>
      <c r="K196" s="247"/>
    </row>
    <row r="197" spans="2:11" s="1" customFormat="1" ht="18.75" customHeight="1">
      <c r="B197" s="247"/>
      <c r="C197" s="257"/>
      <c r="D197" s="257"/>
      <c r="E197" s="257"/>
      <c r="F197" s="267"/>
      <c r="G197" s="257"/>
      <c r="H197" s="257"/>
      <c r="I197" s="257"/>
      <c r="J197" s="257"/>
      <c r="K197" s="247"/>
    </row>
    <row r="198" spans="2:11" s="1" customFormat="1" ht="18.75" customHeight="1"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</row>
    <row r="199" spans="2:11" s="1" customFormat="1" ht="13.5">
      <c r="B199" s="202"/>
      <c r="C199" s="203"/>
      <c r="D199" s="203"/>
      <c r="E199" s="203"/>
      <c r="F199" s="203"/>
      <c r="G199" s="203"/>
      <c r="H199" s="203"/>
      <c r="I199" s="203"/>
      <c r="J199" s="203"/>
      <c r="K199" s="204"/>
    </row>
    <row r="200" spans="2:11" s="1" customFormat="1" ht="21">
      <c r="B200" s="205"/>
      <c r="C200" s="340" t="s">
        <v>1571</v>
      </c>
      <c r="D200" s="340"/>
      <c r="E200" s="340"/>
      <c r="F200" s="340"/>
      <c r="G200" s="340"/>
      <c r="H200" s="340"/>
      <c r="I200" s="340"/>
      <c r="J200" s="340"/>
      <c r="K200" s="206"/>
    </row>
    <row r="201" spans="2:11" s="1" customFormat="1" ht="25.5" customHeight="1">
      <c r="B201" s="205"/>
      <c r="C201" s="281" t="s">
        <v>1572</v>
      </c>
      <c r="D201" s="281"/>
      <c r="E201" s="281"/>
      <c r="F201" s="281" t="s">
        <v>1573</v>
      </c>
      <c r="G201" s="282"/>
      <c r="H201" s="343" t="s">
        <v>1574</v>
      </c>
      <c r="I201" s="343"/>
      <c r="J201" s="343"/>
      <c r="K201" s="206"/>
    </row>
    <row r="202" spans="2:11" s="1" customFormat="1" ht="5.25" customHeight="1">
      <c r="B202" s="236"/>
      <c r="C202" s="231"/>
      <c r="D202" s="231"/>
      <c r="E202" s="231"/>
      <c r="F202" s="231"/>
      <c r="G202" s="257"/>
      <c r="H202" s="231"/>
      <c r="I202" s="231"/>
      <c r="J202" s="231"/>
      <c r="K202" s="259"/>
    </row>
    <row r="203" spans="2:11" s="1" customFormat="1" ht="15" customHeight="1">
      <c r="B203" s="236"/>
      <c r="C203" s="213" t="s">
        <v>1564</v>
      </c>
      <c r="D203" s="213"/>
      <c r="E203" s="213"/>
      <c r="F203" s="234" t="s">
        <v>46</v>
      </c>
      <c r="G203" s="213"/>
      <c r="H203" s="344" t="s">
        <v>1575</v>
      </c>
      <c r="I203" s="344"/>
      <c r="J203" s="344"/>
      <c r="K203" s="259"/>
    </row>
    <row r="204" spans="2:11" s="1" customFormat="1" ht="15" customHeight="1">
      <c r="B204" s="236"/>
      <c r="C204" s="213"/>
      <c r="D204" s="213"/>
      <c r="E204" s="213"/>
      <c r="F204" s="234" t="s">
        <v>47</v>
      </c>
      <c r="G204" s="213"/>
      <c r="H204" s="344" t="s">
        <v>1576</v>
      </c>
      <c r="I204" s="344"/>
      <c r="J204" s="344"/>
      <c r="K204" s="259"/>
    </row>
    <row r="205" spans="2:11" s="1" customFormat="1" ht="15" customHeight="1">
      <c r="B205" s="236"/>
      <c r="C205" s="213"/>
      <c r="D205" s="213"/>
      <c r="E205" s="213"/>
      <c r="F205" s="234" t="s">
        <v>50</v>
      </c>
      <c r="G205" s="213"/>
      <c r="H205" s="344" t="s">
        <v>1577</v>
      </c>
      <c r="I205" s="344"/>
      <c r="J205" s="344"/>
      <c r="K205" s="259"/>
    </row>
    <row r="206" spans="2:11" s="1" customFormat="1" ht="15" customHeight="1">
      <c r="B206" s="236"/>
      <c r="C206" s="213"/>
      <c r="D206" s="213"/>
      <c r="E206" s="213"/>
      <c r="F206" s="234" t="s">
        <v>48</v>
      </c>
      <c r="G206" s="213"/>
      <c r="H206" s="344" t="s">
        <v>1578</v>
      </c>
      <c r="I206" s="344"/>
      <c r="J206" s="344"/>
      <c r="K206" s="259"/>
    </row>
    <row r="207" spans="2:11" s="1" customFormat="1" ht="15" customHeight="1">
      <c r="B207" s="236"/>
      <c r="C207" s="213"/>
      <c r="D207" s="213"/>
      <c r="E207" s="213"/>
      <c r="F207" s="234" t="s">
        <v>49</v>
      </c>
      <c r="G207" s="213"/>
      <c r="H207" s="344" t="s">
        <v>1579</v>
      </c>
      <c r="I207" s="344"/>
      <c r="J207" s="344"/>
      <c r="K207" s="259"/>
    </row>
    <row r="208" spans="2:11" s="1" customFormat="1" ht="15" customHeight="1">
      <c r="B208" s="236"/>
      <c r="C208" s="213"/>
      <c r="D208" s="213"/>
      <c r="E208" s="213"/>
      <c r="F208" s="234"/>
      <c r="G208" s="213"/>
      <c r="H208" s="213"/>
      <c r="I208" s="213"/>
      <c r="J208" s="213"/>
      <c r="K208" s="259"/>
    </row>
    <row r="209" spans="2:11" s="1" customFormat="1" ht="15" customHeight="1">
      <c r="B209" s="236"/>
      <c r="C209" s="213" t="s">
        <v>1518</v>
      </c>
      <c r="D209" s="213"/>
      <c r="E209" s="213"/>
      <c r="F209" s="234" t="s">
        <v>82</v>
      </c>
      <c r="G209" s="213"/>
      <c r="H209" s="344" t="s">
        <v>1580</v>
      </c>
      <c r="I209" s="344"/>
      <c r="J209" s="344"/>
      <c r="K209" s="259"/>
    </row>
    <row r="210" spans="2:11" s="1" customFormat="1" ht="15" customHeight="1">
      <c r="B210" s="236"/>
      <c r="C210" s="213"/>
      <c r="D210" s="213"/>
      <c r="E210" s="213"/>
      <c r="F210" s="234" t="s">
        <v>1413</v>
      </c>
      <c r="G210" s="213"/>
      <c r="H210" s="344" t="s">
        <v>1414</v>
      </c>
      <c r="I210" s="344"/>
      <c r="J210" s="344"/>
      <c r="K210" s="259"/>
    </row>
    <row r="211" spans="2:11" s="1" customFormat="1" ht="15" customHeight="1">
      <c r="B211" s="236"/>
      <c r="C211" s="213"/>
      <c r="D211" s="213"/>
      <c r="E211" s="213"/>
      <c r="F211" s="234" t="s">
        <v>1411</v>
      </c>
      <c r="G211" s="213"/>
      <c r="H211" s="344" t="s">
        <v>1581</v>
      </c>
      <c r="I211" s="344"/>
      <c r="J211" s="344"/>
      <c r="K211" s="259"/>
    </row>
    <row r="212" spans="2:11" s="1" customFormat="1" ht="15" customHeight="1">
      <c r="B212" s="283"/>
      <c r="C212" s="213"/>
      <c r="D212" s="213"/>
      <c r="E212" s="213"/>
      <c r="F212" s="234" t="s">
        <v>1415</v>
      </c>
      <c r="G212" s="272"/>
      <c r="H212" s="345" t="s">
        <v>1416</v>
      </c>
      <c r="I212" s="345"/>
      <c r="J212" s="345"/>
      <c r="K212" s="284"/>
    </row>
    <row r="213" spans="2:11" s="1" customFormat="1" ht="15" customHeight="1">
      <c r="B213" s="283"/>
      <c r="C213" s="213"/>
      <c r="D213" s="213"/>
      <c r="E213" s="213"/>
      <c r="F213" s="234" t="s">
        <v>1417</v>
      </c>
      <c r="G213" s="272"/>
      <c r="H213" s="345" t="s">
        <v>1582</v>
      </c>
      <c r="I213" s="345"/>
      <c r="J213" s="345"/>
      <c r="K213" s="284"/>
    </row>
    <row r="214" spans="2:11" s="1" customFormat="1" ht="15" customHeight="1">
      <c r="B214" s="283"/>
      <c r="C214" s="213"/>
      <c r="D214" s="213"/>
      <c r="E214" s="213"/>
      <c r="F214" s="234"/>
      <c r="G214" s="272"/>
      <c r="H214" s="263"/>
      <c r="I214" s="263"/>
      <c r="J214" s="263"/>
      <c r="K214" s="284"/>
    </row>
    <row r="215" spans="2:11" s="1" customFormat="1" ht="15" customHeight="1">
      <c r="B215" s="283"/>
      <c r="C215" s="213" t="s">
        <v>1542</v>
      </c>
      <c r="D215" s="213"/>
      <c r="E215" s="213"/>
      <c r="F215" s="234">
        <v>1</v>
      </c>
      <c r="G215" s="272"/>
      <c r="H215" s="345" t="s">
        <v>1583</v>
      </c>
      <c r="I215" s="345"/>
      <c r="J215" s="345"/>
      <c r="K215" s="284"/>
    </row>
    <row r="216" spans="2:11" s="1" customFormat="1" ht="15" customHeight="1">
      <c r="B216" s="283"/>
      <c r="C216" s="213"/>
      <c r="D216" s="213"/>
      <c r="E216" s="213"/>
      <c r="F216" s="234">
        <v>2</v>
      </c>
      <c r="G216" s="272"/>
      <c r="H216" s="345" t="s">
        <v>1584</v>
      </c>
      <c r="I216" s="345"/>
      <c r="J216" s="345"/>
      <c r="K216" s="284"/>
    </row>
    <row r="217" spans="2:11" s="1" customFormat="1" ht="15" customHeight="1">
      <c r="B217" s="283"/>
      <c r="C217" s="213"/>
      <c r="D217" s="213"/>
      <c r="E217" s="213"/>
      <c r="F217" s="234">
        <v>3</v>
      </c>
      <c r="G217" s="272"/>
      <c r="H217" s="345" t="s">
        <v>1585</v>
      </c>
      <c r="I217" s="345"/>
      <c r="J217" s="345"/>
      <c r="K217" s="284"/>
    </row>
    <row r="218" spans="2:11" s="1" customFormat="1" ht="15" customHeight="1">
      <c r="B218" s="283"/>
      <c r="C218" s="213"/>
      <c r="D218" s="213"/>
      <c r="E218" s="213"/>
      <c r="F218" s="234">
        <v>4</v>
      </c>
      <c r="G218" s="272"/>
      <c r="H218" s="345" t="s">
        <v>1586</v>
      </c>
      <c r="I218" s="345"/>
      <c r="J218" s="345"/>
      <c r="K218" s="284"/>
    </row>
    <row r="219" spans="2:11" s="1" customFormat="1" ht="12.75" customHeight="1">
      <c r="B219" s="285"/>
      <c r="C219" s="286"/>
      <c r="D219" s="286"/>
      <c r="E219" s="286"/>
      <c r="F219" s="286"/>
      <c r="G219" s="286"/>
      <c r="H219" s="286"/>
      <c r="I219" s="286"/>
      <c r="J219" s="286"/>
      <c r="K219" s="28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Stavební část, ZTI, ...</vt:lpstr>
      <vt:lpstr>Pokyny pro vyplnění</vt:lpstr>
      <vt:lpstr>'01 - Stavební část, ZTI, ...'!Názvy_tisku</vt:lpstr>
      <vt:lpstr>'Rekapitulace stavby'!Názvy_tisku</vt:lpstr>
      <vt:lpstr>'01 - Stavební část, ZTI,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Zeman</dc:creator>
  <cp:lastModifiedBy>Kouřilová Natálie, Bc.</cp:lastModifiedBy>
  <dcterms:created xsi:type="dcterms:W3CDTF">2025-11-10T09:38:35Z</dcterms:created>
  <dcterms:modified xsi:type="dcterms:W3CDTF">2026-01-15T09:14:54Z</dcterms:modified>
</cp:coreProperties>
</file>