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okumenty\opravy, akce pod smlouvama, projekty, soutěže\veřejné zakázky, soutěže\Soutěže\2026\přechod Drážky\"/>
    </mc:Choice>
  </mc:AlternateContent>
  <bookViews>
    <workbookView xWindow="0" yWindow="0" windowWidth="28800" windowHeight="12180" activeTab="4"/>
  </bookViews>
  <sheets>
    <sheet name="Rekapitulace stavby" sheetId="1" r:id="rId1"/>
    <sheet name="0 - Ostatní a vedlejší ná..." sheetId="2" r:id="rId2"/>
    <sheet name="SO 101.1 - Směr Vsetín" sheetId="3" r:id="rId3"/>
    <sheet name="SO 101.2 - Směr Nový Jičín" sheetId="4" r:id="rId4"/>
    <sheet name="SO 401 - Veřejné osvětlení" sheetId="5" r:id="rId5"/>
  </sheets>
  <definedNames>
    <definedName name="_xlnm._FilterDatabase" localSheetId="1" hidden="1">'0 - Ostatní a vedlejší ná...'!$C$117:$K$154</definedName>
    <definedName name="_xlnm._FilterDatabase" localSheetId="2" hidden="1">'SO 101.1 - Směr Vsetín'!$C$122:$K$415</definedName>
    <definedName name="_xlnm._FilterDatabase" localSheetId="3" hidden="1">'SO 101.2 - Směr Nový Jičín'!$C$122:$K$295</definedName>
    <definedName name="_xlnm._FilterDatabase" localSheetId="4" hidden="1">'SO 401 - Veřejné osvětlení'!$C$120:$K$160</definedName>
    <definedName name="_xlnm.Print_Titles" localSheetId="1">'0 - Ostatní a vedlejší ná...'!$117:$117</definedName>
    <definedName name="_xlnm.Print_Titles" localSheetId="0">'Rekapitulace stavby'!$92:$92</definedName>
    <definedName name="_xlnm.Print_Titles" localSheetId="2">'SO 101.1 - Směr Vsetín'!$122:$122</definedName>
    <definedName name="_xlnm.Print_Titles" localSheetId="3">'SO 101.2 - Směr Nový Jičín'!$122:$122</definedName>
    <definedName name="_xlnm.Print_Titles" localSheetId="4">'SO 401 - Veřejné osvětlení'!$120:$120</definedName>
    <definedName name="_xlnm.Print_Area" localSheetId="1">'0 - Ostatní a vedlejší ná...'!$C$4:$J$76,'0 - Ostatní a vedlejší ná...'!$C$82:$J$99,'0 - Ostatní a vedlejší ná...'!$C$105:$K$154</definedName>
    <definedName name="_xlnm.Print_Area" localSheetId="0">'Rekapitulace stavby'!$D$4:$AO$76,'Rekapitulace stavby'!$C$82:$AQ$99</definedName>
    <definedName name="_xlnm.Print_Area" localSheetId="2">'SO 101.1 - Směr Vsetín'!$C$4:$J$76,'SO 101.1 - Směr Vsetín'!$C$82:$J$104,'SO 101.1 - Směr Vsetín'!$C$110:$K$415</definedName>
    <definedName name="_xlnm.Print_Area" localSheetId="3">'SO 101.2 - Směr Nový Jičín'!$C$4:$J$76,'SO 101.2 - Směr Nový Jičín'!$C$82:$J$104,'SO 101.2 - Směr Nový Jičín'!$C$110:$K$295</definedName>
    <definedName name="_xlnm.Print_Area" localSheetId="4">'SO 401 - Veřejné osvětlení'!$C$4:$J$76,'SO 401 - Veřejné osvětlení'!$C$82:$J$102,'SO 401 - Veřejné osvětlení'!$C$108:$K$160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60" i="5" l="1"/>
  <c r="BI160" i="5"/>
  <c r="BH160" i="5"/>
  <c r="BG160" i="5"/>
  <c r="BF160" i="5"/>
  <c r="BE160" i="5"/>
  <c r="T160" i="5"/>
  <c r="R160" i="5"/>
  <c r="P160" i="5"/>
  <c r="J160" i="5"/>
  <c r="BK159" i="5"/>
  <c r="BI159" i="5"/>
  <c r="BH159" i="5"/>
  <c r="BG159" i="5"/>
  <c r="BF159" i="5"/>
  <c r="BE159" i="5"/>
  <c r="T159" i="5"/>
  <c r="R159" i="5"/>
  <c r="P159" i="5"/>
  <c r="J159" i="5"/>
  <c r="BK158" i="5"/>
  <c r="BI158" i="5"/>
  <c r="BH158" i="5"/>
  <c r="BG158" i="5"/>
  <c r="BF158" i="5"/>
  <c r="BE158" i="5"/>
  <c r="T158" i="5"/>
  <c r="R158" i="5"/>
  <c r="P158" i="5"/>
  <c r="J158" i="5"/>
  <c r="BK157" i="5"/>
  <c r="BI157" i="5"/>
  <c r="BH157" i="5"/>
  <c r="BG157" i="5"/>
  <c r="BF157" i="5"/>
  <c r="BE157" i="5"/>
  <c r="T157" i="5"/>
  <c r="R157" i="5"/>
  <c r="P157" i="5"/>
  <c r="J157" i="5"/>
  <c r="BK156" i="5"/>
  <c r="BI156" i="5"/>
  <c r="BH156" i="5"/>
  <c r="BG156" i="5"/>
  <c r="BF156" i="5"/>
  <c r="BE156" i="5"/>
  <c r="T156" i="5"/>
  <c r="R156" i="5"/>
  <c r="P156" i="5"/>
  <c r="J156" i="5"/>
  <c r="BK155" i="5"/>
  <c r="BI155" i="5"/>
  <c r="BH155" i="5"/>
  <c r="BG155" i="5"/>
  <c r="BF155" i="5"/>
  <c r="BE155" i="5"/>
  <c r="T155" i="5"/>
  <c r="R155" i="5"/>
  <c r="P155" i="5"/>
  <c r="J155" i="5"/>
  <c r="BK154" i="5"/>
  <c r="T154" i="5"/>
  <c r="R154" i="5"/>
  <c r="P154" i="5"/>
  <c r="J154" i="5"/>
  <c r="BK153" i="5"/>
  <c r="BI153" i="5"/>
  <c r="BH153" i="5"/>
  <c r="BG153" i="5"/>
  <c r="BF153" i="5"/>
  <c r="BE153" i="5"/>
  <c r="T153" i="5"/>
  <c r="R153" i="5"/>
  <c r="P153" i="5"/>
  <c r="J153" i="5"/>
  <c r="BK152" i="5"/>
  <c r="BI152" i="5"/>
  <c r="BH152" i="5"/>
  <c r="BG152" i="5"/>
  <c r="BF152" i="5"/>
  <c r="BE152" i="5"/>
  <c r="T152" i="5"/>
  <c r="R152" i="5"/>
  <c r="P152" i="5"/>
  <c r="J152" i="5"/>
  <c r="BK151" i="5"/>
  <c r="BI151" i="5"/>
  <c r="BH151" i="5"/>
  <c r="BG151" i="5"/>
  <c r="BF151" i="5"/>
  <c r="BE151" i="5"/>
  <c r="T151" i="5"/>
  <c r="R151" i="5"/>
  <c r="P151" i="5"/>
  <c r="J151" i="5"/>
  <c r="BK150" i="5"/>
  <c r="T150" i="5"/>
  <c r="R150" i="5"/>
  <c r="P150" i="5"/>
  <c r="J150" i="5"/>
  <c r="BK149" i="5"/>
  <c r="BI149" i="5"/>
  <c r="BH149" i="5"/>
  <c r="BG149" i="5"/>
  <c r="BF149" i="5"/>
  <c r="BE149" i="5"/>
  <c r="T149" i="5"/>
  <c r="R149" i="5"/>
  <c r="P149" i="5"/>
  <c r="J149" i="5"/>
  <c r="BK148" i="5"/>
  <c r="BI148" i="5"/>
  <c r="BH148" i="5"/>
  <c r="BG148" i="5"/>
  <c r="BF148" i="5"/>
  <c r="BE148" i="5"/>
  <c r="T148" i="5"/>
  <c r="R148" i="5"/>
  <c r="P148" i="5"/>
  <c r="J148" i="5"/>
  <c r="BK147" i="5"/>
  <c r="BI147" i="5"/>
  <c r="BH147" i="5"/>
  <c r="BG147" i="5"/>
  <c r="BF147" i="5"/>
  <c r="BE147" i="5"/>
  <c r="T147" i="5"/>
  <c r="R147" i="5"/>
  <c r="P147" i="5"/>
  <c r="J147" i="5"/>
  <c r="BK146" i="5"/>
  <c r="BI146" i="5"/>
  <c r="BH146" i="5"/>
  <c r="BG146" i="5"/>
  <c r="BF146" i="5"/>
  <c r="BE146" i="5"/>
  <c r="T146" i="5"/>
  <c r="R146" i="5"/>
  <c r="P146" i="5"/>
  <c r="J146" i="5"/>
  <c r="BK145" i="5"/>
  <c r="BI145" i="5"/>
  <c r="BH145" i="5"/>
  <c r="BG145" i="5"/>
  <c r="BF145" i="5"/>
  <c r="BE145" i="5"/>
  <c r="T145" i="5"/>
  <c r="R145" i="5"/>
  <c r="P145" i="5"/>
  <c r="J145" i="5"/>
  <c r="BK144" i="5"/>
  <c r="BI144" i="5"/>
  <c r="BH144" i="5"/>
  <c r="BG144" i="5"/>
  <c r="BF144" i="5"/>
  <c r="BE144" i="5"/>
  <c r="T144" i="5"/>
  <c r="R144" i="5"/>
  <c r="P144" i="5"/>
  <c r="J144" i="5"/>
  <c r="BK143" i="5"/>
  <c r="BI143" i="5"/>
  <c r="BH143" i="5"/>
  <c r="BG143" i="5"/>
  <c r="BF143" i="5"/>
  <c r="BE143" i="5"/>
  <c r="T143" i="5"/>
  <c r="R143" i="5"/>
  <c r="P143" i="5"/>
  <c r="J143" i="5"/>
  <c r="BK142" i="5"/>
  <c r="BI142" i="5"/>
  <c r="BH142" i="5"/>
  <c r="BG142" i="5"/>
  <c r="BF142" i="5"/>
  <c r="BE142" i="5"/>
  <c r="T142" i="5"/>
  <c r="R142" i="5"/>
  <c r="P142" i="5"/>
  <c r="J142" i="5"/>
  <c r="BK141" i="5"/>
  <c r="BI141" i="5"/>
  <c r="BH141" i="5"/>
  <c r="BG141" i="5"/>
  <c r="BF141" i="5"/>
  <c r="BE141" i="5"/>
  <c r="T141" i="5"/>
  <c r="R141" i="5"/>
  <c r="P141" i="5"/>
  <c r="J141" i="5"/>
  <c r="BK140" i="5"/>
  <c r="BI140" i="5"/>
  <c r="BH140" i="5"/>
  <c r="BG140" i="5"/>
  <c r="BF140" i="5"/>
  <c r="BE140" i="5"/>
  <c r="T140" i="5"/>
  <c r="R140" i="5"/>
  <c r="P140" i="5"/>
  <c r="J140" i="5"/>
  <c r="BK136" i="5"/>
  <c r="BI136" i="5"/>
  <c r="BH136" i="5"/>
  <c r="BG136" i="5"/>
  <c r="BF136" i="5"/>
  <c r="BE136" i="5"/>
  <c r="T136" i="5"/>
  <c r="R136" i="5"/>
  <c r="P136" i="5"/>
  <c r="J136" i="5"/>
  <c r="BK135" i="5"/>
  <c r="T135" i="5"/>
  <c r="R135" i="5"/>
  <c r="P135" i="5"/>
  <c r="J135" i="5"/>
  <c r="BK134" i="5"/>
  <c r="BI134" i="5"/>
  <c r="BH134" i="5"/>
  <c r="BG134" i="5"/>
  <c r="BF134" i="5"/>
  <c r="BE134" i="5"/>
  <c r="T134" i="5"/>
  <c r="R134" i="5"/>
  <c r="P134" i="5"/>
  <c r="J134" i="5"/>
  <c r="BK133" i="5"/>
  <c r="BI133" i="5"/>
  <c r="BH133" i="5"/>
  <c r="BG133" i="5"/>
  <c r="BF133" i="5"/>
  <c r="BE133" i="5"/>
  <c r="T133" i="5"/>
  <c r="R133" i="5"/>
  <c r="P133" i="5"/>
  <c r="J133" i="5"/>
  <c r="BK132" i="5"/>
  <c r="BI132" i="5"/>
  <c r="BH132" i="5"/>
  <c r="BG132" i="5"/>
  <c r="BF132" i="5"/>
  <c r="BE132" i="5"/>
  <c r="T132" i="5"/>
  <c r="R132" i="5"/>
  <c r="P132" i="5"/>
  <c r="J132" i="5"/>
  <c r="BK130" i="5"/>
  <c r="BI130" i="5"/>
  <c r="BH130" i="5"/>
  <c r="BG130" i="5"/>
  <c r="BF130" i="5"/>
  <c r="BE130" i="5"/>
  <c r="T130" i="5"/>
  <c r="R130" i="5"/>
  <c r="P130" i="5"/>
  <c r="J130" i="5"/>
  <c r="BK129" i="5"/>
  <c r="BI129" i="5"/>
  <c r="BH129" i="5"/>
  <c r="BG129" i="5"/>
  <c r="BF129" i="5"/>
  <c r="BE129" i="5"/>
  <c r="T129" i="5"/>
  <c r="R129" i="5"/>
  <c r="P129" i="5"/>
  <c r="J129" i="5"/>
  <c r="BK128" i="5"/>
  <c r="BI128" i="5"/>
  <c r="BH128" i="5"/>
  <c r="BG128" i="5"/>
  <c r="BF128" i="5"/>
  <c r="BE128" i="5"/>
  <c r="T128" i="5"/>
  <c r="R128" i="5"/>
  <c r="P128" i="5"/>
  <c r="J128" i="5"/>
  <c r="BK126" i="5"/>
  <c r="BI126" i="5"/>
  <c r="BH126" i="5"/>
  <c r="BG126" i="5"/>
  <c r="BF126" i="5"/>
  <c r="BE126" i="5"/>
  <c r="T126" i="5"/>
  <c r="R126" i="5"/>
  <c r="P126" i="5"/>
  <c r="J126" i="5"/>
  <c r="BK125" i="5"/>
  <c r="BI125" i="5"/>
  <c r="BH125" i="5"/>
  <c r="BG125" i="5"/>
  <c r="BF125" i="5"/>
  <c r="BE125" i="5"/>
  <c r="T125" i="5"/>
  <c r="R125" i="5"/>
  <c r="P125" i="5"/>
  <c r="J125" i="5"/>
  <c r="BK124" i="5"/>
  <c r="BK123" i="5" s="1"/>
  <c r="BI124" i="5"/>
  <c r="F37" i="5" s="1"/>
  <c r="BD98" i="1" s="1"/>
  <c r="BD94" i="1" s="1"/>
  <c r="W33" i="1" s="1"/>
  <c r="BH124" i="5"/>
  <c r="BG124" i="5"/>
  <c r="F35" i="5" s="1"/>
  <c r="BB98" i="1" s="1"/>
  <c r="BB94" i="1" s="1"/>
  <c r="BF124" i="5"/>
  <c r="J34" i="5" s="1"/>
  <c r="AW98" i="1" s="1"/>
  <c r="T124" i="5"/>
  <c r="R124" i="5"/>
  <c r="P124" i="5"/>
  <c r="J124" i="5"/>
  <c r="BE124" i="5" s="1"/>
  <c r="F33" i="5" s="1"/>
  <c r="AZ98" i="1" s="1"/>
  <c r="AZ94" i="1" s="1"/>
  <c r="T123" i="5"/>
  <c r="R123" i="5"/>
  <c r="P123" i="5"/>
  <c r="T122" i="5"/>
  <c r="R122" i="5"/>
  <c r="P122" i="5"/>
  <c r="T121" i="5"/>
  <c r="R121" i="5"/>
  <c r="P121" i="5"/>
  <c r="J118" i="5"/>
  <c r="F118" i="5"/>
  <c r="J117" i="5"/>
  <c r="F117" i="5"/>
  <c r="J115" i="5"/>
  <c r="F115" i="5"/>
  <c r="E113" i="5"/>
  <c r="E111" i="5"/>
  <c r="J101" i="5"/>
  <c r="J100" i="5"/>
  <c r="J99" i="5"/>
  <c r="J92" i="5"/>
  <c r="F92" i="5"/>
  <c r="J91" i="5"/>
  <c r="F91" i="5"/>
  <c r="J89" i="5"/>
  <c r="F89" i="5"/>
  <c r="E87" i="5"/>
  <c r="E85" i="5"/>
  <c r="J37" i="5"/>
  <c r="J36" i="5"/>
  <c r="F36" i="5"/>
  <c r="BC98" i="1" s="1"/>
  <c r="BC94" i="1" s="1"/>
  <c r="J35" i="5"/>
  <c r="J24" i="5"/>
  <c r="E24" i="5"/>
  <c r="J23" i="5"/>
  <c r="J18" i="5"/>
  <c r="E18" i="5"/>
  <c r="J17" i="5"/>
  <c r="J12" i="5"/>
  <c r="E7" i="5"/>
  <c r="BK295" i="4"/>
  <c r="BI295" i="4"/>
  <c r="BH295" i="4"/>
  <c r="BG295" i="4"/>
  <c r="BF295" i="4"/>
  <c r="BE295" i="4"/>
  <c r="T295" i="4"/>
  <c r="R295" i="4"/>
  <c r="P295" i="4"/>
  <c r="J295" i="4"/>
  <c r="BK294" i="4"/>
  <c r="T294" i="4"/>
  <c r="R294" i="4"/>
  <c r="P294" i="4"/>
  <c r="J294" i="4"/>
  <c r="BK291" i="4"/>
  <c r="BI291" i="4"/>
  <c r="BH291" i="4"/>
  <c r="BG291" i="4"/>
  <c r="BF291" i="4"/>
  <c r="BE291" i="4"/>
  <c r="T291" i="4"/>
  <c r="R291" i="4"/>
  <c r="P291" i="4"/>
  <c r="J291" i="4"/>
  <c r="BK285" i="4"/>
  <c r="BI285" i="4"/>
  <c r="BH285" i="4"/>
  <c r="BG285" i="4"/>
  <c r="BF285" i="4"/>
  <c r="BE285" i="4"/>
  <c r="T285" i="4"/>
  <c r="R285" i="4"/>
  <c r="P285" i="4"/>
  <c r="J285" i="4"/>
  <c r="BK281" i="4"/>
  <c r="BI281" i="4"/>
  <c r="BH281" i="4"/>
  <c r="BG281" i="4"/>
  <c r="BF281" i="4"/>
  <c r="BE281" i="4"/>
  <c r="T281" i="4"/>
  <c r="R281" i="4"/>
  <c r="P281" i="4"/>
  <c r="J281" i="4"/>
  <c r="BK277" i="4"/>
  <c r="BI277" i="4"/>
  <c r="BH277" i="4"/>
  <c r="BG277" i="4"/>
  <c r="BF277" i="4"/>
  <c r="BE277" i="4"/>
  <c r="T277" i="4"/>
  <c r="R277" i="4"/>
  <c r="P277" i="4"/>
  <c r="J277" i="4"/>
  <c r="BK274" i="4"/>
  <c r="BI274" i="4"/>
  <c r="BH274" i="4"/>
  <c r="BG274" i="4"/>
  <c r="BF274" i="4"/>
  <c r="BE274" i="4"/>
  <c r="T274" i="4"/>
  <c r="R274" i="4"/>
  <c r="P274" i="4"/>
  <c r="J274" i="4"/>
  <c r="BK263" i="4"/>
  <c r="BI263" i="4"/>
  <c r="BH263" i="4"/>
  <c r="BG263" i="4"/>
  <c r="BF263" i="4"/>
  <c r="BE263" i="4"/>
  <c r="T263" i="4"/>
  <c r="R263" i="4"/>
  <c r="P263" i="4"/>
  <c r="J263" i="4"/>
  <c r="BK254" i="4"/>
  <c r="BI254" i="4"/>
  <c r="BH254" i="4"/>
  <c r="BG254" i="4"/>
  <c r="BF254" i="4"/>
  <c r="BE254" i="4"/>
  <c r="T254" i="4"/>
  <c r="R254" i="4"/>
  <c r="P254" i="4"/>
  <c r="J254" i="4"/>
  <c r="BK251" i="4"/>
  <c r="BI251" i="4"/>
  <c r="BH251" i="4"/>
  <c r="BG251" i="4"/>
  <c r="BF251" i="4"/>
  <c r="BE251" i="4"/>
  <c r="T251" i="4"/>
  <c r="R251" i="4"/>
  <c r="P251" i="4"/>
  <c r="J251" i="4"/>
  <c r="BK248" i="4"/>
  <c r="BI248" i="4"/>
  <c r="BH248" i="4"/>
  <c r="BG248" i="4"/>
  <c r="BF248" i="4"/>
  <c r="BE248" i="4"/>
  <c r="T248" i="4"/>
  <c r="R248" i="4"/>
  <c r="P248" i="4"/>
  <c r="J248" i="4"/>
  <c r="BK247" i="4"/>
  <c r="T247" i="4"/>
  <c r="R247" i="4"/>
  <c r="P247" i="4"/>
  <c r="J247" i="4"/>
  <c r="BK244" i="4"/>
  <c r="BI244" i="4"/>
  <c r="BH244" i="4"/>
  <c r="BG244" i="4"/>
  <c r="BF244" i="4"/>
  <c r="BE244" i="4"/>
  <c r="T244" i="4"/>
  <c r="R244" i="4"/>
  <c r="P244" i="4"/>
  <c r="J244" i="4"/>
  <c r="BK241" i="4"/>
  <c r="BI241" i="4"/>
  <c r="BH241" i="4"/>
  <c r="BG241" i="4"/>
  <c r="BF241" i="4"/>
  <c r="BE241" i="4"/>
  <c r="T241" i="4"/>
  <c r="R241" i="4"/>
  <c r="P241" i="4"/>
  <c r="J241" i="4"/>
  <c r="BK238" i="4"/>
  <c r="BI238" i="4"/>
  <c r="BH238" i="4"/>
  <c r="BG238" i="4"/>
  <c r="BF238" i="4"/>
  <c r="BE238" i="4"/>
  <c r="T238" i="4"/>
  <c r="R238" i="4"/>
  <c r="P238" i="4"/>
  <c r="J238" i="4"/>
  <c r="BK235" i="4"/>
  <c r="BI235" i="4"/>
  <c r="BH235" i="4"/>
  <c r="BG235" i="4"/>
  <c r="BF235" i="4"/>
  <c r="BE235" i="4"/>
  <c r="T235" i="4"/>
  <c r="R235" i="4"/>
  <c r="P235" i="4"/>
  <c r="J235" i="4"/>
  <c r="BK232" i="4"/>
  <c r="BI232" i="4"/>
  <c r="BH232" i="4"/>
  <c r="BG232" i="4"/>
  <c r="BF232" i="4"/>
  <c r="BE232" i="4"/>
  <c r="T232" i="4"/>
  <c r="R232" i="4"/>
  <c r="P232" i="4"/>
  <c r="J232" i="4"/>
  <c r="BK229" i="4"/>
  <c r="BI229" i="4"/>
  <c r="BH229" i="4"/>
  <c r="BG229" i="4"/>
  <c r="BF229" i="4"/>
  <c r="BE229" i="4"/>
  <c r="T229" i="4"/>
  <c r="R229" i="4"/>
  <c r="P229" i="4"/>
  <c r="J229" i="4"/>
  <c r="BK226" i="4"/>
  <c r="BI226" i="4"/>
  <c r="BH226" i="4"/>
  <c r="BG226" i="4"/>
  <c r="BF226" i="4"/>
  <c r="BE226" i="4"/>
  <c r="T226" i="4"/>
  <c r="R226" i="4"/>
  <c r="P226" i="4"/>
  <c r="J226" i="4"/>
  <c r="BK222" i="4"/>
  <c r="BI222" i="4"/>
  <c r="BH222" i="4"/>
  <c r="BG222" i="4"/>
  <c r="BF222" i="4"/>
  <c r="BE222" i="4"/>
  <c r="T222" i="4"/>
  <c r="R222" i="4"/>
  <c r="P222" i="4"/>
  <c r="J222" i="4"/>
  <c r="BK219" i="4"/>
  <c r="BI219" i="4"/>
  <c r="BH219" i="4"/>
  <c r="BG219" i="4"/>
  <c r="BF219" i="4"/>
  <c r="BE219" i="4"/>
  <c r="T219" i="4"/>
  <c r="R219" i="4"/>
  <c r="P219" i="4"/>
  <c r="J219" i="4"/>
  <c r="BK216" i="4"/>
  <c r="BI216" i="4"/>
  <c r="BH216" i="4"/>
  <c r="BG216" i="4"/>
  <c r="BF216" i="4"/>
  <c r="BE216" i="4"/>
  <c r="T216" i="4"/>
  <c r="R216" i="4"/>
  <c r="P216" i="4"/>
  <c r="J216" i="4"/>
  <c r="BK213" i="4"/>
  <c r="BI213" i="4"/>
  <c r="BH213" i="4"/>
  <c r="BG213" i="4"/>
  <c r="BF213" i="4"/>
  <c r="BE213" i="4"/>
  <c r="T213" i="4"/>
  <c r="R213" i="4"/>
  <c r="P213" i="4"/>
  <c r="J213" i="4"/>
  <c r="BK210" i="4"/>
  <c r="BI210" i="4"/>
  <c r="BH210" i="4"/>
  <c r="BG210" i="4"/>
  <c r="BF210" i="4"/>
  <c r="BE210" i="4"/>
  <c r="T210" i="4"/>
  <c r="R210" i="4"/>
  <c r="P210" i="4"/>
  <c r="J210" i="4"/>
  <c r="BK205" i="4"/>
  <c r="BI205" i="4"/>
  <c r="BH205" i="4"/>
  <c r="BG205" i="4"/>
  <c r="BF205" i="4"/>
  <c r="BE205" i="4"/>
  <c r="T205" i="4"/>
  <c r="R205" i="4"/>
  <c r="P205" i="4"/>
  <c r="J205" i="4"/>
  <c r="BK202" i="4"/>
  <c r="BI202" i="4"/>
  <c r="BH202" i="4"/>
  <c r="BG202" i="4"/>
  <c r="BF202" i="4"/>
  <c r="BE202" i="4"/>
  <c r="T202" i="4"/>
  <c r="R202" i="4"/>
  <c r="P202" i="4"/>
  <c r="J202" i="4"/>
  <c r="BK199" i="4"/>
  <c r="BI199" i="4"/>
  <c r="BH199" i="4"/>
  <c r="BG199" i="4"/>
  <c r="BF199" i="4"/>
  <c r="BE199" i="4"/>
  <c r="T199" i="4"/>
  <c r="R199" i="4"/>
  <c r="P199" i="4"/>
  <c r="J199" i="4"/>
  <c r="BK196" i="4"/>
  <c r="BI196" i="4"/>
  <c r="BH196" i="4"/>
  <c r="BG196" i="4"/>
  <c r="BF196" i="4"/>
  <c r="BE196" i="4"/>
  <c r="T196" i="4"/>
  <c r="R196" i="4"/>
  <c r="P196" i="4"/>
  <c r="J196" i="4"/>
  <c r="BK193" i="4"/>
  <c r="BI193" i="4"/>
  <c r="BH193" i="4"/>
  <c r="BG193" i="4"/>
  <c r="BF193" i="4"/>
  <c r="BE193" i="4"/>
  <c r="T193" i="4"/>
  <c r="R193" i="4"/>
  <c r="P193" i="4"/>
  <c r="J193" i="4"/>
  <c r="BK190" i="4"/>
  <c r="BI190" i="4"/>
  <c r="BH190" i="4"/>
  <c r="BG190" i="4"/>
  <c r="BF190" i="4"/>
  <c r="BE190" i="4"/>
  <c r="T190" i="4"/>
  <c r="R190" i="4"/>
  <c r="P190" i="4"/>
  <c r="J190" i="4"/>
  <c r="BK187" i="4"/>
  <c r="BI187" i="4"/>
  <c r="BH187" i="4"/>
  <c r="BG187" i="4"/>
  <c r="BF187" i="4"/>
  <c r="BE187" i="4"/>
  <c r="T187" i="4"/>
  <c r="R187" i="4"/>
  <c r="P187" i="4"/>
  <c r="J187" i="4"/>
  <c r="BK184" i="4"/>
  <c r="BI184" i="4"/>
  <c r="BH184" i="4"/>
  <c r="BG184" i="4"/>
  <c r="BF184" i="4"/>
  <c r="BE184" i="4"/>
  <c r="T184" i="4"/>
  <c r="R184" i="4"/>
  <c r="P184" i="4"/>
  <c r="J184" i="4"/>
  <c r="BK181" i="4"/>
  <c r="BI181" i="4"/>
  <c r="BH181" i="4"/>
  <c r="BG181" i="4"/>
  <c r="BF181" i="4"/>
  <c r="BE181" i="4"/>
  <c r="T181" i="4"/>
  <c r="R181" i="4"/>
  <c r="P181" i="4"/>
  <c r="J181" i="4"/>
  <c r="BK178" i="4"/>
  <c r="BI178" i="4"/>
  <c r="BH178" i="4"/>
  <c r="BG178" i="4"/>
  <c r="BF178" i="4"/>
  <c r="BE178" i="4"/>
  <c r="T178" i="4"/>
  <c r="R178" i="4"/>
  <c r="P178" i="4"/>
  <c r="J178" i="4"/>
  <c r="BK174" i="4"/>
  <c r="BI174" i="4"/>
  <c r="BH174" i="4"/>
  <c r="BG174" i="4"/>
  <c r="BF174" i="4"/>
  <c r="BE174" i="4"/>
  <c r="T174" i="4"/>
  <c r="R174" i="4"/>
  <c r="P174" i="4"/>
  <c r="J174" i="4"/>
  <c r="BK173" i="4"/>
  <c r="T173" i="4"/>
  <c r="R173" i="4"/>
  <c r="P173" i="4"/>
  <c r="J173" i="4"/>
  <c r="BK169" i="4"/>
  <c r="BI169" i="4"/>
  <c r="BH169" i="4"/>
  <c r="BG169" i="4"/>
  <c r="BF169" i="4"/>
  <c r="BE169" i="4"/>
  <c r="T169" i="4"/>
  <c r="R169" i="4"/>
  <c r="P169" i="4"/>
  <c r="J169" i="4"/>
  <c r="BK165" i="4"/>
  <c r="BI165" i="4"/>
  <c r="BH165" i="4"/>
  <c r="BG165" i="4"/>
  <c r="BF165" i="4"/>
  <c r="BE165" i="4"/>
  <c r="T165" i="4"/>
  <c r="R165" i="4"/>
  <c r="P165" i="4"/>
  <c r="J165" i="4"/>
  <c r="BK164" i="4"/>
  <c r="T164" i="4"/>
  <c r="R164" i="4"/>
  <c r="P164" i="4"/>
  <c r="J164" i="4"/>
  <c r="BK161" i="4"/>
  <c r="BI161" i="4"/>
  <c r="BH161" i="4"/>
  <c r="BG161" i="4"/>
  <c r="BF161" i="4"/>
  <c r="BE161" i="4"/>
  <c r="T161" i="4"/>
  <c r="R161" i="4"/>
  <c r="P161" i="4"/>
  <c r="J161" i="4"/>
  <c r="BK158" i="4"/>
  <c r="BI158" i="4"/>
  <c r="BH158" i="4"/>
  <c r="BG158" i="4"/>
  <c r="BF158" i="4"/>
  <c r="BE158" i="4"/>
  <c r="T158" i="4"/>
  <c r="R158" i="4"/>
  <c r="P158" i="4"/>
  <c r="J158" i="4"/>
  <c r="BK155" i="4"/>
  <c r="BI155" i="4"/>
  <c r="BH155" i="4"/>
  <c r="BG155" i="4"/>
  <c r="BF155" i="4"/>
  <c r="BE155" i="4"/>
  <c r="T155" i="4"/>
  <c r="R155" i="4"/>
  <c r="P155" i="4"/>
  <c r="J155" i="4"/>
  <c r="BK152" i="4"/>
  <c r="BI152" i="4"/>
  <c r="BH152" i="4"/>
  <c r="BG152" i="4"/>
  <c r="BF152" i="4"/>
  <c r="BE152" i="4"/>
  <c r="T152" i="4"/>
  <c r="R152" i="4"/>
  <c r="P152" i="4"/>
  <c r="J152" i="4"/>
  <c r="BK145" i="4"/>
  <c r="BI145" i="4"/>
  <c r="BH145" i="4"/>
  <c r="BG145" i="4"/>
  <c r="BF145" i="4"/>
  <c r="BE145" i="4"/>
  <c r="T145" i="4"/>
  <c r="R145" i="4"/>
  <c r="P145" i="4"/>
  <c r="J145" i="4"/>
  <c r="BK142" i="4"/>
  <c r="BI142" i="4"/>
  <c r="BH142" i="4"/>
  <c r="BG142" i="4"/>
  <c r="BF142" i="4"/>
  <c r="BE142" i="4"/>
  <c r="T142" i="4"/>
  <c r="R142" i="4"/>
  <c r="P142" i="4"/>
  <c r="J142" i="4"/>
  <c r="BK141" i="4"/>
  <c r="T141" i="4"/>
  <c r="R141" i="4"/>
  <c r="P141" i="4"/>
  <c r="J141" i="4"/>
  <c r="BK138" i="4"/>
  <c r="BI138" i="4"/>
  <c r="BH138" i="4"/>
  <c r="BG138" i="4"/>
  <c r="BF138" i="4"/>
  <c r="BE138" i="4"/>
  <c r="T138" i="4"/>
  <c r="R138" i="4"/>
  <c r="P138" i="4"/>
  <c r="J138" i="4"/>
  <c r="BK135" i="4"/>
  <c r="BI135" i="4"/>
  <c r="BH135" i="4"/>
  <c r="BG135" i="4"/>
  <c r="BF135" i="4"/>
  <c r="BE135" i="4"/>
  <c r="T135" i="4"/>
  <c r="R135" i="4"/>
  <c r="P135" i="4"/>
  <c r="J135" i="4"/>
  <c r="BK132" i="4"/>
  <c r="BI132" i="4"/>
  <c r="BH132" i="4"/>
  <c r="BG132" i="4"/>
  <c r="BF132" i="4"/>
  <c r="BE132" i="4"/>
  <c r="T132" i="4"/>
  <c r="R132" i="4"/>
  <c r="P132" i="4"/>
  <c r="J132" i="4"/>
  <c r="BK129" i="4"/>
  <c r="BI129" i="4"/>
  <c r="BH129" i="4"/>
  <c r="BG129" i="4"/>
  <c r="BF129" i="4"/>
  <c r="BE129" i="4"/>
  <c r="T129" i="4"/>
  <c r="R129" i="4"/>
  <c r="P129" i="4"/>
  <c r="J129" i="4"/>
  <c r="BK126" i="4"/>
  <c r="BI126" i="4"/>
  <c r="BH126" i="4"/>
  <c r="BG126" i="4"/>
  <c r="BF126" i="4"/>
  <c r="BE126" i="4"/>
  <c r="T126" i="4"/>
  <c r="R126" i="4"/>
  <c r="P126" i="4"/>
  <c r="J126" i="4"/>
  <c r="BK125" i="4"/>
  <c r="T125" i="4"/>
  <c r="R125" i="4"/>
  <c r="P125" i="4"/>
  <c r="J125" i="4"/>
  <c r="BK124" i="4"/>
  <c r="T124" i="4"/>
  <c r="R124" i="4"/>
  <c r="P124" i="4"/>
  <c r="J124" i="4"/>
  <c r="BK123" i="4"/>
  <c r="T123" i="4"/>
  <c r="R123" i="4"/>
  <c r="P123" i="4"/>
  <c r="J123" i="4"/>
  <c r="J120" i="4"/>
  <c r="F120" i="4"/>
  <c r="J119" i="4"/>
  <c r="F119" i="4"/>
  <c r="J117" i="4"/>
  <c r="F117" i="4"/>
  <c r="E115" i="4"/>
  <c r="E113" i="4"/>
  <c r="J103" i="4"/>
  <c r="J102" i="4"/>
  <c r="J101" i="4"/>
  <c r="J100" i="4"/>
  <c r="J99" i="4"/>
  <c r="J98" i="4"/>
  <c r="J97" i="4"/>
  <c r="J96" i="4"/>
  <c r="J92" i="4"/>
  <c r="F92" i="4"/>
  <c r="J91" i="4"/>
  <c r="F91" i="4"/>
  <c r="J89" i="4"/>
  <c r="F89" i="4"/>
  <c r="E87" i="4"/>
  <c r="E85" i="4"/>
  <c r="J39" i="4"/>
  <c r="J37" i="4"/>
  <c r="F37" i="4"/>
  <c r="J36" i="4"/>
  <c r="F36" i="4"/>
  <c r="J35" i="4"/>
  <c r="F35" i="4"/>
  <c r="J34" i="4"/>
  <c r="F34" i="4"/>
  <c r="J33" i="4"/>
  <c r="F33" i="4"/>
  <c r="J30" i="4"/>
  <c r="J24" i="4"/>
  <c r="E24" i="4"/>
  <c r="J23" i="4"/>
  <c r="J18" i="4"/>
  <c r="E18" i="4"/>
  <c r="J17" i="4"/>
  <c r="J12" i="4"/>
  <c r="E7" i="4"/>
  <c r="BK415" i="3"/>
  <c r="BI415" i="3"/>
  <c r="BH415" i="3"/>
  <c r="BG415" i="3"/>
  <c r="BF415" i="3"/>
  <c r="BE415" i="3"/>
  <c r="T415" i="3"/>
  <c r="R415" i="3"/>
  <c r="P415" i="3"/>
  <c r="J415" i="3"/>
  <c r="BK414" i="3"/>
  <c r="T414" i="3"/>
  <c r="R414" i="3"/>
  <c r="P414" i="3"/>
  <c r="J414" i="3"/>
  <c r="BK411" i="3"/>
  <c r="BI411" i="3"/>
  <c r="BH411" i="3"/>
  <c r="BG411" i="3"/>
  <c r="BF411" i="3"/>
  <c r="BE411" i="3"/>
  <c r="T411" i="3"/>
  <c r="R411" i="3"/>
  <c r="P411" i="3"/>
  <c r="J411" i="3"/>
  <c r="BK408" i="3"/>
  <c r="BI408" i="3"/>
  <c r="BH408" i="3"/>
  <c r="BG408" i="3"/>
  <c r="BF408" i="3"/>
  <c r="BE408" i="3"/>
  <c r="T408" i="3"/>
  <c r="R408" i="3"/>
  <c r="P408" i="3"/>
  <c r="J408" i="3"/>
  <c r="BK402" i="3"/>
  <c r="BI402" i="3"/>
  <c r="BH402" i="3"/>
  <c r="BG402" i="3"/>
  <c r="BF402" i="3"/>
  <c r="BE402" i="3"/>
  <c r="T402" i="3"/>
  <c r="R402" i="3"/>
  <c r="P402" i="3"/>
  <c r="J402" i="3"/>
  <c r="BK398" i="3"/>
  <c r="BI398" i="3"/>
  <c r="BH398" i="3"/>
  <c r="BG398" i="3"/>
  <c r="BF398" i="3"/>
  <c r="BE398" i="3"/>
  <c r="T398" i="3"/>
  <c r="R398" i="3"/>
  <c r="P398" i="3"/>
  <c r="J398" i="3"/>
  <c r="BK393" i="3"/>
  <c r="BI393" i="3"/>
  <c r="BH393" i="3"/>
  <c r="BG393" i="3"/>
  <c r="BF393" i="3"/>
  <c r="BE393" i="3"/>
  <c r="T393" i="3"/>
  <c r="R393" i="3"/>
  <c r="P393" i="3"/>
  <c r="J393" i="3"/>
  <c r="BK389" i="3"/>
  <c r="BI389" i="3"/>
  <c r="BH389" i="3"/>
  <c r="BG389" i="3"/>
  <c r="BF389" i="3"/>
  <c r="BE389" i="3"/>
  <c r="T389" i="3"/>
  <c r="R389" i="3"/>
  <c r="P389" i="3"/>
  <c r="J389" i="3"/>
  <c r="BK376" i="3"/>
  <c r="BI376" i="3"/>
  <c r="BH376" i="3"/>
  <c r="BG376" i="3"/>
  <c r="BF376" i="3"/>
  <c r="BE376" i="3"/>
  <c r="T376" i="3"/>
  <c r="R376" i="3"/>
  <c r="P376" i="3"/>
  <c r="J376" i="3"/>
  <c r="BK365" i="3"/>
  <c r="BI365" i="3"/>
  <c r="BH365" i="3"/>
  <c r="BG365" i="3"/>
  <c r="BF365" i="3"/>
  <c r="BE365" i="3"/>
  <c r="T365" i="3"/>
  <c r="R365" i="3"/>
  <c r="P365" i="3"/>
  <c r="J365" i="3"/>
  <c r="BK361" i="3"/>
  <c r="BI361" i="3"/>
  <c r="BH361" i="3"/>
  <c r="BG361" i="3"/>
  <c r="BF361" i="3"/>
  <c r="BE361" i="3"/>
  <c r="T361" i="3"/>
  <c r="R361" i="3"/>
  <c r="P361" i="3"/>
  <c r="J361" i="3"/>
  <c r="BK358" i="3"/>
  <c r="BI358" i="3"/>
  <c r="BH358" i="3"/>
  <c r="BG358" i="3"/>
  <c r="BF358" i="3"/>
  <c r="BE358" i="3"/>
  <c r="T358" i="3"/>
  <c r="R358" i="3"/>
  <c r="P358" i="3"/>
  <c r="J358" i="3"/>
  <c r="BK357" i="3"/>
  <c r="T357" i="3"/>
  <c r="R357" i="3"/>
  <c r="P357" i="3"/>
  <c r="J357" i="3"/>
  <c r="BK354" i="3"/>
  <c r="BI354" i="3"/>
  <c r="BH354" i="3"/>
  <c r="BG354" i="3"/>
  <c r="BF354" i="3"/>
  <c r="BE354" i="3"/>
  <c r="T354" i="3"/>
  <c r="R354" i="3"/>
  <c r="P354" i="3"/>
  <c r="J354" i="3"/>
  <c r="BK351" i="3"/>
  <c r="BI351" i="3"/>
  <c r="BH351" i="3"/>
  <c r="BG351" i="3"/>
  <c r="BF351" i="3"/>
  <c r="BE351" i="3"/>
  <c r="T351" i="3"/>
  <c r="R351" i="3"/>
  <c r="P351" i="3"/>
  <c r="J351" i="3"/>
  <c r="BK348" i="3"/>
  <c r="BI348" i="3"/>
  <c r="BH348" i="3"/>
  <c r="BG348" i="3"/>
  <c r="BF348" i="3"/>
  <c r="BE348" i="3"/>
  <c r="T348" i="3"/>
  <c r="R348" i="3"/>
  <c r="P348" i="3"/>
  <c r="J348" i="3"/>
  <c r="BK343" i="3"/>
  <c r="BI343" i="3"/>
  <c r="BH343" i="3"/>
  <c r="BG343" i="3"/>
  <c r="BF343" i="3"/>
  <c r="BE343" i="3"/>
  <c r="T343" i="3"/>
  <c r="R343" i="3"/>
  <c r="P343" i="3"/>
  <c r="J343" i="3"/>
  <c r="BK339" i="3"/>
  <c r="BI339" i="3"/>
  <c r="BH339" i="3"/>
  <c r="BG339" i="3"/>
  <c r="BF339" i="3"/>
  <c r="BE339" i="3"/>
  <c r="T339" i="3"/>
  <c r="R339" i="3"/>
  <c r="P339" i="3"/>
  <c r="J339" i="3"/>
  <c r="BK336" i="3"/>
  <c r="BI336" i="3"/>
  <c r="BH336" i="3"/>
  <c r="BG336" i="3"/>
  <c r="BF336" i="3"/>
  <c r="BE336" i="3"/>
  <c r="T336" i="3"/>
  <c r="R336" i="3"/>
  <c r="P336" i="3"/>
  <c r="J336" i="3"/>
  <c r="BK333" i="3"/>
  <c r="BI333" i="3"/>
  <c r="BH333" i="3"/>
  <c r="BG333" i="3"/>
  <c r="BF333" i="3"/>
  <c r="BE333" i="3"/>
  <c r="T333" i="3"/>
  <c r="R333" i="3"/>
  <c r="P333" i="3"/>
  <c r="J333" i="3"/>
  <c r="BK332" i="3"/>
  <c r="BI332" i="3"/>
  <c r="BH332" i="3"/>
  <c r="BG332" i="3"/>
  <c r="BF332" i="3"/>
  <c r="BE332" i="3"/>
  <c r="T332" i="3"/>
  <c r="R332" i="3"/>
  <c r="P332" i="3"/>
  <c r="J332" i="3"/>
  <c r="BK329" i="3"/>
  <c r="BI329" i="3"/>
  <c r="BH329" i="3"/>
  <c r="BG329" i="3"/>
  <c r="BF329" i="3"/>
  <c r="BE329" i="3"/>
  <c r="T329" i="3"/>
  <c r="R329" i="3"/>
  <c r="P329" i="3"/>
  <c r="J329" i="3"/>
  <c r="BK326" i="3"/>
  <c r="BI326" i="3"/>
  <c r="BH326" i="3"/>
  <c r="BG326" i="3"/>
  <c r="BF326" i="3"/>
  <c r="BE326" i="3"/>
  <c r="T326" i="3"/>
  <c r="R326" i="3"/>
  <c r="P326" i="3"/>
  <c r="J326" i="3"/>
  <c r="BK323" i="3"/>
  <c r="BI323" i="3"/>
  <c r="BH323" i="3"/>
  <c r="BG323" i="3"/>
  <c r="BF323" i="3"/>
  <c r="BE323" i="3"/>
  <c r="T323" i="3"/>
  <c r="R323" i="3"/>
  <c r="P323" i="3"/>
  <c r="J323" i="3"/>
  <c r="BK320" i="3"/>
  <c r="BI320" i="3"/>
  <c r="BH320" i="3"/>
  <c r="BG320" i="3"/>
  <c r="BF320" i="3"/>
  <c r="BE320" i="3"/>
  <c r="T320" i="3"/>
  <c r="R320" i="3"/>
  <c r="P320" i="3"/>
  <c r="J320" i="3"/>
  <c r="BK317" i="3"/>
  <c r="BI317" i="3"/>
  <c r="BH317" i="3"/>
  <c r="BG317" i="3"/>
  <c r="BF317" i="3"/>
  <c r="BE317" i="3"/>
  <c r="T317" i="3"/>
  <c r="R317" i="3"/>
  <c r="P317" i="3"/>
  <c r="J317" i="3"/>
  <c r="BK315" i="3"/>
  <c r="BI315" i="3"/>
  <c r="BH315" i="3"/>
  <c r="BG315" i="3"/>
  <c r="BF315" i="3"/>
  <c r="BE315" i="3"/>
  <c r="T315" i="3"/>
  <c r="R315" i="3"/>
  <c r="P315" i="3"/>
  <c r="J315" i="3"/>
  <c r="BK312" i="3"/>
  <c r="BI312" i="3"/>
  <c r="BH312" i="3"/>
  <c r="BG312" i="3"/>
  <c r="BF312" i="3"/>
  <c r="BE312" i="3"/>
  <c r="T312" i="3"/>
  <c r="R312" i="3"/>
  <c r="P312" i="3"/>
  <c r="J312" i="3"/>
  <c r="BK309" i="3"/>
  <c r="BI309" i="3"/>
  <c r="BH309" i="3"/>
  <c r="BG309" i="3"/>
  <c r="BF309" i="3"/>
  <c r="BE309" i="3"/>
  <c r="T309" i="3"/>
  <c r="R309" i="3"/>
  <c r="P309" i="3"/>
  <c r="J309" i="3"/>
  <c r="BK306" i="3"/>
  <c r="BI306" i="3"/>
  <c r="BH306" i="3"/>
  <c r="BG306" i="3"/>
  <c r="BF306" i="3"/>
  <c r="BE306" i="3"/>
  <c r="T306" i="3"/>
  <c r="R306" i="3"/>
  <c r="P306" i="3"/>
  <c r="J306" i="3"/>
  <c r="BK303" i="3"/>
  <c r="BI303" i="3"/>
  <c r="BH303" i="3"/>
  <c r="BG303" i="3"/>
  <c r="BF303" i="3"/>
  <c r="BE303" i="3"/>
  <c r="T303" i="3"/>
  <c r="R303" i="3"/>
  <c r="P303" i="3"/>
  <c r="J303" i="3"/>
  <c r="BK300" i="3"/>
  <c r="BI300" i="3"/>
  <c r="BH300" i="3"/>
  <c r="BG300" i="3"/>
  <c r="BF300" i="3"/>
  <c r="BE300" i="3"/>
  <c r="T300" i="3"/>
  <c r="R300" i="3"/>
  <c r="P300" i="3"/>
  <c r="J300" i="3"/>
  <c r="BK297" i="3"/>
  <c r="BI297" i="3"/>
  <c r="BH297" i="3"/>
  <c r="BG297" i="3"/>
  <c r="BF297" i="3"/>
  <c r="BE297" i="3"/>
  <c r="T297" i="3"/>
  <c r="R297" i="3"/>
  <c r="P297" i="3"/>
  <c r="J297" i="3"/>
  <c r="BK292" i="3"/>
  <c r="BI292" i="3"/>
  <c r="BH292" i="3"/>
  <c r="BG292" i="3"/>
  <c r="BF292" i="3"/>
  <c r="BE292" i="3"/>
  <c r="T292" i="3"/>
  <c r="R292" i="3"/>
  <c r="P292" i="3"/>
  <c r="J292" i="3"/>
  <c r="BK288" i="3"/>
  <c r="BI288" i="3"/>
  <c r="BH288" i="3"/>
  <c r="BG288" i="3"/>
  <c r="BF288" i="3"/>
  <c r="BE288" i="3"/>
  <c r="T288" i="3"/>
  <c r="R288" i="3"/>
  <c r="P288" i="3"/>
  <c r="J288" i="3"/>
  <c r="BK283" i="3"/>
  <c r="BI283" i="3"/>
  <c r="BH283" i="3"/>
  <c r="BG283" i="3"/>
  <c r="BF283" i="3"/>
  <c r="BE283" i="3"/>
  <c r="T283" i="3"/>
  <c r="R283" i="3"/>
  <c r="P283" i="3"/>
  <c r="J283" i="3"/>
  <c r="BK280" i="3"/>
  <c r="BI280" i="3"/>
  <c r="BH280" i="3"/>
  <c r="BG280" i="3"/>
  <c r="BF280" i="3"/>
  <c r="BE280" i="3"/>
  <c r="T280" i="3"/>
  <c r="R280" i="3"/>
  <c r="P280" i="3"/>
  <c r="J280" i="3"/>
  <c r="BK277" i="3"/>
  <c r="BI277" i="3"/>
  <c r="BH277" i="3"/>
  <c r="BG277" i="3"/>
  <c r="BF277" i="3"/>
  <c r="BE277" i="3"/>
  <c r="T277" i="3"/>
  <c r="R277" i="3"/>
  <c r="P277" i="3"/>
  <c r="J277" i="3"/>
  <c r="BK273" i="3"/>
  <c r="BI273" i="3"/>
  <c r="BH273" i="3"/>
  <c r="BG273" i="3"/>
  <c r="BF273" i="3"/>
  <c r="BE273" i="3"/>
  <c r="T273" i="3"/>
  <c r="R273" i="3"/>
  <c r="P273" i="3"/>
  <c r="J273" i="3"/>
  <c r="BK270" i="3"/>
  <c r="BI270" i="3"/>
  <c r="BH270" i="3"/>
  <c r="BG270" i="3"/>
  <c r="BF270" i="3"/>
  <c r="BE270" i="3"/>
  <c r="T270" i="3"/>
  <c r="R270" i="3"/>
  <c r="P270" i="3"/>
  <c r="J270" i="3"/>
  <c r="BK266" i="3"/>
  <c r="BI266" i="3"/>
  <c r="BH266" i="3"/>
  <c r="BG266" i="3"/>
  <c r="BF266" i="3"/>
  <c r="BE266" i="3"/>
  <c r="T266" i="3"/>
  <c r="R266" i="3"/>
  <c r="P266" i="3"/>
  <c r="J266" i="3"/>
  <c r="BK262" i="3"/>
  <c r="BI262" i="3"/>
  <c r="BH262" i="3"/>
  <c r="BG262" i="3"/>
  <c r="BF262" i="3"/>
  <c r="BE262" i="3"/>
  <c r="T262" i="3"/>
  <c r="R262" i="3"/>
  <c r="P262" i="3"/>
  <c r="J262" i="3"/>
  <c r="BK259" i="3"/>
  <c r="BI259" i="3"/>
  <c r="BH259" i="3"/>
  <c r="BG259" i="3"/>
  <c r="BF259" i="3"/>
  <c r="BE259" i="3"/>
  <c r="T259" i="3"/>
  <c r="R259" i="3"/>
  <c r="P259" i="3"/>
  <c r="J259" i="3"/>
  <c r="BK256" i="3"/>
  <c r="BI256" i="3"/>
  <c r="BH256" i="3"/>
  <c r="BG256" i="3"/>
  <c r="BF256" i="3"/>
  <c r="BE256" i="3"/>
  <c r="T256" i="3"/>
  <c r="R256" i="3"/>
  <c r="P256" i="3"/>
  <c r="J256" i="3"/>
  <c r="BK252" i="3"/>
  <c r="BI252" i="3"/>
  <c r="BH252" i="3"/>
  <c r="BG252" i="3"/>
  <c r="BF252" i="3"/>
  <c r="BE252" i="3"/>
  <c r="T252" i="3"/>
  <c r="R252" i="3"/>
  <c r="P252" i="3"/>
  <c r="J252" i="3"/>
  <c r="BK251" i="3"/>
  <c r="BI251" i="3"/>
  <c r="BH251" i="3"/>
  <c r="BG251" i="3"/>
  <c r="BF251" i="3"/>
  <c r="BE251" i="3"/>
  <c r="T251" i="3"/>
  <c r="R251" i="3"/>
  <c r="P251" i="3"/>
  <c r="J251" i="3"/>
  <c r="BK247" i="3"/>
  <c r="BI247" i="3"/>
  <c r="BH247" i="3"/>
  <c r="BG247" i="3"/>
  <c r="BF247" i="3"/>
  <c r="BE247" i="3"/>
  <c r="T247" i="3"/>
  <c r="R247" i="3"/>
  <c r="P247" i="3"/>
  <c r="J247" i="3"/>
  <c r="BK246" i="3"/>
  <c r="T246" i="3"/>
  <c r="R246" i="3"/>
  <c r="P246" i="3"/>
  <c r="J246" i="3"/>
  <c r="BK240" i="3"/>
  <c r="BI240" i="3"/>
  <c r="BH240" i="3"/>
  <c r="BG240" i="3"/>
  <c r="BF240" i="3"/>
  <c r="BE240" i="3"/>
  <c r="T240" i="3"/>
  <c r="R240" i="3"/>
  <c r="P240" i="3"/>
  <c r="J240" i="3"/>
  <c r="BK236" i="3"/>
  <c r="BI236" i="3"/>
  <c r="BH236" i="3"/>
  <c r="BG236" i="3"/>
  <c r="BF236" i="3"/>
  <c r="BE236" i="3"/>
  <c r="T236" i="3"/>
  <c r="R236" i="3"/>
  <c r="P236" i="3"/>
  <c r="J236" i="3"/>
  <c r="BK235" i="3"/>
  <c r="T235" i="3"/>
  <c r="R235" i="3"/>
  <c r="P235" i="3"/>
  <c r="J235" i="3"/>
  <c r="BK232" i="3"/>
  <c r="BI232" i="3"/>
  <c r="BH232" i="3"/>
  <c r="BG232" i="3"/>
  <c r="BF232" i="3"/>
  <c r="BE232" i="3"/>
  <c r="T232" i="3"/>
  <c r="R232" i="3"/>
  <c r="P232" i="3"/>
  <c r="J232" i="3"/>
  <c r="BK229" i="3"/>
  <c r="BI229" i="3"/>
  <c r="BH229" i="3"/>
  <c r="BG229" i="3"/>
  <c r="BF229" i="3"/>
  <c r="BE229" i="3"/>
  <c r="T229" i="3"/>
  <c r="R229" i="3"/>
  <c r="P229" i="3"/>
  <c r="J229" i="3"/>
  <c r="BK225" i="3"/>
  <c r="BI225" i="3"/>
  <c r="BH225" i="3"/>
  <c r="BG225" i="3"/>
  <c r="BF225" i="3"/>
  <c r="BE225" i="3"/>
  <c r="T225" i="3"/>
  <c r="R225" i="3"/>
  <c r="P225" i="3"/>
  <c r="J225" i="3"/>
  <c r="BK222" i="3"/>
  <c r="BI222" i="3"/>
  <c r="BH222" i="3"/>
  <c r="BG222" i="3"/>
  <c r="BF222" i="3"/>
  <c r="BE222" i="3"/>
  <c r="T222" i="3"/>
  <c r="R222" i="3"/>
  <c r="P222" i="3"/>
  <c r="J222" i="3"/>
  <c r="BK211" i="3"/>
  <c r="BI211" i="3"/>
  <c r="BH211" i="3"/>
  <c r="BG211" i="3"/>
  <c r="BF211" i="3"/>
  <c r="BE211" i="3"/>
  <c r="T211" i="3"/>
  <c r="R211" i="3"/>
  <c r="P211" i="3"/>
  <c r="J211" i="3"/>
  <c r="BK207" i="3"/>
  <c r="BI207" i="3"/>
  <c r="BH207" i="3"/>
  <c r="BG207" i="3"/>
  <c r="BF207" i="3"/>
  <c r="BE207" i="3"/>
  <c r="T207" i="3"/>
  <c r="R207" i="3"/>
  <c r="P207" i="3"/>
  <c r="J207" i="3"/>
  <c r="BK204" i="3"/>
  <c r="BI204" i="3"/>
  <c r="BH204" i="3"/>
  <c r="BG204" i="3"/>
  <c r="BF204" i="3"/>
  <c r="BE204" i="3"/>
  <c r="T204" i="3"/>
  <c r="R204" i="3"/>
  <c r="P204" i="3"/>
  <c r="J204" i="3"/>
  <c r="BK203" i="3"/>
  <c r="T203" i="3"/>
  <c r="R203" i="3"/>
  <c r="P203" i="3"/>
  <c r="J203" i="3"/>
  <c r="BK200" i="3"/>
  <c r="BI200" i="3"/>
  <c r="BH200" i="3"/>
  <c r="BG200" i="3"/>
  <c r="BF200" i="3"/>
  <c r="BE200" i="3"/>
  <c r="T200" i="3"/>
  <c r="R200" i="3"/>
  <c r="P200" i="3"/>
  <c r="J200" i="3"/>
  <c r="BK197" i="3"/>
  <c r="BI197" i="3"/>
  <c r="BH197" i="3"/>
  <c r="BG197" i="3"/>
  <c r="BF197" i="3"/>
  <c r="BE197" i="3"/>
  <c r="T197" i="3"/>
  <c r="R197" i="3"/>
  <c r="P197" i="3"/>
  <c r="J197" i="3"/>
  <c r="BK194" i="3"/>
  <c r="BI194" i="3"/>
  <c r="BH194" i="3"/>
  <c r="BG194" i="3"/>
  <c r="BF194" i="3"/>
  <c r="BE194" i="3"/>
  <c r="T194" i="3"/>
  <c r="R194" i="3"/>
  <c r="P194" i="3"/>
  <c r="J194" i="3"/>
  <c r="BK188" i="3"/>
  <c r="BI188" i="3"/>
  <c r="BH188" i="3"/>
  <c r="BG188" i="3"/>
  <c r="BF188" i="3"/>
  <c r="BE188" i="3"/>
  <c r="T188" i="3"/>
  <c r="R188" i="3"/>
  <c r="P188" i="3"/>
  <c r="J188" i="3"/>
  <c r="BK185" i="3"/>
  <c r="BI185" i="3"/>
  <c r="BH185" i="3"/>
  <c r="BG185" i="3"/>
  <c r="BF185" i="3"/>
  <c r="BE185" i="3"/>
  <c r="T185" i="3"/>
  <c r="R185" i="3"/>
  <c r="P185" i="3"/>
  <c r="J185" i="3"/>
  <c r="BK181" i="3"/>
  <c r="BI181" i="3"/>
  <c r="BH181" i="3"/>
  <c r="BG181" i="3"/>
  <c r="BF181" i="3"/>
  <c r="BE181" i="3"/>
  <c r="T181" i="3"/>
  <c r="R181" i="3"/>
  <c r="P181" i="3"/>
  <c r="J181" i="3"/>
  <c r="BK178" i="3"/>
  <c r="BI178" i="3"/>
  <c r="BH178" i="3"/>
  <c r="BG178" i="3"/>
  <c r="BF178" i="3"/>
  <c r="BE178" i="3"/>
  <c r="T178" i="3"/>
  <c r="R178" i="3"/>
  <c r="P178" i="3"/>
  <c r="J178" i="3"/>
  <c r="BK175" i="3"/>
  <c r="BI175" i="3"/>
  <c r="BH175" i="3"/>
  <c r="BG175" i="3"/>
  <c r="BF175" i="3"/>
  <c r="BE175" i="3"/>
  <c r="T175" i="3"/>
  <c r="R175" i="3"/>
  <c r="P175" i="3"/>
  <c r="J175" i="3"/>
  <c r="BK172" i="3"/>
  <c r="BI172" i="3"/>
  <c r="BH172" i="3"/>
  <c r="BG172" i="3"/>
  <c r="BF172" i="3"/>
  <c r="BE172" i="3"/>
  <c r="T172" i="3"/>
  <c r="R172" i="3"/>
  <c r="P172" i="3"/>
  <c r="J172" i="3"/>
  <c r="BK168" i="3"/>
  <c r="BI168" i="3"/>
  <c r="BH168" i="3"/>
  <c r="BG168" i="3"/>
  <c r="BF168" i="3"/>
  <c r="BE168" i="3"/>
  <c r="T168" i="3"/>
  <c r="R168" i="3"/>
  <c r="P168" i="3"/>
  <c r="J168" i="3"/>
  <c r="BK165" i="3"/>
  <c r="BI165" i="3"/>
  <c r="BH165" i="3"/>
  <c r="BG165" i="3"/>
  <c r="BF165" i="3"/>
  <c r="BE165" i="3"/>
  <c r="T165" i="3"/>
  <c r="R165" i="3"/>
  <c r="P165" i="3"/>
  <c r="J165" i="3"/>
  <c r="BK162" i="3"/>
  <c r="BI162" i="3"/>
  <c r="BH162" i="3"/>
  <c r="BG162" i="3"/>
  <c r="BF162" i="3"/>
  <c r="BE162" i="3"/>
  <c r="T162" i="3"/>
  <c r="R162" i="3"/>
  <c r="P162" i="3"/>
  <c r="J162" i="3"/>
  <c r="BK159" i="3"/>
  <c r="BI159" i="3"/>
  <c r="BH159" i="3"/>
  <c r="BG159" i="3"/>
  <c r="BF159" i="3"/>
  <c r="BE159" i="3"/>
  <c r="T159" i="3"/>
  <c r="R159" i="3"/>
  <c r="P159" i="3"/>
  <c r="J159" i="3"/>
  <c r="BK155" i="3"/>
  <c r="BI155" i="3"/>
  <c r="BH155" i="3"/>
  <c r="BG155" i="3"/>
  <c r="BF155" i="3"/>
  <c r="BE155" i="3"/>
  <c r="T155" i="3"/>
  <c r="R155" i="3"/>
  <c r="P155" i="3"/>
  <c r="J155" i="3"/>
  <c r="BK151" i="3"/>
  <c r="BI151" i="3"/>
  <c r="BH151" i="3"/>
  <c r="BG151" i="3"/>
  <c r="BF151" i="3"/>
  <c r="BE151" i="3"/>
  <c r="T151" i="3"/>
  <c r="R151" i="3"/>
  <c r="P151" i="3"/>
  <c r="J151" i="3"/>
  <c r="BK147" i="3"/>
  <c r="BI147" i="3"/>
  <c r="BH147" i="3"/>
  <c r="BG147" i="3"/>
  <c r="BF147" i="3"/>
  <c r="BE147" i="3"/>
  <c r="T147" i="3"/>
  <c r="R147" i="3"/>
  <c r="P147" i="3"/>
  <c r="J147" i="3"/>
  <c r="BK144" i="3"/>
  <c r="BI144" i="3"/>
  <c r="BH144" i="3"/>
  <c r="BG144" i="3"/>
  <c r="BF144" i="3"/>
  <c r="BE144" i="3"/>
  <c r="T144" i="3"/>
  <c r="R144" i="3"/>
  <c r="P144" i="3"/>
  <c r="J144" i="3"/>
  <c r="BK140" i="3"/>
  <c r="BI140" i="3"/>
  <c r="BH140" i="3"/>
  <c r="BG140" i="3"/>
  <c r="BF140" i="3"/>
  <c r="BE140" i="3"/>
  <c r="T140" i="3"/>
  <c r="R140" i="3"/>
  <c r="P140" i="3"/>
  <c r="J140" i="3"/>
  <c r="BK137" i="3"/>
  <c r="BI137" i="3"/>
  <c r="BH137" i="3"/>
  <c r="BG137" i="3"/>
  <c r="BF137" i="3"/>
  <c r="BE137" i="3"/>
  <c r="T137" i="3"/>
  <c r="R137" i="3"/>
  <c r="P137" i="3"/>
  <c r="J137" i="3"/>
  <c r="BK134" i="3"/>
  <c r="BI134" i="3"/>
  <c r="BH134" i="3"/>
  <c r="BG134" i="3"/>
  <c r="BF134" i="3"/>
  <c r="BE134" i="3"/>
  <c r="T134" i="3"/>
  <c r="R134" i="3"/>
  <c r="P134" i="3"/>
  <c r="J134" i="3"/>
  <c r="BK131" i="3"/>
  <c r="BI131" i="3"/>
  <c r="BH131" i="3"/>
  <c r="BG131" i="3"/>
  <c r="BF131" i="3"/>
  <c r="BE131" i="3"/>
  <c r="T131" i="3"/>
  <c r="R131" i="3"/>
  <c r="P131" i="3"/>
  <c r="J131" i="3"/>
  <c r="BK128" i="3"/>
  <c r="BI128" i="3"/>
  <c r="BH128" i="3"/>
  <c r="BG128" i="3"/>
  <c r="BF128" i="3"/>
  <c r="BE128" i="3"/>
  <c r="T128" i="3"/>
  <c r="R128" i="3"/>
  <c r="P128" i="3"/>
  <c r="J128" i="3"/>
  <c r="BK127" i="3"/>
  <c r="BI127" i="3"/>
  <c r="BH127" i="3"/>
  <c r="BG127" i="3"/>
  <c r="BF127" i="3"/>
  <c r="BE127" i="3"/>
  <c r="T127" i="3"/>
  <c r="R127" i="3"/>
  <c r="P127" i="3"/>
  <c r="J127" i="3"/>
  <c r="BK126" i="3"/>
  <c r="BI126" i="3"/>
  <c r="BH126" i="3"/>
  <c r="BG126" i="3"/>
  <c r="BF126" i="3"/>
  <c r="BE126" i="3"/>
  <c r="T126" i="3"/>
  <c r="R126" i="3"/>
  <c r="P126" i="3"/>
  <c r="J126" i="3"/>
  <c r="BK125" i="3"/>
  <c r="T125" i="3"/>
  <c r="R125" i="3"/>
  <c r="P125" i="3"/>
  <c r="J125" i="3"/>
  <c r="BK124" i="3"/>
  <c r="T124" i="3"/>
  <c r="R124" i="3"/>
  <c r="P124" i="3"/>
  <c r="J124" i="3"/>
  <c r="BK123" i="3"/>
  <c r="T123" i="3"/>
  <c r="R123" i="3"/>
  <c r="P123" i="3"/>
  <c r="J123" i="3"/>
  <c r="J120" i="3"/>
  <c r="F120" i="3"/>
  <c r="J119" i="3"/>
  <c r="F119" i="3"/>
  <c r="J117" i="3"/>
  <c r="F117" i="3"/>
  <c r="E115" i="3"/>
  <c r="E113" i="3"/>
  <c r="J103" i="3"/>
  <c r="J102" i="3"/>
  <c r="J101" i="3"/>
  <c r="J100" i="3"/>
  <c r="J99" i="3"/>
  <c r="J98" i="3"/>
  <c r="J97" i="3"/>
  <c r="J96" i="3"/>
  <c r="J92" i="3"/>
  <c r="F92" i="3"/>
  <c r="J91" i="3"/>
  <c r="F91" i="3"/>
  <c r="J89" i="3"/>
  <c r="F89" i="3"/>
  <c r="E87" i="3"/>
  <c r="E85" i="3"/>
  <c r="J39" i="3"/>
  <c r="J37" i="3"/>
  <c r="F37" i="3"/>
  <c r="J36" i="3"/>
  <c r="F36" i="3"/>
  <c r="J35" i="3"/>
  <c r="F35" i="3"/>
  <c r="J34" i="3"/>
  <c r="F34" i="3"/>
  <c r="J33" i="3"/>
  <c r="F33" i="3"/>
  <c r="J30" i="3"/>
  <c r="J24" i="3"/>
  <c r="E24" i="3"/>
  <c r="J23" i="3"/>
  <c r="J18" i="3"/>
  <c r="E18" i="3"/>
  <c r="J17" i="3"/>
  <c r="J12" i="3"/>
  <c r="E7" i="3"/>
  <c r="BK154" i="2"/>
  <c r="BI154" i="2"/>
  <c r="BH154" i="2"/>
  <c r="BG154" i="2"/>
  <c r="BF154" i="2"/>
  <c r="BE154" i="2"/>
  <c r="T154" i="2"/>
  <c r="R154" i="2"/>
  <c r="P154" i="2"/>
  <c r="J154" i="2"/>
  <c r="BK153" i="2"/>
  <c r="T153" i="2"/>
  <c r="R153" i="2"/>
  <c r="P153" i="2"/>
  <c r="J153" i="2"/>
  <c r="BK151" i="2"/>
  <c r="BI151" i="2"/>
  <c r="BH151" i="2"/>
  <c r="BG151" i="2"/>
  <c r="BF151" i="2"/>
  <c r="BE151" i="2"/>
  <c r="T151" i="2"/>
  <c r="R151" i="2"/>
  <c r="P151" i="2"/>
  <c r="J151" i="2"/>
  <c r="BK149" i="2"/>
  <c r="BI149" i="2"/>
  <c r="BH149" i="2"/>
  <c r="BG149" i="2"/>
  <c r="BF149" i="2"/>
  <c r="BE149" i="2"/>
  <c r="T149" i="2"/>
  <c r="R149" i="2"/>
  <c r="P149" i="2"/>
  <c r="J149" i="2"/>
  <c r="BK148" i="2"/>
  <c r="BI148" i="2"/>
  <c r="BH148" i="2"/>
  <c r="BG148" i="2"/>
  <c r="BF148" i="2"/>
  <c r="BE148" i="2"/>
  <c r="T148" i="2"/>
  <c r="R148" i="2"/>
  <c r="P148" i="2"/>
  <c r="J148" i="2"/>
  <c r="BK146" i="2"/>
  <c r="BI146" i="2"/>
  <c r="BH146" i="2"/>
  <c r="BG146" i="2"/>
  <c r="BF146" i="2"/>
  <c r="BE146" i="2"/>
  <c r="T146" i="2"/>
  <c r="R146" i="2"/>
  <c r="P146" i="2"/>
  <c r="J146" i="2"/>
  <c r="BK144" i="2"/>
  <c r="BI144" i="2"/>
  <c r="BH144" i="2"/>
  <c r="BG144" i="2"/>
  <c r="BF144" i="2"/>
  <c r="BE144" i="2"/>
  <c r="T144" i="2"/>
  <c r="R144" i="2"/>
  <c r="P144" i="2"/>
  <c r="J144" i="2"/>
  <c r="BK143" i="2"/>
  <c r="BI143" i="2"/>
  <c r="BH143" i="2"/>
  <c r="BG143" i="2"/>
  <c r="BF143" i="2"/>
  <c r="BE143" i="2"/>
  <c r="T143" i="2"/>
  <c r="R143" i="2"/>
  <c r="P143" i="2"/>
  <c r="J143" i="2"/>
  <c r="BK142" i="2"/>
  <c r="BI142" i="2"/>
  <c r="BH142" i="2"/>
  <c r="BG142" i="2"/>
  <c r="BF142" i="2"/>
  <c r="BE142" i="2"/>
  <c r="T142" i="2"/>
  <c r="R142" i="2"/>
  <c r="P142" i="2"/>
  <c r="J142" i="2"/>
  <c r="BK140" i="2"/>
  <c r="BI140" i="2"/>
  <c r="BH140" i="2"/>
  <c r="BG140" i="2"/>
  <c r="BF140" i="2"/>
  <c r="BE140" i="2"/>
  <c r="T140" i="2"/>
  <c r="R140" i="2"/>
  <c r="P140" i="2"/>
  <c r="J140" i="2"/>
  <c r="BK138" i="2"/>
  <c r="BI138" i="2"/>
  <c r="BH138" i="2"/>
  <c r="BG138" i="2"/>
  <c r="BF138" i="2"/>
  <c r="BE138" i="2"/>
  <c r="T138" i="2"/>
  <c r="R138" i="2"/>
  <c r="P138" i="2"/>
  <c r="J138" i="2"/>
  <c r="BK136" i="2"/>
  <c r="BI136" i="2"/>
  <c r="BH136" i="2"/>
  <c r="BG136" i="2"/>
  <c r="BF136" i="2"/>
  <c r="BE136" i="2"/>
  <c r="T136" i="2"/>
  <c r="R136" i="2"/>
  <c r="P136" i="2"/>
  <c r="J136" i="2"/>
  <c r="BK135" i="2"/>
  <c r="BI135" i="2"/>
  <c r="BH135" i="2"/>
  <c r="BG135" i="2"/>
  <c r="BF135" i="2"/>
  <c r="BE135" i="2"/>
  <c r="T135" i="2"/>
  <c r="R135" i="2"/>
  <c r="P135" i="2"/>
  <c r="J135" i="2"/>
  <c r="BK133" i="2"/>
  <c r="BI133" i="2"/>
  <c r="BH133" i="2"/>
  <c r="BG133" i="2"/>
  <c r="BF133" i="2"/>
  <c r="BE133" i="2"/>
  <c r="T133" i="2"/>
  <c r="R133" i="2"/>
  <c r="P133" i="2"/>
  <c r="J133" i="2"/>
  <c r="BK131" i="2"/>
  <c r="BI131" i="2"/>
  <c r="BH131" i="2"/>
  <c r="BG131" i="2"/>
  <c r="BF131" i="2"/>
  <c r="BE131" i="2"/>
  <c r="T131" i="2"/>
  <c r="R131" i="2"/>
  <c r="P131" i="2"/>
  <c r="J131" i="2"/>
  <c r="BK129" i="2"/>
  <c r="BI129" i="2"/>
  <c r="BH129" i="2"/>
  <c r="BG129" i="2"/>
  <c r="BF129" i="2"/>
  <c r="BE129" i="2"/>
  <c r="T129" i="2"/>
  <c r="R129" i="2"/>
  <c r="P129" i="2"/>
  <c r="J129" i="2"/>
  <c r="BK128" i="2"/>
  <c r="BI128" i="2"/>
  <c r="BH128" i="2"/>
  <c r="BG128" i="2"/>
  <c r="BF128" i="2"/>
  <c r="BE128" i="2"/>
  <c r="T128" i="2"/>
  <c r="R128" i="2"/>
  <c r="P128" i="2"/>
  <c r="J128" i="2"/>
  <c r="BK126" i="2"/>
  <c r="BI126" i="2"/>
  <c r="BH126" i="2"/>
  <c r="BG126" i="2"/>
  <c r="BF126" i="2"/>
  <c r="BE126" i="2"/>
  <c r="T126" i="2"/>
  <c r="R126" i="2"/>
  <c r="P126" i="2"/>
  <c r="J126" i="2"/>
  <c r="BK124" i="2"/>
  <c r="BI124" i="2"/>
  <c r="BH124" i="2"/>
  <c r="BG124" i="2"/>
  <c r="BF124" i="2"/>
  <c r="BE124" i="2"/>
  <c r="T124" i="2"/>
  <c r="R124" i="2"/>
  <c r="P124" i="2"/>
  <c r="J124" i="2"/>
  <c r="BK122" i="2"/>
  <c r="BI122" i="2"/>
  <c r="BH122" i="2"/>
  <c r="BG122" i="2"/>
  <c r="BF122" i="2"/>
  <c r="BE122" i="2"/>
  <c r="T122" i="2"/>
  <c r="R122" i="2"/>
  <c r="P122" i="2"/>
  <c r="J122" i="2"/>
  <c r="BK120" i="2"/>
  <c r="BI120" i="2"/>
  <c r="BH120" i="2"/>
  <c r="BG120" i="2"/>
  <c r="BF120" i="2"/>
  <c r="BE120" i="2"/>
  <c r="T120" i="2"/>
  <c r="R120" i="2"/>
  <c r="P120" i="2"/>
  <c r="J120" i="2"/>
  <c r="BK119" i="2"/>
  <c r="T119" i="2"/>
  <c r="R119" i="2"/>
  <c r="P119" i="2"/>
  <c r="J119" i="2"/>
  <c r="BK118" i="2"/>
  <c r="T118" i="2"/>
  <c r="R118" i="2"/>
  <c r="P118" i="2"/>
  <c r="J118" i="2"/>
  <c r="J115" i="2"/>
  <c r="F115" i="2"/>
  <c r="J114" i="2"/>
  <c r="F114" i="2"/>
  <c r="J112" i="2"/>
  <c r="F112" i="2"/>
  <c r="E110" i="2"/>
  <c r="E108" i="2"/>
  <c r="J98" i="2"/>
  <c r="J97" i="2"/>
  <c r="J96" i="2"/>
  <c r="J92" i="2"/>
  <c r="F92" i="2"/>
  <c r="J91" i="2"/>
  <c r="F91" i="2"/>
  <c r="J89" i="2"/>
  <c r="F89" i="2"/>
  <c r="E87" i="2"/>
  <c r="E85" i="2"/>
  <c r="J39" i="2"/>
  <c r="J37" i="2"/>
  <c r="F37" i="2"/>
  <c r="J36" i="2"/>
  <c r="F36" i="2"/>
  <c r="J35" i="2"/>
  <c r="F35" i="2"/>
  <c r="J34" i="2"/>
  <c r="F34" i="2"/>
  <c r="J33" i="2"/>
  <c r="F33" i="2"/>
  <c r="J30" i="2"/>
  <c r="J24" i="2"/>
  <c r="E24" i="2"/>
  <c r="J23" i="2"/>
  <c r="J18" i="2"/>
  <c r="E18" i="2"/>
  <c r="J17" i="2"/>
  <c r="J12" i="2"/>
  <c r="E7" i="2"/>
  <c r="AY98" i="1"/>
  <c r="AX98" i="1"/>
  <c r="AU98" i="1"/>
  <c r="BD97" i="1"/>
  <c r="BC97" i="1"/>
  <c r="BB97" i="1"/>
  <c r="BA97" i="1"/>
  <c r="AZ97" i="1"/>
  <c r="AY97" i="1"/>
  <c r="AX97" i="1"/>
  <c r="AW97" i="1"/>
  <c r="AV97" i="1"/>
  <c r="AU97" i="1"/>
  <c r="AT97" i="1"/>
  <c r="AN97" i="1"/>
  <c r="AG97" i="1"/>
  <c r="BD96" i="1"/>
  <c r="BC96" i="1"/>
  <c r="BB96" i="1"/>
  <c r="BA96" i="1"/>
  <c r="AZ96" i="1"/>
  <c r="AY96" i="1"/>
  <c r="AX96" i="1"/>
  <c r="AW96" i="1"/>
  <c r="AV96" i="1"/>
  <c r="AU96" i="1"/>
  <c r="AT96" i="1"/>
  <c r="AN96" i="1"/>
  <c r="AG96" i="1"/>
  <c r="BD95" i="1"/>
  <c r="BC95" i="1"/>
  <c r="BB95" i="1"/>
  <c r="BA95" i="1"/>
  <c r="AZ95" i="1"/>
  <c r="AY95" i="1"/>
  <c r="AX95" i="1"/>
  <c r="AW95" i="1"/>
  <c r="AV95" i="1"/>
  <c r="AU95" i="1"/>
  <c r="AT95" i="1"/>
  <c r="AN95" i="1"/>
  <c r="AG95" i="1"/>
  <c r="AU94" i="1"/>
  <c r="AS94" i="1"/>
  <c r="AM90" i="1"/>
  <c r="L90" i="1"/>
  <c r="AM89" i="1"/>
  <c r="L89" i="1"/>
  <c r="AM87" i="1"/>
  <c r="L87" i="1"/>
  <c r="L85" i="1"/>
  <c r="L84" i="1"/>
  <c r="W32" i="1" l="1"/>
  <c r="AY94" i="1"/>
  <c r="W31" i="1"/>
  <c r="AX94" i="1"/>
  <c r="J123" i="5"/>
  <c r="J98" i="5" s="1"/>
  <c r="BK122" i="5"/>
  <c r="AV94" i="1"/>
  <c r="W29" i="1"/>
  <c r="J33" i="5"/>
  <c r="AV98" i="1" s="1"/>
  <c r="AT98" i="1" s="1"/>
  <c r="F34" i="5"/>
  <c r="BA98" i="1" s="1"/>
  <c r="BA94" i="1" s="1"/>
  <c r="AW94" i="1" l="1"/>
  <c r="AK30" i="1" s="1"/>
  <c r="W30" i="1"/>
  <c r="J122" i="5"/>
  <c r="J97" i="5" s="1"/>
  <c r="BK121" i="5"/>
  <c r="J121" i="5" s="1"/>
  <c r="AK29" i="1"/>
  <c r="AT94" i="1"/>
  <c r="J96" i="5" l="1"/>
  <c r="J30" i="5"/>
  <c r="AG98" i="1" l="1"/>
  <c r="J39" i="5"/>
  <c r="AG94" i="1" l="1"/>
  <c r="AN98" i="1"/>
  <c r="AN94" i="1" l="1"/>
  <c r="AK26" i="1"/>
  <c r="AK35" i="1" s="1"/>
</calcChain>
</file>

<file path=xl/sharedStrings.xml><?xml version="1.0" encoding="utf-8"?>
<sst xmlns="http://schemas.openxmlformats.org/spreadsheetml/2006/main" count="6376" uniqueCount="853">
  <si>
    <t>Export Komplet</t>
  </si>
  <si>
    <t/>
  </si>
  <si>
    <t>2.0</t>
  </si>
  <si>
    <t>False</t>
  </si>
  <si>
    <t>{46ad7019-f990-4831-92a2-e92793e8607f}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</si>
  <si>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</si>
  <si>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</si>
  <si>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</si>
  <si>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</si>
  <si>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</si>
  <si>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</si>
  <si>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</si>
  <si>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</si>
  <si>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3185</t>
  </si>
  <si>
    <t>Stavba:</t>
  </si>
  <si>
    <t>Přechod pro chodce - Podlesí, Drážky</t>
  </si>
  <si>
    <t>KSO:</t>
  </si>
  <si>
    <t>CC-CZ:</t>
  </si>
  <si>
    <t>Místo:</t>
  </si>
  <si>
    <t>Valašské Meziříčí</t>
  </si>
  <si>
    <t>Datum:</t>
  </si>
  <si>
    <t>10. 2. 2026</t>
  </si>
  <si>
    <t>Zadavatel:</t>
  </si>
  <si>
    <t>IČ:</t>
  </si>
  <si>
    <t>00304387</t>
  </si>
  <si>
    <t>Město Valašské Meziříčí</t>
  </si>
  <si>
    <t>DIČ:</t>
  </si>
  <si>
    <t>CZ00304387</t>
  </si>
  <si>
    <t>Zhotovitel:</t>
  </si>
  <si>
    <t xml:space="preserve"> </t>
  </si>
  <si>
    <t>Projektant:</t>
  </si>
  <si>
    <t>05762669</t>
  </si>
  <si>
    <t>via-pds s.r.o.</t>
  </si>
  <si>
    <t>CZ05762669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</si>
  <si>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</si>
  <si>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</si>
  <si>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</si>
  <si>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</si>
  <si>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</si>
  <si>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</si>
  <si>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</si>
  <si>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</si>
  <si>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</si>
  <si>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</si>
  <si>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</si>
  <si>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</si>
  <si>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</si>
  <si>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</si>
  <si>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</si>
  <si>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</si>
  <si>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</si>
  <si>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</si>
  <si>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</si>
  <si>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</si>
  <si>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</si>
  <si>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</si>
  <si>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</si>
  <si>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</si>
  <si>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</si>
  <si>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</si>
  <si>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</si>
  <si>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</si>
  <si>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</si>
  <si>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</si>
  <si>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</si>
  <si>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</si>
  <si>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</si>
  <si>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</si>
  <si>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</si>
  <si>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</si>
  <si>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</si>
  <si>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</si>
  <si>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</si>
  <si>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</si>
  <si>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</si>
  <si>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</si>
  <si>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</si>
  <si>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</si>
  <si>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</si>
  <si>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</si>
  <si>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</si>
  <si>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</si>
  <si>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Ostatní a vedlejší náklady</t>
  </si>
  <si>
    <t>STA</t>
  </si>
  <si>
    <t>1</t>
  </si>
  <si>
    <t>{e2323272-c856-4fea-82cd-fbebc9c5e68f}</t>
  </si>
  <si>
    <t>2</t>
  </si>
  <si>
    <t>SO 101.1</t>
  </si>
  <si>
    <t>Směr Vsetín</t>
  </si>
  <si>
    <t>{e80eaf09-eaae-4052-a996-3466de939f3b}</t>
  </si>
  <si>
    <t>SO 101.2</t>
  </si>
  <si>
    <t>Směr Nový Jičín</t>
  </si>
  <si>
    <t>{b08df07e-4ff2-4d41-9a7a-b7be9664e583}</t>
  </si>
  <si>
    <t>SO 401</t>
  </si>
  <si>
    <t>Veřejné osvětlení</t>
  </si>
  <si>
    <t>{71ad650b-a882-47f1-a4d8-51d39c23a7a0}</t>
  </si>
  <si>
    <t>KRYCÍ LIST SOUPISU PRACÍ</t>
  </si>
  <si>
    <t>Objekt:</t>
  </si>
  <si>
    <t>0 - Ostatní a vedlejší náklady</t>
  </si>
  <si>
    <t>REKAPITULACE ČLENĚNÍ SOUPISU PRACÍ</t>
  </si>
  <si>
    <t>Kód dílu - Popis</t>
  </si>
  <si>
    <t>Cena celkem [CZK]</t>
  </si>
  <si>
    <t>Náklady ze soupisu prací</t>
  </si>
  <si>
    <t>-1</t>
  </si>
  <si>
    <t>OST - Ostatní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</si>
  <si>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</si>
  <si>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</si>
  <si>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</si>
  <si>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</si>
  <si>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</si>
  <si>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</si>
  <si>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</si>
  <si>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</si>
  <si>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</si>
  <si>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</si>
  <si>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</si>
  <si>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</si>
  <si>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</si>
  <si>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</si>
  <si>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</si>
  <si>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</si>
  <si>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</si>
  <si>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</si>
  <si>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K</t>
  </si>
  <si>
    <t>012154000</t>
  </si>
  <si>
    <t>Vytyčení hranice pozemku</t>
  </si>
  <si>
    <t>soubor</t>
  </si>
  <si>
    <t>CS ÚRS 2026 01</t>
  </si>
  <si>
    <t>1024</t>
  </si>
  <si>
    <t>-1279904831</t>
  </si>
  <si>
    <t>P</t>
  </si>
  <si>
    <t>Poznámka k položce:_x000D_
zajištění vytyčení hranic pozemků</t>
  </si>
  <si>
    <t>012164000</t>
  </si>
  <si>
    <t>Vytyčení a zaměření inženýrských sítí</t>
  </si>
  <si>
    <t>-27945416</t>
  </si>
  <si>
    <t>Poznámka k položce:_x000D_
vytyčení průběhu stávajících IS - vodovod a kanalizace vč. koordinace se správcem</t>
  </si>
  <si>
    <t>3</t>
  </si>
  <si>
    <t>012203000</t>
  </si>
  <si>
    <t>Geodetické práce při provádění stavby</t>
  </si>
  <si>
    <t>-25851117</t>
  </si>
  <si>
    <t>Poznámka k položce:_x000D_
vytyčení všech objektů stavby</t>
  </si>
  <si>
    <t>012303000</t>
  </si>
  <si>
    <t>Geodetické práce po výstavbě</t>
  </si>
  <si>
    <t>1384887998</t>
  </si>
  <si>
    <t>Poznámka k položce:_x000D_
zaměření skutečného provedení stavby na podkladě aktuální katastrální mapy – 4x v tištěné podobě a 2x v digitální podobě včetně protokolu o akceptaci zakázky, geometrický plán dokončené stavby, GP pro vymezení rozsahu věcného břemene a GP pro rozdělení pozemků, apod., v tištěné podobě dle potřeby, min. však 6x</t>
  </si>
  <si>
    <t>5</t>
  </si>
  <si>
    <t>012434000</t>
  </si>
  <si>
    <t>Geodetická aktualizační dokumentace (GAD DTM)</t>
  </si>
  <si>
    <t>-1416178345</t>
  </si>
  <si>
    <t>6</t>
  </si>
  <si>
    <t>013244000</t>
  </si>
  <si>
    <t>Dokumentace pro provádění stavby</t>
  </si>
  <si>
    <t>-650732850</t>
  </si>
  <si>
    <t>Poznámka k položce:_x000D_
vypracování RDS - dle potřeby zhotovitele</t>
  </si>
  <si>
    <t>7</t>
  </si>
  <si>
    <t>013254000</t>
  </si>
  <si>
    <t>Dokumentace skutečného provedení stavby</t>
  </si>
  <si>
    <t>-874121622</t>
  </si>
  <si>
    <t>Poznámka k položce:_x000D_
Dokumentace pro kolaudaci a závěrečná zpráva pro všechny objekty stavby_x000D_
Dokumentace skutečného provedení stavby – 2x v tištěné podobě a 2x v digitální podobě ve formátu PDF</t>
  </si>
  <si>
    <t>8</t>
  </si>
  <si>
    <t>020001000</t>
  </si>
  <si>
    <t>Příprava staveniště</t>
  </si>
  <si>
    <t>1524358307</t>
  </si>
  <si>
    <t xml:space="preserve">Poznámka k položce:_x000D_
zajištění nových vyjádření správců sítí v těch případech, kde je původní propadlé, vytyčení inženýrských sítí a seznámení pracovníků s jejich vedením, informování o zahájení stavby dotčené orgány a správce sítí v souladu s jejich vyjádřeními a stanovisky a plnění ostatních požadavků z nich vyplývajících </t>
  </si>
  <si>
    <t>9</t>
  </si>
  <si>
    <t>041414000</t>
  </si>
  <si>
    <t>Plán BOZP a havarijní plán</t>
  </si>
  <si>
    <t>-591769724</t>
  </si>
  <si>
    <t>10</t>
  </si>
  <si>
    <t>043103000</t>
  </si>
  <si>
    <t>Zkoušky bez rozlišení</t>
  </si>
  <si>
    <t>-1129548683</t>
  </si>
  <si>
    <t xml:space="preserve">Poznámka k položce:_x000D_
- statické zatěžovací zkoušky na pláni a konstrukčních vrstvách (4x)_x000D_
</t>
  </si>
  <si>
    <t>11</t>
  </si>
  <si>
    <t>049103000</t>
  </si>
  <si>
    <t>Náklady vzniklé v souvislosti s realizací stavby</t>
  </si>
  <si>
    <t>-551639179</t>
  </si>
  <si>
    <t>Poznámka k položce:_x000D_
- Vyhotovení barevné fotodokumentace týdenního postupu prací na stavbě s datumem na fotografiích a popisem</t>
  </si>
  <si>
    <t>049303000</t>
  </si>
  <si>
    <t>Náklady vzniklé v souvislosti s předáním stavby</t>
  </si>
  <si>
    <t>1434135711</t>
  </si>
  <si>
    <t>Poznámka k položce:_x000D_
Náklady zhotovitele spojené s předáním stavby a se zajištěním úspěšného kolaudačního řízení - mimo jiné_x000D_
doklad o vytyčení stavby, stanovení místní úpravy provozu (pro trvalé dopravní značení), certifikáty a prohlášení o shodě použitých materiálů a výrobků, protokol o řádném provedení stavby dle schválené projektové dokumentace, doklad o nakládání s odpady</t>
  </si>
  <si>
    <t>13</t>
  </si>
  <si>
    <t>051002000</t>
  </si>
  <si>
    <t>Pojistné</t>
  </si>
  <si>
    <t>1488371026</t>
  </si>
  <si>
    <t>14</t>
  </si>
  <si>
    <t>071203000</t>
  </si>
  <si>
    <t>Provoz dalšího subjektu - koordinace s majiteli RD</t>
  </si>
  <si>
    <t>-351666988</t>
  </si>
  <si>
    <t>15</t>
  </si>
  <si>
    <t>075103000.1</t>
  </si>
  <si>
    <t>Ochranná pásma elektrického vedení - dočasná ochrana/podepření/zabezpečení sloupu VO</t>
  </si>
  <si>
    <t>1527411927</t>
  </si>
  <si>
    <t>Poznámka k položce:_x000D_
v době předláždění / dle potřeby</t>
  </si>
  <si>
    <t>16</t>
  </si>
  <si>
    <t>075103000.4</t>
  </si>
  <si>
    <t>Ochranná pásma - ruční kopané sondy k ověření průběhu IS</t>
  </si>
  <si>
    <t>-1845015669</t>
  </si>
  <si>
    <t>Poznámka k položce:_x000D_
3 x ruční kopané sondy k ověření průběhu IS vč. koordinace se správcem (vodovod, kanalizace)</t>
  </si>
  <si>
    <t>17</t>
  </si>
  <si>
    <t>R</t>
  </si>
  <si>
    <t>Opatření pro pohyb chodců</t>
  </si>
  <si>
    <t>vlastní</t>
  </si>
  <si>
    <t>1884861236</t>
  </si>
  <si>
    <t>18</t>
  </si>
  <si>
    <t>R1</t>
  </si>
  <si>
    <t>Provizorní dopravní značení včetně zajištění povolení a vydání stanovení DDZ</t>
  </si>
  <si>
    <t>-1353136837</t>
  </si>
  <si>
    <t>Poznámka k položce:_x000D_
Zřízení, odstranění a vč. příplatku za každý den použití dočasného dopravního značení._x000D_
Včetně zajištění povolení a vydání stanovení dočasného dopravního značení.</t>
  </si>
  <si>
    <t>19</t>
  </si>
  <si>
    <t>R2</t>
  </si>
  <si>
    <t>Dočasné autobusové zastávky</t>
  </si>
  <si>
    <t>-971223543</t>
  </si>
  <si>
    <t>Poznámka k položce:_x000D_
2x zřízení, údržba a provoz, a následná likvidace a uvedení plochy do původního stavu (1x posun na chodníku, 1 x provizorní nástupiště)</t>
  </si>
  <si>
    <t>VRN</t>
  </si>
  <si>
    <t>Vedlejší rozpočtové náklady</t>
  </si>
  <si>
    <t>20</t>
  </si>
  <si>
    <t>032103000</t>
  </si>
  <si>
    <t>Náklady na zřízení a provoz ZS po dobu stavby a následná likvidace ZS vč. uvedení ploch do původního stavu</t>
  </si>
  <si>
    <t>-783367126</t>
  </si>
  <si>
    <t>SO 101.1 - Směr Vsetín</t>
  </si>
  <si>
    <t>HSV - Práce a dodávky HSV</t>
  </si>
  <si>
    <t xml:space="preserve">    1 - Zemní práce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</si>
  <si>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</si>
  <si>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</si>
  <si>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</si>
  <si>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</si>
  <si>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</si>
  <si>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HSV</t>
  </si>
  <si>
    <t>Práce a dodávky HSV</t>
  </si>
  <si>
    <t>Zemní práce</t>
  </si>
  <si>
    <t>111211201</t>
  </si>
  <si>
    <t>Odstranění křovin a stromů průměru kmene do 100 mm i s kořeny sklonu terénu přes 1:5 ručně</t>
  </si>
  <si>
    <t>m2</t>
  </si>
  <si>
    <t>-1570161690</t>
  </si>
  <si>
    <t>112155311</t>
  </si>
  <si>
    <t>Štěpkování keřového porostu středně hustého s naložením a odvozem do 20 km</t>
  </si>
  <si>
    <t>372694881</t>
  </si>
  <si>
    <t>113106123</t>
  </si>
  <si>
    <t>Rozebrání dlažeb ze zámkových dlaždic komunikací pro pěší ručně</t>
  </si>
  <si>
    <t>1542735669</t>
  </si>
  <si>
    <t>VV</t>
  </si>
  <si>
    <t>"rozebrání dlažby pro předládění =" 46,0</t>
  </si>
  <si>
    <t>Součet</t>
  </si>
  <si>
    <t>113107323</t>
  </si>
  <si>
    <t>Odstranění podkladu z kameniva drceného tl přes 200 do 300 mm strojně pl do 50 m2</t>
  </si>
  <si>
    <t>-470629925</t>
  </si>
  <si>
    <t>"odstranění podkladní vrstvy pod rozebranou dlažbou v tl. 250 mm + lože 50 mm =" 46,0</t>
  </si>
  <si>
    <t>113107325</t>
  </si>
  <si>
    <t>Odstranění podkladu z kameniva drceného tl přes 400 do 500 mm strojně pl do 50 m2</t>
  </si>
  <si>
    <t>265641445</t>
  </si>
  <si>
    <t>"odstranění podkladních vrstev (0,45 m) vozovky do hl. max. 0,60m (pod vozovkou) =" 48,0</t>
  </si>
  <si>
    <t>113107343</t>
  </si>
  <si>
    <t>Odstranění podkladu živičného tl přes 100 do 150 mm strojně pl do 50 m2</t>
  </si>
  <si>
    <t>-1128814982</t>
  </si>
  <si>
    <t xml:space="preserve">"odstranění krytových vrstev vozovky =" 48,0 </t>
  </si>
  <si>
    <t>113202111</t>
  </si>
  <si>
    <t>Vytrhání obrub krajníků obrubníků stojatých</t>
  </si>
  <si>
    <t>m</t>
  </si>
  <si>
    <t>2125051903</t>
  </si>
  <si>
    <t>"předlažba obrubníku (dle potřeby) - podél předlážďovaného chodníku =" 17,0</t>
  </si>
  <si>
    <t>"vybourání betonového obrubníku =" 14,0</t>
  </si>
  <si>
    <t>121151103</t>
  </si>
  <si>
    <t>Sejmutí ornice plochy do 100 m2 tl vrstvy do 200 mm strojně</t>
  </si>
  <si>
    <t>1588203101</t>
  </si>
  <si>
    <t>"sejmutí ornice v tl. 0,10 m =" 75,0</t>
  </si>
  <si>
    <t>122351102</t>
  </si>
  <si>
    <t>Odkopávky a prokopávky nezapažené v hornině třídy těžitelnosti II skupiny 4 objem do 50 m3 strojně</t>
  </si>
  <si>
    <t>m3</t>
  </si>
  <si>
    <t>-484835883</t>
  </si>
  <si>
    <t>část kubatury (cca 1,50 m3 ponechat pro zásypy za obrubou)</t>
  </si>
  <si>
    <t>"odstranění / výkop hl. 0,45m =" 0,450*60,0</t>
  </si>
  <si>
    <t>162751114</t>
  </si>
  <si>
    <t>Vodorovné přemístění přes 6 000 do 7000 m výkopku/sypaniny z horniny třídy těžitelnosti I skupiny 1 až 3</t>
  </si>
  <si>
    <t>-1516689896</t>
  </si>
  <si>
    <t>"odvoz sejmuté ornice/kulturní vrstvy na mezideponii =" 0,10*75,0</t>
  </si>
  <si>
    <t>"dovoz sejmuté ornice/kulturní vrstvy z mezideponie =" 7,50</t>
  </si>
  <si>
    <t>162751137</t>
  </si>
  <si>
    <t>Vodorovné přemístění přes 9 000 do 10000 m výkopku/sypaniny z horniny třídy těžitelnosti II skupiny 4 a 5</t>
  </si>
  <si>
    <t>-995837753</t>
  </si>
  <si>
    <t>"odvoz výkopku z výkopu hl. 0,45 m =" 27,0</t>
  </si>
  <si>
    <t>"odpočet kubatury pro zásyp za obrubou =" -1,50</t>
  </si>
  <si>
    <t>162751139</t>
  </si>
  <si>
    <t>Příplatek k vodorovnému přemístění výkopku/sypaniny z horniny třídy těžitelnosti II skupiny 4 a 5 ZKD 1000 m přes 10000 m</t>
  </si>
  <si>
    <t>226913433</t>
  </si>
  <si>
    <t>"odvoz výkopku z výkopu hl. 0,45 m po odpočtu kubatury pro zásypy =" (15-10)*25,50</t>
  </si>
  <si>
    <t>167151101</t>
  </si>
  <si>
    <t>Nakládání výkopku z hornin třídy těžitelnosti I skupiny 1 až 3 do 100 m3</t>
  </si>
  <si>
    <t>-1694762338</t>
  </si>
  <si>
    <t>"naložení sejmuté kulturní vrstvy na mezideponii =" 7,50</t>
  </si>
  <si>
    <t>171201231</t>
  </si>
  <si>
    <t>Poplatek za předání recyklačnímu zařízení zeminy a kamení kód odpadu 17 05 04</t>
  </si>
  <si>
    <t>t</t>
  </si>
  <si>
    <t>648431864</t>
  </si>
  <si>
    <t>"uložení zeminy z výkopu na skládce =" 1,80*25,50</t>
  </si>
  <si>
    <t>171251201</t>
  </si>
  <si>
    <t>Uložení sypaniny na skládky nebo meziskládky</t>
  </si>
  <si>
    <t>1587638783</t>
  </si>
  <si>
    <t>"uložení sejmuté kulturní vrstvy na mezideponii =" 7,50</t>
  </si>
  <si>
    <t>"uložení zeminy z výkopu na skládce =" 25,50</t>
  </si>
  <si>
    <t>174111101</t>
  </si>
  <si>
    <t>Zásyp jam, šachet rýh nebo kolem objektů sypaninou se zhutněním ručně</t>
  </si>
  <si>
    <t>-62553622</t>
  </si>
  <si>
    <t>"zásyp kolem obrub =" 1,50</t>
  </si>
  <si>
    <t>181411122</t>
  </si>
  <si>
    <t>Založení lučního trávníku výsevem pl do 1000 m2 ve svahu přes 1:5 do 1:2</t>
  </si>
  <si>
    <t>1887471590</t>
  </si>
  <si>
    <t>"úprava ploch po ohumusování =" 70,0</t>
  </si>
  <si>
    <t>M</t>
  </si>
  <si>
    <t>00572472</t>
  </si>
  <si>
    <t>osivo směs travní krajinná-rovinná</t>
  </si>
  <si>
    <t>kg</t>
  </si>
  <si>
    <t>-1307502101</t>
  </si>
  <si>
    <t>"spotřeba =" 0,035*70,0</t>
  </si>
  <si>
    <t>181913112</t>
  </si>
  <si>
    <t>Úprava pláně v hornině třídy těžitelnosti II skupiny 4 se zhutněním ručně</t>
  </si>
  <si>
    <t>-841077583</t>
  </si>
  <si>
    <t>"nový chodník - zhutnění podkladu po odstranění stáv.vrstev =" 61,20</t>
  </si>
  <si>
    <t>"předláždění chodníku - zhutnění podkladu po odstranění stáv.vrstev =" 46,0</t>
  </si>
  <si>
    <t>182351023</t>
  </si>
  <si>
    <t>Rozprostření ornice pl do 100 m2 ve svahu přes 1:5 tl vrstvy do 200 mm strojně</t>
  </si>
  <si>
    <t>1139898796</t>
  </si>
  <si>
    <t>"Ohumusování 0,20 m za obrubníky - sejmutou kulturní vrstviu z mezideponie =" 70,0</t>
  </si>
  <si>
    <t>10364101</t>
  </si>
  <si>
    <t>zemina pro terénní úpravy - ornice</t>
  </si>
  <si>
    <t>-273251426</t>
  </si>
  <si>
    <t>celková potřeba ornice = 0,200*70,0 = 14,0</t>
  </si>
  <si>
    <t>dovoz z mezideponie =" 7,50</t>
  </si>
  <si>
    <t>potřeba dodání =" 14,0-7,50 = 6,50</t>
  </si>
  <si>
    <t>"dodání ornice =" 1,3*6,50</t>
  </si>
  <si>
    <t>22</t>
  </si>
  <si>
    <t>183403115</t>
  </si>
  <si>
    <t>Obdělání půdy kultivátorováním ve svahu přes 1:5 do 1:2</t>
  </si>
  <si>
    <t>1889626149</t>
  </si>
  <si>
    <t>"zpětná úprava ploch =" 70,0</t>
  </si>
  <si>
    <t>23</t>
  </si>
  <si>
    <t>183403253</t>
  </si>
  <si>
    <t>Obdělání půdy hrabáním ve svahu přes 1:5 do 1:2</t>
  </si>
  <si>
    <t>677950139</t>
  </si>
  <si>
    <t>24</t>
  </si>
  <si>
    <t>183403261</t>
  </si>
  <si>
    <t>Obdělání půdy válením ve svahu přes 1:5 do 1:2</t>
  </si>
  <si>
    <t>1750522387</t>
  </si>
  <si>
    <t>Komunikace pozemní</t>
  </si>
  <si>
    <t>25</t>
  </si>
  <si>
    <t>564831011</t>
  </si>
  <si>
    <t>Podklad ze štěrkodrtě ŠD plochy do 100 m2 tl 100 mm</t>
  </si>
  <si>
    <t>-1886851602</t>
  </si>
  <si>
    <t>"vyrovnávací zásyp ŠD fr. 0/32 =" 61,20</t>
  </si>
  <si>
    <t>26</t>
  </si>
  <si>
    <t>564871011</t>
  </si>
  <si>
    <t>Podklad ze štěrkodrtě ŠD plochy do 100 m2 tl 250 mm</t>
  </si>
  <si>
    <t>-94670703</t>
  </si>
  <si>
    <t>"nový chodník - podkladní vrstva ze ŠD fr. 0/32 tl. min. 0,25m =" 61,20</t>
  </si>
  <si>
    <t>"předláždění chodníku - podkladní vrstva ze ŠD fr. 0/32 tl. min. 0,25m =" 46,0</t>
  </si>
  <si>
    <t>27</t>
  </si>
  <si>
    <t>596211210</t>
  </si>
  <si>
    <t>Kladení zámkové dlažby komunikací pro pěší ručně tl 80 mm skupiny A pl do 50 m2</t>
  </si>
  <si>
    <t>649418010</t>
  </si>
  <si>
    <t>nový chodník</t>
  </si>
  <si>
    <t>"bet. dlažba 20/10 tl. 0,08m, šedá =" 51,0-3,0</t>
  </si>
  <si>
    <t>"bet. dlažba 20/10 tl. 0,08m, červená reliéfní =" 3,0</t>
  </si>
  <si>
    <t>Mezisoučet</t>
  </si>
  <si>
    <t>předláždění chodníku</t>
  </si>
  <si>
    <t>"původní šedá - využití cca 90% =" 46,0-1,60-5,50</t>
  </si>
  <si>
    <t>"nová reliéfní červená - signální a varovný pás =" 1,60</t>
  </si>
  <si>
    <t>"nová kontrastní podél hrany AZ =" 5,50</t>
  </si>
  <si>
    <t>28</t>
  </si>
  <si>
    <t>59245020</t>
  </si>
  <si>
    <t>dlažba skladebná betonová 200x100mm tl 80mm přírodní</t>
  </si>
  <si>
    <t>1149306092</t>
  </si>
  <si>
    <t>"spotřeba =" 1,03*48,0</t>
  </si>
  <si>
    <t>29</t>
  </si>
  <si>
    <t>59245226</t>
  </si>
  <si>
    <t>dlažba pro nevidomé betonová 200x100mm tl 80mm barevná červená</t>
  </si>
  <si>
    <t>-1185484732</t>
  </si>
  <si>
    <t>"spotřeba =" 1,03*3,0</t>
  </si>
  <si>
    <t>"spotřeba =" 1,03*1,60</t>
  </si>
  <si>
    <t>30</t>
  </si>
  <si>
    <t>59245005</t>
  </si>
  <si>
    <t>dlažba skladebná betonová 200x100mm tl 80mm barevná červená</t>
  </si>
  <si>
    <t>1194244856</t>
  </si>
  <si>
    <t>"spotřeba =" 1,03*5,50</t>
  </si>
  <si>
    <t>31</t>
  </si>
  <si>
    <t>596211115</t>
  </si>
  <si>
    <t>Příplatek za kombinaci více než dvou barev u kladení betonových dlažeb pro pěší ručně tl 60 mm skupiny A</t>
  </si>
  <si>
    <t>1706473729</t>
  </si>
  <si>
    <t>1,60+5,50</t>
  </si>
  <si>
    <t>Vedení trubní dálková a přípojná</t>
  </si>
  <si>
    <t>32</t>
  </si>
  <si>
    <t>871310R</t>
  </si>
  <si>
    <t>Montáž kanalizačního potrubí hladkého plnostěnného SN 12 z polypropylenu DN 150</t>
  </si>
  <si>
    <t>-505447266</t>
  </si>
  <si>
    <t>včetně výkopu (a likvidace zeminy uložením na skládce), podpsypu a zpětného zásypu do úrovně zemní pláně</t>
  </si>
  <si>
    <t>"nová přípojka obrubníkových vpustí vč. výkopu a zásypu (DN150) =" 45,0</t>
  </si>
  <si>
    <t>33</t>
  </si>
  <si>
    <t>895941R</t>
  </si>
  <si>
    <t>Osazení vpusti uliční DN 500 z betonových dílců - obrubníková</t>
  </si>
  <si>
    <t>kus</t>
  </si>
  <si>
    <t>1889757156</t>
  </si>
  <si>
    <t>provedení obrubníkové UV - včetně zemních prací a likvidace odpadu</t>
  </si>
  <si>
    <t xml:space="preserve">dodání a osazení prefabrikátů a dodání a osazení litinového poklopu s rámem </t>
  </si>
  <si>
    <t>a včetně zpětného hutněného obsypu a zásypu do úrovně zemní pláně</t>
  </si>
  <si>
    <t>"před přechod pro chodce a před AZ =" 2</t>
  </si>
  <si>
    <t>Ostatní konstrukce a práce, bourání</t>
  </si>
  <si>
    <t>34</t>
  </si>
  <si>
    <t>912521121</t>
  </si>
  <si>
    <t>Montáž dopravního knoflíku zapuštěného do obrubníku</t>
  </si>
  <si>
    <t>-103060271</t>
  </si>
  <si>
    <t>odrazné čočky zafrézované do bet. obrubníků á 1,0m</t>
  </si>
  <si>
    <t>"obrubník v místě zužování vozovky před přechodem pro chodce =" 25,0</t>
  </si>
  <si>
    <t>35</t>
  </si>
  <si>
    <t>63437002</t>
  </si>
  <si>
    <t>knoflík pochozí zapuštěný z tvrzeného skla D 50mm</t>
  </si>
  <si>
    <t>-1929025414</t>
  </si>
  <si>
    <t>36</t>
  </si>
  <si>
    <t>914111112</t>
  </si>
  <si>
    <t>Montáž svislé dopravní značky do velikosti 1 m2 páskováním na sloup</t>
  </si>
  <si>
    <t>-488717713</t>
  </si>
  <si>
    <t>"nové SDZ - IP6 se žlutozeleným orámováním na sloup přisvětlení VO přechodu pro chodce =" 1</t>
  </si>
  <si>
    <t>"nové SDZ - Z4d na sloup přisvětlení VO přechodu pro chodce =" 1</t>
  </si>
  <si>
    <t>37</t>
  </si>
  <si>
    <t>40445623</t>
  </si>
  <si>
    <t>informativní značky provozní IP1-IP3, IP4b-IP7, IP10a, b 750x750mm retroreflexní</t>
  </si>
  <si>
    <t>1150054637</t>
  </si>
  <si>
    <t>"nové SDZ - IP6 se žlutozeleným orámováním =" 1</t>
  </si>
  <si>
    <t>38</t>
  </si>
  <si>
    <t>40445642</t>
  </si>
  <si>
    <t>informativní značky směrové Z4 250x1000mm</t>
  </si>
  <si>
    <t>-1341965430</t>
  </si>
  <si>
    <t>"nové SDZ - Z4d =" 1</t>
  </si>
  <si>
    <t>39</t>
  </si>
  <si>
    <t>914511111</t>
  </si>
  <si>
    <t>Montáž sloupku dopravních značek délky do 3,5 m s betonovým základem</t>
  </si>
  <si>
    <t>-1869441214</t>
  </si>
  <si>
    <t>"zpětné osazení sloupku s označníkem včetně dovozu z místa dočasného uskladnění =" 1</t>
  </si>
  <si>
    <t>"zpětné osazení sloupku pro případný přesun značek IS3c+IJ7+E7b nebo změnu uchycení =" 1</t>
  </si>
  <si>
    <t>40</t>
  </si>
  <si>
    <t>915211112</t>
  </si>
  <si>
    <t>Vodorovné dopravní značení dělící čáry souvislé š 125 mm retroreflexní bílý plast</t>
  </si>
  <si>
    <t>-336581928</t>
  </si>
  <si>
    <t>"V1a, plná i přesrušovaná (0,25/0,5/0,5) =" 85,0</t>
  </si>
  <si>
    <t>"V11a, délka stání 15 m =" 60,0</t>
  </si>
  <si>
    <t>41</t>
  </si>
  <si>
    <t>915221112</t>
  </si>
  <si>
    <t>Vodorovné dopravní značení vodící čáry souvislé š 250 mm retroreflexní bílý plast</t>
  </si>
  <si>
    <t>502381899</t>
  </si>
  <si>
    <t>"V4 =" 170,0</t>
  </si>
  <si>
    <t>42</t>
  </si>
  <si>
    <t>915231112</t>
  </si>
  <si>
    <t>Vodorovné dopravní značení přechody pro chodce, šipky, symboly retroreflexní bílý plast</t>
  </si>
  <si>
    <t>214956461</t>
  </si>
  <si>
    <t>"V7 =" 5*7*0,5</t>
  </si>
  <si>
    <t>"V11a, 2x nápis BUS =" 2 * 3 * 0,80</t>
  </si>
  <si>
    <t>43</t>
  </si>
  <si>
    <t>915491211</t>
  </si>
  <si>
    <t>Osazení vodícího proužku z betonových desek do betonového lože tl do 100 mm š proužku 250 mm</t>
  </si>
  <si>
    <t>-839561388</t>
  </si>
  <si>
    <t xml:space="preserve">"zpětná pokládka bet. přídlažby do bet. lože C20/25 XF3 =" 53,0 </t>
  </si>
  <si>
    <t>44</t>
  </si>
  <si>
    <t>59246121</t>
  </si>
  <si>
    <t>přídlažba silniční betonová 500x250mm tl 100mm</t>
  </si>
  <si>
    <t>1226777291</t>
  </si>
  <si>
    <t>"spotřeba =" 1,01*53,0</t>
  </si>
  <si>
    <t>45</t>
  </si>
  <si>
    <t>915611111</t>
  </si>
  <si>
    <t>Předznačení vodorovného liniového značení</t>
  </si>
  <si>
    <t>466166549</t>
  </si>
  <si>
    <t>46</t>
  </si>
  <si>
    <t>915621111</t>
  </si>
  <si>
    <t>Předznačení vodorovného plošného značení</t>
  </si>
  <si>
    <t>-1704270137</t>
  </si>
  <si>
    <t>47</t>
  </si>
  <si>
    <t>916131213</t>
  </si>
  <si>
    <t>Osazení silničního obrubníku betonového stojatého s boční opěrou do lože z betonu prostého C20/25</t>
  </si>
  <si>
    <t>972893777</t>
  </si>
  <si>
    <t>"nový silniční bet. obrubník do bet. lože XF3 v. 0,12m 150x250x1000 do betonu C20/25 vč.opěry =" 36,0</t>
  </si>
  <si>
    <t>"nový bet. obrubník do bet. lože XF3 v. 0,02m 150x150x1000 do betonu C20/25 vč.opěry =" 4,0</t>
  </si>
  <si>
    <t>"nový silniční bet. obrubník do bet. lože XF3 rampové v. 0,02m - 0,12m 150/250x1000 do betonu C20/25 vč.opěry  =" 3,0</t>
  </si>
  <si>
    <t>48</t>
  </si>
  <si>
    <t>59217031</t>
  </si>
  <si>
    <t>obrubník silniční betonový 1000x150x250mm</t>
  </si>
  <si>
    <t>1425937912</t>
  </si>
  <si>
    <t>"spotřeba =" 1,01*36,0</t>
  </si>
  <si>
    <t>49</t>
  </si>
  <si>
    <t>59217029</t>
  </si>
  <si>
    <t>obrubník silniční betonový nájezdový 1000x150x150mm</t>
  </si>
  <si>
    <t>-526205750</t>
  </si>
  <si>
    <t>"spotřeba =" 1,01*4,0</t>
  </si>
  <si>
    <t>50</t>
  </si>
  <si>
    <t>59217030</t>
  </si>
  <si>
    <t>obrubník silniční betonový přechodový 1000x150x150-250mm</t>
  </si>
  <si>
    <t>1285176924</t>
  </si>
  <si>
    <t>"spotřeba =" 1,01*3,0</t>
  </si>
  <si>
    <t>51</t>
  </si>
  <si>
    <t>916231213</t>
  </si>
  <si>
    <t>Osazení chodníkového obrubníku betonového stojatého s boční opěrou do lože z betonu prostého C20/25</t>
  </si>
  <si>
    <t>-2066467349</t>
  </si>
  <si>
    <t>"chodníkový obrubník 10/25 v. 0,06m do bet. lože C20/25 - vnější obrubník nového chodníku =" 30,0</t>
  </si>
  <si>
    <t>52</t>
  </si>
  <si>
    <t>59217017</t>
  </si>
  <si>
    <t>obrubník betonový chodníkový 1000x100x250mm</t>
  </si>
  <si>
    <t>497792304</t>
  </si>
  <si>
    <t>"spotřeba =" 1,01*30,0</t>
  </si>
  <si>
    <t>53</t>
  </si>
  <si>
    <t>916241113</t>
  </si>
  <si>
    <t>Osazení obrubníku kamenného ležatého s boční opěrou do lože z betonu prostého C20/25</t>
  </si>
  <si>
    <t>-1749240329</t>
  </si>
  <si>
    <t>"případné předláždění obrubníku podél chodníku s předlažbou (20% dodávka nových) =" 17,0</t>
  </si>
  <si>
    <t>54</t>
  </si>
  <si>
    <t>58380007</t>
  </si>
  <si>
    <t>obrubník kamenný žulový přímý 1000x150x250mm</t>
  </si>
  <si>
    <t>227162841</t>
  </si>
  <si>
    <t>Poznámka k položce:_x000D_
Hmotnost: 104 kg/bm</t>
  </si>
  <si>
    <t>55</t>
  </si>
  <si>
    <t>919726122</t>
  </si>
  <si>
    <t>Geotextilie pro ochranu, separaci a filtraci netkaná měrná hm přes 200 do 300 g/m2</t>
  </si>
  <si>
    <t>-628267827</t>
  </si>
  <si>
    <t>"separační geotextilie na zemní pláni =" 46,0</t>
  </si>
  <si>
    <t>56</t>
  </si>
  <si>
    <t>919726123</t>
  </si>
  <si>
    <t>Geotextilie pro ochranu, separaci a filtraci netkaná měrná hm přes 300 do 500 g/m2</t>
  </si>
  <si>
    <t>-1815097255</t>
  </si>
  <si>
    <t>"separační geotextilie na zemní pláni =" 61,20</t>
  </si>
  <si>
    <t>57</t>
  </si>
  <si>
    <t>919732211</t>
  </si>
  <si>
    <t>Styčná spára napojení nového živičného povrchu na stávající za tepla š 15 mm hl 25 mm s prořezáním</t>
  </si>
  <si>
    <t>829371603</t>
  </si>
  <si>
    <t>"těsnící asf. zálivka spáry mezi bet. přídlažbou a vozovkou =" 53,0</t>
  </si>
  <si>
    <t>58</t>
  </si>
  <si>
    <t>919735112</t>
  </si>
  <si>
    <t>Řezání stávajícího živičného krytu hl přes 50 do 100 mm</t>
  </si>
  <si>
    <t>207070874</t>
  </si>
  <si>
    <t>"přesné zařezání vozovky hl. 0,10m pro novou přídlažbu =" 53,0</t>
  </si>
  <si>
    <t>59</t>
  </si>
  <si>
    <t>935922211</t>
  </si>
  <si>
    <t>Obrubníkový odvodňovací žlab z polymerbetonu pro zatížení D 400 výšky od 275 do 325 mm základní prvek</t>
  </si>
  <si>
    <t>-1307244908</t>
  </si>
  <si>
    <t>"nový odvodňovací silniční bet. obrubník do bet. lože XF3 v. 0,12m =" 10,0</t>
  </si>
  <si>
    <t>60</t>
  </si>
  <si>
    <t>935922218</t>
  </si>
  <si>
    <t>Čelní stěna pro začátek a konec obrubníkového odvodňovacího žlabu z polymerbetonu pro zatížení D 400 výšky od 275 do 325 mm</t>
  </si>
  <si>
    <t>929241776</t>
  </si>
  <si>
    <t>61</t>
  </si>
  <si>
    <t>936104211</t>
  </si>
  <si>
    <t>Montáž odpadkového koše do betonové patky</t>
  </si>
  <si>
    <t>-122939029</t>
  </si>
  <si>
    <t>"zpětná motnáž odpadkové koše včetně dovozu z místa dočasného uskladnění =" 1</t>
  </si>
  <si>
    <t>62</t>
  </si>
  <si>
    <t>966001311</t>
  </si>
  <si>
    <t>Odstranění odpadkového koše s betonovou patkou</t>
  </si>
  <si>
    <t>1453272963</t>
  </si>
  <si>
    <t>"demontáž a odovz na místo dočasného uskladnění, včetně vybourání základu, odvozu a likvidace suti ze základu =" 1</t>
  </si>
  <si>
    <t>63</t>
  </si>
  <si>
    <t>966006132</t>
  </si>
  <si>
    <t>Odstranění značek dopravních nebo orientačních se sloupky s betonovými patkami</t>
  </si>
  <si>
    <t>1029500348</t>
  </si>
  <si>
    <t>"demontáž sloupku s označníkem, odvoz na místo dočasného uskladnění, včetně vybourání základu, odvozu a likvidace suti ze základu =" 1</t>
  </si>
  <si>
    <t>"demontáž sloupku pro případný přesun značek IS3c+IJ7+E7b nebo změnu uchycení =" 1</t>
  </si>
  <si>
    <t>64</t>
  </si>
  <si>
    <t>966007221</t>
  </si>
  <si>
    <t>Odstranění vodorovného dopravního značení vodním paprskem čáry značené plastem š do 125 mm</t>
  </si>
  <si>
    <t>1675052130</t>
  </si>
  <si>
    <t>"V1a =" 90,0</t>
  </si>
  <si>
    <t>"V4 =" 180,0</t>
  </si>
  <si>
    <t>"V11a délky stání 15 m =" 2*60,0</t>
  </si>
  <si>
    <t>65</t>
  </si>
  <si>
    <t>966007223</t>
  </si>
  <si>
    <t>Odstranění vodorovného dopravního značení vodním paprskem z plochy značené plastem</t>
  </si>
  <si>
    <t>-340016349</t>
  </si>
  <si>
    <t>"V11a, 2x nápis BUS =" 2*3*0,80</t>
  </si>
  <si>
    <t>66</t>
  </si>
  <si>
    <t>979024443</t>
  </si>
  <si>
    <t>Očištění vybouraných obrubníků a krajníků silničních</t>
  </si>
  <si>
    <t>1758875828</t>
  </si>
  <si>
    <t>"případná předlažba obrubníku - délka 80% k očištění a znovupoužití =" 0,80*17,0</t>
  </si>
  <si>
    <t>67</t>
  </si>
  <si>
    <t>979054451</t>
  </si>
  <si>
    <t>Očištění vybouraných zámkových dlaždic s původním spárováním z kameniva těženého</t>
  </si>
  <si>
    <t>1157157310</t>
  </si>
  <si>
    <t>"očištění rozebrané zámkové dlažby pro zpětné použití =" 38,90</t>
  </si>
  <si>
    <t>997</t>
  </si>
  <si>
    <t>Doprava suti a vybouraných hmot</t>
  </si>
  <si>
    <t>68</t>
  </si>
  <si>
    <t>997221551</t>
  </si>
  <si>
    <t>Vodorovná doprava suti ze sypkých materiálů do 1 km</t>
  </si>
  <si>
    <t>-2086811133</t>
  </si>
  <si>
    <t>"suť z odstranění podkladních vrstev (0,45 m) vozovky do hl. max. 0,60m (pod vozovkou) =" (0,750/50*45)*48,0</t>
  </si>
  <si>
    <t>69</t>
  </si>
  <si>
    <t>997221559</t>
  </si>
  <si>
    <t>Příplatek ZKD 1 km u vodorovné dopravy suti ze sypkých materiálů</t>
  </si>
  <si>
    <t>-1176539751</t>
  </si>
  <si>
    <t>předpokládaná celková vzdálenost 15 km</t>
  </si>
  <si>
    <t>"suť z odstranění podkladních vrstev (0,45 m) vozovky do hl. max. 0,60m (pod vozovkou) =" (15-1)*32,40</t>
  </si>
  <si>
    <t>70</t>
  </si>
  <si>
    <t>997221561</t>
  </si>
  <si>
    <t>Vodorovná doprava suti z kusových materiálů do 1 km</t>
  </si>
  <si>
    <t>868636084</t>
  </si>
  <si>
    <t>"odvoz suti z rozebrání dlažby =" 0,260*(46,0-38,90)</t>
  </si>
  <si>
    <t>"odvoz suti z očištěné kamenné obruby - pouze betonové lože =" 0,090*13,60</t>
  </si>
  <si>
    <t>"suť z odstranění krytových a podkladních vrtev vozovky =" 0,316*48,0</t>
  </si>
  <si>
    <t>"odvoz rozebrané dlažby na dočasné místo uložení =" 38,90*0,180</t>
  </si>
  <si>
    <t>"dovoz rozebrané dlažby z dočasného místa uložení =" 7,002</t>
  </si>
  <si>
    <t>71</t>
  </si>
  <si>
    <t>997221569</t>
  </si>
  <si>
    <t>Příplatek ZKD 1 km u vodorovné dopravy suti z kusových materiálů</t>
  </si>
  <si>
    <t>-1958511497</t>
  </si>
  <si>
    <t>"odvoz suti z rozebrání dlažby =" (15-1)*1,846</t>
  </si>
  <si>
    <t>"odvoz suti z očištěné kamenné obruby - pouze betonové lože =" (15-1)*1,224</t>
  </si>
  <si>
    <t>"suť z odstranění krytových a podkladních vrtev vozovky =" (15-1)*15,168</t>
  </si>
  <si>
    <t>předpokládaná vzdálenost do 7 km</t>
  </si>
  <si>
    <t>"odvoz rozebrané dlažby na dočasné místo uložení =" (7-1)*7,002</t>
  </si>
  <si>
    <t>"dovoz rozebrané dlažby z dočasného místa uložení =" (7-1)*7,002</t>
  </si>
  <si>
    <t>72</t>
  </si>
  <si>
    <t>997221571</t>
  </si>
  <si>
    <t>Vodorovná doprava vybouraných hmot do 1 km</t>
  </si>
  <si>
    <t>-1572195249</t>
  </si>
  <si>
    <t>"odvoz suti z vybourané obruby vč.lože =" 0,205*17,0*0,20</t>
  </si>
  <si>
    <t>"odovz suti z vybourání betonového obrubníku =" 0,205*14,0</t>
  </si>
  <si>
    <t>73</t>
  </si>
  <si>
    <t>997221579</t>
  </si>
  <si>
    <t>Příplatek ZKD 1 km u vodorovné dopravy vybouraných hmot</t>
  </si>
  <si>
    <t>-1336524546</t>
  </si>
  <si>
    <t>"odvoz suti z vybourané obruby vč.lože =" (15-1)*0,697</t>
  </si>
  <si>
    <t>"odvoz suti z vybourání betonového obrubníku =" (15-1)*2,870</t>
  </si>
  <si>
    <t>74</t>
  </si>
  <si>
    <t>997221611</t>
  </si>
  <si>
    <t>Nakládání suti na dopravní prostředky pro vodorovnou dopravu</t>
  </si>
  <si>
    <t>-583773192</t>
  </si>
  <si>
    <t>"naložení rozebrané dlažby pro odvoz na dočasné místo uložení =" 38,90*0,180</t>
  </si>
  <si>
    <t>"naložení rozebrané dlažby pro dovoz z dočasného místa uložení =" 7,002</t>
  </si>
  <si>
    <t>75</t>
  </si>
  <si>
    <t>997221861</t>
  </si>
  <si>
    <t>Poplatek za předání recyklačnímu zařízení stavebního odpadu z prostého betonu kód odpadu 17 01 01</t>
  </si>
  <si>
    <t>281351700</t>
  </si>
  <si>
    <t>"uložení suti z vybourané obruby vč.lože =" 0,697</t>
  </si>
  <si>
    <t>"uložení suti z očištěné kamenné obruby - pouze betonové lože =" 1,224</t>
  </si>
  <si>
    <t>"uložení suti z vybourání betonového obrubníku =" 2,870</t>
  </si>
  <si>
    <t>"uložení suti z rozebrání dlažby =" 1,846</t>
  </si>
  <si>
    <t>76</t>
  </si>
  <si>
    <t>997221873</t>
  </si>
  <si>
    <t>1116286607</t>
  </si>
  <si>
    <t>"suť z odstranění podkladních vrstev (0,45 m) vozovky do hl. max. 0,60m (pod vozovkou) =" 32,40</t>
  </si>
  <si>
    <t>77</t>
  </si>
  <si>
    <t>997221875</t>
  </si>
  <si>
    <t>Poplatek za předání recyklačnímu zařízení stavebního odpadu asfaltového bez obsahu dehtu kód odpadu 17 03 02</t>
  </si>
  <si>
    <t>-332345065</t>
  </si>
  <si>
    <t>"suť z odstranění krytových a podkladních vrtev vozovky =" 15,168</t>
  </si>
  <si>
    <t>998</t>
  </si>
  <si>
    <t>Přesun hmot</t>
  </si>
  <si>
    <t>78</t>
  </si>
  <si>
    <t>998223011</t>
  </si>
  <si>
    <t>Přesun hmot pro pozemní komunikace s krytem dlážděným</t>
  </si>
  <si>
    <t>-1557832987</t>
  </si>
  <si>
    <t>SO 101.2 - Směr Nový Jičín</t>
  </si>
  <si>
    <t>-161193217</t>
  </si>
  <si>
    <t>"rozebrání dlažby pro předládění =" 128,0</t>
  </si>
  <si>
    <t>113107163</t>
  </si>
  <si>
    <t>Odstranění podkladu z kameniva drceného tl přes 200 do 300 mm strojně pl přes 50 do 200 m2</t>
  </si>
  <si>
    <t>1539647833</t>
  </si>
  <si>
    <t>"odstranění podkladní vrstvy pod rozebranou dlažbou v tl. 250 mm + lože 50 mm =" 128,0</t>
  </si>
  <si>
    <t>25606386</t>
  </si>
  <si>
    <t>"v místě přechodu a v místě nové polohy nástupiště =" 28,0</t>
  </si>
  <si>
    <t>113201111</t>
  </si>
  <si>
    <t>Vytrhání obrub chodníkových ležatých</t>
  </si>
  <si>
    <t>-328227533</t>
  </si>
  <si>
    <t>"vybourání přídlažby, očištění pro zpětné uložení - předpoklad 75 % =" 28,0</t>
  </si>
  <si>
    <t>803053795</t>
  </si>
  <si>
    <t>"zhutnění podkladu po odstranění stáv.vrstev =" 128,0</t>
  </si>
  <si>
    <t>1275001602</t>
  </si>
  <si>
    <t>"podkladní vrstva ze ŠD 0/32 mni.tl. 250 mm =" 128,0</t>
  </si>
  <si>
    <t>596211112</t>
  </si>
  <si>
    <t>Kladení zámkové dlažby komunikací pro pěší ručně tl 60 mm skupiny A pl přes 100 do 300 m2</t>
  </si>
  <si>
    <t>1241768902</t>
  </si>
  <si>
    <t>předláždění chodníku, využití očištěné dlažby s doplněním nové reliéfní a konstrastní dlažby</t>
  </si>
  <si>
    <t>"původní šedá - využití cca 90% =" 0,90*128,0</t>
  </si>
  <si>
    <t>"doplnění novou šedou dlažbou 10/20 =" 0,10*128,0 - 4,50 - 4,50</t>
  </si>
  <si>
    <t>"nová reliéfní červená - signální a varovný pás =" 4,50</t>
  </si>
  <si>
    <t>"nová kontrastní podél hrany AZ =" 4,50</t>
  </si>
  <si>
    <t>642858384</t>
  </si>
  <si>
    <t>"spotřeba =" 1,03*3,80</t>
  </si>
  <si>
    <t>dlažba pro nevidomé betonová 200x100mm tl 80mm barevná</t>
  </si>
  <si>
    <t>1821825252</t>
  </si>
  <si>
    <t>"spotřeba =" 1,03*4,50</t>
  </si>
  <si>
    <t>1295655642</t>
  </si>
  <si>
    <t>-1167692039</t>
  </si>
  <si>
    <t>4,5+4,5</t>
  </si>
  <si>
    <t>8991332R1</t>
  </si>
  <si>
    <t>Výměna (výšková úprava) vtokové mříže uliční vpusti s použitím betonových vyrovnávacích prvků - na obrubníkovou vpust</t>
  </si>
  <si>
    <t>-1273203798</t>
  </si>
  <si>
    <t>úprava stávající UV na OV</t>
  </si>
  <si>
    <t>"rekonstrukce horní části OV (nové vyrovnávací a roznášecí prstence, nový rám/poklop) =" 1</t>
  </si>
  <si>
    <t>8991332R</t>
  </si>
  <si>
    <t>Výměna (výšková úprava) vtokové mříže uliční vpusti s použitím betonových vyrovnávacích prvků - na žlab</t>
  </si>
  <si>
    <t>-257056626</t>
  </si>
  <si>
    <t>úprava stávající UV na krytý žlab D200 s polymerbetonovou mříží</t>
  </si>
  <si>
    <t>"rekonstrukce vpusti na žlab vč. obnovy vozovky zadlážděním do bet. lože - bet. přídlažba š. 0,25m tl. 0,10m (1,0m2) =" 1</t>
  </si>
  <si>
    <t>886920891</t>
  </si>
  <si>
    <t>-1652118945</t>
  </si>
  <si>
    <t>1265157332</t>
  </si>
  <si>
    <t>1721489737</t>
  </si>
  <si>
    <t>-1040847705</t>
  </si>
  <si>
    <t>941092316</t>
  </si>
  <si>
    <t>1151788806</t>
  </si>
  <si>
    <t xml:space="preserve">"zpětná pokládka bet. přídlažby do bet. lože C20/25 XF3 (využití 75% původní vybourané délky) =" 28,0 </t>
  </si>
  <si>
    <t>2101842608</t>
  </si>
  <si>
    <t>"spotřeba =" 0,25*28,0*1,01</t>
  </si>
  <si>
    <t>-871319152</t>
  </si>
  <si>
    <t>1332972459</t>
  </si>
  <si>
    <t>795212022</t>
  </si>
  <si>
    <t>"nový silniční bet. obrubník do bet. lože XF3 v. 0,12m 150x250x1000 do betonu C20/25 vč.opěry =" 3,0</t>
  </si>
  <si>
    <t>"nový silniční bet. obrubník do bet. lože XF3 rampové v. 0,02m - 0,12m 150/250x1000 do betonu C20/25 vč.opěry  =" 2,0</t>
  </si>
  <si>
    <t>-406313174</t>
  </si>
  <si>
    <t>306483108</t>
  </si>
  <si>
    <t>895628341</t>
  </si>
  <si>
    <t>"spotřeba =" 1,01*2,0</t>
  </si>
  <si>
    <t>1029595221</t>
  </si>
  <si>
    <t>"nový obrubník OP6 v. 0,16m do bet. lože XF3 =" 19,0</t>
  </si>
  <si>
    <t>1537809715</t>
  </si>
  <si>
    <t>"spotřeba =" 1,01*19,0</t>
  </si>
  <si>
    <t>-1959153399</t>
  </si>
  <si>
    <t>"separační geotextilie na zemní pláni =" 128,0</t>
  </si>
  <si>
    <t>-878345378</t>
  </si>
  <si>
    <t>"těsnící asf. zálivka spáry mezi bet. přídlažbou a vozovkou =" 28,0</t>
  </si>
  <si>
    <t>-1587509833</t>
  </si>
  <si>
    <t>-1291813063</t>
  </si>
  <si>
    <t>"demontáž a odvoz na místo dočasného uskladnění, včetně vybourání základu, odvozu a likvidace suti ze základu =" 1</t>
  </si>
  <si>
    <t>-1715864250</t>
  </si>
  <si>
    <t>"demontáž sloupku s označníkem, odvoz na místo dočasného uskladnění včetně vybourání základu, odvozu a likvidace suti ze základu =" 1</t>
  </si>
  <si>
    <t>979054442</t>
  </si>
  <si>
    <t>Očištění vybouraných z desek nebo dlaždic s původním spárováním z MC</t>
  </si>
  <si>
    <t>-1923656201</t>
  </si>
  <si>
    <t>"očištění vybourané přídlažby 75% ke zpětnému použití =" 0,25*28,0*0,75</t>
  </si>
  <si>
    <t>905212631</t>
  </si>
  <si>
    <t>"očištění rozebrané zámkové dlažby pro zpětné použití (cca 90%) =" 0,90*128,0</t>
  </si>
  <si>
    <t>-291298880</t>
  </si>
  <si>
    <t>"odvoz suti z odstranění podkladní vrstvy+lože dlažby =" 0,440*128,0</t>
  </si>
  <si>
    <t>-2094330981</t>
  </si>
  <si>
    <t>"odvoz suti z odstranění podkladní vrstvy+lože dlažby =" (15-1)*46,933</t>
  </si>
  <si>
    <t>-52845922</t>
  </si>
  <si>
    <t>"odvoz suti z vybourání přídlažby (25% poškozených) =" 0,230*28,0*0,25</t>
  </si>
  <si>
    <t>"odvoz suti z vybourání přídlažby - pouze lože =" 0,180*28,0*0,75</t>
  </si>
  <si>
    <t>"odvoz suti z rozebrání dlažby (10% poškozených) =" 0,260*128,0*0,10</t>
  </si>
  <si>
    <t>"odvoz rozerabrané dlažby na dočasné místo uložení =" 0,90*128,0*0,180</t>
  </si>
  <si>
    <t>"dovoz rozerabrané dlažby z dočasného místa uložení =" 20,736</t>
  </si>
  <si>
    <t>1248900563</t>
  </si>
  <si>
    <t>"odvoz suti z vybourání přídlažby (25% poškozených) =" (15-1)*1,610</t>
  </si>
  <si>
    <t>"odvoz suti z vybourání přídlažby - pouze lože =" (15-1)*3,780</t>
  </si>
  <si>
    <t>"odvoz suti z rozebrání dlažby (10% poškozených) =" (15-1)*3,328</t>
  </si>
  <si>
    <t>"odvoz rozerabrané dlažby na dočasné místo uložení =" (7-1)*20,736</t>
  </si>
  <si>
    <t>"dovoz rozerabrané dlažby z dočasného místa uložení =" (7-1)*20,736</t>
  </si>
  <si>
    <t>-721774367</t>
  </si>
  <si>
    <t>"odvoz suti z vybourané obruby vč.lože =" 0,205*28,0</t>
  </si>
  <si>
    <t>1605219679</t>
  </si>
  <si>
    <t>"odvoz suti z vybourané obruby vč.lože =" (15-1)*5,740</t>
  </si>
  <si>
    <t>1274246059</t>
  </si>
  <si>
    <t>"naložení rozebrané dlažby pro odvoz na dočasné místo uložení =" 0,90*128,0*0,180</t>
  </si>
  <si>
    <t>"naložení rozebrané dlažby pro dovoz z dočasného místa uložení =" 20,736</t>
  </si>
  <si>
    <t>-1331273535</t>
  </si>
  <si>
    <t>"uložení suti z vybourané obruby vč.lože =" 5,740</t>
  </si>
  <si>
    <t>"uložení suti z vybourání přídlažby (25% poškozených) =" 1,610</t>
  </si>
  <si>
    <t>"uložení suti z vybourání přídlažby - pouze lože =" 3,780</t>
  </si>
  <si>
    <t>"uložení suti z rozebrání dlažby (10% poškozených) =" 3,328</t>
  </si>
  <si>
    <t>1487971872</t>
  </si>
  <si>
    <t>"uložení suti z odstranění podkladní vrstvy+lože dlažby =" 46,933</t>
  </si>
  <si>
    <t>-800521355</t>
  </si>
  <si>
    <t>SO 401 - Veřejné osvětlení</t>
  </si>
  <si>
    <t>Stanislav Gajzler</t>
  </si>
  <si>
    <t>D1 - Montážní materiál a práce</t>
  </si>
  <si>
    <t xml:space="preserve">    D2 - Venkovní osvětlení - svítidla, stožáry a podružný materiál</t>
  </si>
  <si>
    <t xml:space="preserve">    D3 - VO - zemní práce a materiál</t>
  </si>
  <si>
    <t xml:space="preserve">    D5 - Demontáže stávajících svítidel</t>
  </si>
  <si>
    <t>D6 - HZS</t>
  </si>
  <si>
    <t>D1</t>
  </si>
  <si>
    <t>Montážní materiál a práce</t>
  </si>
  <si>
    <t>D2</t>
  </si>
  <si>
    <t>Venkovní osvětlení - svítidla, stožáry a podružný materiál</t>
  </si>
  <si>
    <t>Pol1</t>
  </si>
  <si>
    <t>Svítidlo typu E - MODUS NOD8000KC5AS</t>
  </si>
  <si>
    <t>ks</t>
  </si>
  <si>
    <t>Pol2</t>
  </si>
  <si>
    <t>Svítidlo typu F - MODUS NODNS070KC4W</t>
  </si>
  <si>
    <t>Pol3</t>
  </si>
  <si>
    <t>Stožár typu JB 9 - stožár silniční třístupňový H=7200</t>
  </si>
  <si>
    <t>barevné provedení sloupu RAL 2004 oranžová</t>
  </si>
  <si>
    <t>Pol4</t>
  </si>
  <si>
    <t>Stožár typu JBUD 8 - stožár silniční třístupňový H=8000</t>
  </si>
  <si>
    <t>Pol5</t>
  </si>
  <si>
    <t>CYKY-J 5x1,5</t>
  </si>
  <si>
    <t>Pol6</t>
  </si>
  <si>
    <t>Výložník rovný třmenový UD 1000</t>
  </si>
  <si>
    <t>barevné provedení výložníku RAL 2004 oranžová</t>
  </si>
  <si>
    <t>Pol7</t>
  </si>
  <si>
    <t>Výložník rovný třmenový UD 1500</t>
  </si>
  <si>
    <t>Pol8</t>
  </si>
  <si>
    <t>STOŽÁROVÁ VÝZBROJ SV 6.16.4</t>
  </si>
  <si>
    <t>Pol9</t>
  </si>
  <si>
    <t>Podružný instalační a spojovací materiál a práce</t>
  </si>
  <si>
    <t>kpl</t>
  </si>
  <si>
    <t>D3</t>
  </si>
  <si>
    <t>VO - zemní práce a materiál</t>
  </si>
  <si>
    <t>Pol 26</t>
  </si>
  <si>
    <t>Protlak DN 125 mm</t>
  </si>
  <si>
    <t>-316708449</t>
  </si>
  <si>
    <t>včetně startovací a koncové jámy a všech nutných souvisejících prací</t>
  </si>
  <si>
    <t>"protlak DN 125 =" 9,25</t>
  </si>
  <si>
    <t>Pol10</t>
  </si>
  <si>
    <t>Zřízení kabelového lože prosáté zeminy, bez zakrytí, šíře do 65cm,tloušťka 5cm</t>
  </si>
  <si>
    <t>Pol27</t>
  </si>
  <si>
    <t>Hloubení kabelové rýhy - Zemina tř. 4, šíře 300mm, hloubka 850mm</t>
  </si>
  <si>
    <t>-511557191</t>
  </si>
  <si>
    <t>Pol11</t>
  </si>
  <si>
    <t>Fólie výstražná z PVC do šířky 33 cm</t>
  </si>
  <si>
    <t>Pol28</t>
  </si>
  <si>
    <t>Zához kabelové rýhy - Zemina tř. 4, šíře 300mm, hloubka 800mm</t>
  </si>
  <si>
    <t>-593943988</t>
  </si>
  <si>
    <t>Pol12</t>
  </si>
  <si>
    <t>FeZn30x4 (0,95 kg/m), pevně</t>
  </si>
  <si>
    <t>Pol13</t>
  </si>
  <si>
    <t>CYKY-J 4x16 mm2 , pevně</t>
  </si>
  <si>
    <t>Pol14</t>
  </si>
  <si>
    <t>FeZn-D10 (0,62kg/m), pevně</t>
  </si>
  <si>
    <t>Pol15</t>
  </si>
  <si>
    <t>Chránička HDPE ohebná KF DN50/41</t>
  </si>
  <si>
    <t>Pol16</t>
  </si>
  <si>
    <t>Svorka zemnící křížová kulatina/kulatina (pro FeZn DN10)</t>
  </si>
  <si>
    <t>Pol29</t>
  </si>
  <si>
    <t>PPV 6,00% z montáže: materiál + práce</t>
  </si>
  <si>
    <t>%</t>
  </si>
  <si>
    <t>-999229795</t>
  </si>
  <si>
    <t>D5</t>
  </si>
  <si>
    <t>Demontáže stávajících svítidel</t>
  </si>
  <si>
    <t>Pol17</t>
  </si>
  <si>
    <t>Demontáž stávajícího výložníku a svítidla výšky do 8 metrů, včetně demontáže svítidla</t>
  </si>
  <si>
    <t>Pol18</t>
  </si>
  <si>
    <t>Antikorozní ochrana prvků VO, nátěry dle specifikace, značení a číslování sloupů</t>
  </si>
  <si>
    <t>Pol19</t>
  </si>
  <si>
    <t>Podružný materiál</t>
  </si>
  <si>
    <t>D6</t>
  </si>
  <si>
    <t>HZS</t>
  </si>
  <si>
    <t>Pol20</t>
  </si>
  <si>
    <t>Zabezpečení pracoviště (na počátku a v průběhu prací)</t>
  </si>
  <si>
    <t>hod</t>
  </si>
  <si>
    <t>Pol21</t>
  </si>
  <si>
    <t>Koordinace postupu prací, ostatní inženýrská činnost, přesné zaměření pozic stožárů</t>
  </si>
  <si>
    <t>Pol22</t>
  </si>
  <si>
    <t>Revizní technik, vypracování revizní zprávy</t>
  </si>
  <si>
    <t>Pol23</t>
  </si>
  <si>
    <t>Spolupráce s revizním technikem</t>
  </si>
  <si>
    <t>Pol24</t>
  </si>
  <si>
    <t>Pol25</t>
  </si>
  <si>
    <t>Mechanizmy, plošiny, lešení - pronájem techniky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</si>
</sst>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8" formatCode="dd\.mm\.yyyy"/>
    <numFmt numFmtId="169" formatCode="#,##0.00%"/>
    <numFmt numFmtId="170" formatCode="#,##0.000"/>
    <numFmt numFmtId="171" formatCode="#,##0.00000"/>
  </numFmts>
  <fonts count="39">
    <font>
      <sz val="8"/>
      <name val="Arial CE"/>
      <charset val="134"/>
    </font>
    <font>
      <sz val="12"/>
      <color rgb="FF003366"/>
      <name val="Arial CE"/>
      <charset val="134"/>
    </font>
    <font>
      <sz val="10"/>
      <color rgb="FF003366"/>
      <name val="Arial CE"/>
      <charset val="134"/>
    </font>
    <font>
      <sz val="8"/>
      <color rgb="FF003366"/>
      <name val="Arial CE"/>
      <charset val="134"/>
    </font>
    <font>
      <sz val="8"/>
      <color rgb="FF800080"/>
      <name val="Arial CE"/>
      <charset val="134"/>
    </font>
    <font>
      <sz val="8"/>
      <color rgb="FF505050"/>
      <name val="Arial CE"/>
      <charset val="134"/>
    </font>
    <font>
      <sz val="8"/>
      <color rgb="FFFF0000"/>
      <name val="Arial CE"/>
      <charset val="134"/>
    </font>
    <font>
      <b/>
      <sz val="14"/>
      <name val="Arial CE"/>
      <charset val="134"/>
    </font>
    <font>
      <sz val="10"/>
      <color rgb="FF969696"/>
      <name val="Arial CE"/>
      <charset val="134"/>
    </font>
    <font>
      <b/>
      <sz val="11"/>
      <name val="Arial CE"/>
      <charset val="134"/>
    </font>
    <font>
      <sz val="10"/>
      <name val="Arial CE"/>
      <charset val="134"/>
    </font>
    <font>
      <b/>
      <sz val="10"/>
      <name val="Arial CE"/>
      <charset val="134"/>
    </font>
    <font>
      <sz val="8"/>
      <color rgb="FF969696"/>
      <name val="Arial CE"/>
      <charset val="134"/>
    </font>
    <font>
      <b/>
      <sz val="12"/>
      <name val="Arial CE"/>
      <charset val="134"/>
    </font>
    <font>
      <b/>
      <sz val="10"/>
      <color rgb="FF464646"/>
      <name val="Arial CE"/>
      <charset val="134"/>
    </font>
    <font>
      <sz val="8"/>
      <color rgb="FF3366FF"/>
      <name val="Arial CE"/>
      <charset val="134"/>
    </font>
    <font>
      <sz val="10"/>
      <color rgb="FF3366FF"/>
      <name val="Arial CE"/>
      <charset val="134"/>
    </font>
    <font>
      <b/>
      <sz val="12"/>
      <color rgb="FF960000"/>
      <name val="Arial CE"/>
      <charset val="134"/>
    </font>
    <font>
      <sz val="9"/>
      <name val="Arial CE"/>
      <charset val="134"/>
    </font>
    <font>
      <b/>
      <sz val="12"/>
      <color rgb="FF800000"/>
      <name val="Arial CE"/>
      <charset val="134"/>
    </font>
    <font>
      <sz val="8"/>
      <color rgb="FF7030A0"/>
      <name val="Arial CE"/>
      <charset val="134"/>
    </font>
    <font>
      <sz val="9"/>
      <color rgb="FF969696"/>
      <name val="Arial CE"/>
      <charset val="134"/>
    </font>
    <font>
      <sz val="8"/>
      <color rgb="FF960000"/>
      <name val="Arial CE"/>
      <charset val="134"/>
    </font>
    <font>
      <b/>
      <sz val="8"/>
      <name val="Arial CE"/>
      <charset val="134"/>
    </font>
    <font>
      <sz val="7"/>
      <color rgb="FF969696"/>
      <name val="Arial CE"/>
      <charset val="134"/>
    </font>
    <font>
      <sz val="8"/>
      <color rgb="FF0000A8"/>
      <name val="Arial CE"/>
      <charset val="134"/>
    </font>
    <font>
      <i/>
      <sz val="9"/>
      <color rgb="FF0000FF"/>
      <name val="Arial CE"/>
      <charset val="134"/>
    </font>
    <font>
      <i/>
      <sz val="8"/>
      <color rgb="FF0000FF"/>
      <name val="Arial CE"/>
      <charset val="134"/>
    </font>
    <font>
      <i/>
      <sz val="7"/>
      <color rgb="FF969696"/>
      <name val="Arial CE"/>
      <charset val="134"/>
    </font>
    <font>
      <sz val="11"/>
      <name val="Arial CE"/>
      <charset val="134"/>
    </font>
    <font>
      <sz val="8"/>
      <color rgb="FFFFFFFF"/>
      <name val="Arial CE"/>
      <charset val="134"/>
    </font>
    <font>
      <b/>
      <sz val="10"/>
      <color rgb="FF969696"/>
      <name val="Arial CE"/>
      <charset val="134"/>
    </font>
    <font>
      <sz val="18"/>
      <color theme="10"/>
      <name val="Wingdings 2"/>
      <charset val="134"/>
    </font>
    <font>
      <b/>
      <sz val="11"/>
      <color rgb="FF003366"/>
      <name val="Arial CE"/>
      <charset val="134"/>
    </font>
    <font>
      <sz val="11"/>
      <color rgb="FF003366"/>
      <name val="Arial CE"/>
      <charset val="134"/>
    </font>
    <font>
      <sz val="12"/>
      <color rgb="FF969696"/>
      <name val="Arial CE"/>
      <charset val="134"/>
    </font>
    <font>
      <sz val="11"/>
      <color rgb="FF969696"/>
      <name val="Arial CE"/>
      <charset val="134"/>
    </font>
    <font>
      <sz val="12"/>
      <name val="Arial CE"/>
      <charset val="134"/>
    </font>
    <font>
      <u/>
      <sz val="11"/>
      <color theme="10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2D2D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vertical="center"/>
    </xf>
    <xf numFmtId="0" fontId="0" fillId="0" borderId="0" xfId="0" applyProtection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3" xfId="0" applyFont="1" applyBorder="1" applyAlignment="1" applyProtection="1">
      <alignment vertical="center"/>
      <protection locked="0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0" fillId="0" borderId="17" xfId="0" applyFont="1" applyBorder="1" applyAlignment="1">
      <alignment vertical="center"/>
    </xf>
    <xf numFmtId="0" fontId="0" fillId="0" borderId="4" xfId="0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  <protection locked="0"/>
    </xf>
    <xf numFmtId="0" fontId="21" fillId="0" borderId="16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4" borderId="0" xfId="0" applyFont="1" applyFill="1" applyAlignment="1">
      <alignment horizontal="left" vertical="center"/>
    </xf>
    <xf numFmtId="0" fontId="0" fillId="4" borderId="0" xfId="0" applyFill="1"/>
    <xf numFmtId="0" fontId="0" fillId="0" borderId="7" xfId="0" applyBorder="1"/>
    <xf numFmtId="0" fontId="11" fillId="0" borderId="8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0" fillId="5" borderId="0" xfId="0" applyFont="1" applyFill="1" applyAlignment="1">
      <alignment vertical="center"/>
    </xf>
    <xf numFmtId="0" fontId="13" fillId="5" borderId="5" xfId="0" applyFont="1" applyFill="1" applyBorder="1" applyAlignment="1">
      <alignment horizontal="left" vertical="center"/>
    </xf>
    <xf numFmtId="0" fontId="0" fillId="5" borderId="6" xfId="0" applyFont="1" applyFill="1" applyBorder="1" applyAlignment="1">
      <alignment vertical="center"/>
    </xf>
    <xf numFmtId="0" fontId="13" fillId="5" borderId="6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32" fillId="0" borderId="0" xfId="1" applyFont="1" applyAlignment="1">
      <alignment horizontal="center" vertical="center"/>
    </xf>
    <xf numFmtId="0" fontId="29" fillId="0" borderId="3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35" fillId="0" borderId="18" xfId="0" applyNumberFormat="1" applyFont="1" applyBorder="1" applyAlignment="1">
      <alignment vertical="center"/>
    </xf>
    <xf numFmtId="4" fontId="35" fillId="0" borderId="0" xfId="0" applyNumberFormat="1" applyFont="1" applyBorder="1" applyAlignment="1">
      <alignment vertical="center"/>
    </xf>
    <xf numFmtId="171" fontId="35" fillId="0" borderId="0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4" fontId="36" fillId="0" borderId="18" xfId="0" applyNumberFormat="1" applyFont="1" applyBorder="1" applyAlignment="1">
      <alignment vertical="center"/>
    </xf>
    <xf numFmtId="4" fontId="36" fillId="0" borderId="0" xfId="0" applyNumberFormat="1" applyFont="1" applyBorder="1" applyAlignment="1">
      <alignment vertical="center"/>
    </xf>
    <xf numFmtId="171" fontId="36" fillId="0" borderId="0" xfId="0" applyNumberFormat="1" applyFont="1" applyBorder="1" applyAlignment="1">
      <alignment vertical="center"/>
    </xf>
    <xf numFmtId="4" fontId="36" fillId="0" borderId="21" xfId="0" applyNumberFormat="1" applyFont="1" applyBorder="1" applyAlignment="1">
      <alignment vertical="center"/>
    </xf>
    <xf numFmtId="4" fontId="36" fillId="0" borderId="12" xfId="0" applyNumberFormat="1" applyFont="1" applyBorder="1" applyAlignment="1">
      <alignment vertical="center"/>
    </xf>
    <xf numFmtId="171" fontId="36" fillId="0" borderId="12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9" xfId="0" applyFont="1" applyBorder="1" applyAlignment="1">
      <alignment vertical="center"/>
    </xf>
    <xf numFmtId="4" fontId="35" fillId="0" borderId="20" xfId="0" applyNumberFormat="1" applyFont="1" applyBorder="1" applyAlignment="1">
      <alignment vertical="center"/>
    </xf>
    <xf numFmtId="4" fontId="36" fillId="0" borderId="20" xfId="0" applyNumberFormat="1" applyFont="1" applyBorder="1" applyAlignment="1">
      <alignment vertical="center"/>
    </xf>
    <xf numFmtId="4" fontId="36" fillId="0" borderId="22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0" fillId="0" borderId="0" xfId="0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4" fontId="11" fillId="0" borderId="8" xfId="0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16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4" fontId="31" fillId="0" borderId="0" xfId="0" applyNumberFormat="1" applyFont="1" applyAlignment="1">
      <alignment vertical="center"/>
    </xf>
    <xf numFmtId="0" fontId="13" fillId="5" borderId="6" xfId="0" applyFont="1" applyFill="1" applyBorder="1" applyAlignment="1">
      <alignment horizontal="left" vertical="center"/>
    </xf>
    <xf numFmtId="0" fontId="0" fillId="5" borderId="6" xfId="0" applyFont="1" applyFill="1" applyBorder="1" applyAlignment="1">
      <alignment vertical="center"/>
    </xf>
    <xf numFmtId="4" fontId="13" fillId="5" borderId="6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168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right" vertical="center"/>
    </xf>
    <xf numFmtId="0" fontId="18" fillId="2" borderId="9" xfId="0" applyFont="1" applyFill="1" applyBorder="1" applyAlignment="1">
      <alignment horizontal="left" vertical="center"/>
    </xf>
    <xf numFmtId="4" fontId="17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 wrapText="1"/>
    </xf>
    <xf numFmtId="4" fontId="34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17" xfId="0" applyFont="1" applyBorder="1" applyAlignment="1">
      <alignment horizontal="center" vertical="center"/>
    </xf>
    <xf numFmtId="0" fontId="35" fillId="0" borderId="4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0" fillId="0" borderId="0" xfId="0" applyProtection="1">
      <protection locked="0"/>
    </xf>
    <xf numFmtId="0" fontId="15" fillId="3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168" fontId="10" fillId="0" borderId="0" xfId="0" applyNumberFormat="1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4" fontId="17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169" fontId="8" fillId="0" borderId="0" xfId="0" applyNumberFormat="1" applyFont="1" applyAlignment="1" applyProtection="1">
      <alignment horizontal="right" vertical="center"/>
      <protection locked="0"/>
    </xf>
    <xf numFmtId="0" fontId="0" fillId="2" borderId="0" xfId="0" applyFont="1" applyFill="1" applyAlignment="1" applyProtection="1">
      <alignment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0" fillId="2" borderId="6" xfId="0" applyFont="1" applyFill="1" applyBorder="1" applyAlignment="1" applyProtection="1">
      <alignment vertical="center"/>
      <protection locked="0"/>
    </xf>
    <xf numFmtId="0" fontId="13" fillId="2" borderId="6" xfId="0" applyFont="1" applyFill="1" applyBorder="1" applyAlignment="1" applyProtection="1">
      <alignment horizontal="right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4" fontId="13" fillId="2" borderId="6" xfId="0" applyNumberFormat="1" applyFont="1" applyFill="1" applyBorder="1" applyAlignment="1" applyProtection="1">
      <alignment vertical="center"/>
      <protection locked="0"/>
    </xf>
    <xf numFmtId="0" fontId="0" fillId="2" borderId="9" xfId="0" applyFont="1" applyFill="1" applyBorder="1" applyAlignment="1" applyProtection="1">
      <alignment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right" vertical="center"/>
      <protection locked="0"/>
    </xf>
    <xf numFmtId="0" fontId="0" fillId="0" borderId="7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8" fillId="2" borderId="0" xfId="0" applyFont="1" applyFill="1" applyAlignment="1" applyProtection="1">
      <alignment horizontal="left" vertical="center"/>
      <protection locked="0"/>
    </xf>
    <xf numFmtId="0" fontId="18" fillId="2" borderId="0" xfId="0" applyFont="1" applyFill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7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71" fontId="22" fillId="0" borderId="4" xfId="0" applyNumberFormat="1" applyFont="1" applyBorder="1" applyAlignment="1" applyProtection="1">
      <protection locked="0"/>
    </xf>
    <xf numFmtId="171" fontId="22" fillId="0" borderId="19" xfId="0" applyNumberFormat="1" applyFont="1" applyBorder="1" applyAlignment="1" applyProtection="1">
      <protection locked="0"/>
    </xf>
    <xf numFmtId="4" fontId="2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8" xfId="0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171" fontId="3" fillId="0" borderId="0" xfId="0" applyNumberFormat="1" applyFont="1" applyBorder="1" applyAlignment="1" applyProtection="1">
      <protection locked="0"/>
    </xf>
    <xf numFmtId="171" fontId="3" fillId="0" borderId="20" xfId="0" applyNumberFormat="1" applyFont="1" applyBorder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0" fontId="21" fillId="0" borderId="18" xfId="0" applyFont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171" fontId="21" fillId="0" borderId="0" xfId="0" applyNumberFormat="1" applyFont="1" applyBorder="1" applyAlignment="1" applyProtection="1">
      <alignment vertical="center"/>
      <protection locked="0"/>
    </xf>
    <xf numFmtId="171" fontId="21" fillId="0" borderId="20" xfId="0" applyNumberFormat="1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8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21" fillId="0" borderId="2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71" fontId="21" fillId="0" borderId="12" xfId="0" applyNumberFormat="1" applyFont="1" applyBorder="1" applyAlignment="1" applyProtection="1">
      <alignment vertical="center"/>
      <protection locked="0"/>
    </xf>
    <xf numFmtId="171" fontId="21" fillId="0" borderId="22" xfId="0" applyNumberFormat="1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168" fontId="10" fillId="0" borderId="0" xfId="0" applyNumberFormat="1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8" fillId="2" borderId="0" xfId="0" applyFont="1" applyFill="1" applyAlignment="1" applyProtection="1">
      <alignment horizontal="left" vertical="center"/>
    </xf>
    <xf numFmtId="0" fontId="0" fillId="2" borderId="0" xfId="0" applyFont="1" applyFill="1" applyAlignment="1" applyProtection="1">
      <alignment vertical="center"/>
    </xf>
    <xf numFmtId="0" fontId="18" fillId="2" borderId="0" xfId="0" applyFont="1" applyFill="1" applyAlignment="1" applyProtection="1">
      <alignment horizontal="right" vertical="center"/>
    </xf>
    <xf numFmtId="0" fontId="19" fillId="0" borderId="0" xfId="0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12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vertical="center"/>
    </xf>
    <xf numFmtId="4" fontId="1" fillId="0" borderId="12" xfId="0" applyNumberFormat="1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18" fillId="2" borderId="13" xfId="0" applyFont="1" applyFill="1" applyBorder="1" applyAlignment="1" applyProtection="1">
      <alignment horizontal="center" vertical="center" wrapText="1"/>
    </xf>
    <xf numFmtId="0" fontId="18" fillId="2" borderId="14" xfId="0" applyFont="1" applyFill="1" applyBorder="1" applyAlignment="1" applyProtection="1">
      <alignment horizontal="center" vertical="center" wrapText="1"/>
    </xf>
    <xf numFmtId="0" fontId="18" fillId="2" borderId="16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center"/>
    </xf>
    <xf numFmtId="4" fontId="17" fillId="0" borderId="0" xfId="0" applyNumberFormat="1" applyFont="1" applyAlignment="1" applyProtection="1"/>
    <xf numFmtId="0" fontId="3" fillId="0" borderId="3" xfId="0" applyFont="1" applyBorder="1" applyAlignment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4" fontId="1" fillId="0" borderId="0" xfId="0" applyNumberFormat="1" applyFont="1" applyAlignment="1" applyProtection="1"/>
    <xf numFmtId="0" fontId="18" fillId="0" borderId="15" xfId="0" applyFont="1" applyBorder="1" applyAlignment="1" applyProtection="1">
      <alignment horizontal="center" vertical="center"/>
    </xf>
    <xf numFmtId="49" fontId="18" fillId="0" borderId="15" xfId="0" applyNumberFormat="1" applyFont="1" applyBorder="1" applyAlignment="1" applyProtection="1">
      <alignment horizontal="left" vertical="center" wrapText="1"/>
    </xf>
    <xf numFmtId="0" fontId="18" fillId="0" borderId="15" xfId="0" applyFont="1" applyBorder="1" applyAlignment="1" applyProtection="1">
      <alignment horizontal="left" vertical="center" wrapText="1"/>
    </xf>
    <xf numFmtId="0" fontId="18" fillId="0" borderId="15" xfId="0" applyFont="1" applyBorder="1" applyAlignment="1" applyProtection="1">
      <alignment horizontal="center" vertical="center" wrapText="1"/>
    </xf>
    <xf numFmtId="170" fontId="18" fillId="0" borderId="15" xfId="0" applyNumberFormat="1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8" fillId="0" borderId="0" xfId="0" applyFont="1" applyAlignment="1" applyProtection="1">
      <alignment vertical="center" wrapText="1"/>
    </xf>
    <xf numFmtId="4" fontId="18" fillId="0" borderId="15" xfId="0" applyNumberFormat="1" applyFont="1" applyBorder="1" applyAlignment="1" applyProtection="1">
      <alignment vertical="center"/>
    </xf>
    <xf numFmtId="4" fontId="18" fillId="6" borderId="15" xfId="0" applyNumberFormat="1" applyFont="1" applyFill="1" applyBorder="1" applyAlignment="1" applyProtection="1">
      <alignment vertical="center"/>
      <protection locked="0"/>
    </xf>
    <xf numFmtId="0" fontId="0" fillId="7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27" fillId="0" borderId="3" xfId="0" applyFont="1" applyBorder="1" applyAlignment="1" applyProtection="1">
      <alignment vertical="center"/>
      <protection locked="0"/>
    </xf>
    <xf numFmtId="0" fontId="26" fillId="0" borderId="18" xfId="0" applyFont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5" fillId="0" borderId="3" xfId="0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5" fillId="0" borderId="18" xfId="0" applyFont="1" applyBorder="1" applyAlignment="1" applyProtection="1">
      <alignment vertical="center"/>
      <protection locked="0"/>
    </xf>
    <xf numFmtId="0" fontId="25" fillId="0" borderId="0" xfId="0" applyFont="1" applyBorder="1" applyAlignment="1" applyProtection="1">
      <alignment vertical="center"/>
      <protection locked="0"/>
    </xf>
    <xf numFmtId="0" fontId="25" fillId="0" borderId="20" xfId="0" applyFont="1" applyBorder="1" applyAlignment="1" applyProtection="1">
      <alignment vertical="center"/>
      <protection locked="0"/>
    </xf>
    <xf numFmtId="4" fontId="26" fillId="6" borderId="15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vertical="center"/>
    </xf>
    <xf numFmtId="4" fontId="2" fillId="0" borderId="12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horizontal="left"/>
    </xf>
    <xf numFmtId="4" fontId="2" fillId="0" borderId="0" xfId="0" applyNumberFormat="1" applyFont="1" applyAlignment="1" applyProtection="1"/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wrapText="1"/>
    </xf>
    <xf numFmtId="170" fontId="5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170" fontId="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26" fillId="0" borderId="15" xfId="0" applyFont="1" applyBorder="1" applyAlignment="1" applyProtection="1">
      <alignment horizontal="center" vertical="center"/>
    </xf>
    <xf numFmtId="49" fontId="26" fillId="0" borderId="15" xfId="0" applyNumberFormat="1" applyFont="1" applyBorder="1" applyAlignment="1" applyProtection="1">
      <alignment horizontal="left" vertical="center" wrapText="1"/>
    </xf>
    <xf numFmtId="0" fontId="26" fillId="0" borderId="15" xfId="0" applyFont="1" applyBorder="1" applyAlignment="1" applyProtection="1">
      <alignment horizontal="left" vertical="center" wrapText="1"/>
    </xf>
    <xf numFmtId="0" fontId="26" fillId="0" borderId="15" xfId="0" applyFont="1" applyBorder="1" applyAlignment="1" applyProtection="1">
      <alignment horizontal="center" vertical="center" wrapText="1"/>
    </xf>
    <xf numFmtId="170" fontId="26" fillId="0" borderId="15" xfId="0" applyNumberFormat="1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 wrapText="1"/>
    </xf>
    <xf numFmtId="170" fontId="25" fillId="0" borderId="0" xfId="0" applyNumberFormat="1" applyFont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20" fillId="0" borderId="15" xfId="0" applyFont="1" applyBorder="1" applyAlignment="1" applyProtection="1">
      <alignment horizontal="left" vertical="top" wrapText="1"/>
    </xf>
    <xf numFmtId="0" fontId="20" fillId="0" borderId="15" xfId="0" applyFont="1" applyBorder="1" applyAlignment="1" applyProtection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142875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142875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142875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142875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142875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topLeftCell="A2" workbookViewId="0">
      <selection activeCell="AN13" sqref="AN13:AN14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39" t="s">
        <v>0</v>
      </c>
      <c r="AZ1" s="39" t="s">
        <v>1</v>
      </c>
      <c r="BA1" s="39" t="s">
        <v>2</v>
      </c>
      <c r="BB1" s="39" t="s">
        <v>1</v>
      </c>
      <c r="BT1" s="39" t="s">
        <v>3</v>
      </c>
      <c r="BU1" s="39" t="s">
        <v>3</v>
      </c>
      <c r="BV1" s="39" t="s">
        <v>4</v>
      </c>
    </row>
    <row r="2" spans="1:74" ht="36.950000000000003" customHeight="1">
      <c r="AR2" s="82" t="s">
        <v>5</v>
      </c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S2" s="18" t="s">
        <v>6</v>
      </c>
      <c r="BT2" s="18" t="s">
        <v>7</v>
      </c>
    </row>
    <row r="3" spans="1:74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BS3" s="18" t="s">
        <v>6</v>
      </c>
      <c r="BT3" s="18" t="s">
        <v>8</v>
      </c>
    </row>
    <row r="4" spans="1:74" ht="24.95" customHeight="1">
      <c r="B4" s="5"/>
      <c r="D4" s="6" t="s">
        <v>9</v>
      </c>
      <c r="AR4" s="5"/>
      <c r="AS4" s="51" t="s">
        <v>10</v>
      </c>
      <c r="BS4" s="18" t="s">
        <v>11</v>
      </c>
    </row>
    <row r="5" spans="1:74" ht="12" customHeight="1">
      <c r="B5" s="5"/>
      <c r="D5" s="40" t="s">
        <v>12</v>
      </c>
      <c r="K5" s="84" t="s">
        <v>13</v>
      </c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R5" s="5"/>
      <c r="BS5" s="18" t="s">
        <v>6</v>
      </c>
    </row>
    <row r="6" spans="1:74" ht="36.950000000000003" customHeight="1">
      <c r="B6" s="5"/>
      <c r="D6" s="41" t="s">
        <v>14</v>
      </c>
      <c r="K6" s="85" t="s">
        <v>15</v>
      </c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R6" s="5"/>
      <c r="BS6" s="18" t="s">
        <v>6</v>
      </c>
    </row>
    <row r="7" spans="1:74" ht="12" customHeight="1">
      <c r="B7" s="5"/>
      <c r="D7" s="7" t="s">
        <v>16</v>
      </c>
      <c r="K7" s="10" t="s">
        <v>1</v>
      </c>
      <c r="AK7" s="7" t="s">
        <v>17</v>
      </c>
      <c r="AN7" s="10" t="s">
        <v>1</v>
      </c>
      <c r="AR7" s="5"/>
      <c r="BS7" s="18" t="s">
        <v>6</v>
      </c>
    </row>
    <row r="8" spans="1:74" ht="12" customHeight="1">
      <c r="B8" s="5"/>
      <c r="D8" s="7" t="s">
        <v>18</v>
      </c>
      <c r="K8" s="10" t="s">
        <v>19</v>
      </c>
      <c r="AK8" s="7" t="s">
        <v>20</v>
      </c>
      <c r="AN8" s="10" t="s">
        <v>21</v>
      </c>
      <c r="AR8" s="5"/>
      <c r="BS8" s="18" t="s">
        <v>6</v>
      </c>
    </row>
    <row r="9" spans="1:74" ht="14.45" customHeight="1">
      <c r="B9" s="5"/>
      <c r="AR9" s="5"/>
      <c r="BS9" s="18" t="s">
        <v>6</v>
      </c>
    </row>
    <row r="10" spans="1:74" ht="12" customHeight="1">
      <c r="B10" s="5"/>
      <c r="D10" s="7" t="s">
        <v>22</v>
      </c>
      <c r="AK10" s="7" t="s">
        <v>23</v>
      </c>
      <c r="AN10" s="10" t="s">
        <v>24</v>
      </c>
      <c r="AR10" s="5"/>
      <c r="BS10" s="18" t="s">
        <v>6</v>
      </c>
    </row>
    <row r="11" spans="1:74" ht="18.600000000000001" customHeight="1">
      <c r="B11" s="5"/>
      <c r="E11" s="10" t="s">
        <v>25</v>
      </c>
      <c r="AK11" s="7" t="s">
        <v>26</v>
      </c>
      <c r="AN11" s="10" t="s">
        <v>27</v>
      </c>
      <c r="AR11" s="5"/>
      <c r="BS11" s="18" t="s">
        <v>6</v>
      </c>
    </row>
    <row r="12" spans="1:74" ht="6.95" customHeight="1">
      <c r="B12" s="5"/>
      <c r="AR12" s="5"/>
      <c r="BS12" s="18" t="s">
        <v>6</v>
      </c>
    </row>
    <row r="13" spans="1:74" ht="12" customHeight="1">
      <c r="B13" s="5"/>
      <c r="D13" s="7" t="s">
        <v>28</v>
      </c>
      <c r="AK13" s="7" t="s">
        <v>23</v>
      </c>
      <c r="AN13" s="42" t="s">
        <v>1</v>
      </c>
      <c r="AR13" s="5"/>
      <c r="BS13" s="18" t="s">
        <v>6</v>
      </c>
    </row>
    <row r="14" spans="1:74" ht="12.75">
      <c r="B14" s="5"/>
      <c r="E14" s="42" t="s">
        <v>29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AK14" s="7" t="s">
        <v>26</v>
      </c>
      <c r="AN14" s="42" t="s">
        <v>1</v>
      </c>
      <c r="AR14" s="5"/>
      <c r="BS14" s="18" t="s">
        <v>6</v>
      </c>
    </row>
    <row r="15" spans="1:74" ht="6.95" customHeight="1">
      <c r="B15" s="5"/>
      <c r="AR15" s="5"/>
      <c r="BS15" s="18" t="s">
        <v>3</v>
      </c>
    </row>
    <row r="16" spans="1:74" ht="12" customHeight="1">
      <c r="B16" s="5"/>
      <c r="D16" s="7" t="s">
        <v>30</v>
      </c>
      <c r="AK16" s="7" t="s">
        <v>23</v>
      </c>
      <c r="AN16" s="10" t="s">
        <v>31</v>
      </c>
      <c r="AR16" s="5"/>
      <c r="BS16" s="18" t="s">
        <v>3</v>
      </c>
    </row>
    <row r="17" spans="1:71" ht="18.600000000000001" customHeight="1">
      <c r="B17" s="5"/>
      <c r="E17" s="10" t="s">
        <v>32</v>
      </c>
      <c r="AK17" s="7" t="s">
        <v>26</v>
      </c>
      <c r="AN17" s="10" t="s">
        <v>33</v>
      </c>
      <c r="AR17" s="5"/>
      <c r="BS17" s="18" t="s">
        <v>34</v>
      </c>
    </row>
    <row r="18" spans="1:71" ht="6.95" customHeight="1">
      <c r="B18" s="5"/>
      <c r="AR18" s="5"/>
      <c r="BS18" s="18" t="s">
        <v>6</v>
      </c>
    </row>
    <row r="19" spans="1:71" ht="12" customHeight="1">
      <c r="B19" s="5"/>
      <c r="D19" s="7" t="s">
        <v>35</v>
      </c>
      <c r="AK19" s="7" t="s">
        <v>23</v>
      </c>
      <c r="AN19" s="10" t="s">
        <v>1</v>
      </c>
      <c r="AR19" s="5"/>
      <c r="BS19" s="18" t="s">
        <v>6</v>
      </c>
    </row>
    <row r="20" spans="1:71" ht="18.600000000000001" customHeight="1">
      <c r="B20" s="5"/>
      <c r="E20" s="10" t="s">
        <v>29</v>
      </c>
      <c r="AK20" s="7" t="s">
        <v>26</v>
      </c>
      <c r="AN20" s="10" t="s">
        <v>1</v>
      </c>
      <c r="AR20" s="5"/>
      <c r="BS20" s="18" t="s">
        <v>34</v>
      </c>
    </row>
    <row r="21" spans="1:71" ht="6.95" customHeight="1">
      <c r="B21" s="5"/>
      <c r="AR21" s="5"/>
    </row>
    <row r="22" spans="1:71" ht="12" customHeight="1">
      <c r="B22" s="5"/>
      <c r="D22" s="7" t="s">
        <v>36</v>
      </c>
      <c r="AR22" s="5"/>
    </row>
    <row r="23" spans="1:71" ht="16.5" customHeight="1">
      <c r="B23" s="5"/>
      <c r="E23" s="86" t="s">
        <v>1</v>
      </c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R23" s="5"/>
    </row>
    <row r="24" spans="1:71" ht="6.95" customHeight="1">
      <c r="B24" s="5"/>
      <c r="AR24" s="5"/>
    </row>
    <row r="25" spans="1:71" ht="6.95" customHeight="1">
      <c r="B25" s="5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R25" s="5"/>
    </row>
    <row r="26" spans="1:71" s="1" customFormat="1" ht="25.9" customHeight="1">
      <c r="A26" s="8"/>
      <c r="B26" s="9"/>
      <c r="C26" s="8"/>
      <c r="D26" s="45" t="s">
        <v>37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87">
        <f>ROUND(AG94,2)</f>
        <v>0</v>
      </c>
      <c r="AL26" s="88"/>
      <c r="AM26" s="88"/>
      <c r="AN26" s="88"/>
      <c r="AO26" s="88"/>
      <c r="AP26" s="8"/>
      <c r="AQ26" s="8"/>
      <c r="AR26" s="9"/>
      <c r="BE26" s="8"/>
    </row>
    <row r="27" spans="1:71" s="1" customFormat="1" ht="6.95" customHeight="1">
      <c r="A27" s="8"/>
      <c r="B27" s="9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9"/>
      <c r="BE27" s="8"/>
    </row>
    <row r="28" spans="1:71" s="1" customFormat="1" ht="12.75">
      <c r="A28" s="8"/>
      <c r="B28" s="9"/>
      <c r="C28" s="8"/>
      <c r="D28" s="8"/>
      <c r="E28" s="8"/>
      <c r="F28" s="8"/>
      <c r="G28" s="8"/>
      <c r="H28" s="8"/>
      <c r="I28" s="8"/>
      <c r="J28" s="8"/>
      <c r="K28" s="8"/>
      <c r="L28" s="89" t="s">
        <v>38</v>
      </c>
      <c r="M28" s="89"/>
      <c r="N28" s="89"/>
      <c r="O28" s="89"/>
      <c r="P28" s="89"/>
      <c r="Q28" s="8"/>
      <c r="R28" s="8"/>
      <c r="S28" s="8"/>
      <c r="T28" s="8"/>
      <c r="U28" s="8"/>
      <c r="V28" s="8"/>
      <c r="W28" s="89" t="s">
        <v>39</v>
      </c>
      <c r="X28" s="89"/>
      <c r="Y28" s="89"/>
      <c r="Z28" s="89"/>
      <c r="AA28" s="89"/>
      <c r="AB28" s="89"/>
      <c r="AC28" s="89"/>
      <c r="AD28" s="89"/>
      <c r="AE28" s="89"/>
      <c r="AF28" s="8"/>
      <c r="AG28" s="8"/>
      <c r="AH28" s="8"/>
      <c r="AI28" s="8"/>
      <c r="AJ28" s="8"/>
      <c r="AK28" s="89" t="s">
        <v>40</v>
      </c>
      <c r="AL28" s="89"/>
      <c r="AM28" s="89"/>
      <c r="AN28" s="89"/>
      <c r="AO28" s="89"/>
      <c r="AP28" s="8"/>
      <c r="AQ28" s="8"/>
      <c r="AR28" s="9"/>
      <c r="BE28" s="8"/>
    </row>
    <row r="29" spans="1:71" s="34" customFormat="1" ht="14.45" customHeight="1">
      <c r="B29" s="46"/>
      <c r="D29" s="7" t="s">
        <v>41</v>
      </c>
      <c r="F29" s="7" t="s">
        <v>42</v>
      </c>
      <c r="L29" s="90">
        <v>0.21</v>
      </c>
      <c r="M29" s="91"/>
      <c r="N29" s="91"/>
      <c r="O29" s="91"/>
      <c r="P29" s="91"/>
      <c r="W29" s="92">
        <f>ROUND(AZ94,2)</f>
        <v>0</v>
      </c>
      <c r="X29" s="91"/>
      <c r="Y29" s="91"/>
      <c r="Z29" s="91"/>
      <c r="AA29" s="91"/>
      <c r="AB29" s="91"/>
      <c r="AC29" s="91"/>
      <c r="AD29" s="91"/>
      <c r="AE29" s="91"/>
      <c r="AK29" s="92">
        <f>ROUND(AV94,2)</f>
        <v>0</v>
      </c>
      <c r="AL29" s="91"/>
      <c r="AM29" s="91"/>
      <c r="AN29" s="91"/>
      <c r="AO29" s="91"/>
      <c r="AR29" s="46"/>
    </row>
    <row r="30" spans="1:71" s="34" customFormat="1" ht="14.45" customHeight="1">
      <c r="B30" s="46"/>
      <c r="F30" s="7" t="s">
        <v>43</v>
      </c>
      <c r="L30" s="90">
        <v>0.12</v>
      </c>
      <c r="M30" s="91"/>
      <c r="N30" s="91"/>
      <c r="O30" s="91"/>
      <c r="P30" s="91"/>
      <c r="W30" s="92">
        <f>ROUND(BA94,2)</f>
        <v>0</v>
      </c>
      <c r="X30" s="91"/>
      <c r="Y30" s="91"/>
      <c r="Z30" s="91"/>
      <c r="AA30" s="91"/>
      <c r="AB30" s="91"/>
      <c r="AC30" s="91"/>
      <c r="AD30" s="91"/>
      <c r="AE30" s="91"/>
      <c r="AK30" s="92">
        <f>ROUND(AW94,2)</f>
        <v>0</v>
      </c>
      <c r="AL30" s="91"/>
      <c r="AM30" s="91"/>
      <c r="AN30" s="91"/>
      <c r="AO30" s="91"/>
      <c r="AR30" s="46"/>
    </row>
    <row r="31" spans="1:71" s="34" customFormat="1" ht="14.45" hidden="1" customHeight="1">
      <c r="B31" s="46"/>
      <c r="F31" s="7" t="s">
        <v>44</v>
      </c>
      <c r="L31" s="90">
        <v>0.21</v>
      </c>
      <c r="M31" s="91"/>
      <c r="N31" s="91"/>
      <c r="O31" s="91"/>
      <c r="P31" s="91"/>
      <c r="W31" s="92">
        <f>ROUND(BB94,2)</f>
        <v>0</v>
      </c>
      <c r="X31" s="91"/>
      <c r="Y31" s="91"/>
      <c r="Z31" s="91"/>
      <c r="AA31" s="91"/>
      <c r="AB31" s="91"/>
      <c r="AC31" s="91"/>
      <c r="AD31" s="91"/>
      <c r="AE31" s="91"/>
      <c r="AK31" s="92">
        <v>0</v>
      </c>
      <c r="AL31" s="91"/>
      <c r="AM31" s="91"/>
      <c r="AN31" s="91"/>
      <c r="AO31" s="91"/>
      <c r="AR31" s="46"/>
    </row>
    <row r="32" spans="1:71" s="34" customFormat="1" ht="14.45" hidden="1" customHeight="1">
      <c r="B32" s="46"/>
      <c r="F32" s="7" t="s">
        <v>45</v>
      </c>
      <c r="L32" s="90">
        <v>0.12</v>
      </c>
      <c r="M32" s="91"/>
      <c r="N32" s="91"/>
      <c r="O32" s="91"/>
      <c r="P32" s="91"/>
      <c r="W32" s="92">
        <f>ROUND(BC94,2)</f>
        <v>0</v>
      </c>
      <c r="X32" s="91"/>
      <c r="Y32" s="91"/>
      <c r="Z32" s="91"/>
      <c r="AA32" s="91"/>
      <c r="AB32" s="91"/>
      <c r="AC32" s="91"/>
      <c r="AD32" s="91"/>
      <c r="AE32" s="91"/>
      <c r="AK32" s="92">
        <v>0</v>
      </c>
      <c r="AL32" s="91"/>
      <c r="AM32" s="91"/>
      <c r="AN32" s="91"/>
      <c r="AO32" s="91"/>
      <c r="AR32" s="46"/>
    </row>
    <row r="33" spans="1:57" s="34" customFormat="1" ht="14.45" hidden="1" customHeight="1">
      <c r="B33" s="46"/>
      <c r="F33" s="7" t="s">
        <v>46</v>
      </c>
      <c r="L33" s="90">
        <v>0</v>
      </c>
      <c r="M33" s="91"/>
      <c r="N33" s="91"/>
      <c r="O33" s="91"/>
      <c r="P33" s="91"/>
      <c r="W33" s="92">
        <f>ROUND(BD94,2)</f>
        <v>0</v>
      </c>
      <c r="X33" s="91"/>
      <c r="Y33" s="91"/>
      <c r="Z33" s="91"/>
      <c r="AA33" s="91"/>
      <c r="AB33" s="91"/>
      <c r="AC33" s="91"/>
      <c r="AD33" s="91"/>
      <c r="AE33" s="91"/>
      <c r="AK33" s="92">
        <v>0</v>
      </c>
      <c r="AL33" s="91"/>
      <c r="AM33" s="91"/>
      <c r="AN33" s="91"/>
      <c r="AO33" s="91"/>
      <c r="AR33" s="46"/>
    </row>
    <row r="34" spans="1:57" s="1" customFormat="1" ht="6.95" customHeight="1">
      <c r="A34" s="8"/>
      <c r="B34" s="9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9"/>
      <c r="BE34" s="8"/>
    </row>
    <row r="35" spans="1:57" s="1" customFormat="1" ht="25.9" customHeight="1">
      <c r="A35" s="8"/>
      <c r="B35" s="9"/>
      <c r="C35" s="47"/>
      <c r="D35" s="48" t="s">
        <v>47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48</v>
      </c>
      <c r="U35" s="49"/>
      <c r="V35" s="49"/>
      <c r="W35" s="49"/>
      <c r="X35" s="93" t="s">
        <v>49</v>
      </c>
      <c r="Y35" s="94"/>
      <c r="Z35" s="94"/>
      <c r="AA35" s="94"/>
      <c r="AB35" s="94"/>
      <c r="AC35" s="49"/>
      <c r="AD35" s="49"/>
      <c r="AE35" s="49"/>
      <c r="AF35" s="49"/>
      <c r="AG35" s="49"/>
      <c r="AH35" s="49"/>
      <c r="AI35" s="49"/>
      <c r="AJ35" s="49"/>
      <c r="AK35" s="95">
        <f>SUM(AK26:AK33)</f>
        <v>0</v>
      </c>
      <c r="AL35" s="94"/>
      <c r="AM35" s="94"/>
      <c r="AN35" s="94"/>
      <c r="AO35" s="96"/>
      <c r="AP35" s="47"/>
      <c r="AQ35" s="47"/>
      <c r="AR35" s="9"/>
      <c r="BE35" s="8"/>
    </row>
    <row r="36" spans="1:57" s="1" customFormat="1" ht="6.95" customHeight="1">
      <c r="A36" s="8"/>
      <c r="B36" s="9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9"/>
      <c r="BE36" s="8"/>
    </row>
    <row r="37" spans="1:57" s="1" customFormat="1" ht="14.45" customHeight="1">
      <c r="A37" s="8"/>
      <c r="B37" s="9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9"/>
      <c r="BE37" s="8"/>
    </row>
    <row r="38" spans="1:57" ht="14.45" customHeight="1">
      <c r="B38" s="5"/>
      <c r="AR38" s="5"/>
    </row>
    <row r="39" spans="1:57" ht="14.45" customHeight="1">
      <c r="B39" s="5"/>
      <c r="AR39" s="5"/>
    </row>
    <row r="40" spans="1:57" ht="14.45" customHeight="1">
      <c r="B40" s="5"/>
      <c r="AR40" s="5"/>
    </row>
    <row r="41" spans="1:57" ht="14.45" customHeight="1">
      <c r="B41" s="5"/>
      <c r="AR41" s="5"/>
    </row>
    <row r="42" spans="1:57" ht="14.45" customHeight="1">
      <c r="B42" s="5"/>
      <c r="AR42" s="5"/>
    </row>
    <row r="43" spans="1:57" ht="14.45" customHeight="1">
      <c r="B43" s="5"/>
      <c r="AR43" s="5"/>
    </row>
    <row r="44" spans="1:57" ht="14.45" customHeight="1">
      <c r="B44" s="5"/>
      <c r="AR44" s="5"/>
    </row>
    <row r="45" spans="1:57" ht="14.45" customHeight="1">
      <c r="B45" s="5"/>
      <c r="AR45" s="5"/>
    </row>
    <row r="46" spans="1:57" ht="14.45" customHeight="1">
      <c r="B46" s="5"/>
      <c r="AR46" s="5"/>
    </row>
    <row r="47" spans="1:57" ht="14.45" customHeight="1">
      <c r="B47" s="5"/>
      <c r="AR47" s="5"/>
    </row>
    <row r="48" spans="1:57" ht="14.45" customHeight="1">
      <c r="B48" s="5"/>
      <c r="AR48" s="5"/>
    </row>
    <row r="49" spans="1:57" s="1" customFormat="1" ht="14.45" customHeight="1">
      <c r="B49" s="13"/>
      <c r="D49" s="14" t="s">
        <v>50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4" t="s">
        <v>51</v>
      </c>
      <c r="AI49" s="15"/>
      <c r="AJ49" s="15"/>
      <c r="AK49" s="15"/>
      <c r="AL49" s="15"/>
      <c r="AM49" s="15"/>
      <c r="AN49" s="15"/>
      <c r="AO49" s="15"/>
      <c r="AR49" s="13"/>
    </row>
    <row r="50" spans="1:57">
      <c r="B50" s="5"/>
      <c r="AR50" s="5"/>
    </row>
    <row r="51" spans="1:57">
      <c r="B51" s="5"/>
      <c r="AR51" s="5"/>
    </row>
    <row r="52" spans="1:57">
      <c r="B52" s="5"/>
      <c r="AR52" s="5"/>
    </row>
    <row r="53" spans="1:57">
      <c r="B53" s="5"/>
      <c r="AR53" s="5"/>
    </row>
    <row r="54" spans="1:57">
      <c r="B54" s="5"/>
      <c r="AR54" s="5"/>
    </row>
    <row r="55" spans="1:57">
      <c r="B55" s="5"/>
      <c r="AR55" s="5"/>
    </row>
    <row r="56" spans="1:57">
      <c r="B56" s="5"/>
      <c r="AR56" s="5"/>
    </row>
    <row r="57" spans="1:57">
      <c r="B57" s="5"/>
      <c r="AR57" s="5"/>
    </row>
    <row r="58" spans="1:57">
      <c r="B58" s="5"/>
      <c r="AR58" s="5"/>
    </row>
    <row r="59" spans="1:57">
      <c r="B59" s="5"/>
      <c r="AR59" s="5"/>
    </row>
    <row r="60" spans="1:57" s="1" customFormat="1" ht="12.75">
      <c r="A60" s="8"/>
      <c r="B60" s="9"/>
      <c r="C60" s="8"/>
      <c r="D60" s="16" t="s">
        <v>52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6" t="s">
        <v>53</v>
      </c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6" t="s">
        <v>52</v>
      </c>
      <c r="AI60" s="17"/>
      <c r="AJ60" s="17"/>
      <c r="AK60" s="17"/>
      <c r="AL60" s="17"/>
      <c r="AM60" s="16" t="s">
        <v>53</v>
      </c>
      <c r="AN60" s="17"/>
      <c r="AO60" s="17"/>
      <c r="AP60" s="8"/>
      <c r="AQ60" s="8"/>
      <c r="AR60" s="9"/>
      <c r="BE60" s="8"/>
    </row>
    <row r="61" spans="1:57">
      <c r="B61" s="5"/>
      <c r="AR61" s="5"/>
    </row>
    <row r="62" spans="1:57">
      <c r="B62" s="5"/>
      <c r="AR62" s="5"/>
    </row>
    <row r="63" spans="1:57">
      <c r="B63" s="5"/>
      <c r="AR63" s="5"/>
    </row>
    <row r="64" spans="1:57" s="1" customFormat="1" ht="12.75">
      <c r="A64" s="8"/>
      <c r="B64" s="9"/>
      <c r="C64" s="8"/>
      <c r="D64" s="14" t="s">
        <v>54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4" t="s">
        <v>55</v>
      </c>
      <c r="AI64" s="19"/>
      <c r="AJ64" s="19"/>
      <c r="AK64" s="19"/>
      <c r="AL64" s="19"/>
      <c r="AM64" s="19"/>
      <c r="AN64" s="19"/>
      <c r="AO64" s="19"/>
      <c r="AP64" s="8"/>
      <c r="AQ64" s="8"/>
      <c r="AR64" s="9"/>
      <c r="BE64" s="8"/>
    </row>
    <row r="65" spans="1:57">
      <c r="B65" s="5"/>
      <c r="AR65" s="5"/>
    </row>
    <row r="66" spans="1:57">
      <c r="B66" s="5"/>
      <c r="AR66" s="5"/>
    </row>
    <row r="67" spans="1:57">
      <c r="B67" s="5"/>
      <c r="AR67" s="5"/>
    </row>
    <row r="68" spans="1:57">
      <c r="B68" s="5"/>
      <c r="AR68" s="5"/>
    </row>
    <row r="69" spans="1:57">
      <c r="B69" s="5"/>
      <c r="AR69" s="5"/>
    </row>
    <row r="70" spans="1:57">
      <c r="B70" s="5"/>
      <c r="AR70" s="5"/>
    </row>
    <row r="71" spans="1:57">
      <c r="B71" s="5"/>
      <c r="AR71" s="5"/>
    </row>
    <row r="72" spans="1:57">
      <c r="B72" s="5"/>
      <c r="AR72" s="5"/>
    </row>
    <row r="73" spans="1:57">
      <c r="B73" s="5"/>
      <c r="AR73" s="5"/>
    </row>
    <row r="74" spans="1:57">
      <c r="B74" s="5"/>
      <c r="AR74" s="5"/>
    </row>
    <row r="75" spans="1:57" s="1" customFormat="1" ht="12.75">
      <c r="A75" s="8"/>
      <c r="B75" s="9"/>
      <c r="C75" s="8"/>
      <c r="D75" s="16" t="s">
        <v>52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6" t="s">
        <v>53</v>
      </c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6" t="s">
        <v>52</v>
      </c>
      <c r="AI75" s="17"/>
      <c r="AJ75" s="17"/>
      <c r="AK75" s="17"/>
      <c r="AL75" s="17"/>
      <c r="AM75" s="16" t="s">
        <v>53</v>
      </c>
      <c r="AN75" s="17"/>
      <c r="AO75" s="17"/>
      <c r="AP75" s="8"/>
      <c r="AQ75" s="8"/>
      <c r="AR75" s="9"/>
      <c r="BE75" s="8"/>
    </row>
    <row r="76" spans="1:57" s="1" customFormat="1">
      <c r="A76" s="8"/>
      <c r="B76" s="9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9"/>
      <c r="BE76" s="8"/>
    </row>
    <row r="77" spans="1:57" s="1" customFormat="1" ht="6.95" customHeight="1">
      <c r="A77" s="8"/>
      <c r="B77" s="20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9"/>
      <c r="BE77" s="8"/>
    </row>
    <row r="81" spans="1:91" s="1" customFormat="1" ht="6.95" customHeight="1">
      <c r="A81" s="8"/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9"/>
      <c r="BE81" s="8"/>
    </row>
    <row r="82" spans="1:91" s="1" customFormat="1" ht="24.95" customHeight="1">
      <c r="A82" s="8"/>
      <c r="B82" s="9"/>
      <c r="C82" s="6" t="s">
        <v>56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9"/>
      <c r="BE82" s="8"/>
    </row>
    <row r="83" spans="1:91" s="1" customFormat="1" ht="6.95" customHeight="1">
      <c r="A83" s="8"/>
      <c r="B83" s="9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9"/>
      <c r="BE83" s="8"/>
    </row>
    <row r="84" spans="1:91" s="35" customFormat="1" ht="12" customHeight="1">
      <c r="B84" s="52"/>
      <c r="C84" s="7" t="s">
        <v>12</v>
      </c>
      <c r="L84" s="35" t="str">
        <f>K5</f>
        <v>3185</v>
      </c>
      <c r="AR84" s="52"/>
    </row>
    <row r="85" spans="1:91" s="36" customFormat="1" ht="36.950000000000003" customHeight="1">
      <c r="B85" s="53"/>
      <c r="C85" s="54" t="s">
        <v>14</v>
      </c>
      <c r="L85" s="97" t="str">
        <f>K6</f>
        <v>Přechod pro chodce - Podlesí, Drážky</v>
      </c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R85" s="53"/>
    </row>
    <row r="86" spans="1:91" s="1" customFormat="1" ht="6.95" customHeight="1">
      <c r="A86" s="8"/>
      <c r="B86" s="9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9"/>
      <c r="BE86" s="8"/>
    </row>
    <row r="87" spans="1:91" s="1" customFormat="1" ht="12" customHeight="1">
      <c r="A87" s="8"/>
      <c r="B87" s="9"/>
      <c r="C87" s="7" t="s">
        <v>18</v>
      </c>
      <c r="D87" s="8"/>
      <c r="E87" s="8"/>
      <c r="F87" s="8"/>
      <c r="G87" s="8"/>
      <c r="H87" s="8"/>
      <c r="I87" s="8"/>
      <c r="J87" s="8"/>
      <c r="K87" s="8"/>
      <c r="L87" s="60" t="str">
        <f>IF(K8="","",K8)</f>
        <v>Valašské Meziříčí</v>
      </c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7" t="s">
        <v>20</v>
      </c>
      <c r="AJ87" s="8"/>
      <c r="AK87" s="8"/>
      <c r="AL87" s="8"/>
      <c r="AM87" s="99" t="str">
        <f>IF(AN8="","",AN8)</f>
        <v>10. 2. 2026</v>
      </c>
      <c r="AN87" s="99"/>
      <c r="AO87" s="8"/>
      <c r="AP87" s="8"/>
      <c r="AQ87" s="8"/>
      <c r="AR87" s="9"/>
      <c r="BE87" s="8"/>
    </row>
    <row r="88" spans="1:91" s="1" customFormat="1" ht="6.95" customHeight="1">
      <c r="A88" s="8"/>
      <c r="B88" s="9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9"/>
      <c r="BE88" s="8"/>
    </row>
    <row r="89" spans="1:91" s="1" customFormat="1" ht="15.2" customHeight="1">
      <c r="A89" s="8"/>
      <c r="B89" s="9"/>
      <c r="C89" s="7" t="s">
        <v>22</v>
      </c>
      <c r="D89" s="8"/>
      <c r="E89" s="8"/>
      <c r="F89" s="8"/>
      <c r="G89" s="8"/>
      <c r="H89" s="8"/>
      <c r="I89" s="8"/>
      <c r="J89" s="8"/>
      <c r="K89" s="8"/>
      <c r="L89" s="35" t="str">
        <f>IF(E11="","",E11)</f>
        <v>Město Valašské Meziříčí</v>
      </c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7" t="s">
        <v>30</v>
      </c>
      <c r="AJ89" s="8"/>
      <c r="AK89" s="8"/>
      <c r="AL89" s="8"/>
      <c r="AM89" s="100" t="str">
        <f>IF(E17="","",E17)</f>
        <v>via-pds s.r.o.</v>
      </c>
      <c r="AN89" s="101"/>
      <c r="AO89" s="101"/>
      <c r="AP89" s="101"/>
      <c r="AQ89" s="8"/>
      <c r="AR89" s="9"/>
      <c r="AS89" s="112" t="s">
        <v>57</v>
      </c>
      <c r="AT89" s="113"/>
      <c r="AU89" s="29"/>
      <c r="AV89" s="29"/>
      <c r="AW89" s="29"/>
      <c r="AX89" s="29"/>
      <c r="AY89" s="29"/>
      <c r="AZ89" s="29"/>
      <c r="BA89" s="29"/>
      <c r="BB89" s="29"/>
      <c r="BC89" s="29"/>
      <c r="BD89" s="74"/>
      <c r="BE89" s="8"/>
    </row>
    <row r="90" spans="1:91" s="1" customFormat="1" ht="15.2" customHeight="1">
      <c r="A90" s="8"/>
      <c r="B90" s="9"/>
      <c r="C90" s="7" t="s">
        <v>28</v>
      </c>
      <c r="D90" s="8"/>
      <c r="E90" s="8"/>
      <c r="F90" s="8"/>
      <c r="G90" s="8"/>
      <c r="H90" s="8"/>
      <c r="I90" s="8"/>
      <c r="J90" s="8"/>
      <c r="K90" s="8"/>
      <c r="L90" s="35" t="str">
        <f>IF(E14="","",E14)</f>
        <v/>
      </c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7" t="s">
        <v>35</v>
      </c>
      <c r="AJ90" s="8"/>
      <c r="AK90" s="8"/>
      <c r="AL90" s="8"/>
      <c r="AM90" s="100" t="str">
        <f>IF(E20="","",E20)</f>
        <v/>
      </c>
      <c r="AN90" s="101"/>
      <c r="AO90" s="101"/>
      <c r="AP90" s="101"/>
      <c r="AQ90" s="8"/>
      <c r="AR90" s="9"/>
      <c r="AS90" s="114"/>
      <c r="AT90" s="115"/>
      <c r="AU90" s="32"/>
      <c r="AV90" s="32"/>
      <c r="AW90" s="32"/>
      <c r="AX90" s="32"/>
      <c r="AY90" s="32"/>
      <c r="AZ90" s="32"/>
      <c r="BA90" s="32"/>
      <c r="BB90" s="32"/>
      <c r="BC90" s="32"/>
      <c r="BD90" s="33"/>
      <c r="BE90" s="8"/>
    </row>
    <row r="91" spans="1:91" s="1" customFormat="1" ht="10.9" customHeight="1">
      <c r="A91" s="8"/>
      <c r="B91" s="9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9"/>
      <c r="AS91" s="114"/>
      <c r="AT91" s="115"/>
      <c r="AU91" s="32"/>
      <c r="AV91" s="32"/>
      <c r="AW91" s="32"/>
      <c r="AX91" s="32"/>
      <c r="AY91" s="32"/>
      <c r="AZ91" s="32"/>
      <c r="BA91" s="32"/>
      <c r="BB91" s="32"/>
      <c r="BC91" s="32"/>
      <c r="BD91" s="33"/>
      <c r="BE91" s="8"/>
    </row>
    <row r="92" spans="1:91" s="1" customFormat="1" ht="29.25" customHeight="1">
      <c r="A92" s="8"/>
      <c r="B92" s="9"/>
      <c r="C92" s="102" t="s">
        <v>58</v>
      </c>
      <c r="D92" s="103"/>
      <c r="E92" s="103"/>
      <c r="F92" s="103"/>
      <c r="G92" s="103"/>
      <c r="H92" s="12"/>
      <c r="I92" s="104" t="s">
        <v>59</v>
      </c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5" t="s">
        <v>60</v>
      </c>
      <c r="AH92" s="103"/>
      <c r="AI92" s="103"/>
      <c r="AJ92" s="103"/>
      <c r="AK92" s="103"/>
      <c r="AL92" s="103"/>
      <c r="AM92" s="103"/>
      <c r="AN92" s="104" t="s">
        <v>61</v>
      </c>
      <c r="AO92" s="103"/>
      <c r="AP92" s="106"/>
      <c r="AQ92" s="62" t="s">
        <v>62</v>
      </c>
      <c r="AR92" s="9"/>
      <c r="AS92" s="26" t="s">
        <v>63</v>
      </c>
      <c r="AT92" s="27" t="s">
        <v>64</v>
      </c>
      <c r="AU92" s="27" t="s">
        <v>65</v>
      </c>
      <c r="AV92" s="27" t="s">
        <v>66</v>
      </c>
      <c r="AW92" s="27" t="s">
        <v>67</v>
      </c>
      <c r="AX92" s="27" t="s">
        <v>68</v>
      </c>
      <c r="AY92" s="27" t="s">
        <v>69</v>
      </c>
      <c r="AZ92" s="27" t="s">
        <v>70</v>
      </c>
      <c r="BA92" s="27" t="s">
        <v>71</v>
      </c>
      <c r="BB92" s="27" t="s">
        <v>72</v>
      </c>
      <c r="BC92" s="27" t="s">
        <v>73</v>
      </c>
      <c r="BD92" s="31" t="s">
        <v>74</v>
      </c>
      <c r="BE92" s="8"/>
    </row>
    <row r="93" spans="1:91" s="1" customFormat="1" ht="10.9" customHeight="1">
      <c r="A93" s="8"/>
      <c r="B93" s="9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9"/>
      <c r="AS93" s="28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75"/>
      <c r="BE93" s="8"/>
    </row>
    <row r="94" spans="1:91" s="37" customFormat="1" ht="32.450000000000003" customHeight="1">
      <c r="B94" s="55"/>
      <c r="C94" s="24" t="s">
        <v>75</v>
      </c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107">
        <f>ROUND(SUM(AG95:AG98),2)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63" t="s">
        <v>1</v>
      </c>
      <c r="AR94" s="55"/>
      <c r="AS94" s="64">
        <f>ROUND(SUM(AS95:AS98),2)</f>
        <v>0</v>
      </c>
      <c r="AT94" s="65">
        <f>ROUND(SUM(AV94:AW94),2)</f>
        <v>0</v>
      </c>
      <c r="AU94" s="66">
        <f>ROUND(SUM(AU95:AU98),5)</f>
        <v>684.87139000000002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ROUND(SUM(AZ95:AZ98),2)</f>
        <v>0</v>
      </c>
      <c r="BA94" s="65">
        <f>ROUND(SUM(BA95:BA98),2)</f>
        <v>0</v>
      </c>
      <c r="BB94" s="65">
        <f>ROUND(SUM(BB95:BB98),2)</f>
        <v>0</v>
      </c>
      <c r="BC94" s="65">
        <f>ROUND(SUM(BC95:BC98),2)</f>
        <v>0</v>
      </c>
      <c r="BD94" s="76">
        <f>ROUND(SUM(BD95:BD98),2)</f>
        <v>0</v>
      </c>
      <c r="BS94" s="79" t="s">
        <v>76</v>
      </c>
      <c r="BT94" s="79" t="s">
        <v>77</v>
      </c>
      <c r="BU94" s="81" t="s">
        <v>78</v>
      </c>
      <c r="BV94" s="79" t="s">
        <v>79</v>
      </c>
      <c r="BW94" s="79" t="s">
        <v>4</v>
      </c>
      <c r="BX94" s="79" t="s">
        <v>80</v>
      </c>
      <c r="CL94" s="79" t="s">
        <v>1</v>
      </c>
    </row>
    <row r="95" spans="1:91" s="38" customFormat="1" ht="16.5" customHeight="1">
      <c r="A95" s="57" t="s">
        <v>81</v>
      </c>
      <c r="B95" s="58"/>
      <c r="C95" s="59"/>
      <c r="D95" s="109" t="s">
        <v>77</v>
      </c>
      <c r="E95" s="109"/>
      <c r="F95" s="109"/>
      <c r="G95" s="109"/>
      <c r="H95" s="109"/>
      <c r="I95" s="61"/>
      <c r="J95" s="109" t="s">
        <v>82</v>
      </c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10">
        <f>'0 - Ostatní a vedlejší ná...'!J30</f>
        <v>0</v>
      </c>
      <c r="AH95" s="111"/>
      <c r="AI95" s="111"/>
      <c r="AJ95" s="111"/>
      <c r="AK95" s="111"/>
      <c r="AL95" s="111"/>
      <c r="AM95" s="111"/>
      <c r="AN95" s="110">
        <f>SUM(AG95,AT95)</f>
        <v>0</v>
      </c>
      <c r="AO95" s="111"/>
      <c r="AP95" s="111"/>
      <c r="AQ95" s="67" t="s">
        <v>83</v>
      </c>
      <c r="AR95" s="58"/>
      <c r="AS95" s="68">
        <v>0</v>
      </c>
      <c r="AT95" s="69">
        <f>ROUND(SUM(AV95:AW95),2)</f>
        <v>0</v>
      </c>
      <c r="AU95" s="70">
        <f>'0 - Ostatní a vedlejší ná...'!P118</f>
        <v>0</v>
      </c>
      <c r="AV95" s="69">
        <f>'0 - Ostatní a vedlejší ná...'!J33</f>
        <v>0</v>
      </c>
      <c r="AW95" s="69">
        <f>'0 - Ostatní a vedlejší ná...'!J34</f>
        <v>0</v>
      </c>
      <c r="AX95" s="69">
        <f>'0 - Ostatní a vedlejší ná...'!J35</f>
        <v>0</v>
      </c>
      <c r="AY95" s="69">
        <f>'0 - Ostatní a vedlejší ná...'!J36</f>
        <v>0</v>
      </c>
      <c r="AZ95" s="69">
        <f>'0 - Ostatní a vedlejší ná...'!F33</f>
        <v>0</v>
      </c>
      <c r="BA95" s="69">
        <f>'0 - Ostatní a vedlejší ná...'!F34</f>
        <v>0</v>
      </c>
      <c r="BB95" s="69">
        <f>'0 - Ostatní a vedlejší ná...'!F35</f>
        <v>0</v>
      </c>
      <c r="BC95" s="69">
        <f>'0 - Ostatní a vedlejší ná...'!F36</f>
        <v>0</v>
      </c>
      <c r="BD95" s="77">
        <f>'0 - Ostatní a vedlejší ná...'!F37</f>
        <v>0</v>
      </c>
      <c r="BT95" s="80" t="s">
        <v>84</v>
      </c>
      <c r="BV95" s="80" t="s">
        <v>79</v>
      </c>
      <c r="BW95" s="80" t="s">
        <v>85</v>
      </c>
      <c r="BX95" s="80" t="s">
        <v>4</v>
      </c>
      <c r="CL95" s="80" t="s">
        <v>1</v>
      </c>
      <c r="CM95" s="80" t="s">
        <v>86</v>
      </c>
    </row>
    <row r="96" spans="1:91" s="38" customFormat="1" ht="24.75" customHeight="1">
      <c r="A96" s="57" t="s">
        <v>81</v>
      </c>
      <c r="B96" s="58"/>
      <c r="C96" s="59"/>
      <c r="D96" s="109" t="s">
        <v>87</v>
      </c>
      <c r="E96" s="109"/>
      <c r="F96" s="109"/>
      <c r="G96" s="109"/>
      <c r="H96" s="109"/>
      <c r="I96" s="61"/>
      <c r="J96" s="109" t="s">
        <v>88</v>
      </c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10">
        <f>'SO 101.1 - Směr Vsetín'!J30</f>
        <v>0</v>
      </c>
      <c r="AH96" s="111"/>
      <c r="AI96" s="111"/>
      <c r="AJ96" s="111"/>
      <c r="AK96" s="111"/>
      <c r="AL96" s="111"/>
      <c r="AM96" s="111"/>
      <c r="AN96" s="110">
        <f>SUM(AG96,AT96)</f>
        <v>0</v>
      </c>
      <c r="AO96" s="111"/>
      <c r="AP96" s="111"/>
      <c r="AQ96" s="67" t="s">
        <v>83</v>
      </c>
      <c r="AR96" s="58"/>
      <c r="AS96" s="68">
        <v>0</v>
      </c>
      <c r="AT96" s="69">
        <f>ROUND(SUM(AV96:AW96),2)</f>
        <v>0</v>
      </c>
      <c r="AU96" s="70">
        <f>'SO 101.1 - Směr Vsetín'!P123</f>
        <v>391.26714500000003</v>
      </c>
      <c r="AV96" s="69">
        <f>'SO 101.1 - Směr Vsetín'!J33</f>
        <v>0</v>
      </c>
      <c r="AW96" s="69">
        <f>'SO 101.1 - Směr Vsetín'!J34</f>
        <v>0</v>
      </c>
      <c r="AX96" s="69">
        <f>'SO 101.1 - Směr Vsetín'!J35</f>
        <v>0</v>
      </c>
      <c r="AY96" s="69">
        <f>'SO 101.1 - Směr Vsetín'!J36</f>
        <v>0</v>
      </c>
      <c r="AZ96" s="69">
        <f>'SO 101.1 - Směr Vsetín'!F33</f>
        <v>0</v>
      </c>
      <c r="BA96" s="69">
        <f>'SO 101.1 - Směr Vsetín'!F34</f>
        <v>0</v>
      </c>
      <c r="BB96" s="69">
        <f>'SO 101.1 - Směr Vsetín'!F35</f>
        <v>0</v>
      </c>
      <c r="BC96" s="69">
        <f>'SO 101.1 - Směr Vsetín'!F36</f>
        <v>0</v>
      </c>
      <c r="BD96" s="77">
        <f>'SO 101.1 - Směr Vsetín'!F37</f>
        <v>0</v>
      </c>
      <c r="BT96" s="80" t="s">
        <v>84</v>
      </c>
      <c r="BV96" s="80" t="s">
        <v>79</v>
      </c>
      <c r="BW96" s="80" t="s">
        <v>89</v>
      </c>
      <c r="BX96" s="80" t="s">
        <v>4</v>
      </c>
      <c r="CL96" s="80" t="s">
        <v>1</v>
      </c>
      <c r="CM96" s="80" t="s">
        <v>86</v>
      </c>
    </row>
    <row r="97" spans="1:91" s="38" customFormat="1" ht="24.75" customHeight="1">
      <c r="A97" s="57" t="s">
        <v>81</v>
      </c>
      <c r="B97" s="58"/>
      <c r="C97" s="59"/>
      <c r="D97" s="109" t="s">
        <v>90</v>
      </c>
      <c r="E97" s="109"/>
      <c r="F97" s="109"/>
      <c r="G97" s="109"/>
      <c r="H97" s="109"/>
      <c r="I97" s="61"/>
      <c r="J97" s="109" t="s">
        <v>91</v>
      </c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10">
        <f>'SO 101.2 - Směr Nový Jičín'!J30</f>
        <v>0</v>
      </c>
      <c r="AH97" s="111"/>
      <c r="AI97" s="111"/>
      <c r="AJ97" s="111"/>
      <c r="AK97" s="111"/>
      <c r="AL97" s="111"/>
      <c r="AM97" s="111"/>
      <c r="AN97" s="110">
        <f>SUM(AG97,AT97)</f>
        <v>0</v>
      </c>
      <c r="AO97" s="111"/>
      <c r="AP97" s="111"/>
      <c r="AQ97" s="67" t="s">
        <v>83</v>
      </c>
      <c r="AR97" s="58"/>
      <c r="AS97" s="68">
        <v>0</v>
      </c>
      <c r="AT97" s="69">
        <f>ROUND(SUM(AV97:AW97),2)</f>
        <v>0</v>
      </c>
      <c r="AU97" s="70">
        <f>'SO 101.2 - Směr Nový Jičín'!P123</f>
        <v>293.604242</v>
      </c>
      <c r="AV97" s="69">
        <f>'SO 101.2 - Směr Nový Jičín'!J33</f>
        <v>0</v>
      </c>
      <c r="AW97" s="69">
        <f>'SO 101.2 - Směr Nový Jičín'!J34</f>
        <v>0</v>
      </c>
      <c r="AX97" s="69">
        <f>'SO 101.2 - Směr Nový Jičín'!J35</f>
        <v>0</v>
      </c>
      <c r="AY97" s="69">
        <f>'SO 101.2 - Směr Nový Jičín'!J36</f>
        <v>0</v>
      </c>
      <c r="AZ97" s="69">
        <f>'SO 101.2 - Směr Nový Jičín'!F33</f>
        <v>0</v>
      </c>
      <c r="BA97" s="69">
        <f>'SO 101.2 - Směr Nový Jičín'!F34</f>
        <v>0</v>
      </c>
      <c r="BB97" s="69">
        <f>'SO 101.2 - Směr Nový Jičín'!F35</f>
        <v>0</v>
      </c>
      <c r="BC97" s="69">
        <f>'SO 101.2 - Směr Nový Jičín'!F36</f>
        <v>0</v>
      </c>
      <c r="BD97" s="77">
        <f>'SO 101.2 - Směr Nový Jičín'!F37</f>
        <v>0</v>
      </c>
      <c r="BT97" s="80" t="s">
        <v>84</v>
      </c>
      <c r="BV97" s="80" t="s">
        <v>79</v>
      </c>
      <c r="BW97" s="80" t="s">
        <v>92</v>
      </c>
      <c r="BX97" s="80" t="s">
        <v>4</v>
      </c>
      <c r="CL97" s="80" t="s">
        <v>1</v>
      </c>
      <c r="CM97" s="80" t="s">
        <v>86</v>
      </c>
    </row>
    <row r="98" spans="1:91" s="38" customFormat="1" ht="16.5" customHeight="1">
      <c r="A98" s="57" t="s">
        <v>81</v>
      </c>
      <c r="B98" s="58"/>
      <c r="C98" s="59"/>
      <c r="D98" s="109" t="s">
        <v>93</v>
      </c>
      <c r="E98" s="109"/>
      <c r="F98" s="109"/>
      <c r="G98" s="109"/>
      <c r="H98" s="109"/>
      <c r="I98" s="61"/>
      <c r="J98" s="109" t="s">
        <v>94</v>
      </c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10">
        <f>'SO 401 - Veřejné osvětlení'!J30</f>
        <v>0</v>
      </c>
      <c r="AH98" s="111"/>
      <c r="AI98" s="111"/>
      <c r="AJ98" s="111"/>
      <c r="AK98" s="111"/>
      <c r="AL98" s="111"/>
      <c r="AM98" s="111"/>
      <c r="AN98" s="110">
        <f>SUM(AG98,AT98)</f>
        <v>0</v>
      </c>
      <c r="AO98" s="111"/>
      <c r="AP98" s="111"/>
      <c r="AQ98" s="67" t="s">
        <v>83</v>
      </c>
      <c r="AR98" s="58"/>
      <c r="AS98" s="71">
        <v>0</v>
      </c>
      <c r="AT98" s="72">
        <f>ROUND(SUM(AV98:AW98),2)</f>
        <v>0</v>
      </c>
      <c r="AU98" s="73">
        <f>'SO 401 - Veřejné osvětlení'!P121</f>
        <v>0</v>
      </c>
      <c r="AV98" s="72">
        <f>'SO 401 - Veřejné osvětlení'!J33</f>
        <v>0</v>
      </c>
      <c r="AW98" s="72">
        <f>'SO 401 - Veřejné osvětlení'!J34</f>
        <v>0</v>
      </c>
      <c r="AX98" s="72">
        <f>'SO 401 - Veřejné osvětlení'!J35</f>
        <v>0</v>
      </c>
      <c r="AY98" s="72">
        <f>'SO 401 - Veřejné osvětlení'!J36</f>
        <v>0</v>
      </c>
      <c r="AZ98" s="72">
        <f>'SO 401 - Veřejné osvětlení'!F33</f>
        <v>0</v>
      </c>
      <c r="BA98" s="72">
        <f>'SO 401 - Veřejné osvětlení'!F34</f>
        <v>0</v>
      </c>
      <c r="BB98" s="72">
        <f>'SO 401 - Veřejné osvětlení'!F35</f>
        <v>0</v>
      </c>
      <c r="BC98" s="72">
        <f>'SO 401 - Veřejné osvětlení'!F36</f>
        <v>0</v>
      </c>
      <c r="BD98" s="78">
        <f>'SO 401 - Veřejné osvětlení'!F37</f>
        <v>0</v>
      </c>
      <c r="BT98" s="80" t="s">
        <v>84</v>
      </c>
      <c r="BV98" s="80" t="s">
        <v>79</v>
      </c>
      <c r="BW98" s="80" t="s">
        <v>95</v>
      </c>
      <c r="BX98" s="80" t="s">
        <v>4</v>
      </c>
      <c r="CL98" s="80" t="s">
        <v>1</v>
      </c>
      <c r="CM98" s="80" t="s">
        <v>86</v>
      </c>
    </row>
    <row r="99" spans="1:91" s="1" customFormat="1" ht="30" customHeight="1">
      <c r="A99" s="8"/>
      <c r="B99" s="9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9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</row>
    <row r="100" spans="1:91" s="1" customFormat="1" ht="6.95" customHeight="1">
      <c r="A100" s="8"/>
      <c r="B100" s="20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9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</row>
  </sheetData>
  <mergeCells count="52">
    <mergeCell ref="D98:H98"/>
    <mergeCell ref="J98:AF98"/>
    <mergeCell ref="AG98:AM98"/>
    <mergeCell ref="AN98:AP98"/>
    <mergeCell ref="AS89:AT91"/>
    <mergeCell ref="D96:H96"/>
    <mergeCell ref="J96:AF96"/>
    <mergeCell ref="AG96:AM96"/>
    <mergeCell ref="AN96:AP96"/>
    <mergeCell ref="D97:H97"/>
    <mergeCell ref="J97:AF97"/>
    <mergeCell ref="AG97:AM97"/>
    <mergeCell ref="AN97:AP97"/>
    <mergeCell ref="AG94:AM94"/>
    <mergeCell ref="AN94:AP94"/>
    <mergeCell ref="D95:H95"/>
    <mergeCell ref="J95:AF95"/>
    <mergeCell ref="AG95:AM95"/>
    <mergeCell ref="AN95:AP95"/>
    <mergeCell ref="AM90:AP90"/>
    <mergeCell ref="C92:G92"/>
    <mergeCell ref="I92:AF92"/>
    <mergeCell ref="AG92:AM92"/>
    <mergeCell ref="AN92:AP92"/>
    <mergeCell ref="X35:AB35"/>
    <mergeCell ref="AK35:AO35"/>
    <mergeCell ref="L85:AO85"/>
    <mergeCell ref="AM87:AN87"/>
    <mergeCell ref="AM89:AP89"/>
    <mergeCell ref="L32:P32"/>
    <mergeCell ref="W32:AE32"/>
    <mergeCell ref="AK32:AO32"/>
    <mergeCell ref="L33:P33"/>
    <mergeCell ref="W33:AE33"/>
    <mergeCell ref="AK33:AO33"/>
    <mergeCell ref="L30:P30"/>
    <mergeCell ref="W30:AE30"/>
    <mergeCell ref="AK30:AO30"/>
    <mergeCell ref="L31:P31"/>
    <mergeCell ref="W31:AE31"/>
    <mergeCell ref="AK31:AO31"/>
    <mergeCell ref="L28:P28"/>
    <mergeCell ref="W28:AE28"/>
    <mergeCell ref="AK28:AO28"/>
    <mergeCell ref="L29:P29"/>
    <mergeCell ref="W29:AE29"/>
    <mergeCell ref="AK29:AO29"/>
    <mergeCell ref="AR2:BE2"/>
    <mergeCell ref="K5:AO5"/>
    <mergeCell ref="K6:AO6"/>
    <mergeCell ref="E23:AN23"/>
    <mergeCell ref="AK26:AO26"/>
  </mergeCells>
  <hyperlinks>
    <hyperlink ref="A95" location="'0 - Ostatní a vedlejší ná...'!C2" display="/"/>
    <hyperlink ref="A96" location="'SO 101.1 - Směr Vsetín'!C2" display="/"/>
    <hyperlink ref="A97" location="'SO 101.2 - Směr Nový Jičín'!C2" display="/"/>
    <hyperlink ref="A98" location="'SO 401 - Veřejné osvětlení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5"/>
  <sheetViews>
    <sheetView showGridLines="0" topLeftCell="A117" workbookViewId="0">
      <selection activeCell="J127" sqref="J127"/>
    </sheetView>
  </sheetViews>
  <sheetFormatPr defaultColWidth="12" defaultRowHeight="11.25"/>
  <cols>
    <col min="1" max="1" width="8.33203125" style="116" customWidth="1"/>
    <col min="2" max="2" width="1.1640625" style="116" customWidth="1"/>
    <col min="3" max="3" width="4.1640625" style="116" customWidth="1"/>
    <col min="4" max="4" width="4.33203125" style="116" customWidth="1"/>
    <col min="5" max="5" width="17.1640625" style="116" customWidth="1"/>
    <col min="6" max="6" width="50.83203125" style="116" customWidth="1"/>
    <col min="7" max="7" width="7.5" style="116" customWidth="1"/>
    <col min="8" max="8" width="14" style="116" customWidth="1"/>
    <col min="9" max="9" width="15.83203125" style="116" customWidth="1"/>
    <col min="10" max="11" width="22.33203125" style="116" customWidth="1"/>
    <col min="12" max="12" width="9.33203125" style="116" customWidth="1"/>
    <col min="13" max="13" width="10.83203125" style="116" hidden="1" customWidth="1"/>
    <col min="14" max="14" width="9.33203125" style="116" hidden="1"/>
    <col min="15" max="20" width="14.1640625" style="116" hidden="1" customWidth="1"/>
    <col min="21" max="21" width="16.33203125" style="116" hidden="1" customWidth="1"/>
    <col min="22" max="22" width="12.33203125" style="116" customWidth="1"/>
    <col min="23" max="23" width="16.33203125" style="116" customWidth="1"/>
    <col min="24" max="24" width="12.33203125" style="116" customWidth="1"/>
    <col min="25" max="25" width="15" style="116" customWidth="1"/>
    <col min="26" max="26" width="11" style="116" customWidth="1"/>
    <col min="27" max="27" width="15" style="116" customWidth="1"/>
    <col min="28" max="28" width="16.33203125" style="116" customWidth="1"/>
    <col min="29" max="29" width="11" style="116" customWidth="1"/>
    <col min="30" max="30" width="15" style="116" customWidth="1"/>
    <col min="31" max="31" width="16.33203125" style="116" customWidth="1"/>
    <col min="32" max="43" width="12" style="116"/>
    <col min="44" max="65" width="9.33203125" style="116" hidden="1"/>
    <col min="66" max="16384" width="12" style="116"/>
  </cols>
  <sheetData>
    <row r="2" spans="1:46" ht="36.950000000000003" customHeight="1">
      <c r="L2" s="117" t="s">
        <v>5</v>
      </c>
      <c r="M2" s="118"/>
      <c r="N2" s="118"/>
      <c r="O2" s="118"/>
      <c r="P2" s="118"/>
      <c r="Q2" s="118"/>
      <c r="R2" s="118"/>
      <c r="S2" s="118"/>
      <c r="T2" s="118"/>
      <c r="U2" s="118"/>
      <c r="V2" s="118"/>
      <c r="AT2" s="119" t="s">
        <v>85</v>
      </c>
    </row>
    <row r="3" spans="1:46" ht="6.95" customHeight="1"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122"/>
      <c r="AT3" s="119" t="s">
        <v>86</v>
      </c>
    </row>
    <row r="4" spans="1:46" ht="24.95" customHeight="1">
      <c r="B4" s="122"/>
      <c r="D4" s="123" t="s">
        <v>96</v>
      </c>
      <c r="L4" s="122"/>
      <c r="M4" s="124" t="s">
        <v>10</v>
      </c>
      <c r="AT4" s="119" t="s">
        <v>3</v>
      </c>
    </row>
    <row r="5" spans="1:46" ht="6.95" customHeight="1">
      <c r="B5" s="122"/>
      <c r="L5" s="122"/>
    </row>
    <row r="6" spans="1:46" ht="12" customHeight="1">
      <c r="B6" s="122"/>
      <c r="D6" s="125" t="s">
        <v>14</v>
      </c>
      <c r="L6" s="122"/>
    </row>
    <row r="7" spans="1:46" ht="16.5" customHeight="1">
      <c r="B7" s="122"/>
      <c r="E7" s="126" t="str">
        <f>'Rekapitulace stavby'!K6</f>
        <v>Přechod pro chodce - Podlesí, Drážky</v>
      </c>
      <c r="F7" s="127"/>
      <c r="G7" s="127"/>
      <c r="H7" s="127"/>
      <c r="L7" s="122"/>
    </row>
    <row r="8" spans="1:46" s="130" customFormat="1" ht="12" customHeight="1">
      <c r="A8" s="128"/>
      <c r="B8" s="25"/>
      <c r="C8" s="128"/>
      <c r="D8" s="125" t="s">
        <v>97</v>
      </c>
      <c r="E8" s="128"/>
      <c r="F8" s="128"/>
      <c r="G8" s="128"/>
      <c r="H8" s="128"/>
      <c r="I8" s="128"/>
      <c r="J8" s="128"/>
      <c r="K8" s="128"/>
      <c r="L8" s="129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46" s="130" customFormat="1" ht="16.5" customHeight="1">
      <c r="A9" s="128"/>
      <c r="B9" s="25"/>
      <c r="C9" s="128"/>
      <c r="D9" s="128"/>
      <c r="E9" s="131" t="s">
        <v>98</v>
      </c>
      <c r="F9" s="132"/>
      <c r="G9" s="132"/>
      <c r="H9" s="132"/>
      <c r="I9" s="128"/>
      <c r="J9" s="128"/>
      <c r="K9" s="128"/>
      <c r="L9" s="129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46" s="130" customFormat="1">
      <c r="A10" s="128"/>
      <c r="B10" s="25"/>
      <c r="C10" s="128"/>
      <c r="D10" s="128"/>
      <c r="E10" s="128"/>
      <c r="F10" s="128"/>
      <c r="G10" s="128"/>
      <c r="H10" s="128"/>
      <c r="I10" s="128"/>
      <c r="J10" s="128"/>
      <c r="K10" s="128"/>
      <c r="L10" s="129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46" s="130" customFormat="1" ht="12" customHeight="1">
      <c r="A11" s="128"/>
      <c r="B11" s="25"/>
      <c r="C11" s="128"/>
      <c r="D11" s="125" t="s">
        <v>16</v>
      </c>
      <c r="E11" s="128"/>
      <c r="F11" s="133" t="s">
        <v>1</v>
      </c>
      <c r="G11" s="128"/>
      <c r="H11" s="128"/>
      <c r="I11" s="125" t="s">
        <v>17</v>
      </c>
      <c r="J11" s="133" t="s">
        <v>1</v>
      </c>
      <c r="K11" s="128"/>
      <c r="L11" s="129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46" s="130" customFormat="1" ht="12" customHeight="1">
      <c r="A12" s="128"/>
      <c r="B12" s="25"/>
      <c r="C12" s="128"/>
      <c r="D12" s="125" t="s">
        <v>18</v>
      </c>
      <c r="E12" s="128"/>
      <c r="F12" s="133" t="s">
        <v>19</v>
      </c>
      <c r="G12" s="128"/>
      <c r="H12" s="128"/>
      <c r="I12" s="125" t="s">
        <v>20</v>
      </c>
      <c r="J12" s="134" t="str">
        <f>'Rekapitulace stavby'!AN8</f>
        <v>10. 2. 2026</v>
      </c>
      <c r="K12" s="128"/>
      <c r="L12" s="129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46" s="130" customFormat="1" ht="10.9" customHeight="1">
      <c r="A13" s="128"/>
      <c r="B13" s="25"/>
      <c r="C13" s="128"/>
      <c r="D13" s="128"/>
      <c r="E13" s="128"/>
      <c r="F13" s="128"/>
      <c r="G13" s="128"/>
      <c r="H13" s="128"/>
      <c r="I13" s="128"/>
      <c r="J13" s="128"/>
      <c r="K13" s="128"/>
      <c r="L13" s="129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46" s="130" customFormat="1" ht="12" customHeight="1">
      <c r="A14" s="128"/>
      <c r="B14" s="25"/>
      <c r="C14" s="128"/>
      <c r="D14" s="125" t="s">
        <v>22</v>
      </c>
      <c r="E14" s="128"/>
      <c r="F14" s="128"/>
      <c r="G14" s="128"/>
      <c r="H14" s="128"/>
      <c r="I14" s="125" t="s">
        <v>23</v>
      </c>
      <c r="J14" s="133" t="s">
        <v>24</v>
      </c>
      <c r="K14" s="128"/>
      <c r="L14" s="129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46" s="130" customFormat="1" ht="18" customHeight="1">
      <c r="A15" s="128"/>
      <c r="B15" s="25"/>
      <c r="C15" s="128"/>
      <c r="D15" s="128"/>
      <c r="E15" s="133" t="s">
        <v>25</v>
      </c>
      <c r="F15" s="128"/>
      <c r="G15" s="128"/>
      <c r="H15" s="128"/>
      <c r="I15" s="125" t="s">
        <v>26</v>
      </c>
      <c r="J15" s="133" t="s">
        <v>27</v>
      </c>
      <c r="K15" s="128"/>
      <c r="L15" s="129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46" s="130" customFormat="1" ht="6.95" customHeight="1">
      <c r="A16" s="128"/>
      <c r="B16" s="25"/>
      <c r="C16" s="128"/>
      <c r="D16" s="128"/>
      <c r="E16" s="128"/>
      <c r="F16" s="128"/>
      <c r="G16" s="128"/>
      <c r="H16" s="128"/>
      <c r="I16" s="128"/>
      <c r="J16" s="128"/>
      <c r="K16" s="128"/>
      <c r="L16" s="129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30" customFormat="1" ht="12" customHeight="1">
      <c r="A17" s="128"/>
      <c r="B17" s="25"/>
      <c r="C17" s="128"/>
      <c r="D17" s="125" t="s">
        <v>28</v>
      </c>
      <c r="E17" s="128"/>
      <c r="F17" s="128"/>
      <c r="G17" s="128"/>
      <c r="H17" s="128"/>
      <c r="I17" s="125" t="s">
        <v>23</v>
      </c>
      <c r="J17" s="133" t="str">
        <f>'Rekapitulace stavby'!AN13</f>
        <v/>
      </c>
      <c r="K17" s="128"/>
      <c r="L17" s="129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30" customFormat="1" ht="18" customHeight="1">
      <c r="A18" s="128"/>
      <c r="B18" s="25"/>
      <c r="C18" s="128"/>
      <c r="D18" s="128"/>
      <c r="E18" s="135" t="str">
        <f>'Rekapitulace stavby'!E14</f>
        <v/>
      </c>
      <c r="F18" s="135"/>
      <c r="G18" s="135"/>
      <c r="H18" s="135"/>
      <c r="I18" s="125" t="s">
        <v>26</v>
      </c>
      <c r="J18" s="133" t="str">
        <f>'Rekapitulace stavby'!AN14</f>
        <v/>
      </c>
      <c r="K18" s="128"/>
      <c r="L18" s="129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30" customFormat="1" ht="6.95" customHeight="1">
      <c r="A19" s="128"/>
      <c r="B19" s="25"/>
      <c r="C19" s="128"/>
      <c r="D19" s="128"/>
      <c r="E19" s="128"/>
      <c r="F19" s="128"/>
      <c r="G19" s="128"/>
      <c r="H19" s="128"/>
      <c r="I19" s="128"/>
      <c r="J19" s="128"/>
      <c r="K19" s="128"/>
      <c r="L19" s="129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30" customFormat="1" ht="12" customHeight="1">
      <c r="A20" s="128"/>
      <c r="B20" s="25"/>
      <c r="C20" s="128"/>
      <c r="D20" s="125" t="s">
        <v>30</v>
      </c>
      <c r="E20" s="128"/>
      <c r="F20" s="128"/>
      <c r="G20" s="128"/>
      <c r="H20" s="128"/>
      <c r="I20" s="125" t="s">
        <v>23</v>
      </c>
      <c r="J20" s="133" t="s">
        <v>31</v>
      </c>
      <c r="K20" s="128"/>
      <c r="L20" s="129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30" customFormat="1" ht="18" customHeight="1">
      <c r="A21" s="128"/>
      <c r="B21" s="25"/>
      <c r="C21" s="128"/>
      <c r="D21" s="128"/>
      <c r="E21" s="133" t="s">
        <v>32</v>
      </c>
      <c r="F21" s="128"/>
      <c r="G21" s="128"/>
      <c r="H21" s="128"/>
      <c r="I21" s="125" t="s">
        <v>26</v>
      </c>
      <c r="J21" s="133" t="s">
        <v>33</v>
      </c>
      <c r="K21" s="128"/>
      <c r="L21" s="129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30" customFormat="1" ht="6.95" customHeight="1">
      <c r="A22" s="128"/>
      <c r="B22" s="25"/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30" customFormat="1" ht="12" customHeight="1">
      <c r="A23" s="128"/>
      <c r="B23" s="25"/>
      <c r="C23" s="128"/>
      <c r="D23" s="125" t="s">
        <v>35</v>
      </c>
      <c r="E23" s="128"/>
      <c r="F23" s="128"/>
      <c r="G23" s="128"/>
      <c r="H23" s="128"/>
      <c r="I23" s="125" t="s">
        <v>23</v>
      </c>
      <c r="J23" s="133" t="str">
        <f>IF('Rekapitulace stavby'!AN19="","",'Rekapitulace stavby'!AN19)</f>
        <v/>
      </c>
      <c r="K23" s="128"/>
      <c r="L23" s="129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30" customFormat="1" ht="18" customHeight="1">
      <c r="A24" s="128"/>
      <c r="B24" s="25"/>
      <c r="C24" s="128"/>
      <c r="D24" s="128"/>
      <c r="E24" s="133" t="str">
        <f>IF('Rekapitulace stavby'!E20="","",'Rekapitulace stavby'!E20)</f>
        <v/>
      </c>
      <c r="F24" s="128"/>
      <c r="G24" s="128"/>
      <c r="H24" s="128"/>
      <c r="I24" s="125" t="s">
        <v>26</v>
      </c>
      <c r="J24" s="133" t="str">
        <f>IF('Rekapitulace stavby'!AN20="","",'Rekapitulace stavby'!AN20)</f>
        <v/>
      </c>
      <c r="K24" s="128"/>
      <c r="L24" s="129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30" customFormat="1" ht="6.95" customHeight="1">
      <c r="A25" s="128"/>
      <c r="B25" s="25"/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30" customFormat="1" ht="12" customHeight="1">
      <c r="A26" s="128"/>
      <c r="B26" s="25"/>
      <c r="C26" s="128"/>
      <c r="D26" s="125" t="s">
        <v>36</v>
      </c>
      <c r="E26" s="128"/>
      <c r="F26" s="128"/>
      <c r="G26" s="128"/>
      <c r="H26" s="128"/>
      <c r="I26" s="128"/>
      <c r="J26" s="128"/>
      <c r="K26" s="128"/>
      <c r="L26" s="129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40" customFormat="1" ht="16.5" customHeight="1">
      <c r="A27" s="136"/>
      <c r="B27" s="137"/>
      <c r="C27" s="136"/>
      <c r="D27" s="136"/>
      <c r="E27" s="138" t="s">
        <v>1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pans="1:31" s="130" customFormat="1" ht="6.95" customHeight="1">
      <c r="A28" s="128"/>
      <c r="B28" s="25"/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30" customFormat="1" ht="6.95" customHeight="1">
      <c r="A29" s="128"/>
      <c r="B29" s="25"/>
      <c r="C29" s="128"/>
      <c r="D29" s="141"/>
      <c r="E29" s="141"/>
      <c r="F29" s="141"/>
      <c r="G29" s="141"/>
      <c r="H29" s="141"/>
      <c r="I29" s="141"/>
      <c r="J29" s="141"/>
      <c r="K29" s="141"/>
      <c r="L29" s="129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30" customFormat="1" ht="25.5" customHeight="1">
      <c r="A30" s="128"/>
      <c r="B30" s="25"/>
      <c r="C30" s="128"/>
      <c r="D30" s="142" t="s">
        <v>37</v>
      </c>
      <c r="E30" s="128"/>
      <c r="F30" s="128"/>
      <c r="G30" s="128"/>
      <c r="H30" s="128"/>
      <c r="I30" s="128"/>
      <c r="J30" s="143">
        <f>ROUND(J118,2)</f>
        <v>0</v>
      </c>
      <c r="K30" s="128"/>
      <c r="L30" s="129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30" customFormat="1" ht="6.95" customHeight="1">
      <c r="A31" s="128"/>
      <c r="B31" s="25"/>
      <c r="C31" s="128"/>
      <c r="D31" s="141"/>
      <c r="E31" s="141"/>
      <c r="F31" s="141"/>
      <c r="G31" s="141"/>
      <c r="H31" s="141"/>
      <c r="I31" s="141"/>
      <c r="J31" s="141"/>
      <c r="K31" s="141"/>
      <c r="L31" s="129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130" customFormat="1" ht="14.45" customHeight="1">
      <c r="A32" s="128"/>
      <c r="B32" s="25"/>
      <c r="C32" s="128"/>
      <c r="D32" s="128"/>
      <c r="E32" s="128"/>
      <c r="F32" s="144" t="s">
        <v>39</v>
      </c>
      <c r="G32" s="128"/>
      <c r="H32" s="128"/>
      <c r="I32" s="144" t="s">
        <v>38</v>
      </c>
      <c r="J32" s="144" t="s">
        <v>40</v>
      </c>
      <c r="K32" s="128"/>
      <c r="L32" s="129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</row>
    <row r="33" spans="1:31" s="130" customFormat="1" ht="14.45" customHeight="1">
      <c r="A33" s="128"/>
      <c r="B33" s="25"/>
      <c r="C33" s="128"/>
      <c r="D33" s="145" t="s">
        <v>41</v>
      </c>
      <c r="E33" s="125" t="s">
        <v>42</v>
      </c>
      <c r="F33" s="146">
        <f>ROUND((SUM(BE118:BE154)),2)</f>
        <v>0</v>
      </c>
      <c r="G33" s="128"/>
      <c r="H33" s="128"/>
      <c r="I33" s="147">
        <v>0.21</v>
      </c>
      <c r="J33" s="146">
        <f>ROUND(((SUM(BE118:BE154))*I33),2)</f>
        <v>0</v>
      </c>
      <c r="K33" s="128"/>
      <c r="L33" s="129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</row>
    <row r="34" spans="1:31" s="130" customFormat="1" ht="14.45" customHeight="1">
      <c r="A34" s="128"/>
      <c r="B34" s="25"/>
      <c r="C34" s="128"/>
      <c r="D34" s="128"/>
      <c r="E34" s="125" t="s">
        <v>43</v>
      </c>
      <c r="F34" s="146">
        <f>ROUND((SUM(BF118:BF154)),2)</f>
        <v>0</v>
      </c>
      <c r="G34" s="128"/>
      <c r="H34" s="128"/>
      <c r="I34" s="147">
        <v>0.12</v>
      </c>
      <c r="J34" s="146">
        <f>ROUND(((SUM(BF118:BF154))*I34),2)</f>
        <v>0</v>
      </c>
      <c r="K34" s="128"/>
      <c r="L34" s="129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</row>
    <row r="35" spans="1:31" s="130" customFormat="1" ht="14.45" hidden="1" customHeight="1">
      <c r="A35" s="128"/>
      <c r="B35" s="25"/>
      <c r="C35" s="128"/>
      <c r="D35" s="128"/>
      <c r="E35" s="125" t="s">
        <v>44</v>
      </c>
      <c r="F35" s="146">
        <f>ROUND((SUM(BG118:BG154)),2)</f>
        <v>0</v>
      </c>
      <c r="G35" s="128"/>
      <c r="H35" s="128"/>
      <c r="I35" s="147">
        <v>0.21</v>
      </c>
      <c r="J35" s="146">
        <f>0</f>
        <v>0</v>
      </c>
      <c r="K35" s="128"/>
      <c r="L35" s="129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</row>
    <row r="36" spans="1:31" s="130" customFormat="1" ht="14.45" hidden="1" customHeight="1">
      <c r="A36" s="128"/>
      <c r="B36" s="25"/>
      <c r="C36" s="128"/>
      <c r="D36" s="128"/>
      <c r="E36" s="125" t="s">
        <v>45</v>
      </c>
      <c r="F36" s="146">
        <f>ROUND((SUM(BH118:BH154)),2)</f>
        <v>0</v>
      </c>
      <c r="G36" s="128"/>
      <c r="H36" s="128"/>
      <c r="I36" s="147">
        <v>0.12</v>
      </c>
      <c r="J36" s="146">
        <f>0</f>
        <v>0</v>
      </c>
      <c r="K36" s="128"/>
      <c r="L36" s="129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</row>
    <row r="37" spans="1:31" s="130" customFormat="1" ht="14.45" hidden="1" customHeight="1">
      <c r="A37" s="128"/>
      <c r="B37" s="25"/>
      <c r="C37" s="128"/>
      <c r="D37" s="128"/>
      <c r="E37" s="125" t="s">
        <v>46</v>
      </c>
      <c r="F37" s="146">
        <f>ROUND((SUM(BI118:BI154)),2)</f>
        <v>0</v>
      </c>
      <c r="G37" s="128"/>
      <c r="H37" s="128"/>
      <c r="I37" s="147">
        <v>0</v>
      </c>
      <c r="J37" s="146">
        <f>0</f>
        <v>0</v>
      </c>
      <c r="K37" s="128"/>
      <c r="L37" s="129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</row>
    <row r="38" spans="1:31" s="130" customFormat="1" ht="6.95" customHeight="1">
      <c r="A38" s="128"/>
      <c r="B38" s="25"/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</row>
    <row r="39" spans="1:31" s="130" customFormat="1" ht="25.5" customHeight="1">
      <c r="A39" s="128"/>
      <c r="B39" s="25"/>
      <c r="C39" s="148"/>
      <c r="D39" s="149" t="s">
        <v>47</v>
      </c>
      <c r="E39" s="150"/>
      <c r="F39" s="150"/>
      <c r="G39" s="151" t="s">
        <v>48</v>
      </c>
      <c r="H39" s="152" t="s">
        <v>49</v>
      </c>
      <c r="I39" s="150"/>
      <c r="J39" s="153">
        <f>SUM(J30:J37)</f>
        <v>0</v>
      </c>
      <c r="K39" s="154"/>
      <c r="L39" s="129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</row>
    <row r="40" spans="1:31" s="130" customFormat="1" ht="14.45" customHeight="1">
      <c r="A40" s="128"/>
      <c r="B40" s="25"/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</row>
    <row r="41" spans="1:31" ht="14.45" customHeight="1">
      <c r="B41" s="122"/>
      <c r="L41" s="122"/>
    </row>
    <row r="42" spans="1:31" ht="14.45" customHeight="1">
      <c r="B42" s="122"/>
      <c r="L42" s="122"/>
    </row>
    <row r="43" spans="1:31" ht="14.45" customHeight="1">
      <c r="B43" s="122"/>
      <c r="L43" s="122"/>
    </row>
    <row r="44" spans="1:31" ht="14.45" customHeight="1">
      <c r="B44" s="122"/>
      <c r="L44" s="122"/>
    </row>
    <row r="45" spans="1:31" ht="14.45" customHeight="1">
      <c r="B45" s="122"/>
      <c r="L45" s="122"/>
    </row>
    <row r="46" spans="1:31" ht="14.45" customHeight="1">
      <c r="B46" s="122"/>
      <c r="L46" s="122"/>
    </row>
    <row r="47" spans="1:31" ht="14.45" customHeight="1">
      <c r="B47" s="122"/>
      <c r="L47" s="122"/>
    </row>
    <row r="48" spans="1:31" ht="14.45" customHeight="1">
      <c r="B48" s="122"/>
      <c r="L48" s="122"/>
    </row>
    <row r="49" spans="1:31" ht="14.45" customHeight="1">
      <c r="B49" s="122"/>
      <c r="L49" s="122"/>
    </row>
    <row r="50" spans="1:31" s="130" customFormat="1" ht="14.45" customHeight="1">
      <c r="B50" s="129"/>
      <c r="D50" s="155" t="s">
        <v>50</v>
      </c>
      <c r="E50" s="156"/>
      <c r="F50" s="156"/>
      <c r="G50" s="155" t="s">
        <v>51</v>
      </c>
      <c r="H50" s="156"/>
      <c r="I50" s="156"/>
      <c r="J50" s="156"/>
      <c r="K50" s="156"/>
      <c r="L50" s="129"/>
    </row>
    <row r="51" spans="1:31">
      <c r="B51" s="122"/>
      <c r="L51" s="122"/>
    </row>
    <row r="52" spans="1:31">
      <c r="B52" s="122"/>
      <c r="L52" s="122"/>
    </row>
    <row r="53" spans="1:31">
      <c r="B53" s="122"/>
      <c r="L53" s="122"/>
    </row>
    <row r="54" spans="1:31">
      <c r="B54" s="122"/>
      <c r="L54" s="122"/>
    </row>
    <row r="55" spans="1:31">
      <c r="B55" s="122"/>
      <c r="L55" s="122"/>
    </row>
    <row r="56" spans="1:31">
      <c r="B56" s="122"/>
      <c r="L56" s="122"/>
    </row>
    <row r="57" spans="1:31">
      <c r="B57" s="122"/>
      <c r="L57" s="122"/>
    </row>
    <row r="58" spans="1:31">
      <c r="B58" s="122"/>
      <c r="L58" s="122"/>
    </row>
    <row r="59" spans="1:31">
      <c r="B59" s="122"/>
      <c r="L59" s="122"/>
    </row>
    <row r="60" spans="1:31">
      <c r="B60" s="122"/>
      <c r="L60" s="122"/>
    </row>
    <row r="61" spans="1:31" s="130" customFormat="1" ht="12.75">
      <c r="A61" s="128"/>
      <c r="B61" s="25"/>
      <c r="C61" s="128"/>
      <c r="D61" s="157" t="s">
        <v>52</v>
      </c>
      <c r="E61" s="158"/>
      <c r="F61" s="159" t="s">
        <v>53</v>
      </c>
      <c r="G61" s="157" t="s">
        <v>52</v>
      </c>
      <c r="H61" s="158"/>
      <c r="I61" s="158"/>
      <c r="J61" s="160" t="s">
        <v>53</v>
      </c>
      <c r="K61" s="158"/>
      <c r="L61" s="129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</row>
    <row r="62" spans="1:31">
      <c r="B62" s="122"/>
      <c r="L62" s="122"/>
    </row>
    <row r="63" spans="1:31">
      <c r="B63" s="122"/>
      <c r="L63" s="122"/>
    </row>
    <row r="64" spans="1:31">
      <c r="B64" s="122"/>
      <c r="L64" s="122"/>
    </row>
    <row r="65" spans="1:31" s="130" customFormat="1" ht="12.75">
      <c r="A65" s="128"/>
      <c r="B65" s="25"/>
      <c r="C65" s="128"/>
      <c r="D65" s="155" t="s">
        <v>54</v>
      </c>
      <c r="E65" s="161"/>
      <c r="F65" s="161"/>
      <c r="G65" s="155" t="s">
        <v>55</v>
      </c>
      <c r="H65" s="161"/>
      <c r="I65" s="161"/>
      <c r="J65" s="161"/>
      <c r="K65" s="161"/>
      <c r="L65" s="129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</row>
    <row r="66" spans="1:31">
      <c r="B66" s="122"/>
      <c r="L66" s="122"/>
    </row>
    <row r="67" spans="1:31">
      <c r="B67" s="122"/>
      <c r="L67" s="122"/>
    </row>
    <row r="68" spans="1:31">
      <c r="B68" s="122"/>
      <c r="L68" s="122"/>
    </row>
    <row r="69" spans="1:31">
      <c r="B69" s="122"/>
      <c r="L69" s="122"/>
    </row>
    <row r="70" spans="1:31">
      <c r="B70" s="122"/>
      <c r="L70" s="122"/>
    </row>
    <row r="71" spans="1:31">
      <c r="B71" s="122"/>
      <c r="L71" s="122"/>
    </row>
    <row r="72" spans="1:31">
      <c r="B72" s="122"/>
      <c r="L72" s="122"/>
    </row>
    <row r="73" spans="1:31">
      <c r="B73" s="122"/>
      <c r="L73" s="122"/>
    </row>
    <row r="74" spans="1:31">
      <c r="B74" s="122"/>
      <c r="L74" s="122"/>
    </row>
    <row r="75" spans="1:31">
      <c r="B75" s="122"/>
      <c r="L75" s="122"/>
    </row>
    <row r="76" spans="1:31" s="130" customFormat="1" ht="12.75">
      <c r="A76" s="128"/>
      <c r="B76" s="25"/>
      <c r="C76" s="128"/>
      <c r="D76" s="157" t="s">
        <v>52</v>
      </c>
      <c r="E76" s="158"/>
      <c r="F76" s="159" t="s">
        <v>53</v>
      </c>
      <c r="G76" s="157" t="s">
        <v>52</v>
      </c>
      <c r="H76" s="158"/>
      <c r="I76" s="158"/>
      <c r="J76" s="160" t="s">
        <v>53</v>
      </c>
      <c r="K76" s="158"/>
      <c r="L76" s="129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</row>
    <row r="77" spans="1:31" s="130" customFormat="1" ht="14.45" customHeight="1">
      <c r="A77" s="128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129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</row>
    <row r="81" spans="1:47" s="130" customFormat="1" ht="6.95" customHeight="1">
      <c r="A81" s="128"/>
      <c r="B81" s="206"/>
      <c r="C81" s="207"/>
      <c r="D81" s="207"/>
      <c r="E81" s="207"/>
      <c r="F81" s="207"/>
      <c r="G81" s="207"/>
      <c r="H81" s="207"/>
      <c r="I81" s="207"/>
      <c r="J81" s="207"/>
      <c r="K81" s="207"/>
      <c r="L81" s="129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</row>
    <row r="82" spans="1:47" s="130" customFormat="1" ht="24.95" customHeight="1">
      <c r="A82" s="128"/>
      <c r="B82" s="208"/>
      <c r="C82" s="209" t="s">
        <v>99</v>
      </c>
      <c r="D82" s="210"/>
      <c r="E82" s="210"/>
      <c r="F82" s="210"/>
      <c r="G82" s="210"/>
      <c r="H82" s="210"/>
      <c r="I82" s="210"/>
      <c r="J82" s="210"/>
      <c r="K82" s="210"/>
      <c r="L82" s="129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</row>
    <row r="83" spans="1:47" s="130" customFormat="1" ht="6.95" customHeight="1">
      <c r="A83" s="128"/>
      <c r="B83" s="208"/>
      <c r="C83" s="210"/>
      <c r="D83" s="210"/>
      <c r="E83" s="210"/>
      <c r="F83" s="210"/>
      <c r="G83" s="210"/>
      <c r="H83" s="210"/>
      <c r="I83" s="210"/>
      <c r="J83" s="210"/>
      <c r="K83" s="210"/>
      <c r="L83" s="129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</row>
    <row r="84" spans="1:47" s="130" customFormat="1" ht="12" customHeight="1">
      <c r="A84" s="128"/>
      <c r="B84" s="208"/>
      <c r="C84" s="211" t="s">
        <v>14</v>
      </c>
      <c r="D84" s="210"/>
      <c r="E84" s="210"/>
      <c r="F84" s="210"/>
      <c r="G84" s="210"/>
      <c r="H84" s="210"/>
      <c r="I84" s="210"/>
      <c r="J84" s="210"/>
      <c r="K84" s="210"/>
      <c r="L84" s="129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</row>
    <row r="85" spans="1:47" s="130" customFormat="1" ht="16.5" customHeight="1">
      <c r="A85" s="128"/>
      <c r="B85" s="208"/>
      <c r="C85" s="210"/>
      <c r="D85" s="210"/>
      <c r="E85" s="212" t="str">
        <f>E7</f>
        <v>Přechod pro chodce - Podlesí, Drážky</v>
      </c>
      <c r="F85" s="213"/>
      <c r="G85" s="213"/>
      <c r="H85" s="213"/>
      <c r="I85" s="210"/>
      <c r="J85" s="210"/>
      <c r="K85" s="210"/>
      <c r="L85" s="129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</row>
    <row r="86" spans="1:47" s="130" customFormat="1" ht="12" customHeight="1">
      <c r="A86" s="128"/>
      <c r="B86" s="208"/>
      <c r="C86" s="211" t="s">
        <v>97</v>
      </c>
      <c r="D86" s="210"/>
      <c r="E86" s="210"/>
      <c r="F86" s="210"/>
      <c r="G86" s="210"/>
      <c r="H86" s="210"/>
      <c r="I86" s="210"/>
      <c r="J86" s="210"/>
      <c r="K86" s="210"/>
      <c r="L86" s="129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</row>
    <row r="87" spans="1:47" s="130" customFormat="1" ht="16.5" customHeight="1">
      <c r="A87" s="128"/>
      <c r="B87" s="208"/>
      <c r="C87" s="210"/>
      <c r="D87" s="210"/>
      <c r="E87" s="214" t="str">
        <f>E9</f>
        <v>0 - Ostatní a vedlejší náklady</v>
      </c>
      <c r="F87" s="215"/>
      <c r="G87" s="215"/>
      <c r="H87" s="215"/>
      <c r="I87" s="210"/>
      <c r="J87" s="210"/>
      <c r="K87" s="210"/>
      <c r="L87" s="129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</row>
    <row r="88" spans="1:47" s="130" customFormat="1" ht="6.95" customHeight="1">
      <c r="A88" s="128"/>
      <c r="B88" s="208"/>
      <c r="C88" s="210"/>
      <c r="D88" s="210"/>
      <c r="E88" s="210"/>
      <c r="F88" s="210"/>
      <c r="G88" s="210"/>
      <c r="H88" s="210"/>
      <c r="I88" s="210"/>
      <c r="J88" s="210"/>
      <c r="K88" s="210"/>
      <c r="L88" s="129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</row>
    <row r="89" spans="1:47" s="130" customFormat="1" ht="12" customHeight="1">
      <c r="A89" s="128"/>
      <c r="B89" s="208"/>
      <c r="C89" s="211" t="s">
        <v>18</v>
      </c>
      <c r="D89" s="210"/>
      <c r="E89" s="210"/>
      <c r="F89" s="216" t="str">
        <f>F12</f>
        <v>Valašské Meziříčí</v>
      </c>
      <c r="G89" s="210"/>
      <c r="H89" s="210"/>
      <c r="I89" s="211" t="s">
        <v>20</v>
      </c>
      <c r="J89" s="217" t="str">
        <f>IF(J12="","",J12)</f>
        <v>10. 2. 2026</v>
      </c>
      <c r="K89" s="210"/>
      <c r="L89" s="129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</row>
    <row r="90" spans="1:47" s="130" customFormat="1" ht="6.95" customHeight="1">
      <c r="A90" s="128"/>
      <c r="B90" s="208"/>
      <c r="C90" s="210"/>
      <c r="D90" s="210"/>
      <c r="E90" s="210"/>
      <c r="F90" s="210"/>
      <c r="G90" s="210"/>
      <c r="H90" s="210"/>
      <c r="I90" s="210"/>
      <c r="J90" s="210"/>
      <c r="K90" s="210"/>
      <c r="L90" s="129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</row>
    <row r="91" spans="1:47" s="130" customFormat="1" ht="15.2" customHeight="1">
      <c r="A91" s="128"/>
      <c r="B91" s="208"/>
      <c r="C91" s="211" t="s">
        <v>22</v>
      </c>
      <c r="D91" s="210"/>
      <c r="E91" s="210"/>
      <c r="F91" s="216" t="str">
        <f>E15</f>
        <v>Město Valašské Meziříčí</v>
      </c>
      <c r="G91" s="210"/>
      <c r="H91" s="210"/>
      <c r="I91" s="211" t="s">
        <v>30</v>
      </c>
      <c r="J91" s="218" t="str">
        <f>E21</f>
        <v>via-pds s.r.o.</v>
      </c>
      <c r="K91" s="210"/>
      <c r="L91" s="129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</row>
    <row r="92" spans="1:47" s="130" customFormat="1" ht="15.2" customHeight="1">
      <c r="A92" s="128"/>
      <c r="B92" s="208"/>
      <c r="C92" s="211" t="s">
        <v>28</v>
      </c>
      <c r="D92" s="210"/>
      <c r="E92" s="210"/>
      <c r="F92" s="216" t="str">
        <f>IF(E18="","",E18)</f>
        <v/>
      </c>
      <c r="G92" s="210"/>
      <c r="H92" s="210"/>
      <c r="I92" s="211" t="s">
        <v>35</v>
      </c>
      <c r="J92" s="218" t="str">
        <f>E24</f>
        <v/>
      </c>
      <c r="K92" s="210"/>
      <c r="L92" s="129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</row>
    <row r="93" spans="1:47" s="130" customFormat="1" ht="10.35" customHeight="1">
      <c r="A93" s="128"/>
      <c r="B93" s="208"/>
      <c r="C93" s="210"/>
      <c r="D93" s="210"/>
      <c r="E93" s="210"/>
      <c r="F93" s="210"/>
      <c r="G93" s="210"/>
      <c r="H93" s="210"/>
      <c r="I93" s="210"/>
      <c r="J93" s="210"/>
      <c r="K93" s="210"/>
      <c r="L93" s="129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</row>
    <row r="94" spans="1:47" s="130" customFormat="1" ht="29.25" customHeight="1">
      <c r="A94" s="128"/>
      <c r="B94" s="208"/>
      <c r="C94" s="219" t="s">
        <v>100</v>
      </c>
      <c r="D94" s="220"/>
      <c r="E94" s="220"/>
      <c r="F94" s="220"/>
      <c r="G94" s="220"/>
      <c r="H94" s="220"/>
      <c r="I94" s="220"/>
      <c r="J94" s="221" t="s">
        <v>101</v>
      </c>
      <c r="K94" s="220"/>
      <c r="L94" s="129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</row>
    <row r="95" spans="1:47" s="130" customFormat="1" ht="10.35" customHeight="1">
      <c r="A95" s="128"/>
      <c r="B95" s="208"/>
      <c r="C95" s="210"/>
      <c r="D95" s="210"/>
      <c r="E95" s="210"/>
      <c r="F95" s="210"/>
      <c r="G95" s="210"/>
      <c r="H95" s="210"/>
      <c r="I95" s="210"/>
      <c r="J95" s="210"/>
      <c r="K95" s="210"/>
      <c r="L95" s="129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</row>
    <row r="96" spans="1:47" s="130" customFormat="1" ht="22.9" customHeight="1">
      <c r="A96" s="128"/>
      <c r="B96" s="208"/>
      <c r="C96" s="222" t="s">
        <v>102</v>
      </c>
      <c r="D96" s="210"/>
      <c r="E96" s="210"/>
      <c r="F96" s="210"/>
      <c r="G96" s="210"/>
      <c r="H96" s="210"/>
      <c r="I96" s="210"/>
      <c r="J96" s="223">
        <f>J118</f>
        <v>0</v>
      </c>
      <c r="K96" s="210"/>
      <c r="L96" s="129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U96" s="119" t="s">
        <v>103</v>
      </c>
    </row>
    <row r="97" spans="1:31" s="169" customFormat="1" ht="24.95" customHeight="1">
      <c r="B97" s="224"/>
      <c r="C97" s="225"/>
      <c r="D97" s="226" t="s">
        <v>104</v>
      </c>
      <c r="E97" s="227"/>
      <c r="F97" s="227"/>
      <c r="G97" s="227"/>
      <c r="H97" s="227"/>
      <c r="I97" s="227"/>
      <c r="J97" s="228">
        <f>J119</f>
        <v>0</v>
      </c>
      <c r="K97" s="225"/>
      <c r="L97" s="170"/>
    </row>
    <row r="98" spans="1:31" s="169" customFormat="1" ht="24.95" customHeight="1">
      <c r="B98" s="224"/>
      <c r="C98" s="225"/>
      <c r="D98" s="226" t="s">
        <v>105</v>
      </c>
      <c r="E98" s="227"/>
      <c r="F98" s="227"/>
      <c r="G98" s="227"/>
      <c r="H98" s="227"/>
      <c r="I98" s="227"/>
      <c r="J98" s="228">
        <f>J153</f>
        <v>0</v>
      </c>
      <c r="K98" s="225"/>
      <c r="L98" s="170"/>
    </row>
    <row r="99" spans="1:31" s="130" customFormat="1" ht="21.95" customHeight="1">
      <c r="A99" s="128"/>
      <c r="B99" s="208"/>
      <c r="C99" s="210"/>
      <c r="D99" s="210"/>
      <c r="E99" s="210"/>
      <c r="F99" s="210"/>
      <c r="G99" s="210"/>
      <c r="H99" s="210"/>
      <c r="I99" s="210"/>
      <c r="J99" s="210"/>
      <c r="K99" s="210"/>
      <c r="L99" s="129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</row>
    <row r="100" spans="1:31" s="130" customFormat="1" ht="6.95" customHeight="1">
      <c r="A100" s="128"/>
      <c r="B100" s="229"/>
      <c r="C100" s="230"/>
      <c r="D100" s="230"/>
      <c r="E100" s="230"/>
      <c r="F100" s="230"/>
      <c r="G100" s="230"/>
      <c r="H100" s="230"/>
      <c r="I100" s="230"/>
      <c r="J100" s="230"/>
      <c r="K100" s="230"/>
      <c r="L100" s="129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</row>
    <row r="101" spans="1:31"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31"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31"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31" s="130" customFormat="1" ht="6.95" customHeight="1">
      <c r="A104" s="128"/>
      <c r="B104" s="206"/>
      <c r="C104" s="207"/>
      <c r="D104" s="207"/>
      <c r="E104" s="207"/>
      <c r="F104" s="207"/>
      <c r="G104" s="207"/>
      <c r="H104" s="207"/>
      <c r="I104" s="207"/>
      <c r="J104" s="207"/>
      <c r="K104" s="207"/>
      <c r="L104" s="129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</row>
    <row r="105" spans="1:31" s="130" customFormat="1" ht="24.95" customHeight="1">
      <c r="A105" s="128"/>
      <c r="B105" s="208"/>
      <c r="C105" s="209" t="s">
        <v>106</v>
      </c>
      <c r="D105" s="210"/>
      <c r="E105" s="210"/>
      <c r="F105" s="210"/>
      <c r="G105" s="210"/>
      <c r="H105" s="210"/>
      <c r="I105" s="210"/>
      <c r="J105" s="210"/>
      <c r="K105" s="210"/>
      <c r="L105" s="129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</row>
    <row r="106" spans="1:31" s="130" customFormat="1" ht="6.95" customHeight="1">
      <c r="A106" s="128"/>
      <c r="B106" s="208"/>
      <c r="C106" s="210"/>
      <c r="D106" s="210"/>
      <c r="E106" s="210"/>
      <c r="F106" s="210"/>
      <c r="G106" s="210"/>
      <c r="H106" s="210"/>
      <c r="I106" s="210"/>
      <c r="J106" s="210"/>
      <c r="K106" s="210"/>
      <c r="L106" s="129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</row>
    <row r="107" spans="1:31" s="130" customFormat="1" ht="12" customHeight="1">
      <c r="A107" s="128"/>
      <c r="B107" s="208"/>
      <c r="C107" s="211" t="s">
        <v>14</v>
      </c>
      <c r="D107" s="210"/>
      <c r="E107" s="210"/>
      <c r="F107" s="210"/>
      <c r="G107" s="210"/>
      <c r="H107" s="210"/>
      <c r="I107" s="210"/>
      <c r="J107" s="210"/>
      <c r="K107" s="210"/>
      <c r="L107" s="129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</row>
    <row r="108" spans="1:31" s="130" customFormat="1" ht="16.5" customHeight="1">
      <c r="A108" s="128"/>
      <c r="B108" s="208"/>
      <c r="C108" s="210"/>
      <c r="D108" s="210"/>
      <c r="E108" s="212" t="str">
        <f>E7</f>
        <v>Přechod pro chodce - Podlesí, Drážky</v>
      </c>
      <c r="F108" s="213"/>
      <c r="G108" s="213"/>
      <c r="H108" s="213"/>
      <c r="I108" s="210"/>
      <c r="J108" s="210"/>
      <c r="K108" s="210"/>
      <c r="L108" s="129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</row>
    <row r="109" spans="1:31" s="130" customFormat="1" ht="12" customHeight="1">
      <c r="A109" s="128"/>
      <c r="B109" s="208"/>
      <c r="C109" s="211" t="s">
        <v>97</v>
      </c>
      <c r="D109" s="210"/>
      <c r="E109" s="210"/>
      <c r="F109" s="210"/>
      <c r="G109" s="210"/>
      <c r="H109" s="210"/>
      <c r="I109" s="210"/>
      <c r="J109" s="210"/>
      <c r="K109" s="210"/>
      <c r="L109" s="129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</row>
    <row r="110" spans="1:31" s="130" customFormat="1" ht="16.5" customHeight="1">
      <c r="A110" s="128"/>
      <c r="B110" s="208"/>
      <c r="C110" s="210"/>
      <c r="D110" s="210"/>
      <c r="E110" s="214" t="str">
        <f>E9</f>
        <v>0 - Ostatní a vedlejší náklady</v>
      </c>
      <c r="F110" s="215"/>
      <c r="G110" s="215"/>
      <c r="H110" s="215"/>
      <c r="I110" s="210"/>
      <c r="J110" s="210"/>
      <c r="K110" s="210"/>
      <c r="L110" s="129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</row>
    <row r="111" spans="1:31" s="130" customFormat="1" ht="6.95" customHeight="1">
      <c r="A111" s="128"/>
      <c r="B111" s="208"/>
      <c r="C111" s="210"/>
      <c r="D111" s="210"/>
      <c r="E111" s="210"/>
      <c r="F111" s="210"/>
      <c r="G111" s="210"/>
      <c r="H111" s="210"/>
      <c r="I111" s="210"/>
      <c r="J111" s="210"/>
      <c r="K111" s="210"/>
      <c r="L111" s="129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</row>
    <row r="112" spans="1:31" s="130" customFormat="1" ht="12" customHeight="1">
      <c r="A112" s="128"/>
      <c r="B112" s="208"/>
      <c r="C112" s="211" t="s">
        <v>18</v>
      </c>
      <c r="D112" s="210"/>
      <c r="E112" s="210"/>
      <c r="F112" s="216" t="str">
        <f>F12</f>
        <v>Valašské Meziříčí</v>
      </c>
      <c r="G112" s="210"/>
      <c r="H112" s="210"/>
      <c r="I112" s="211" t="s">
        <v>20</v>
      </c>
      <c r="J112" s="217" t="str">
        <f>IF(J12="","",J12)</f>
        <v>10. 2. 2026</v>
      </c>
      <c r="K112" s="210"/>
      <c r="L112" s="129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</row>
    <row r="113" spans="1:65" s="130" customFormat="1" ht="6.95" customHeight="1">
      <c r="A113" s="128"/>
      <c r="B113" s="208"/>
      <c r="C113" s="210"/>
      <c r="D113" s="210"/>
      <c r="E113" s="210"/>
      <c r="F113" s="210"/>
      <c r="G113" s="210"/>
      <c r="H113" s="210"/>
      <c r="I113" s="210"/>
      <c r="J113" s="210"/>
      <c r="K113" s="210"/>
      <c r="L113" s="129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</row>
    <row r="114" spans="1:65" s="130" customFormat="1" ht="15.2" customHeight="1">
      <c r="A114" s="128"/>
      <c r="B114" s="208"/>
      <c r="C114" s="211" t="s">
        <v>22</v>
      </c>
      <c r="D114" s="210"/>
      <c r="E114" s="210"/>
      <c r="F114" s="216" t="str">
        <f>E15</f>
        <v>Město Valašské Meziříčí</v>
      </c>
      <c r="G114" s="210"/>
      <c r="H114" s="210"/>
      <c r="I114" s="211" t="s">
        <v>30</v>
      </c>
      <c r="J114" s="218" t="str">
        <f>E21</f>
        <v>via-pds s.r.o.</v>
      </c>
      <c r="K114" s="210"/>
      <c r="L114" s="129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</row>
    <row r="115" spans="1:65" s="130" customFormat="1" ht="15.2" customHeight="1">
      <c r="A115" s="128"/>
      <c r="B115" s="208"/>
      <c r="C115" s="211" t="s">
        <v>28</v>
      </c>
      <c r="D115" s="210"/>
      <c r="E115" s="210"/>
      <c r="F115" s="216" t="str">
        <f>IF(E18="","",E18)</f>
        <v/>
      </c>
      <c r="G115" s="210"/>
      <c r="H115" s="210"/>
      <c r="I115" s="211" t="s">
        <v>35</v>
      </c>
      <c r="J115" s="218" t="str">
        <f>E24</f>
        <v/>
      </c>
      <c r="K115" s="210"/>
      <c r="L115" s="129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</row>
    <row r="116" spans="1:65" s="130" customFormat="1" ht="10.35" customHeight="1">
      <c r="A116" s="128"/>
      <c r="B116" s="208"/>
      <c r="C116" s="210"/>
      <c r="D116" s="210"/>
      <c r="E116" s="210"/>
      <c r="F116" s="210"/>
      <c r="G116" s="210"/>
      <c r="H116" s="210"/>
      <c r="I116" s="210"/>
      <c r="J116" s="210"/>
      <c r="K116" s="210"/>
      <c r="L116" s="129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</row>
    <row r="117" spans="1:65" s="177" customFormat="1" ht="29.25" customHeight="1">
      <c r="A117" s="171"/>
      <c r="B117" s="231"/>
      <c r="C117" s="232" t="s">
        <v>107</v>
      </c>
      <c r="D117" s="233" t="s">
        <v>62</v>
      </c>
      <c r="E117" s="233" t="s">
        <v>58</v>
      </c>
      <c r="F117" s="233" t="s">
        <v>59</v>
      </c>
      <c r="G117" s="233" t="s">
        <v>108</v>
      </c>
      <c r="H117" s="233" t="s">
        <v>109</v>
      </c>
      <c r="I117" s="233" t="s">
        <v>110</v>
      </c>
      <c r="J117" s="233" t="s">
        <v>101</v>
      </c>
      <c r="K117" s="234" t="s">
        <v>111</v>
      </c>
      <c r="L117" s="173"/>
      <c r="M117" s="174" t="s">
        <v>1</v>
      </c>
      <c r="N117" s="175" t="s">
        <v>41</v>
      </c>
      <c r="O117" s="175" t="s">
        <v>112</v>
      </c>
      <c r="P117" s="175" t="s">
        <v>113</v>
      </c>
      <c r="Q117" s="175" t="s">
        <v>114</v>
      </c>
      <c r="R117" s="175" t="s">
        <v>115</v>
      </c>
      <c r="S117" s="175" t="s">
        <v>116</v>
      </c>
      <c r="T117" s="176" t="s">
        <v>117</v>
      </c>
      <c r="U117" s="171"/>
      <c r="V117" s="171"/>
      <c r="W117" s="171"/>
      <c r="X117" s="171"/>
      <c r="Y117" s="171"/>
      <c r="Z117" s="171"/>
      <c r="AA117" s="171"/>
      <c r="AB117" s="171"/>
      <c r="AC117" s="171"/>
      <c r="AD117" s="171"/>
      <c r="AE117" s="171"/>
    </row>
    <row r="118" spans="1:65" s="130" customFormat="1" ht="22.9" customHeight="1">
      <c r="A118" s="128"/>
      <c r="B118" s="208"/>
      <c r="C118" s="235" t="s">
        <v>118</v>
      </c>
      <c r="D118" s="210"/>
      <c r="E118" s="210"/>
      <c r="F118" s="210"/>
      <c r="G118" s="210"/>
      <c r="H118" s="210"/>
      <c r="I118" s="210"/>
      <c r="J118" s="236">
        <f>BK118</f>
        <v>0</v>
      </c>
      <c r="K118" s="210"/>
      <c r="L118" s="25"/>
      <c r="M118" s="178"/>
      <c r="N118" s="179"/>
      <c r="O118" s="141"/>
      <c r="P118" s="180">
        <f>P119+P153</f>
        <v>0</v>
      </c>
      <c r="Q118" s="141"/>
      <c r="R118" s="180">
        <f>R119+R153</f>
        <v>0</v>
      </c>
      <c r="S118" s="141"/>
      <c r="T118" s="181">
        <f>T119+T153</f>
        <v>0</v>
      </c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T118" s="119" t="s">
        <v>76</v>
      </c>
      <c r="AU118" s="119" t="s">
        <v>103</v>
      </c>
      <c r="BK118" s="182">
        <f>BK119+BK153</f>
        <v>0</v>
      </c>
    </row>
    <row r="119" spans="1:65" s="183" customFormat="1" ht="25.9" customHeight="1">
      <c r="B119" s="237"/>
      <c r="C119" s="238"/>
      <c r="D119" s="239" t="s">
        <v>76</v>
      </c>
      <c r="E119" s="240" t="s">
        <v>119</v>
      </c>
      <c r="F119" s="240" t="s">
        <v>120</v>
      </c>
      <c r="G119" s="238"/>
      <c r="H119" s="238"/>
      <c r="I119" s="238"/>
      <c r="J119" s="241">
        <f>BK119</f>
        <v>0</v>
      </c>
      <c r="K119" s="238"/>
      <c r="L119" s="184"/>
      <c r="M119" s="186"/>
      <c r="N119" s="187"/>
      <c r="O119" s="187"/>
      <c r="P119" s="188">
        <f>SUM(P120:P152)</f>
        <v>0</v>
      </c>
      <c r="Q119" s="187"/>
      <c r="R119" s="188">
        <f>SUM(R120:R152)</f>
        <v>0</v>
      </c>
      <c r="S119" s="187"/>
      <c r="T119" s="189">
        <f>SUM(T120:T152)</f>
        <v>0</v>
      </c>
      <c r="AR119" s="185" t="s">
        <v>121</v>
      </c>
      <c r="AT119" s="190" t="s">
        <v>76</v>
      </c>
      <c r="AU119" s="190" t="s">
        <v>77</v>
      </c>
      <c r="AY119" s="185" t="s">
        <v>122</v>
      </c>
      <c r="BK119" s="191">
        <f>SUM(BK120:BK152)</f>
        <v>0</v>
      </c>
    </row>
    <row r="120" spans="1:65" s="130" customFormat="1" ht="16.5" customHeight="1">
      <c r="A120" s="128"/>
      <c r="B120" s="25"/>
      <c r="C120" s="242" t="s">
        <v>84</v>
      </c>
      <c r="D120" s="242" t="s">
        <v>123</v>
      </c>
      <c r="E120" s="243" t="s">
        <v>124</v>
      </c>
      <c r="F120" s="244" t="s">
        <v>125</v>
      </c>
      <c r="G120" s="245" t="s">
        <v>126</v>
      </c>
      <c r="H120" s="246">
        <v>1</v>
      </c>
      <c r="I120" s="250">
        <v>0</v>
      </c>
      <c r="J120" s="249">
        <f>ROUND(I120*H120,2)</f>
        <v>0</v>
      </c>
      <c r="K120" s="244" t="s">
        <v>127</v>
      </c>
      <c r="L120" s="25"/>
      <c r="M120" s="192" t="s">
        <v>1</v>
      </c>
      <c r="N120" s="193" t="s">
        <v>42</v>
      </c>
      <c r="O120" s="194">
        <v>0</v>
      </c>
      <c r="P120" s="194">
        <f>O120*H120</f>
        <v>0</v>
      </c>
      <c r="Q120" s="194">
        <v>0</v>
      </c>
      <c r="R120" s="194">
        <f>Q120*H120</f>
        <v>0</v>
      </c>
      <c r="S120" s="194">
        <v>0</v>
      </c>
      <c r="T120" s="195">
        <f>S120*H120</f>
        <v>0</v>
      </c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R120" s="196" t="s">
        <v>128</v>
      </c>
      <c r="AT120" s="196" t="s">
        <v>123</v>
      </c>
      <c r="AU120" s="196" t="s">
        <v>84</v>
      </c>
      <c r="AY120" s="119" t="s">
        <v>122</v>
      </c>
      <c r="BE120" s="197">
        <f>IF(N120="základní",J120,0)</f>
        <v>0</v>
      </c>
      <c r="BF120" s="197">
        <f>IF(N120="snížená",J120,0)</f>
        <v>0</v>
      </c>
      <c r="BG120" s="197">
        <f>IF(N120="zákl. přenesená",J120,0)</f>
        <v>0</v>
      </c>
      <c r="BH120" s="197">
        <f>IF(N120="sníž. přenesená",J120,0)</f>
        <v>0</v>
      </c>
      <c r="BI120" s="197">
        <f>IF(N120="nulová",J120,0)</f>
        <v>0</v>
      </c>
      <c r="BJ120" s="119" t="s">
        <v>84</v>
      </c>
      <c r="BK120" s="197">
        <f>ROUND(I120*H120,2)</f>
        <v>0</v>
      </c>
      <c r="BL120" s="119" t="s">
        <v>128</v>
      </c>
      <c r="BM120" s="196" t="s">
        <v>129</v>
      </c>
    </row>
    <row r="121" spans="1:65" s="130" customFormat="1" ht="19.5">
      <c r="A121" s="128"/>
      <c r="B121" s="25"/>
      <c r="C121" s="210"/>
      <c r="D121" s="247" t="s">
        <v>130</v>
      </c>
      <c r="E121" s="210"/>
      <c r="F121" s="248" t="s">
        <v>131</v>
      </c>
      <c r="G121" s="210"/>
      <c r="H121" s="210"/>
      <c r="I121" s="128"/>
      <c r="J121" s="210"/>
      <c r="K121" s="210"/>
      <c r="L121" s="25"/>
      <c r="M121" s="198"/>
      <c r="N121" s="199"/>
      <c r="O121" s="200"/>
      <c r="P121" s="200"/>
      <c r="Q121" s="200"/>
      <c r="R121" s="200"/>
      <c r="S121" s="200"/>
      <c r="T121" s="201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T121" s="119" t="s">
        <v>130</v>
      </c>
      <c r="AU121" s="119" t="s">
        <v>84</v>
      </c>
    </row>
    <row r="122" spans="1:65" s="130" customFormat="1" ht="16.5" customHeight="1">
      <c r="A122" s="128"/>
      <c r="B122" s="25"/>
      <c r="C122" s="242" t="s">
        <v>86</v>
      </c>
      <c r="D122" s="242" t="s">
        <v>123</v>
      </c>
      <c r="E122" s="243" t="s">
        <v>132</v>
      </c>
      <c r="F122" s="244" t="s">
        <v>133</v>
      </c>
      <c r="G122" s="245" t="s">
        <v>126</v>
      </c>
      <c r="H122" s="246">
        <v>1</v>
      </c>
      <c r="I122" s="250">
        <v>0</v>
      </c>
      <c r="J122" s="249">
        <f>ROUND(I122*H122,2)</f>
        <v>0</v>
      </c>
      <c r="K122" s="244" t="s">
        <v>127</v>
      </c>
      <c r="L122" s="25"/>
      <c r="M122" s="192" t="s">
        <v>1</v>
      </c>
      <c r="N122" s="193" t="s">
        <v>42</v>
      </c>
      <c r="O122" s="194">
        <v>0</v>
      </c>
      <c r="P122" s="194">
        <f>O122*H122</f>
        <v>0</v>
      </c>
      <c r="Q122" s="194">
        <v>0</v>
      </c>
      <c r="R122" s="194">
        <f>Q122*H122</f>
        <v>0</v>
      </c>
      <c r="S122" s="194">
        <v>0</v>
      </c>
      <c r="T122" s="195">
        <f>S122*H122</f>
        <v>0</v>
      </c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R122" s="196" t="s">
        <v>128</v>
      </c>
      <c r="AT122" s="196" t="s">
        <v>123</v>
      </c>
      <c r="AU122" s="196" t="s">
        <v>84</v>
      </c>
      <c r="AY122" s="119" t="s">
        <v>122</v>
      </c>
      <c r="BE122" s="197">
        <f>IF(N122="základní",J122,0)</f>
        <v>0</v>
      </c>
      <c r="BF122" s="197">
        <f>IF(N122="snížená",J122,0)</f>
        <v>0</v>
      </c>
      <c r="BG122" s="197">
        <f>IF(N122="zákl. přenesená",J122,0)</f>
        <v>0</v>
      </c>
      <c r="BH122" s="197">
        <f>IF(N122="sníž. přenesená",J122,0)</f>
        <v>0</v>
      </c>
      <c r="BI122" s="197">
        <f>IF(N122="nulová",J122,0)</f>
        <v>0</v>
      </c>
      <c r="BJ122" s="119" t="s">
        <v>84</v>
      </c>
      <c r="BK122" s="197">
        <f>ROUND(I122*H122,2)</f>
        <v>0</v>
      </c>
      <c r="BL122" s="119" t="s">
        <v>128</v>
      </c>
      <c r="BM122" s="196" t="s">
        <v>134</v>
      </c>
    </row>
    <row r="123" spans="1:65" s="130" customFormat="1" ht="29.25">
      <c r="A123" s="128"/>
      <c r="B123" s="25"/>
      <c r="C123" s="210"/>
      <c r="D123" s="247" t="s">
        <v>130</v>
      </c>
      <c r="E123" s="210"/>
      <c r="F123" s="248" t="s">
        <v>135</v>
      </c>
      <c r="G123" s="210"/>
      <c r="H123" s="210"/>
      <c r="I123" s="128"/>
      <c r="J123" s="210"/>
      <c r="K123" s="210"/>
      <c r="L123" s="25"/>
      <c r="M123" s="198"/>
      <c r="N123" s="199"/>
      <c r="O123" s="200"/>
      <c r="P123" s="200"/>
      <c r="Q123" s="200"/>
      <c r="R123" s="200"/>
      <c r="S123" s="200"/>
      <c r="T123" s="201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T123" s="119" t="s">
        <v>130</v>
      </c>
      <c r="AU123" s="119" t="s">
        <v>84</v>
      </c>
    </row>
    <row r="124" spans="1:65" s="130" customFormat="1" ht="16.5" customHeight="1">
      <c r="A124" s="128"/>
      <c r="B124" s="25"/>
      <c r="C124" s="242" t="s">
        <v>136</v>
      </c>
      <c r="D124" s="242" t="s">
        <v>123</v>
      </c>
      <c r="E124" s="243" t="s">
        <v>137</v>
      </c>
      <c r="F124" s="244" t="s">
        <v>138</v>
      </c>
      <c r="G124" s="245" t="s">
        <v>126</v>
      </c>
      <c r="H124" s="246">
        <v>1</v>
      </c>
      <c r="I124" s="250">
        <v>0</v>
      </c>
      <c r="J124" s="249">
        <f>ROUND(I124*H124,2)</f>
        <v>0</v>
      </c>
      <c r="K124" s="244" t="s">
        <v>127</v>
      </c>
      <c r="L124" s="25"/>
      <c r="M124" s="192" t="s">
        <v>1</v>
      </c>
      <c r="N124" s="193" t="s">
        <v>42</v>
      </c>
      <c r="O124" s="194">
        <v>0</v>
      </c>
      <c r="P124" s="194">
        <f>O124*H124</f>
        <v>0</v>
      </c>
      <c r="Q124" s="194">
        <v>0</v>
      </c>
      <c r="R124" s="194">
        <f>Q124*H124</f>
        <v>0</v>
      </c>
      <c r="S124" s="194">
        <v>0</v>
      </c>
      <c r="T124" s="195">
        <f>S124*H124</f>
        <v>0</v>
      </c>
      <c r="U124" s="128"/>
      <c r="V124" s="128"/>
      <c r="W124" s="128"/>
      <c r="X124" s="128"/>
      <c r="Y124" s="128"/>
      <c r="Z124" s="128"/>
      <c r="AA124" s="128"/>
      <c r="AB124" s="128"/>
      <c r="AC124" s="128"/>
      <c r="AD124" s="128"/>
      <c r="AE124" s="128"/>
      <c r="AR124" s="196" t="s">
        <v>128</v>
      </c>
      <c r="AT124" s="196" t="s">
        <v>123</v>
      </c>
      <c r="AU124" s="196" t="s">
        <v>84</v>
      </c>
      <c r="AY124" s="119" t="s">
        <v>122</v>
      </c>
      <c r="BE124" s="197">
        <f>IF(N124="základní",J124,0)</f>
        <v>0</v>
      </c>
      <c r="BF124" s="197">
        <f>IF(N124="snížená",J124,0)</f>
        <v>0</v>
      </c>
      <c r="BG124" s="197">
        <f>IF(N124="zákl. přenesená",J124,0)</f>
        <v>0</v>
      </c>
      <c r="BH124" s="197">
        <f>IF(N124="sníž. přenesená",J124,0)</f>
        <v>0</v>
      </c>
      <c r="BI124" s="197">
        <f>IF(N124="nulová",J124,0)</f>
        <v>0</v>
      </c>
      <c r="BJ124" s="119" t="s">
        <v>84</v>
      </c>
      <c r="BK124" s="197">
        <f>ROUND(I124*H124,2)</f>
        <v>0</v>
      </c>
      <c r="BL124" s="119" t="s">
        <v>128</v>
      </c>
      <c r="BM124" s="196" t="s">
        <v>139</v>
      </c>
    </row>
    <row r="125" spans="1:65" s="130" customFormat="1" ht="19.5">
      <c r="A125" s="128"/>
      <c r="B125" s="25"/>
      <c r="C125" s="210"/>
      <c r="D125" s="247" t="s">
        <v>130</v>
      </c>
      <c r="E125" s="210"/>
      <c r="F125" s="248" t="s">
        <v>140</v>
      </c>
      <c r="G125" s="210"/>
      <c r="H125" s="210"/>
      <c r="I125" s="128"/>
      <c r="J125" s="210"/>
      <c r="K125" s="210"/>
      <c r="L125" s="25"/>
      <c r="M125" s="198"/>
      <c r="N125" s="199"/>
      <c r="O125" s="200"/>
      <c r="P125" s="200"/>
      <c r="Q125" s="200"/>
      <c r="R125" s="200"/>
      <c r="S125" s="200"/>
      <c r="T125" s="201"/>
      <c r="U125" s="128"/>
      <c r="V125" s="128"/>
      <c r="W125" s="128"/>
      <c r="X125" s="128"/>
      <c r="Y125" s="128"/>
      <c r="Z125" s="128"/>
      <c r="AA125" s="128"/>
      <c r="AB125" s="128"/>
      <c r="AC125" s="128"/>
      <c r="AD125" s="128"/>
      <c r="AE125" s="128"/>
      <c r="AT125" s="119" t="s">
        <v>130</v>
      </c>
      <c r="AU125" s="119" t="s">
        <v>84</v>
      </c>
    </row>
    <row r="126" spans="1:65" s="130" customFormat="1" ht="16.5" customHeight="1">
      <c r="A126" s="128"/>
      <c r="B126" s="25"/>
      <c r="C126" s="242" t="s">
        <v>121</v>
      </c>
      <c r="D126" s="242" t="s">
        <v>123</v>
      </c>
      <c r="E126" s="243" t="s">
        <v>141</v>
      </c>
      <c r="F126" s="244" t="s">
        <v>142</v>
      </c>
      <c r="G126" s="245" t="s">
        <v>126</v>
      </c>
      <c r="H126" s="246">
        <v>1</v>
      </c>
      <c r="I126" s="250">
        <v>0</v>
      </c>
      <c r="J126" s="249">
        <f>ROUND(I126*H126,2)</f>
        <v>0</v>
      </c>
      <c r="K126" s="244" t="s">
        <v>127</v>
      </c>
      <c r="L126" s="25"/>
      <c r="M126" s="192" t="s">
        <v>1</v>
      </c>
      <c r="N126" s="193" t="s">
        <v>42</v>
      </c>
      <c r="O126" s="194">
        <v>0</v>
      </c>
      <c r="P126" s="194">
        <f>O126*H126</f>
        <v>0</v>
      </c>
      <c r="Q126" s="194">
        <v>0</v>
      </c>
      <c r="R126" s="194">
        <f>Q126*H126</f>
        <v>0</v>
      </c>
      <c r="S126" s="194">
        <v>0</v>
      </c>
      <c r="T126" s="195">
        <f>S126*H126</f>
        <v>0</v>
      </c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R126" s="196" t="s">
        <v>128</v>
      </c>
      <c r="AT126" s="196" t="s">
        <v>123</v>
      </c>
      <c r="AU126" s="196" t="s">
        <v>84</v>
      </c>
      <c r="AY126" s="119" t="s">
        <v>122</v>
      </c>
      <c r="BE126" s="197">
        <f>IF(N126="základní",J126,0)</f>
        <v>0</v>
      </c>
      <c r="BF126" s="197">
        <f>IF(N126="snížená",J126,0)</f>
        <v>0</v>
      </c>
      <c r="BG126" s="197">
        <f>IF(N126="zákl. přenesená",J126,0)</f>
        <v>0</v>
      </c>
      <c r="BH126" s="197">
        <f>IF(N126="sníž. přenesená",J126,0)</f>
        <v>0</v>
      </c>
      <c r="BI126" s="197">
        <f>IF(N126="nulová",J126,0)</f>
        <v>0</v>
      </c>
      <c r="BJ126" s="119" t="s">
        <v>84</v>
      </c>
      <c r="BK126" s="197">
        <f>ROUND(I126*H126,2)</f>
        <v>0</v>
      </c>
      <c r="BL126" s="119" t="s">
        <v>128</v>
      </c>
      <c r="BM126" s="196" t="s">
        <v>143</v>
      </c>
    </row>
    <row r="127" spans="1:65" s="130" customFormat="1" ht="58.5">
      <c r="A127" s="128"/>
      <c r="B127" s="25"/>
      <c r="C127" s="210"/>
      <c r="D127" s="247" t="s">
        <v>130</v>
      </c>
      <c r="E127" s="210"/>
      <c r="F127" s="248" t="s">
        <v>144</v>
      </c>
      <c r="G127" s="210"/>
      <c r="H127" s="210"/>
      <c r="I127" s="251"/>
      <c r="J127" s="210"/>
      <c r="K127" s="210"/>
      <c r="L127" s="25"/>
      <c r="M127" s="198"/>
      <c r="N127" s="199"/>
      <c r="O127" s="200"/>
      <c r="P127" s="200"/>
      <c r="Q127" s="200"/>
      <c r="R127" s="200"/>
      <c r="S127" s="200"/>
      <c r="T127" s="201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T127" s="119" t="s">
        <v>130</v>
      </c>
      <c r="AU127" s="119" t="s">
        <v>84</v>
      </c>
    </row>
    <row r="128" spans="1:65" s="130" customFormat="1" ht="16.5" customHeight="1">
      <c r="A128" s="128"/>
      <c r="B128" s="25"/>
      <c r="C128" s="242" t="s">
        <v>145</v>
      </c>
      <c r="D128" s="242" t="s">
        <v>123</v>
      </c>
      <c r="E128" s="243" t="s">
        <v>146</v>
      </c>
      <c r="F128" s="244" t="s">
        <v>147</v>
      </c>
      <c r="G128" s="245" t="s">
        <v>126</v>
      </c>
      <c r="H128" s="246">
        <v>1</v>
      </c>
      <c r="I128" s="250">
        <v>0</v>
      </c>
      <c r="J128" s="249">
        <f>ROUND(I128*H128,2)</f>
        <v>0</v>
      </c>
      <c r="K128" s="244" t="s">
        <v>127</v>
      </c>
      <c r="L128" s="25"/>
      <c r="M128" s="192" t="s">
        <v>1</v>
      </c>
      <c r="N128" s="193" t="s">
        <v>42</v>
      </c>
      <c r="O128" s="194">
        <v>0</v>
      </c>
      <c r="P128" s="194">
        <f>O128*H128</f>
        <v>0</v>
      </c>
      <c r="Q128" s="194">
        <v>0</v>
      </c>
      <c r="R128" s="194">
        <f>Q128*H128</f>
        <v>0</v>
      </c>
      <c r="S128" s="194">
        <v>0</v>
      </c>
      <c r="T128" s="195">
        <f>S128*H128</f>
        <v>0</v>
      </c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R128" s="196" t="s">
        <v>128</v>
      </c>
      <c r="AT128" s="196" t="s">
        <v>123</v>
      </c>
      <c r="AU128" s="196" t="s">
        <v>84</v>
      </c>
      <c r="AY128" s="119" t="s">
        <v>122</v>
      </c>
      <c r="BE128" s="197">
        <f>IF(N128="základní",J128,0)</f>
        <v>0</v>
      </c>
      <c r="BF128" s="197">
        <f>IF(N128="snížená",J128,0)</f>
        <v>0</v>
      </c>
      <c r="BG128" s="197">
        <f>IF(N128="zákl. přenesená",J128,0)</f>
        <v>0</v>
      </c>
      <c r="BH128" s="197">
        <f>IF(N128="sníž. přenesená",J128,0)</f>
        <v>0</v>
      </c>
      <c r="BI128" s="197">
        <f>IF(N128="nulová",J128,0)</f>
        <v>0</v>
      </c>
      <c r="BJ128" s="119" t="s">
        <v>84</v>
      </c>
      <c r="BK128" s="197">
        <f>ROUND(I128*H128,2)</f>
        <v>0</v>
      </c>
      <c r="BL128" s="119" t="s">
        <v>128</v>
      </c>
      <c r="BM128" s="196" t="s">
        <v>148</v>
      </c>
    </row>
    <row r="129" spans="1:65" s="130" customFormat="1" ht="16.5" customHeight="1">
      <c r="A129" s="128"/>
      <c r="B129" s="25"/>
      <c r="C129" s="242" t="s">
        <v>149</v>
      </c>
      <c r="D129" s="242" t="s">
        <v>123</v>
      </c>
      <c r="E129" s="243" t="s">
        <v>150</v>
      </c>
      <c r="F129" s="244" t="s">
        <v>151</v>
      </c>
      <c r="G129" s="245" t="s">
        <v>126</v>
      </c>
      <c r="H129" s="246">
        <v>1</v>
      </c>
      <c r="I129" s="250">
        <v>0</v>
      </c>
      <c r="J129" s="249">
        <f>ROUND(I129*H129,2)</f>
        <v>0</v>
      </c>
      <c r="K129" s="244" t="s">
        <v>127</v>
      </c>
      <c r="L129" s="25"/>
      <c r="M129" s="192" t="s">
        <v>1</v>
      </c>
      <c r="N129" s="193" t="s">
        <v>42</v>
      </c>
      <c r="O129" s="194">
        <v>0</v>
      </c>
      <c r="P129" s="194">
        <f>O129*H129</f>
        <v>0</v>
      </c>
      <c r="Q129" s="194">
        <v>0</v>
      </c>
      <c r="R129" s="194">
        <f>Q129*H129</f>
        <v>0</v>
      </c>
      <c r="S129" s="194">
        <v>0</v>
      </c>
      <c r="T129" s="195">
        <f>S129*H129</f>
        <v>0</v>
      </c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R129" s="196" t="s">
        <v>128</v>
      </c>
      <c r="AT129" s="196" t="s">
        <v>123</v>
      </c>
      <c r="AU129" s="196" t="s">
        <v>84</v>
      </c>
      <c r="AY129" s="119" t="s">
        <v>122</v>
      </c>
      <c r="BE129" s="197">
        <f>IF(N129="základní",J129,0)</f>
        <v>0</v>
      </c>
      <c r="BF129" s="197">
        <f>IF(N129="snížená",J129,0)</f>
        <v>0</v>
      </c>
      <c r="BG129" s="197">
        <f>IF(N129="zákl. přenesená",J129,0)</f>
        <v>0</v>
      </c>
      <c r="BH129" s="197">
        <f>IF(N129="sníž. přenesená",J129,0)</f>
        <v>0</v>
      </c>
      <c r="BI129" s="197">
        <f>IF(N129="nulová",J129,0)</f>
        <v>0</v>
      </c>
      <c r="BJ129" s="119" t="s">
        <v>84</v>
      </c>
      <c r="BK129" s="197">
        <f>ROUND(I129*H129,2)</f>
        <v>0</v>
      </c>
      <c r="BL129" s="119" t="s">
        <v>128</v>
      </c>
      <c r="BM129" s="196" t="s">
        <v>152</v>
      </c>
    </row>
    <row r="130" spans="1:65" s="130" customFormat="1" ht="19.5">
      <c r="A130" s="128"/>
      <c r="B130" s="25"/>
      <c r="C130" s="210"/>
      <c r="D130" s="247" t="s">
        <v>130</v>
      </c>
      <c r="E130" s="210"/>
      <c r="F130" s="248" t="s">
        <v>153</v>
      </c>
      <c r="G130" s="210"/>
      <c r="H130" s="210"/>
      <c r="I130" s="128"/>
      <c r="J130" s="210"/>
      <c r="K130" s="210"/>
      <c r="L130" s="25"/>
      <c r="M130" s="198"/>
      <c r="N130" s="199"/>
      <c r="O130" s="200"/>
      <c r="P130" s="200"/>
      <c r="Q130" s="200"/>
      <c r="R130" s="200"/>
      <c r="S130" s="200"/>
      <c r="T130" s="201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T130" s="119" t="s">
        <v>130</v>
      </c>
      <c r="AU130" s="119" t="s">
        <v>84</v>
      </c>
    </row>
    <row r="131" spans="1:65" s="130" customFormat="1" ht="16.5" customHeight="1">
      <c r="A131" s="128"/>
      <c r="B131" s="25"/>
      <c r="C131" s="242" t="s">
        <v>154</v>
      </c>
      <c r="D131" s="242" t="s">
        <v>123</v>
      </c>
      <c r="E131" s="243" t="s">
        <v>155</v>
      </c>
      <c r="F131" s="244" t="s">
        <v>156</v>
      </c>
      <c r="G131" s="245" t="s">
        <v>126</v>
      </c>
      <c r="H131" s="246">
        <v>1</v>
      </c>
      <c r="I131" s="250">
        <v>0</v>
      </c>
      <c r="J131" s="249">
        <f>ROUND(I131*H131,2)</f>
        <v>0</v>
      </c>
      <c r="K131" s="244" t="s">
        <v>127</v>
      </c>
      <c r="L131" s="25"/>
      <c r="M131" s="192" t="s">
        <v>1</v>
      </c>
      <c r="N131" s="193" t="s">
        <v>42</v>
      </c>
      <c r="O131" s="194">
        <v>0</v>
      </c>
      <c r="P131" s="194">
        <f>O131*H131</f>
        <v>0</v>
      </c>
      <c r="Q131" s="194">
        <v>0</v>
      </c>
      <c r="R131" s="194">
        <f>Q131*H131</f>
        <v>0</v>
      </c>
      <c r="S131" s="194">
        <v>0</v>
      </c>
      <c r="T131" s="195">
        <f>S131*H131</f>
        <v>0</v>
      </c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R131" s="196" t="s">
        <v>128</v>
      </c>
      <c r="AT131" s="196" t="s">
        <v>123</v>
      </c>
      <c r="AU131" s="196" t="s">
        <v>84</v>
      </c>
      <c r="AY131" s="119" t="s">
        <v>122</v>
      </c>
      <c r="BE131" s="197">
        <f>IF(N131="základní",J131,0)</f>
        <v>0</v>
      </c>
      <c r="BF131" s="197">
        <f>IF(N131="snížená",J131,0)</f>
        <v>0</v>
      </c>
      <c r="BG131" s="197">
        <f>IF(N131="zákl. přenesená",J131,0)</f>
        <v>0</v>
      </c>
      <c r="BH131" s="197">
        <f>IF(N131="sníž. přenesená",J131,0)</f>
        <v>0</v>
      </c>
      <c r="BI131" s="197">
        <f>IF(N131="nulová",J131,0)</f>
        <v>0</v>
      </c>
      <c r="BJ131" s="119" t="s">
        <v>84</v>
      </c>
      <c r="BK131" s="197">
        <f>ROUND(I131*H131,2)</f>
        <v>0</v>
      </c>
      <c r="BL131" s="119" t="s">
        <v>128</v>
      </c>
      <c r="BM131" s="196" t="s">
        <v>157</v>
      </c>
    </row>
    <row r="132" spans="1:65" s="130" customFormat="1" ht="48.75">
      <c r="A132" s="128"/>
      <c r="B132" s="25"/>
      <c r="C132" s="210"/>
      <c r="D132" s="247" t="s">
        <v>130</v>
      </c>
      <c r="E132" s="210"/>
      <c r="F132" s="248" t="s">
        <v>158</v>
      </c>
      <c r="G132" s="210"/>
      <c r="H132" s="210"/>
      <c r="I132" s="128"/>
      <c r="J132" s="210"/>
      <c r="K132" s="210"/>
      <c r="L132" s="25"/>
      <c r="M132" s="198"/>
      <c r="N132" s="199"/>
      <c r="O132" s="200"/>
      <c r="P132" s="200"/>
      <c r="Q132" s="200"/>
      <c r="R132" s="200"/>
      <c r="S132" s="200"/>
      <c r="T132" s="201"/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  <c r="AT132" s="119" t="s">
        <v>130</v>
      </c>
      <c r="AU132" s="119" t="s">
        <v>84</v>
      </c>
    </row>
    <row r="133" spans="1:65" s="130" customFormat="1" ht="16.5" customHeight="1">
      <c r="A133" s="128"/>
      <c r="B133" s="25"/>
      <c r="C133" s="242" t="s">
        <v>159</v>
      </c>
      <c r="D133" s="242" t="s">
        <v>123</v>
      </c>
      <c r="E133" s="243" t="s">
        <v>160</v>
      </c>
      <c r="F133" s="244" t="s">
        <v>161</v>
      </c>
      <c r="G133" s="245" t="s">
        <v>126</v>
      </c>
      <c r="H133" s="246">
        <v>1</v>
      </c>
      <c r="I133" s="250">
        <v>0</v>
      </c>
      <c r="J133" s="249">
        <f>ROUND(I133*H133,2)</f>
        <v>0</v>
      </c>
      <c r="K133" s="244" t="s">
        <v>127</v>
      </c>
      <c r="L133" s="25"/>
      <c r="M133" s="192" t="s">
        <v>1</v>
      </c>
      <c r="N133" s="193" t="s">
        <v>42</v>
      </c>
      <c r="O133" s="194">
        <v>0</v>
      </c>
      <c r="P133" s="194">
        <f>O133*H133</f>
        <v>0</v>
      </c>
      <c r="Q133" s="194">
        <v>0</v>
      </c>
      <c r="R133" s="194">
        <f>Q133*H133</f>
        <v>0</v>
      </c>
      <c r="S133" s="194">
        <v>0</v>
      </c>
      <c r="T133" s="195">
        <f>S133*H133</f>
        <v>0</v>
      </c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  <c r="AR133" s="196" t="s">
        <v>128</v>
      </c>
      <c r="AT133" s="196" t="s">
        <v>123</v>
      </c>
      <c r="AU133" s="196" t="s">
        <v>84</v>
      </c>
      <c r="AY133" s="119" t="s">
        <v>122</v>
      </c>
      <c r="BE133" s="197">
        <f>IF(N133="základní",J133,0)</f>
        <v>0</v>
      </c>
      <c r="BF133" s="197">
        <f>IF(N133="snížená",J133,0)</f>
        <v>0</v>
      </c>
      <c r="BG133" s="197">
        <f>IF(N133="zákl. přenesená",J133,0)</f>
        <v>0</v>
      </c>
      <c r="BH133" s="197">
        <f>IF(N133="sníž. přenesená",J133,0)</f>
        <v>0</v>
      </c>
      <c r="BI133" s="197">
        <f>IF(N133="nulová",J133,0)</f>
        <v>0</v>
      </c>
      <c r="BJ133" s="119" t="s">
        <v>84</v>
      </c>
      <c r="BK133" s="197">
        <f>ROUND(I133*H133,2)</f>
        <v>0</v>
      </c>
      <c r="BL133" s="119" t="s">
        <v>128</v>
      </c>
      <c r="BM133" s="196" t="s">
        <v>162</v>
      </c>
    </row>
    <row r="134" spans="1:65" s="130" customFormat="1" ht="58.5">
      <c r="A134" s="128"/>
      <c r="B134" s="25"/>
      <c r="C134" s="210"/>
      <c r="D134" s="247" t="s">
        <v>130</v>
      </c>
      <c r="E134" s="210"/>
      <c r="F134" s="248" t="s">
        <v>163</v>
      </c>
      <c r="G134" s="210"/>
      <c r="H134" s="210"/>
      <c r="I134" s="128"/>
      <c r="J134" s="210"/>
      <c r="K134" s="210"/>
      <c r="L134" s="25"/>
      <c r="M134" s="198"/>
      <c r="N134" s="199"/>
      <c r="O134" s="200"/>
      <c r="P134" s="200"/>
      <c r="Q134" s="200"/>
      <c r="R134" s="200"/>
      <c r="S134" s="200"/>
      <c r="T134" s="201"/>
      <c r="U134" s="128"/>
      <c r="V134" s="128"/>
      <c r="W134" s="128"/>
      <c r="X134" s="128"/>
      <c r="Y134" s="128"/>
      <c r="Z134" s="128"/>
      <c r="AA134" s="128"/>
      <c r="AB134" s="128"/>
      <c r="AC134" s="128"/>
      <c r="AD134" s="128"/>
      <c r="AE134" s="128"/>
      <c r="AT134" s="119" t="s">
        <v>130</v>
      </c>
      <c r="AU134" s="119" t="s">
        <v>84</v>
      </c>
    </row>
    <row r="135" spans="1:65" s="130" customFormat="1" ht="16.5" customHeight="1">
      <c r="A135" s="128"/>
      <c r="B135" s="25"/>
      <c r="C135" s="242" t="s">
        <v>164</v>
      </c>
      <c r="D135" s="242" t="s">
        <v>123</v>
      </c>
      <c r="E135" s="243" t="s">
        <v>165</v>
      </c>
      <c r="F135" s="244" t="s">
        <v>166</v>
      </c>
      <c r="G135" s="245" t="s">
        <v>126</v>
      </c>
      <c r="H135" s="246">
        <v>1</v>
      </c>
      <c r="I135" s="250">
        <v>0</v>
      </c>
      <c r="J135" s="249">
        <f>ROUND(I135*H135,2)</f>
        <v>0</v>
      </c>
      <c r="K135" s="244" t="s">
        <v>127</v>
      </c>
      <c r="L135" s="25"/>
      <c r="M135" s="192" t="s">
        <v>1</v>
      </c>
      <c r="N135" s="193" t="s">
        <v>42</v>
      </c>
      <c r="O135" s="194">
        <v>0</v>
      </c>
      <c r="P135" s="194">
        <f>O135*H135</f>
        <v>0</v>
      </c>
      <c r="Q135" s="194">
        <v>0</v>
      </c>
      <c r="R135" s="194">
        <f>Q135*H135</f>
        <v>0</v>
      </c>
      <c r="S135" s="194">
        <v>0</v>
      </c>
      <c r="T135" s="195">
        <f>S135*H135</f>
        <v>0</v>
      </c>
      <c r="U135" s="128"/>
      <c r="V135" s="128"/>
      <c r="W135" s="128"/>
      <c r="X135" s="128"/>
      <c r="Y135" s="128"/>
      <c r="Z135" s="128"/>
      <c r="AA135" s="128"/>
      <c r="AB135" s="128"/>
      <c r="AC135" s="128"/>
      <c r="AD135" s="128"/>
      <c r="AE135" s="128"/>
      <c r="AR135" s="196" t="s">
        <v>128</v>
      </c>
      <c r="AT135" s="196" t="s">
        <v>123</v>
      </c>
      <c r="AU135" s="196" t="s">
        <v>84</v>
      </c>
      <c r="AY135" s="119" t="s">
        <v>122</v>
      </c>
      <c r="BE135" s="197">
        <f>IF(N135="základní",J135,0)</f>
        <v>0</v>
      </c>
      <c r="BF135" s="197">
        <f>IF(N135="snížená",J135,0)</f>
        <v>0</v>
      </c>
      <c r="BG135" s="197">
        <f>IF(N135="zákl. přenesená",J135,0)</f>
        <v>0</v>
      </c>
      <c r="BH135" s="197">
        <f>IF(N135="sníž. přenesená",J135,0)</f>
        <v>0</v>
      </c>
      <c r="BI135" s="197">
        <f>IF(N135="nulová",J135,0)</f>
        <v>0</v>
      </c>
      <c r="BJ135" s="119" t="s">
        <v>84</v>
      </c>
      <c r="BK135" s="197">
        <f>ROUND(I135*H135,2)</f>
        <v>0</v>
      </c>
      <c r="BL135" s="119" t="s">
        <v>128</v>
      </c>
      <c r="BM135" s="196" t="s">
        <v>167</v>
      </c>
    </row>
    <row r="136" spans="1:65" s="130" customFormat="1" ht="16.5" customHeight="1">
      <c r="A136" s="128"/>
      <c r="B136" s="25"/>
      <c r="C136" s="242" t="s">
        <v>168</v>
      </c>
      <c r="D136" s="242" t="s">
        <v>123</v>
      </c>
      <c r="E136" s="243" t="s">
        <v>169</v>
      </c>
      <c r="F136" s="244" t="s">
        <v>170</v>
      </c>
      <c r="G136" s="245" t="s">
        <v>126</v>
      </c>
      <c r="H136" s="246">
        <v>1</v>
      </c>
      <c r="I136" s="250">
        <v>0</v>
      </c>
      <c r="J136" s="249">
        <f>ROUND(I136*H136,2)</f>
        <v>0</v>
      </c>
      <c r="K136" s="244" t="s">
        <v>127</v>
      </c>
      <c r="L136" s="25"/>
      <c r="M136" s="192" t="s">
        <v>1</v>
      </c>
      <c r="N136" s="193" t="s">
        <v>42</v>
      </c>
      <c r="O136" s="194">
        <v>0</v>
      </c>
      <c r="P136" s="194">
        <f>O136*H136</f>
        <v>0</v>
      </c>
      <c r="Q136" s="194">
        <v>0</v>
      </c>
      <c r="R136" s="194">
        <f>Q136*H136</f>
        <v>0</v>
      </c>
      <c r="S136" s="194">
        <v>0</v>
      </c>
      <c r="T136" s="195">
        <f>S136*H136</f>
        <v>0</v>
      </c>
      <c r="U136" s="128"/>
      <c r="V136" s="128"/>
      <c r="W136" s="128"/>
      <c r="X136" s="128"/>
      <c r="Y136" s="128"/>
      <c r="Z136" s="128"/>
      <c r="AA136" s="128"/>
      <c r="AB136" s="128"/>
      <c r="AC136" s="128"/>
      <c r="AD136" s="128"/>
      <c r="AE136" s="128"/>
      <c r="AR136" s="196" t="s">
        <v>128</v>
      </c>
      <c r="AT136" s="196" t="s">
        <v>123</v>
      </c>
      <c r="AU136" s="196" t="s">
        <v>84</v>
      </c>
      <c r="AY136" s="119" t="s">
        <v>122</v>
      </c>
      <c r="BE136" s="197">
        <f>IF(N136="základní",J136,0)</f>
        <v>0</v>
      </c>
      <c r="BF136" s="197">
        <f>IF(N136="snížená",J136,0)</f>
        <v>0</v>
      </c>
      <c r="BG136" s="197">
        <f>IF(N136="zákl. přenesená",J136,0)</f>
        <v>0</v>
      </c>
      <c r="BH136" s="197">
        <f>IF(N136="sníž. přenesená",J136,0)</f>
        <v>0</v>
      </c>
      <c r="BI136" s="197">
        <f>IF(N136="nulová",J136,0)</f>
        <v>0</v>
      </c>
      <c r="BJ136" s="119" t="s">
        <v>84</v>
      </c>
      <c r="BK136" s="197">
        <f>ROUND(I136*H136,2)</f>
        <v>0</v>
      </c>
      <c r="BL136" s="119" t="s">
        <v>128</v>
      </c>
      <c r="BM136" s="196" t="s">
        <v>171</v>
      </c>
    </row>
    <row r="137" spans="1:65" s="130" customFormat="1" ht="29.25">
      <c r="A137" s="128"/>
      <c r="B137" s="25"/>
      <c r="C137" s="210"/>
      <c r="D137" s="247" t="s">
        <v>130</v>
      </c>
      <c r="E137" s="210"/>
      <c r="F137" s="248" t="s">
        <v>172</v>
      </c>
      <c r="G137" s="210"/>
      <c r="H137" s="210"/>
      <c r="I137" s="128"/>
      <c r="J137" s="210"/>
      <c r="K137" s="210"/>
      <c r="L137" s="25"/>
      <c r="M137" s="198"/>
      <c r="N137" s="199"/>
      <c r="O137" s="200"/>
      <c r="P137" s="200"/>
      <c r="Q137" s="200"/>
      <c r="R137" s="200"/>
      <c r="S137" s="200"/>
      <c r="T137" s="201"/>
      <c r="U137" s="128"/>
      <c r="V137" s="128"/>
      <c r="W137" s="128"/>
      <c r="X137" s="128"/>
      <c r="Y137" s="128"/>
      <c r="Z137" s="128"/>
      <c r="AA137" s="128"/>
      <c r="AB137" s="128"/>
      <c r="AC137" s="128"/>
      <c r="AD137" s="128"/>
      <c r="AE137" s="128"/>
      <c r="AT137" s="119" t="s">
        <v>130</v>
      </c>
      <c r="AU137" s="119" t="s">
        <v>84</v>
      </c>
    </row>
    <row r="138" spans="1:65" s="130" customFormat="1" ht="16.5" customHeight="1">
      <c r="A138" s="128"/>
      <c r="B138" s="25"/>
      <c r="C138" s="242" t="s">
        <v>173</v>
      </c>
      <c r="D138" s="242" t="s">
        <v>123</v>
      </c>
      <c r="E138" s="243" t="s">
        <v>174</v>
      </c>
      <c r="F138" s="244" t="s">
        <v>175</v>
      </c>
      <c r="G138" s="245" t="s">
        <v>126</v>
      </c>
      <c r="H138" s="246">
        <v>1</v>
      </c>
      <c r="I138" s="250">
        <v>0</v>
      </c>
      <c r="J138" s="249">
        <f>ROUND(I138*H138,2)</f>
        <v>0</v>
      </c>
      <c r="K138" s="244" t="s">
        <v>127</v>
      </c>
      <c r="L138" s="25"/>
      <c r="M138" s="192" t="s">
        <v>1</v>
      </c>
      <c r="N138" s="193" t="s">
        <v>42</v>
      </c>
      <c r="O138" s="194">
        <v>0</v>
      </c>
      <c r="P138" s="194">
        <f>O138*H138</f>
        <v>0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U138" s="128"/>
      <c r="V138" s="128"/>
      <c r="W138" s="128"/>
      <c r="X138" s="128"/>
      <c r="Y138" s="128"/>
      <c r="Z138" s="128"/>
      <c r="AA138" s="128"/>
      <c r="AB138" s="128"/>
      <c r="AC138" s="128"/>
      <c r="AD138" s="128"/>
      <c r="AE138" s="128"/>
      <c r="AR138" s="196" t="s">
        <v>128</v>
      </c>
      <c r="AT138" s="196" t="s">
        <v>123</v>
      </c>
      <c r="AU138" s="196" t="s">
        <v>84</v>
      </c>
      <c r="AY138" s="119" t="s">
        <v>122</v>
      </c>
      <c r="BE138" s="197">
        <f>IF(N138="základní",J138,0)</f>
        <v>0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19" t="s">
        <v>84</v>
      </c>
      <c r="BK138" s="197">
        <f>ROUND(I138*H138,2)</f>
        <v>0</v>
      </c>
      <c r="BL138" s="119" t="s">
        <v>128</v>
      </c>
      <c r="BM138" s="196" t="s">
        <v>176</v>
      </c>
    </row>
    <row r="139" spans="1:65" s="130" customFormat="1" ht="29.25">
      <c r="A139" s="128"/>
      <c r="B139" s="25"/>
      <c r="C139" s="210"/>
      <c r="D139" s="247" t="s">
        <v>130</v>
      </c>
      <c r="E139" s="210"/>
      <c r="F139" s="248" t="s">
        <v>177</v>
      </c>
      <c r="G139" s="210"/>
      <c r="H139" s="210"/>
      <c r="I139" s="128"/>
      <c r="J139" s="210"/>
      <c r="K139" s="210"/>
      <c r="L139" s="25"/>
      <c r="M139" s="198"/>
      <c r="N139" s="199"/>
      <c r="O139" s="200"/>
      <c r="P139" s="200"/>
      <c r="Q139" s="200"/>
      <c r="R139" s="200"/>
      <c r="S139" s="200"/>
      <c r="T139" s="201"/>
      <c r="U139" s="128"/>
      <c r="V139" s="128"/>
      <c r="W139" s="128"/>
      <c r="X139" s="128"/>
      <c r="Y139" s="128"/>
      <c r="Z139" s="128"/>
      <c r="AA139" s="128"/>
      <c r="AB139" s="128"/>
      <c r="AC139" s="128"/>
      <c r="AD139" s="128"/>
      <c r="AE139" s="128"/>
      <c r="AT139" s="119" t="s">
        <v>130</v>
      </c>
      <c r="AU139" s="119" t="s">
        <v>84</v>
      </c>
    </row>
    <row r="140" spans="1:65" s="130" customFormat="1" ht="16.5" customHeight="1">
      <c r="A140" s="128"/>
      <c r="B140" s="25"/>
      <c r="C140" s="242" t="s">
        <v>8</v>
      </c>
      <c r="D140" s="242" t="s">
        <v>123</v>
      </c>
      <c r="E140" s="243" t="s">
        <v>178</v>
      </c>
      <c r="F140" s="244" t="s">
        <v>179</v>
      </c>
      <c r="G140" s="245" t="s">
        <v>126</v>
      </c>
      <c r="H140" s="246">
        <v>1</v>
      </c>
      <c r="I140" s="250">
        <v>0</v>
      </c>
      <c r="J140" s="249">
        <f>ROUND(I140*H140,2)</f>
        <v>0</v>
      </c>
      <c r="K140" s="244" t="s">
        <v>127</v>
      </c>
      <c r="L140" s="25"/>
      <c r="M140" s="192" t="s">
        <v>1</v>
      </c>
      <c r="N140" s="193" t="s">
        <v>42</v>
      </c>
      <c r="O140" s="194">
        <v>0</v>
      </c>
      <c r="P140" s="194">
        <f>O140*H140</f>
        <v>0</v>
      </c>
      <c r="Q140" s="194">
        <v>0</v>
      </c>
      <c r="R140" s="194">
        <f>Q140*H140</f>
        <v>0</v>
      </c>
      <c r="S140" s="194">
        <v>0</v>
      </c>
      <c r="T140" s="195">
        <f>S140*H140</f>
        <v>0</v>
      </c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R140" s="196" t="s">
        <v>128</v>
      </c>
      <c r="AT140" s="196" t="s">
        <v>123</v>
      </c>
      <c r="AU140" s="196" t="s">
        <v>84</v>
      </c>
      <c r="AY140" s="119" t="s">
        <v>122</v>
      </c>
      <c r="BE140" s="197">
        <f>IF(N140="základní",J140,0)</f>
        <v>0</v>
      </c>
      <c r="BF140" s="197">
        <f>IF(N140="snížená",J140,0)</f>
        <v>0</v>
      </c>
      <c r="BG140" s="197">
        <f>IF(N140="zákl. přenesená",J140,0)</f>
        <v>0</v>
      </c>
      <c r="BH140" s="197">
        <f>IF(N140="sníž. přenesená",J140,0)</f>
        <v>0</v>
      </c>
      <c r="BI140" s="197">
        <f>IF(N140="nulová",J140,0)</f>
        <v>0</v>
      </c>
      <c r="BJ140" s="119" t="s">
        <v>84</v>
      </c>
      <c r="BK140" s="197">
        <f>ROUND(I140*H140,2)</f>
        <v>0</v>
      </c>
      <c r="BL140" s="119" t="s">
        <v>128</v>
      </c>
      <c r="BM140" s="196" t="s">
        <v>180</v>
      </c>
    </row>
    <row r="141" spans="1:65" s="130" customFormat="1" ht="68.25">
      <c r="A141" s="128"/>
      <c r="B141" s="25"/>
      <c r="C141" s="210"/>
      <c r="D141" s="247" t="s">
        <v>130</v>
      </c>
      <c r="E141" s="210"/>
      <c r="F141" s="248" t="s">
        <v>181</v>
      </c>
      <c r="G141" s="210"/>
      <c r="H141" s="210"/>
      <c r="I141" s="128"/>
      <c r="J141" s="210"/>
      <c r="K141" s="210"/>
      <c r="L141" s="25"/>
      <c r="M141" s="198"/>
      <c r="N141" s="199"/>
      <c r="O141" s="200"/>
      <c r="P141" s="200"/>
      <c r="Q141" s="200"/>
      <c r="R141" s="200"/>
      <c r="S141" s="200"/>
      <c r="T141" s="201"/>
      <c r="U141" s="128"/>
      <c r="V141" s="128"/>
      <c r="W141" s="128"/>
      <c r="X141" s="128"/>
      <c r="Y141" s="128"/>
      <c r="Z141" s="128"/>
      <c r="AA141" s="128"/>
      <c r="AB141" s="128"/>
      <c r="AC141" s="128"/>
      <c r="AD141" s="128"/>
      <c r="AE141" s="128"/>
      <c r="AT141" s="119" t="s">
        <v>130</v>
      </c>
      <c r="AU141" s="119" t="s">
        <v>84</v>
      </c>
    </row>
    <row r="142" spans="1:65" s="130" customFormat="1" ht="16.5" customHeight="1">
      <c r="A142" s="128"/>
      <c r="B142" s="25"/>
      <c r="C142" s="242" t="s">
        <v>182</v>
      </c>
      <c r="D142" s="242" t="s">
        <v>123</v>
      </c>
      <c r="E142" s="243" t="s">
        <v>183</v>
      </c>
      <c r="F142" s="244" t="s">
        <v>184</v>
      </c>
      <c r="G142" s="245" t="s">
        <v>126</v>
      </c>
      <c r="H142" s="246">
        <v>1</v>
      </c>
      <c r="I142" s="250">
        <v>0</v>
      </c>
      <c r="J142" s="249">
        <f>ROUND(I142*H142,2)</f>
        <v>0</v>
      </c>
      <c r="K142" s="244" t="s">
        <v>127</v>
      </c>
      <c r="L142" s="25"/>
      <c r="M142" s="192" t="s">
        <v>1</v>
      </c>
      <c r="N142" s="193" t="s">
        <v>42</v>
      </c>
      <c r="O142" s="194">
        <v>0</v>
      </c>
      <c r="P142" s="194">
        <f>O142*H142</f>
        <v>0</v>
      </c>
      <c r="Q142" s="194">
        <v>0</v>
      </c>
      <c r="R142" s="194">
        <f>Q142*H142</f>
        <v>0</v>
      </c>
      <c r="S142" s="194">
        <v>0</v>
      </c>
      <c r="T142" s="195">
        <f>S142*H142</f>
        <v>0</v>
      </c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  <c r="AR142" s="196" t="s">
        <v>128</v>
      </c>
      <c r="AT142" s="196" t="s">
        <v>123</v>
      </c>
      <c r="AU142" s="196" t="s">
        <v>84</v>
      </c>
      <c r="AY142" s="119" t="s">
        <v>122</v>
      </c>
      <c r="BE142" s="197">
        <f>IF(N142="základní",J142,0)</f>
        <v>0</v>
      </c>
      <c r="BF142" s="197">
        <f>IF(N142="snížená",J142,0)</f>
        <v>0</v>
      </c>
      <c r="BG142" s="197">
        <f>IF(N142="zákl. přenesená",J142,0)</f>
        <v>0</v>
      </c>
      <c r="BH142" s="197">
        <f>IF(N142="sníž. přenesená",J142,0)</f>
        <v>0</v>
      </c>
      <c r="BI142" s="197">
        <f>IF(N142="nulová",J142,0)</f>
        <v>0</v>
      </c>
      <c r="BJ142" s="119" t="s">
        <v>84</v>
      </c>
      <c r="BK142" s="197">
        <f>ROUND(I142*H142,2)</f>
        <v>0</v>
      </c>
      <c r="BL142" s="119" t="s">
        <v>128</v>
      </c>
      <c r="BM142" s="196" t="s">
        <v>185</v>
      </c>
    </row>
    <row r="143" spans="1:65" s="130" customFormat="1" ht="21.75" customHeight="1">
      <c r="A143" s="128"/>
      <c r="B143" s="25"/>
      <c r="C143" s="242" t="s">
        <v>186</v>
      </c>
      <c r="D143" s="242" t="s">
        <v>123</v>
      </c>
      <c r="E143" s="243" t="s">
        <v>187</v>
      </c>
      <c r="F143" s="244" t="s">
        <v>188</v>
      </c>
      <c r="G143" s="245" t="s">
        <v>126</v>
      </c>
      <c r="H143" s="246">
        <v>1</v>
      </c>
      <c r="I143" s="250">
        <v>0</v>
      </c>
      <c r="J143" s="249">
        <f>ROUND(I143*H143,2)</f>
        <v>0</v>
      </c>
      <c r="K143" s="244" t="s">
        <v>127</v>
      </c>
      <c r="L143" s="25"/>
      <c r="M143" s="192" t="s">
        <v>1</v>
      </c>
      <c r="N143" s="193" t="s">
        <v>42</v>
      </c>
      <c r="O143" s="194">
        <v>0</v>
      </c>
      <c r="P143" s="194">
        <f>O143*H143</f>
        <v>0</v>
      </c>
      <c r="Q143" s="194">
        <v>0</v>
      </c>
      <c r="R143" s="194">
        <f>Q143*H143</f>
        <v>0</v>
      </c>
      <c r="S143" s="194">
        <v>0</v>
      </c>
      <c r="T143" s="195">
        <f>S143*H143</f>
        <v>0</v>
      </c>
      <c r="U143" s="128"/>
      <c r="V143" s="128"/>
      <c r="W143" s="128"/>
      <c r="X143" s="128"/>
      <c r="Y143" s="128"/>
      <c r="Z143" s="128"/>
      <c r="AA143" s="128"/>
      <c r="AB143" s="128"/>
      <c r="AC143" s="128"/>
      <c r="AD143" s="128"/>
      <c r="AE143" s="128"/>
      <c r="AR143" s="196" t="s">
        <v>128</v>
      </c>
      <c r="AT143" s="196" t="s">
        <v>123</v>
      </c>
      <c r="AU143" s="196" t="s">
        <v>84</v>
      </c>
      <c r="AY143" s="119" t="s">
        <v>122</v>
      </c>
      <c r="BE143" s="197">
        <f>IF(N143="základní",J143,0)</f>
        <v>0</v>
      </c>
      <c r="BF143" s="197">
        <f>IF(N143="snížená",J143,0)</f>
        <v>0</v>
      </c>
      <c r="BG143" s="197">
        <f>IF(N143="zákl. přenesená",J143,0)</f>
        <v>0</v>
      </c>
      <c r="BH143" s="197">
        <f>IF(N143="sníž. přenesená",J143,0)</f>
        <v>0</v>
      </c>
      <c r="BI143" s="197">
        <f>IF(N143="nulová",J143,0)</f>
        <v>0</v>
      </c>
      <c r="BJ143" s="119" t="s">
        <v>84</v>
      </c>
      <c r="BK143" s="197">
        <f>ROUND(I143*H143,2)</f>
        <v>0</v>
      </c>
      <c r="BL143" s="119" t="s">
        <v>128</v>
      </c>
      <c r="BM143" s="196" t="s">
        <v>189</v>
      </c>
    </row>
    <row r="144" spans="1:65" s="130" customFormat="1" ht="24.2" customHeight="1">
      <c r="A144" s="128"/>
      <c r="B144" s="25"/>
      <c r="C144" s="242" t="s">
        <v>190</v>
      </c>
      <c r="D144" s="242" t="s">
        <v>123</v>
      </c>
      <c r="E144" s="243" t="s">
        <v>191</v>
      </c>
      <c r="F144" s="244" t="s">
        <v>192</v>
      </c>
      <c r="G144" s="245" t="s">
        <v>126</v>
      </c>
      <c r="H144" s="246">
        <v>1</v>
      </c>
      <c r="I144" s="250">
        <v>0</v>
      </c>
      <c r="J144" s="249">
        <f>ROUND(I144*H144,2)</f>
        <v>0</v>
      </c>
      <c r="K144" s="244" t="s">
        <v>127</v>
      </c>
      <c r="L144" s="25"/>
      <c r="M144" s="192" t="s">
        <v>1</v>
      </c>
      <c r="N144" s="193" t="s">
        <v>42</v>
      </c>
      <c r="O144" s="194">
        <v>0</v>
      </c>
      <c r="P144" s="194">
        <f>O144*H144</f>
        <v>0</v>
      </c>
      <c r="Q144" s="194">
        <v>0</v>
      </c>
      <c r="R144" s="194">
        <f>Q144*H144</f>
        <v>0</v>
      </c>
      <c r="S144" s="194">
        <v>0</v>
      </c>
      <c r="T144" s="195">
        <f>S144*H144</f>
        <v>0</v>
      </c>
      <c r="U144" s="128"/>
      <c r="V144" s="128"/>
      <c r="W144" s="128"/>
      <c r="X144" s="128"/>
      <c r="Y144" s="128"/>
      <c r="Z144" s="128"/>
      <c r="AA144" s="128"/>
      <c r="AB144" s="128"/>
      <c r="AC144" s="128"/>
      <c r="AD144" s="128"/>
      <c r="AE144" s="128"/>
      <c r="AR144" s="196" t="s">
        <v>128</v>
      </c>
      <c r="AT144" s="196" t="s">
        <v>123</v>
      </c>
      <c r="AU144" s="196" t="s">
        <v>84</v>
      </c>
      <c r="AY144" s="119" t="s">
        <v>122</v>
      </c>
      <c r="BE144" s="197">
        <f>IF(N144="základní",J144,0)</f>
        <v>0</v>
      </c>
      <c r="BF144" s="197">
        <f>IF(N144="snížená",J144,0)</f>
        <v>0</v>
      </c>
      <c r="BG144" s="197">
        <f>IF(N144="zákl. přenesená",J144,0)</f>
        <v>0</v>
      </c>
      <c r="BH144" s="197">
        <f>IF(N144="sníž. přenesená",J144,0)</f>
        <v>0</v>
      </c>
      <c r="BI144" s="197">
        <f>IF(N144="nulová",J144,0)</f>
        <v>0</v>
      </c>
      <c r="BJ144" s="119" t="s">
        <v>84</v>
      </c>
      <c r="BK144" s="197">
        <f>ROUND(I144*H144,2)</f>
        <v>0</v>
      </c>
      <c r="BL144" s="119" t="s">
        <v>128</v>
      </c>
      <c r="BM144" s="196" t="s">
        <v>193</v>
      </c>
    </row>
    <row r="145" spans="1:65" s="130" customFormat="1" ht="19.5">
      <c r="A145" s="128"/>
      <c r="B145" s="25"/>
      <c r="C145" s="210"/>
      <c r="D145" s="247" t="s">
        <v>130</v>
      </c>
      <c r="E145" s="210"/>
      <c r="F145" s="248" t="s">
        <v>194</v>
      </c>
      <c r="G145" s="210"/>
      <c r="H145" s="210"/>
      <c r="I145" s="128"/>
      <c r="J145" s="210"/>
      <c r="K145" s="210"/>
      <c r="L145" s="25"/>
      <c r="M145" s="198"/>
      <c r="N145" s="199"/>
      <c r="O145" s="200"/>
      <c r="P145" s="200"/>
      <c r="Q145" s="200"/>
      <c r="R145" s="200"/>
      <c r="S145" s="200"/>
      <c r="T145" s="201"/>
      <c r="U145" s="128"/>
      <c r="V145" s="128"/>
      <c r="W145" s="128"/>
      <c r="X145" s="128"/>
      <c r="Y145" s="128"/>
      <c r="Z145" s="128"/>
      <c r="AA145" s="128"/>
      <c r="AB145" s="128"/>
      <c r="AC145" s="128"/>
      <c r="AD145" s="128"/>
      <c r="AE145" s="128"/>
      <c r="AT145" s="119" t="s">
        <v>130</v>
      </c>
      <c r="AU145" s="119" t="s">
        <v>84</v>
      </c>
    </row>
    <row r="146" spans="1:65" s="130" customFormat="1" ht="24.2" customHeight="1">
      <c r="A146" s="128"/>
      <c r="B146" s="25"/>
      <c r="C146" s="242" t="s">
        <v>195</v>
      </c>
      <c r="D146" s="242" t="s">
        <v>123</v>
      </c>
      <c r="E146" s="243" t="s">
        <v>196</v>
      </c>
      <c r="F146" s="244" t="s">
        <v>197</v>
      </c>
      <c r="G146" s="245" t="s">
        <v>126</v>
      </c>
      <c r="H146" s="246">
        <v>1</v>
      </c>
      <c r="I146" s="250">
        <v>0</v>
      </c>
      <c r="J146" s="249">
        <f>ROUND(I146*H146,2)</f>
        <v>0</v>
      </c>
      <c r="K146" s="244" t="s">
        <v>127</v>
      </c>
      <c r="L146" s="25"/>
      <c r="M146" s="192" t="s">
        <v>1</v>
      </c>
      <c r="N146" s="193" t="s">
        <v>42</v>
      </c>
      <c r="O146" s="194">
        <v>0</v>
      </c>
      <c r="P146" s="194">
        <f>O146*H146</f>
        <v>0</v>
      </c>
      <c r="Q146" s="194">
        <v>0</v>
      </c>
      <c r="R146" s="194">
        <f>Q146*H146</f>
        <v>0</v>
      </c>
      <c r="S146" s="194">
        <v>0</v>
      </c>
      <c r="T146" s="195">
        <f>S146*H146</f>
        <v>0</v>
      </c>
      <c r="U146" s="128"/>
      <c r="V146" s="128"/>
      <c r="W146" s="128"/>
      <c r="X146" s="128"/>
      <c r="Y146" s="128"/>
      <c r="Z146" s="128"/>
      <c r="AA146" s="128"/>
      <c r="AB146" s="128"/>
      <c r="AC146" s="128"/>
      <c r="AD146" s="128"/>
      <c r="AE146" s="128"/>
      <c r="AR146" s="196" t="s">
        <v>128</v>
      </c>
      <c r="AT146" s="196" t="s">
        <v>123</v>
      </c>
      <c r="AU146" s="196" t="s">
        <v>84</v>
      </c>
      <c r="AY146" s="119" t="s">
        <v>122</v>
      </c>
      <c r="BE146" s="197">
        <f>IF(N146="základní",J146,0)</f>
        <v>0</v>
      </c>
      <c r="BF146" s="197">
        <f>IF(N146="snížená",J146,0)</f>
        <v>0</v>
      </c>
      <c r="BG146" s="197">
        <f>IF(N146="zákl. přenesená",J146,0)</f>
        <v>0</v>
      </c>
      <c r="BH146" s="197">
        <f>IF(N146="sníž. přenesená",J146,0)</f>
        <v>0</v>
      </c>
      <c r="BI146" s="197">
        <f>IF(N146="nulová",J146,0)</f>
        <v>0</v>
      </c>
      <c r="BJ146" s="119" t="s">
        <v>84</v>
      </c>
      <c r="BK146" s="197">
        <f>ROUND(I146*H146,2)</f>
        <v>0</v>
      </c>
      <c r="BL146" s="119" t="s">
        <v>128</v>
      </c>
      <c r="BM146" s="196" t="s">
        <v>198</v>
      </c>
    </row>
    <row r="147" spans="1:65" s="130" customFormat="1" ht="29.25">
      <c r="A147" s="128"/>
      <c r="B147" s="25"/>
      <c r="C147" s="210"/>
      <c r="D147" s="247" t="s">
        <v>130</v>
      </c>
      <c r="E147" s="210"/>
      <c r="F147" s="248" t="s">
        <v>199</v>
      </c>
      <c r="G147" s="210"/>
      <c r="H147" s="210"/>
      <c r="I147" s="128"/>
      <c r="J147" s="210"/>
      <c r="K147" s="210"/>
      <c r="L147" s="25"/>
      <c r="M147" s="198"/>
      <c r="N147" s="199"/>
      <c r="O147" s="200"/>
      <c r="P147" s="200"/>
      <c r="Q147" s="200"/>
      <c r="R147" s="200"/>
      <c r="S147" s="200"/>
      <c r="T147" s="201"/>
      <c r="U147" s="128"/>
      <c r="V147" s="128"/>
      <c r="W147" s="128"/>
      <c r="X147" s="128"/>
      <c r="Y147" s="128"/>
      <c r="Z147" s="128"/>
      <c r="AA147" s="128"/>
      <c r="AB147" s="128"/>
      <c r="AC147" s="128"/>
      <c r="AD147" s="128"/>
      <c r="AE147" s="128"/>
      <c r="AT147" s="119" t="s">
        <v>130</v>
      </c>
      <c r="AU147" s="119" t="s">
        <v>84</v>
      </c>
    </row>
    <row r="148" spans="1:65" s="130" customFormat="1" ht="16.5" customHeight="1">
      <c r="A148" s="128"/>
      <c r="B148" s="25"/>
      <c r="C148" s="242" t="s">
        <v>200</v>
      </c>
      <c r="D148" s="242" t="s">
        <v>123</v>
      </c>
      <c r="E148" s="243" t="s">
        <v>201</v>
      </c>
      <c r="F148" s="244" t="s">
        <v>202</v>
      </c>
      <c r="G148" s="245" t="s">
        <v>126</v>
      </c>
      <c r="H148" s="246">
        <v>1</v>
      </c>
      <c r="I148" s="250">
        <v>0</v>
      </c>
      <c r="J148" s="249">
        <f>ROUND(I148*H148,2)</f>
        <v>0</v>
      </c>
      <c r="K148" s="244" t="s">
        <v>203</v>
      </c>
      <c r="L148" s="25"/>
      <c r="M148" s="192" t="s">
        <v>1</v>
      </c>
      <c r="N148" s="193" t="s">
        <v>42</v>
      </c>
      <c r="O148" s="194">
        <v>0</v>
      </c>
      <c r="P148" s="194">
        <f>O148*H148</f>
        <v>0</v>
      </c>
      <c r="Q148" s="194">
        <v>0</v>
      </c>
      <c r="R148" s="194">
        <f>Q148*H148</f>
        <v>0</v>
      </c>
      <c r="S148" s="194">
        <v>0</v>
      </c>
      <c r="T148" s="195">
        <f>S148*H148</f>
        <v>0</v>
      </c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R148" s="196" t="s">
        <v>128</v>
      </c>
      <c r="AT148" s="196" t="s">
        <v>123</v>
      </c>
      <c r="AU148" s="196" t="s">
        <v>84</v>
      </c>
      <c r="AY148" s="119" t="s">
        <v>122</v>
      </c>
      <c r="BE148" s="197">
        <f>IF(N148="základní",J148,0)</f>
        <v>0</v>
      </c>
      <c r="BF148" s="197">
        <f>IF(N148="snížená",J148,0)</f>
        <v>0</v>
      </c>
      <c r="BG148" s="197">
        <f>IF(N148="zákl. přenesená",J148,0)</f>
        <v>0</v>
      </c>
      <c r="BH148" s="197">
        <f>IF(N148="sníž. přenesená",J148,0)</f>
        <v>0</v>
      </c>
      <c r="BI148" s="197">
        <f>IF(N148="nulová",J148,0)</f>
        <v>0</v>
      </c>
      <c r="BJ148" s="119" t="s">
        <v>84</v>
      </c>
      <c r="BK148" s="197">
        <f>ROUND(I148*H148,2)</f>
        <v>0</v>
      </c>
      <c r="BL148" s="119" t="s">
        <v>128</v>
      </c>
      <c r="BM148" s="196" t="s">
        <v>204</v>
      </c>
    </row>
    <row r="149" spans="1:65" s="130" customFormat="1" ht="24.2" customHeight="1">
      <c r="A149" s="128"/>
      <c r="B149" s="25"/>
      <c r="C149" s="242" t="s">
        <v>205</v>
      </c>
      <c r="D149" s="242" t="s">
        <v>123</v>
      </c>
      <c r="E149" s="243" t="s">
        <v>206</v>
      </c>
      <c r="F149" s="244" t="s">
        <v>207</v>
      </c>
      <c r="G149" s="245" t="s">
        <v>126</v>
      </c>
      <c r="H149" s="246">
        <v>1</v>
      </c>
      <c r="I149" s="250">
        <v>0</v>
      </c>
      <c r="J149" s="249">
        <f>ROUND(I149*H149,2)</f>
        <v>0</v>
      </c>
      <c r="K149" s="244" t="s">
        <v>203</v>
      </c>
      <c r="L149" s="25"/>
      <c r="M149" s="192" t="s">
        <v>1</v>
      </c>
      <c r="N149" s="193" t="s">
        <v>42</v>
      </c>
      <c r="O149" s="194">
        <v>0</v>
      </c>
      <c r="P149" s="194">
        <f>O149*H149</f>
        <v>0</v>
      </c>
      <c r="Q149" s="194">
        <v>0</v>
      </c>
      <c r="R149" s="194">
        <f>Q149*H149</f>
        <v>0</v>
      </c>
      <c r="S149" s="194">
        <v>0</v>
      </c>
      <c r="T149" s="195">
        <f>S149*H149</f>
        <v>0</v>
      </c>
      <c r="U149" s="128"/>
      <c r="V149" s="128"/>
      <c r="W149" s="128"/>
      <c r="X149" s="128"/>
      <c r="Y149" s="128"/>
      <c r="Z149" s="128"/>
      <c r="AA149" s="128"/>
      <c r="AB149" s="128"/>
      <c r="AC149" s="128"/>
      <c r="AD149" s="128"/>
      <c r="AE149" s="128"/>
      <c r="AR149" s="196" t="s">
        <v>128</v>
      </c>
      <c r="AT149" s="196" t="s">
        <v>123</v>
      </c>
      <c r="AU149" s="196" t="s">
        <v>84</v>
      </c>
      <c r="AY149" s="119" t="s">
        <v>122</v>
      </c>
      <c r="BE149" s="197">
        <f>IF(N149="základní",J149,0)</f>
        <v>0</v>
      </c>
      <c r="BF149" s="197">
        <f>IF(N149="snížená",J149,0)</f>
        <v>0</v>
      </c>
      <c r="BG149" s="197">
        <f>IF(N149="zákl. přenesená",J149,0)</f>
        <v>0</v>
      </c>
      <c r="BH149" s="197">
        <f>IF(N149="sníž. přenesená",J149,0)</f>
        <v>0</v>
      </c>
      <c r="BI149" s="197">
        <f>IF(N149="nulová",J149,0)</f>
        <v>0</v>
      </c>
      <c r="BJ149" s="119" t="s">
        <v>84</v>
      </c>
      <c r="BK149" s="197">
        <f>ROUND(I149*H149,2)</f>
        <v>0</v>
      </c>
      <c r="BL149" s="119" t="s">
        <v>128</v>
      </c>
      <c r="BM149" s="196" t="s">
        <v>208</v>
      </c>
    </row>
    <row r="150" spans="1:65" s="130" customFormat="1" ht="48.75">
      <c r="A150" s="128"/>
      <c r="B150" s="25"/>
      <c r="C150" s="210"/>
      <c r="D150" s="247" t="s">
        <v>130</v>
      </c>
      <c r="E150" s="210"/>
      <c r="F150" s="248" t="s">
        <v>209</v>
      </c>
      <c r="G150" s="210"/>
      <c r="H150" s="210"/>
      <c r="I150" s="128"/>
      <c r="J150" s="210"/>
      <c r="K150" s="210"/>
      <c r="L150" s="25"/>
      <c r="M150" s="198"/>
      <c r="N150" s="199"/>
      <c r="O150" s="200"/>
      <c r="P150" s="200"/>
      <c r="Q150" s="200"/>
      <c r="R150" s="200"/>
      <c r="S150" s="200"/>
      <c r="T150" s="201"/>
      <c r="U150" s="128"/>
      <c r="V150" s="128"/>
      <c r="W150" s="128"/>
      <c r="X150" s="128"/>
      <c r="Y150" s="128"/>
      <c r="Z150" s="128"/>
      <c r="AA150" s="128"/>
      <c r="AB150" s="128"/>
      <c r="AC150" s="128"/>
      <c r="AD150" s="128"/>
      <c r="AE150" s="128"/>
      <c r="AT150" s="119" t="s">
        <v>130</v>
      </c>
      <c r="AU150" s="119" t="s">
        <v>84</v>
      </c>
    </row>
    <row r="151" spans="1:65" s="130" customFormat="1" ht="16.5" customHeight="1">
      <c r="A151" s="128"/>
      <c r="B151" s="25"/>
      <c r="C151" s="242" t="s">
        <v>210</v>
      </c>
      <c r="D151" s="242" t="s">
        <v>123</v>
      </c>
      <c r="E151" s="243" t="s">
        <v>211</v>
      </c>
      <c r="F151" s="244" t="s">
        <v>212</v>
      </c>
      <c r="G151" s="245" t="s">
        <v>126</v>
      </c>
      <c r="H151" s="246">
        <v>1</v>
      </c>
      <c r="I151" s="250">
        <v>0</v>
      </c>
      <c r="J151" s="249">
        <f>ROUND(I151*H151,2)</f>
        <v>0</v>
      </c>
      <c r="K151" s="244" t="s">
        <v>203</v>
      </c>
      <c r="L151" s="25"/>
      <c r="M151" s="192" t="s">
        <v>1</v>
      </c>
      <c r="N151" s="193" t="s">
        <v>42</v>
      </c>
      <c r="O151" s="194">
        <v>0</v>
      </c>
      <c r="P151" s="194">
        <f>O151*H151</f>
        <v>0</v>
      </c>
      <c r="Q151" s="194">
        <v>0</v>
      </c>
      <c r="R151" s="194">
        <f>Q151*H151</f>
        <v>0</v>
      </c>
      <c r="S151" s="194">
        <v>0</v>
      </c>
      <c r="T151" s="195">
        <f>S151*H151</f>
        <v>0</v>
      </c>
      <c r="U151" s="128"/>
      <c r="V151" s="128"/>
      <c r="W151" s="128"/>
      <c r="X151" s="128"/>
      <c r="Y151" s="128"/>
      <c r="Z151" s="128"/>
      <c r="AA151" s="128"/>
      <c r="AB151" s="128"/>
      <c r="AC151" s="128"/>
      <c r="AD151" s="128"/>
      <c r="AE151" s="128"/>
      <c r="AR151" s="196" t="s">
        <v>128</v>
      </c>
      <c r="AT151" s="196" t="s">
        <v>123</v>
      </c>
      <c r="AU151" s="196" t="s">
        <v>84</v>
      </c>
      <c r="AY151" s="119" t="s">
        <v>122</v>
      </c>
      <c r="BE151" s="197">
        <f>IF(N151="základní",J151,0)</f>
        <v>0</v>
      </c>
      <c r="BF151" s="197">
        <f>IF(N151="snížená",J151,0)</f>
        <v>0</v>
      </c>
      <c r="BG151" s="197">
        <f>IF(N151="zákl. přenesená",J151,0)</f>
        <v>0</v>
      </c>
      <c r="BH151" s="197">
        <f>IF(N151="sníž. přenesená",J151,0)</f>
        <v>0</v>
      </c>
      <c r="BI151" s="197">
        <f>IF(N151="nulová",J151,0)</f>
        <v>0</v>
      </c>
      <c r="BJ151" s="119" t="s">
        <v>84</v>
      </c>
      <c r="BK151" s="197">
        <f>ROUND(I151*H151,2)</f>
        <v>0</v>
      </c>
      <c r="BL151" s="119" t="s">
        <v>128</v>
      </c>
      <c r="BM151" s="196" t="s">
        <v>213</v>
      </c>
    </row>
    <row r="152" spans="1:65" s="130" customFormat="1" ht="39">
      <c r="A152" s="128"/>
      <c r="B152" s="25"/>
      <c r="C152" s="210"/>
      <c r="D152" s="247" t="s">
        <v>130</v>
      </c>
      <c r="E152" s="210"/>
      <c r="F152" s="248" t="s">
        <v>214</v>
      </c>
      <c r="G152" s="210"/>
      <c r="H152" s="210"/>
      <c r="I152" s="128"/>
      <c r="J152" s="210"/>
      <c r="K152" s="210"/>
      <c r="L152" s="25"/>
      <c r="M152" s="198"/>
      <c r="N152" s="199"/>
      <c r="O152" s="200"/>
      <c r="P152" s="200"/>
      <c r="Q152" s="200"/>
      <c r="R152" s="200"/>
      <c r="S152" s="200"/>
      <c r="T152" s="201"/>
      <c r="U152" s="128"/>
      <c r="V152" s="128"/>
      <c r="W152" s="128"/>
      <c r="X152" s="128"/>
      <c r="Y152" s="128"/>
      <c r="Z152" s="128"/>
      <c r="AA152" s="128"/>
      <c r="AB152" s="128"/>
      <c r="AC152" s="128"/>
      <c r="AD152" s="128"/>
      <c r="AE152" s="128"/>
      <c r="AT152" s="119" t="s">
        <v>130</v>
      </c>
      <c r="AU152" s="119" t="s">
        <v>84</v>
      </c>
    </row>
    <row r="153" spans="1:65" s="183" customFormat="1" ht="25.9" customHeight="1">
      <c r="B153" s="184"/>
      <c r="C153" s="238"/>
      <c r="D153" s="239" t="s">
        <v>76</v>
      </c>
      <c r="E153" s="240" t="s">
        <v>215</v>
      </c>
      <c r="F153" s="240" t="s">
        <v>216</v>
      </c>
      <c r="G153" s="238"/>
      <c r="H153" s="238"/>
      <c r="J153" s="241">
        <f>BK153</f>
        <v>0</v>
      </c>
      <c r="K153" s="238"/>
      <c r="L153" s="184"/>
      <c r="M153" s="186"/>
      <c r="N153" s="187"/>
      <c r="O153" s="187"/>
      <c r="P153" s="188">
        <f>P154</f>
        <v>0</v>
      </c>
      <c r="Q153" s="187"/>
      <c r="R153" s="188">
        <f>R154</f>
        <v>0</v>
      </c>
      <c r="S153" s="187"/>
      <c r="T153" s="189">
        <f>T154</f>
        <v>0</v>
      </c>
      <c r="AR153" s="185" t="s">
        <v>145</v>
      </c>
      <c r="AT153" s="190" t="s">
        <v>76</v>
      </c>
      <c r="AU153" s="190" t="s">
        <v>77</v>
      </c>
      <c r="AY153" s="185" t="s">
        <v>122</v>
      </c>
      <c r="BK153" s="191">
        <f>BK154</f>
        <v>0</v>
      </c>
    </row>
    <row r="154" spans="1:65" s="130" customFormat="1" ht="37.9" customHeight="1">
      <c r="A154" s="128"/>
      <c r="B154" s="25"/>
      <c r="C154" s="242" t="s">
        <v>217</v>
      </c>
      <c r="D154" s="242" t="s">
        <v>123</v>
      </c>
      <c r="E154" s="243" t="s">
        <v>218</v>
      </c>
      <c r="F154" s="244" t="s">
        <v>219</v>
      </c>
      <c r="G154" s="245" t="s">
        <v>126</v>
      </c>
      <c r="H154" s="246">
        <v>1</v>
      </c>
      <c r="I154" s="250">
        <v>0</v>
      </c>
      <c r="J154" s="249">
        <f>ROUND(I154*H154,2)</f>
        <v>0</v>
      </c>
      <c r="K154" s="244" t="s">
        <v>127</v>
      </c>
      <c r="L154" s="25"/>
      <c r="M154" s="202" t="s">
        <v>1</v>
      </c>
      <c r="N154" s="203" t="s">
        <v>42</v>
      </c>
      <c r="O154" s="204">
        <v>0</v>
      </c>
      <c r="P154" s="204">
        <f>O154*H154</f>
        <v>0</v>
      </c>
      <c r="Q154" s="204">
        <v>0</v>
      </c>
      <c r="R154" s="204">
        <f>Q154*H154</f>
        <v>0</v>
      </c>
      <c r="S154" s="204">
        <v>0</v>
      </c>
      <c r="T154" s="205">
        <f>S154*H154</f>
        <v>0</v>
      </c>
      <c r="U154" s="128"/>
      <c r="V154" s="128"/>
      <c r="W154" s="128"/>
      <c r="X154" s="128"/>
      <c r="Y154" s="128"/>
      <c r="Z154" s="128"/>
      <c r="AA154" s="128"/>
      <c r="AB154" s="128"/>
      <c r="AC154" s="128"/>
      <c r="AD154" s="128"/>
      <c r="AE154" s="128"/>
      <c r="AR154" s="196" t="s">
        <v>128</v>
      </c>
      <c r="AT154" s="196" t="s">
        <v>123</v>
      </c>
      <c r="AU154" s="196" t="s">
        <v>84</v>
      </c>
      <c r="AY154" s="119" t="s">
        <v>122</v>
      </c>
      <c r="BE154" s="197">
        <f>IF(N154="základní",J154,0)</f>
        <v>0</v>
      </c>
      <c r="BF154" s="197">
        <f>IF(N154="snížená",J154,0)</f>
        <v>0</v>
      </c>
      <c r="BG154" s="197">
        <f>IF(N154="zákl. přenesená",J154,0)</f>
        <v>0</v>
      </c>
      <c r="BH154" s="197">
        <f>IF(N154="sníž. přenesená",J154,0)</f>
        <v>0</v>
      </c>
      <c r="BI154" s="197">
        <f>IF(N154="nulová",J154,0)</f>
        <v>0</v>
      </c>
      <c r="BJ154" s="119" t="s">
        <v>84</v>
      </c>
      <c r="BK154" s="197">
        <f>ROUND(I154*H154,2)</f>
        <v>0</v>
      </c>
      <c r="BL154" s="119" t="s">
        <v>128</v>
      </c>
      <c r="BM154" s="196" t="s">
        <v>220</v>
      </c>
    </row>
    <row r="155" spans="1:65" s="130" customFormat="1" ht="6.95" customHeight="1">
      <c r="A155" s="128"/>
      <c r="B155" s="162"/>
      <c r="C155" s="163"/>
      <c r="D155" s="163"/>
      <c r="E155" s="163"/>
      <c r="F155" s="163"/>
      <c r="G155" s="163"/>
      <c r="H155" s="163"/>
      <c r="I155" s="163"/>
      <c r="J155" s="163"/>
      <c r="K155" s="163"/>
      <c r="L155" s="25"/>
      <c r="M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  <c r="AA155" s="128"/>
      <c r="AB155" s="128"/>
      <c r="AC155" s="128"/>
      <c r="AD155" s="128"/>
      <c r="AE155" s="128"/>
    </row>
  </sheetData>
  <sheetProtection algorithmName="SHA-512" hashValue="EvHTPSDr4p3Zv7YFBDjbgbExsPNUVEQKxK45ABudc8TQyo2HzcLLeW6bGUUOQLP6Kl7pZCOX5WfXN+3p2BES1g==" saltValue="ynia3AwY43XeZ7Epec6aIQ==" spinCount="100000" sheet="1" objects="1" scenarios="1"/>
  <autoFilter ref="C117:K154"/>
  <mergeCells count="9">
    <mergeCell ref="E85:H85"/>
    <mergeCell ref="E87:H87"/>
    <mergeCell ref="E108:H108"/>
    <mergeCell ref="E110:H110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16"/>
  <sheetViews>
    <sheetView showGridLines="0" topLeftCell="A400" workbookViewId="0">
      <selection activeCell="K415" activeCellId="2" sqref="C95:K125 C126:H415 J126:K415"/>
    </sheetView>
  </sheetViews>
  <sheetFormatPr defaultColWidth="12" defaultRowHeight="11.25"/>
  <cols>
    <col min="1" max="1" width="8.33203125" style="116" customWidth="1"/>
    <col min="2" max="2" width="1.1640625" style="116" customWidth="1"/>
    <col min="3" max="3" width="4.1640625" style="116" customWidth="1"/>
    <col min="4" max="4" width="4.33203125" style="116" customWidth="1"/>
    <col min="5" max="5" width="17.1640625" style="116" customWidth="1"/>
    <col min="6" max="6" width="50.83203125" style="116" customWidth="1"/>
    <col min="7" max="7" width="7.5" style="116" customWidth="1"/>
    <col min="8" max="8" width="14" style="116" customWidth="1"/>
    <col min="9" max="9" width="15.83203125" style="116" customWidth="1"/>
    <col min="10" max="11" width="22.33203125" style="116" customWidth="1"/>
    <col min="12" max="12" width="9.33203125" style="116" customWidth="1"/>
    <col min="13" max="13" width="10.83203125" style="116" hidden="1" customWidth="1"/>
    <col min="14" max="14" width="9.33203125" style="116" hidden="1"/>
    <col min="15" max="20" width="14.1640625" style="116" hidden="1" customWidth="1"/>
    <col min="21" max="21" width="16.33203125" style="116" hidden="1" customWidth="1"/>
    <col min="22" max="22" width="12.33203125" style="116" customWidth="1"/>
    <col min="23" max="23" width="16.33203125" style="116" customWidth="1"/>
    <col min="24" max="24" width="12.33203125" style="116" customWidth="1"/>
    <col min="25" max="25" width="15" style="116" customWidth="1"/>
    <col min="26" max="26" width="11" style="116" customWidth="1"/>
    <col min="27" max="27" width="15" style="116" customWidth="1"/>
    <col min="28" max="28" width="16.33203125" style="116" customWidth="1"/>
    <col min="29" max="29" width="11" style="116" customWidth="1"/>
    <col min="30" max="30" width="15" style="116" customWidth="1"/>
    <col min="31" max="31" width="16.33203125" style="116" customWidth="1"/>
    <col min="32" max="43" width="12" style="116"/>
    <col min="44" max="65" width="9.33203125" style="116" hidden="1"/>
    <col min="66" max="16384" width="12" style="116"/>
  </cols>
  <sheetData>
    <row r="2" spans="1:46" ht="36.950000000000003" customHeight="1">
      <c r="L2" s="117" t="s">
        <v>5</v>
      </c>
      <c r="M2" s="118"/>
      <c r="N2" s="118"/>
      <c r="O2" s="118"/>
      <c r="P2" s="118"/>
      <c r="Q2" s="118"/>
      <c r="R2" s="118"/>
      <c r="S2" s="118"/>
      <c r="T2" s="118"/>
      <c r="U2" s="118"/>
      <c r="V2" s="118"/>
      <c r="AT2" s="119" t="s">
        <v>89</v>
      </c>
    </row>
    <row r="3" spans="1:46" ht="6.95" customHeight="1"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122"/>
      <c r="AT3" s="119" t="s">
        <v>86</v>
      </c>
    </row>
    <row r="4" spans="1:46" ht="24.95" customHeight="1">
      <c r="B4" s="122"/>
      <c r="D4" s="123" t="s">
        <v>96</v>
      </c>
      <c r="L4" s="122"/>
      <c r="M4" s="124" t="s">
        <v>10</v>
      </c>
      <c r="AT4" s="119" t="s">
        <v>3</v>
      </c>
    </row>
    <row r="5" spans="1:46" ht="6.95" customHeight="1">
      <c r="B5" s="122"/>
      <c r="L5" s="122"/>
    </row>
    <row r="6" spans="1:46" ht="12" customHeight="1">
      <c r="B6" s="122"/>
      <c r="D6" s="125" t="s">
        <v>14</v>
      </c>
      <c r="L6" s="122"/>
    </row>
    <row r="7" spans="1:46" ht="16.5" customHeight="1">
      <c r="B7" s="122"/>
      <c r="E7" s="126" t="str">
        <f>'Rekapitulace stavby'!K6</f>
        <v>Přechod pro chodce - Podlesí, Drážky</v>
      </c>
      <c r="F7" s="127"/>
      <c r="G7" s="127"/>
      <c r="H7" s="127"/>
      <c r="L7" s="122"/>
    </row>
    <row r="8" spans="1:46" s="130" customFormat="1" ht="12" customHeight="1">
      <c r="A8" s="128"/>
      <c r="B8" s="25"/>
      <c r="C8" s="128"/>
      <c r="D8" s="125" t="s">
        <v>97</v>
      </c>
      <c r="E8" s="128"/>
      <c r="F8" s="128"/>
      <c r="G8" s="128"/>
      <c r="H8" s="128"/>
      <c r="I8" s="128"/>
      <c r="J8" s="128"/>
      <c r="K8" s="128"/>
      <c r="L8" s="129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46" s="130" customFormat="1" ht="16.5" customHeight="1">
      <c r="A9" s="128"/>
      <c r="B9" s="25"/>
      <c r="C9" s="128"/>
      <c r="D9" s="128"/>
      <c r="E9" s="131" t="s">
        <v>221</v>
      </c>
      <c r="F9" s="132"/>
      <c r="G9" s="132"/>
      <c r="H9" s="132"/>
      <c r="I9" s="128"/>
      <c r="J9" s="128"/>
      <c r="K9" s="128"/>
      <c r="L9" s="129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46" s="130" customFormat="1">
      <c r="A10" s="128"/>
      <c r="B10" s="25"/>
      <c r="C10" s="128"/>
      <c r="D10" s="128"/>
      <c r="E10" s="128"/>
      <c r="F10" s="128"/>
      <c r="G10" s="128"/>
      <c r="H10" s="128"/>
      <c r="I10" s="128"/>
      <c r="J10" s="128"/>
      <c r="K10" s="128"/>
      <c r="L10" s="129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46" s="130" customFormat="1" ht="12" customHeight="1">
      <c r="A11" s="128"/>
      <c r="B11" s="25"/>
      <c r="C11" s="128"/>
      <c r="D11" s="125" t="s">
        <v>16</v>
      </c>
      <c r="E11" s="128"/>
      <c r="F11" s="133" t="s">
        <v>1</v>
      </c>
      <c r="G11" s="128"/>
      <c r="H11" s="128"/>
      <c r="I11" s="125" t="s">
        <v>17</v>
      </c>
      <c r="J11" s="133" t="s">
        <v>1</v>
      </c>
      <c r="K11" s="128"/>
      <c r="L11" s="129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46" s="130" customFormat="1" ht="12" customHeight="1">
      <c r="A12" s="128"/>
      <c r="B12" s="25"/>
      <c r="C12" s="128"/>
      <c r="D12" s="125" t="s">
        <v>18</v>
      </c>
      <c r="E12" s="128"/>
      <c r="F12" s="133" t="s">
        <v>19</v>
      </c>
      <c r="G12" s="128"/>
      <c r="H12" s="128"/>
      <c r="I12" s="125" t="s">
        <v>20</v>
      </c>
      <c r="J12" s="134" t="str">
        <f>'Rekapitulace stavby'!AN8</f>
        <v>10. 2. 2026</v>
      </c>
      <c r="K12" s="128"/>
      <c r="L12" s="129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46" s="130" customFormat="1" ht="10.9" customHeight="1">
      <c r="A13" s="128"/>
      <c r="B13" s="25"/>
      <c r="C13" s="128"/>
      <c r="D13" s="128"/>
      <c r="E13" s="128"/>
      <c r="F13" s="128"/>
      <c r="G13" s="128"/>
      <c r="H13" s="128"/>
      <c r="I13" s="128"/>
      <c r="J13" s="128"/>
      <c r="K13" s="128"/>
      <c r="L13" s="129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46" s="130" customFormat="1" ht="12" customHeight="1">
      <c r="A14" s="128"/>
      <c r="B14" s="25"/>
      <c r="C14" s="128"/>
      <c r="D14" s="125" t="s">
        <v>22</v>
      </c>
      <c r="E14" s="128"/>
      <c r="F14" s="128"/>
      <c r="G14" s="128"/>
      <c r="H14" s="128"/>
      <c r="I14" s="125" t="s">
        <v>23</v>
      </c>
      <c r="J14" s="133" t="s">
        <v>24</v>
      </c>
      <c r="K14" s="128"/>
      <c r="L14" s="129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46" s="130" customFormat="1" ht="18" customHeight="1">
      <c r="A15" s="128"/>
      <c r="B15" s="25"/>
      <c r="C15" s="128"/>
      <c r="D15" s="128"/>
      <c r="E15" s="133" t="s">
        <v>25</v>
      </c>
      <c r="F15" s="128"/>
      <c r="G15" s="128"/>
      <c r="H15" s="128"/>
      <c r="I15" s="125" t="s">
        <v>26</v>
      </c>
      <c r="J15" s="133" t="s">
        <v>27</v>
      </c>
      <c r="K15" s="128"/>
      <c r="L15" s="129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46" s="130" customFormat="1" ht="6.95" customHeight="1">
      <c r="A16" s="128"/>
      <c r="B16" s="25"/>
      <c r="C16" s="128"/>
      <c r="D16" s="128"/>
      <c r="E16" s="128"/>
      <c r="F16" s="128"/>
      <c r="G16" s="128"/>
      <c r="H16" s="128"/>
      <c r="I16" s="128"/>
      <c r="J16" s="128"/>
      <c r="K16" s="128"/>
      <c r="L16" s="129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30" customFormat="1" ht="12" customHeight="1">
      <c r="A17" s="128"/>
      <c r="B17" s="25"/>
      <c r="C17" s="128"/>
      <c r="D17" s="125" t="s">
        <v>28</v>
      </c>
      <c r="E17" s="128"/>
      <c r="F17" s="128"/>
      <c r="G17" s="128"/>
      <c r="H17" s="128"/>
      <c r="I17" s="125" t="s">
        <v>23</v>
      </c>
      <c r="J17" s="133" t="str">
        <f>'Rekapitulace stavby'!AN13</f>
        <v/>
      </c>
      <c r="K17" s="128"/>
      <c r="L17" s="129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30" customFormat="1" ht="18" customHeight="1">
      <c r="A18" s="128"/>
      <c r="B18" s="25"/>
      <c r="C18" s="128"/>
      <c r="D18" s="128"/>
      <c r="E18" s="135" t="str">
        <f>'Rekapitulace stavby'!E14</f>
        <v/>
      </c>
      <c r="F18" s="135"/>
      <c r="G18" s="135"/>
      <c r="H18" s="135"/>
      <c r="I18" s="125" t="s">
        <v>26</v>
      </c>
      <c r="J18" s="133" t="str">
        <f>'Rekapitulace stavby'!AN14</f>
        <v/>
      </c>
      <c r="K18" s="128"/>
      <c r="L18" s="129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30" customFormat="1" ht="6.95" customHeight="1">
      <c r="A19" s="128"/>
      <c r="B19" s="25"/>
      <c r="C19" s="128"/>
      <c r="D19" s="128"/>
      <c r="E19" s="128"/>
      <c r="F19" s="128"/>
      <c r="G19" s="128"/>
      <c r="H19" s="128"/>
      <c r="I19" s="128"/>
      <c r="J19" s="128"/>
      <c r="K19" s="128"/>
      <c r="L19" s="129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30" customFormat="1" ht="12" customHeight="1">
      <c r="A20" s="128"/>
      <c r="B20" s="25"/>
      <c r="C20" s="128"/>
      <c r="D20" s="125" t="s">
        <v>30</v>
      </c>
      <c r="E20" s="128"/>
      <c r="F20" s="128"/>
      <c r="G20" s="128"/>
      <c r="H20" s="128"/>
      <c r="I20" s="125" t="s">
        <v>23</v>
      </c>
      <c r="J20" s="133" t="s">
        <v>31</v>
      </c>
      <c r="K20" s="128"/>
      <c r="L20" s="129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30" customFormat="1" ht="18" customHeight="1">
      <c r="A21" s="128"/>
      <c r="B21" s="25"/>
      <c r="C21" s="128"/>
      <c r="D21" s="128"/>
      <c r="E21" s="133" t="s">
        <v>32</v>
      </c>
      <c r="F21" s="128"/>
      <c r="G21" s="128"/>
      <c r="H21" s="128"/>
      <c r="I21" s="125" t="s">
        <v>26</v>
      </c>
      <c r="J21" s="133" t="s">
        <v>33</v>
      </c>
      <c r="K21" s="128"/>
      <c r="L21" s="129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30" customFormat="1" ht="6.95" customHeight="1">
      <c r="A22" s="128"/>
      <c r="B22" s="25"/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30" customFormat="1" ht="12" customHeight="1">
      <c r="A23" s="128"/>
      <c r="B23" s="25"/>
      <c r="C23" s="128"/>
      <c r="D23" s="125" t="s">
        <v>35</v>
      </c>
      <c r="E23" s="128"/>
      <c r="F23" s="128"/>
      <c r="G23" s="128"/>
      <c r="H23" s="128"/>
      <c r="I23" s="125" t="s">
        <v>23</v>
      </c>
      <c r="J23" s="133" t="str">
        <f>IF('Rekapitulace stavby'!AN19="","",'Rekapitulace stavby'!AN19)</f>
        <v/>
      </c>
      <c r="K23" s="128"/>
      <c r="L23" s="129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30" customFormat="1" ht="18" customHeight="1">
      <c r="A24" s="128"/>
      <c r="B24" s="25"/>
      <c r="C24" s="128"/>
      <c r="D24" s="128"/>
      <c r="E24" s="133" t="str">
        <f>IF('Rekapitulace stavby'!E20="","",'Rekapitulace stavby'!E20)</f>
        <v/>
      </c>
      <c r="F24" s="128"/>
      <c r="G24" s="128"/>
      <c r="H24" s="128"/>
      <c r="I24" s="125" t="s">
        <v>26</v>
      </c>
      <c r="J24" s="133" t="str">
        <f>IF('Rekapitulace stavby'!AN20="","",'Rekapitulace stavby'!AN20)</f>
        <v/>
      </c>
      <c r="K24" s="128"/>
      <c r="L24" s="129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30" customFormat="1" ht="6.95" customHeight="1">
      <c r="A25" s="128"/>
      <c r="B25" s="25"/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30" customFormat="1" ht="12" customHeight="1">
      <c r="A26" s="128"/>
      <c r="B26" s="25"/>
      <c r="C26" s="128"/>
      <c r="D26" s="125" t="s">
        <v>36</v>
      </c>
      <c r="E26" s="128"/>
      <c r="F26" s="128"/>
      <c r="G26" s="128"/>
      <c r="H26" s="128"/>
      <c r="I26" s="128"/>
      <c r="J26" s="128"/>
      <c r="K26" s="128"/>
      <c r="L26" s="129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40" customFormat="1" ht="16.5" customHeight="1">
      <c r="A27" s="136"/>
      <c r="B27" s="137"/>
      <c r="C27" s="136"/>
      <c r="D27" s="136"/>
      <c r="E27" s="138" t="s">
        <v>1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pans="1:31" s="130" customFormat="1" ht="6.95" customHeight="1">
      <c r="A28" s="128"/>
      <c r="B28" s="25"/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30" customFormat="1" ht="6.95" customHeight="1">
      <c r="A29" s="128"/>
      <c r="B29" s="25"/>
      <c r="C29" s="128"/>
      <c r="D29" s="141"/>
      <c r="E29" s="141"/>
      <c r="F29" s="141"/>
      <c r="G29" s="141"/>
      <c r="H29" s="141"/>
      <c r="I29" s="141"/>
      <c r="J29" s="141"/>
      <c r="K29" s="141"/>
      <c r="L29" s="129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30" customFormat="1" ht="25.5" customHeight="1">
      <c r="A30" s="128"/>
      <c r="B30" s="25"/>
      <c r="C30" s="128"/>
      <c r="D30" s="142" t="s">
        <v>37</v>
      </c>
      <c r="E30" s="128"/>
      <c r="F30" s="128"/>
      <c r="G30" s="128"/>
      <c r="H30" s="128"/>
      <c r="I30" s="128"/>
      <c r="J30" s="143">
        <f>ROUND(J123,2)</f>
        <v>0</v>
      </c>
      <c r="K30" s="128"/>
      <c r="L30" s="129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30" customFormat="1" ht="6.95" customHeight="1">
      <c r="A31" s="128"/>
      <c r="B31" s="25"/>
      <c r="C31" s="128"/>
      <c r="D31" s="141"/>
      <c r="E31" s="141"/>
      <c r="F31" s="141"/>
      <c r="G31" s="141"/>
      <c r="H31" s="141"/>
      <c r="I31" s="141"/>
      <c r="J31" s="141"/>
      <c r="K31" s="141"/>
      <c r="L31" s="129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130" customFormat="1" ht="14.45" customHeight="1">
      <c r="A32" s="128"/>
      <c r="B32" s="25"/>
      <c r="C32" s="128"/>
      <c r="D32" s="128"/>
      <c r="E32" s="128"/>
      <c r="F32" s="144" t="s">
        <v>39</v>
      </c>
      <c r="G32" s="128"/>
      <c r="H32" s="128"/>
      <c r="I32" s="144" t="s">
        <v>38</v>
      </c>
      <c r="J32" s="144" t="s">
        <v>40</v>
      </c>
      <c r="K32" s="128"/>
      <c r="L32" s="129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</row>
    <row r="33" spans="1:31" s="130" customFormat="1" ht="14.45" customHeight="1">
      <c r="A33" s="128"/>
      <c r="B33" s="25"/>
      <c r="C33" s="128"/>
      <c r="D33" s="145" t="s">
        <v>41</v>
      </c>
      <c r="E33" s="125" t="s">
        <v>42</v>
      </c>
      <c r="F33" s="146">
        <f>ROUND((SUM(BE123:BE415)),2)</f>
        <v>0</v>
      </c>
      <c r="G33" s="128"/>
      <c r="H33" s="128"/>
      <c r="I33" s="147">
        <v>0.21</v>
      </c>
      <c r="J33" s="146">
        <f>ROUND(((SUM(BE123:BE415))*I33),2)</f>
        <v>0</v>
      </c>
      <c r="K33" s="128"/>
      <c r="L33" s="129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</row>
    <row r="34" spans="1:31" s="130" customFormat="1" ht="14.45" customHeight="1">
      <c r="A34" s="128"/>
      <c r="B34" s="25"/>
      <c r="C34" s="128"/>
      <c r="D34" s="128"/>
      <c r="E34" s="125" t="s">
        <v>43</v>
      </c>
      <c r="F34" s="146">
        <f>ROUND((SUM(BF123:BF415)),2)</f>
        <v>0</v>
      </c>
      <c r="G34" s="128"/>
      <c r="H34" s="128"/>
      <c r="I34" s="147">
        <v>0.12</v>
      </c>
      <c r="J34" s="146">
        <f>ROUND(((SUM(BF123:BF415))*I34),2)</f>
        <v>0</v>
      </c>
      <c r="K34" s="128"/>
      <c r="L34" s="129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</row>
    <row r="35" spans="1:31" s="130" customFormat="1" ht="14.45" hidden="1" customHeight="1">
      <c r="A35" s="128"/>
      <c r="B35" s="25"/>
      <c r="C35" s="128"/>
      <c r="D35" s="128"/>
      <c r="E35" s="125" t="s">
        <v>44</v>
      </c>
      <c r="F35" s="146">
        <f>ROUND((SUM(BG123:BG415)),2)</f>
        <v>0</v>
      </c>
      <c r="G35" s="128"/>
      <c r="H35" s="128"/>
      <c r="I35" s="147">
        <v>0.21</v>
      </c>
      <c r="J35" s="146">
        <f>0</f>
        <v>0</v>
      </c>
      <c r="K35" s="128"/>
      <c r="L35" s="129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</row>
    <row r="36" spans="1:31" s="130" customFormat="1" ht="14.45" hidden="1" customHeight="1">
      <c r="A36" s="128"/>
      <c r="B36" s="25"/>
      <c r="C36" s="128"/>
      <c r="D36" s="128"/>
      <c r="E36" s="125" t="s">
        <v>45</v>
      </c>
      <c r="F36" s="146">
        <f>ROUND((SUM(BH123:BH415)),2)</f>
        <v>0</v>
      </c>
      <c r="G36" s="128"/>
      <c r="H36" s="128"/>
      <c r="I36" s="147">
        <v>0.12</v>
      </c>
      <c r="J36" s="146">
        <f>0</f>
        <v>0</v>
      </c>
      <c r="K36" s="128"/>
      <c r="L36" s="129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</row>
    <row r="37" spans="1:31" s="130" customFormat="1" ht="14.45" hidden="1" customHeight="1">
      <c r="A37" s="128"/>
      <c r="B37" s="25"/>
      <c r="C37" s="128"/>
      <c r="D37" s="128"/>
      <c r="E37" s="125" t="s">
        <v>46</v>
      </c>
      <c r="F37" s="146">
        <f>ROUND((SUM(BI123:BI415)),2)</f>
        <v>0</v>
      </c>
      <c r="G37" s="128"/>
      <c r="H37" s="128"/>
      <c r="I37" s="147">
        <v>0</v>
      </c>
      <c r="J37" s="146">
        <f>0</f>
        <v>0</v>
      </c>
      <c r="K37" s="128"/>
      <c r="L37" s="129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</row>
    <row r="38" spans="1:31" s="130" customFormat="1" ht="6.95" customHeight="1">
      <c r="A38" s="128"/>
      <c r="B38" s="25"/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</row>
    <row r="39" spans="1:31" s="130" customFormat="1" ht="25.5" customHeight="1">
      <c r="A39" s="128"/>
      <c r="B39" s="25"/>
      <c r="C39" s="148"/>
      <c r="D39" s="149" t="s">
        <v>47</v>
      </c>
      <c r="E39" s="150"/>
      <c r="F39" s="150"/>
      <c r="G39" s="151" t="s">
        <v>48</v>
      </c>
      <c r="H39" s="152" t="s">
        <v>49</v>
      </c>
      <c r="I39" s="150"/>
      <c r="J39" s="153">
        <f>SUM(J30:J37)</f>
        <v>0</v>
      </c>
      <c r="K39" s="154"/>
      <c r="L39" s="129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</row>
    <row r="40" spans="1:31" s="130" customFormat="1" ht="14.45" customHeight="1">
      <c r="A40" s="128"/>
      <c r="B40" s="25"/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</row>
    <row r="41" spans="1:31" ht="14.45" customHeight="1">
      <c r="B41" s="122"/>
      <c r="L41" s="122"/>
    </row>
    <row r="42" spans="1:31" ht="14.45" customHeight="1">
      <c r="B42" s="122"/>
      <c r="L42" s="122"/>
    </row>
    <row r="43" spans="1:31" ht="14.45" customHeight="1">
      <c r="B43" s="122"/>
      <c r="L43" s="122"/>
    </row>
    <row r="44" spans="1:31" ht="14.45" customHeight="1">
      <c r="B44" s="122"/>
      <c r="L44" s="122"/>
    </row>
    <row r="45" spans="1:31" ht="14.45" customHeight="1">
      <c r="B45" s="122"/>
      <c r="L45" s="122"/>
    </row>
    <row r="46" spans="1:31" ht="14.45" customHeight="1">
      <c r="B46" s="122"/>
      <c r="L46" s="122"/>
    </row>
    <row r="47" spans="1:31" ht="14.45" customHeight="1">
      <c r="B47" s="122"/>
      <c r="L47" s="122"/>
    </row>
    <row r="48" spans="1:31" ht="14.45" customHeight="1">
      <c r="B48" s="122"/>
      <c r="L48" s="122"/>
    </row>
    <row r="49" spans="1:31" ht="14.45" customHeight="1">
      <c r="B49" s="122"/>
      <c r="L49" s="122"/>
    </row>
    <row r="50" spans="1:31" s="130" customFormat="1" ht="14.45" customHeight="1">
      <c r="B50" s="129"/>
      <c r="D50" s="155" t="s">
        <v>50</v>
      </c>
      <c r="E50" s="156"/>
      <c r="F50" s="156"/>
      <c r="G50" s="155" t="s">
        <v>51</v>
      </c>
      <c r="H50" s="156"/>
      <c r="I50" s="156"/>
      <c r="J50" s="156"/>
      <c r="K50" s="156"/>
      <c r="L50" s="129"/>
    </row>
    <row r="51" spans="1:31">
      <c r="B51" s="122"/>
      <c r="L51" s="122"/>
    </row>
    <row r="52" spans="1:31">
      <c r="B52" s="122"/>
      <c r="L52" s="122"/>
    </row>
    <row r="53" spans="1:31">
      <c r="B53" s="122"/>
      <c r="L53" s="122"/>
    </row>
    <row r="54" spans="1:31">
      <c r="B54" s="122"/>
      <c r="L54" s="122"/>
    </row>
    <row r="55" spans="1:31">
      <c r="B55" s="122"/>
      <c r="L55" s="122"/>
    </row>
    <row r="56" spans="1:31">
      <c r="B56" s="122"/>
      <c r="L56" s="122"/>
    </row>
    <row r="57" spans="1:31">
      <c r="B57" s="122"/>
      <c r="L57" s="122"/>
    </row>
    <row r="58" spans="1:31">
      <c r="B58" s="122"/>
      <c r="L58" s="122"/>
    </row>
    <row r="59" spans="1:31">
      <c r="B59" s="122"/>
      <c r="L59" s="122"/>
    </row>
    <row r="60" spans="1:31">
      <c r="B60" s="122"/>
      <c r="L60" s="122"/>
    </row>
    <row r="61" spans="1:31" s="130" customFormat="1" ht="12.75">
      <c r="A61" s="128"/>
      <c r="B61" s="25"/>
      <c r="C61" s="128"/>
      <c r="D61" s="157" t="s">
        <v>52</v>
      </c>
      <c r="E61" s="158"/>
      <c r="F61" s="159" t="s">
        <v>53</v>
      </c>
      <c r="G61" s="157" t="s">
        <v>52</v>
      </c>
      <c r="H61" s="158"/>
      <c r="I61" s="158"/>
      <c r="J61" s="160" t="s">
        <v>53</v>
      </c>
      <c r="K61" s="158"/>
      <c r="L61" s="129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</row>
    <row r="62" spans="1:31">
      <c r="B62" s="122"/>
      <c r="L62" s="122"/>
    </row>
    <row r="63" spans="1:31">
      <c r="B63" s="122"/>
      <c r="L63" s="122"/>
    </row>
    <row r="64" spans="1:31">
      <c r="B64" s="122"/>
      <c r="L64" s="122"/>
    </row>
    <row r="65" spans="1:31" s="130" customFormat="1" ht="12.75">
      <c r="A65" s="128"/>
      <c r="B65" s="25"/>
      <c r="C65" s="128"/>
      <c r="D65" s="155" t="s">
        <v>54</v>
      </c>
      <c r="E65" s="161"/>
      <c r="F65" s="161"/>
      <c r="G65" s="155" t="s">
        <v>55</v>
      </c>
      <c r="H65" s="161"/>
      <c r="I65" s="161"/>
      <c r="J65" s="161"/>
      <c r="K65" s="161"/>
      <c r="L65" s="129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</row>
    <row r="66" spans="1:31">
      <c r="B66" s="122"/>
      <c r="L66" s="122"/>
    </row>
    <row r="67" spans="1:31">
      <c r="B67" s="122"/>
      <c r="L67" s="122"/>
    </row>
    <row r="68" spans="1:31">
      <c r="B68" s="122"/>
      <c r="L68" s="122"/>
    </row>
    <row r="69" spans="1:31">
      <c r="B69" s="122"/>
      <c r="L69" s="122"/>
    </row>
    <row r="70" spans="1:31">
      <c r="B70" s="122"/>
      <c r="L70" s="122"/>
    </row>
    <row r="71" spans="1:31">
      <c r="B71" s="122"/>
      <c r="L71" s="122"/>
    </row>
    <row r="72" spans="1:31">
      <c r="B72" s="122"/>
      <c r="L72" s="122"/>
    </row>
    <row r="73" spans="1:31">
      <c r="B73" s="122"/>
      <c r="L73" s="122"/>
    </row>
    <row r="74" spans="1:31">
      <c r="B74" s="122"/>
      <c r="L74" s="122"/>
    </row>
    <row r="75" spans="1:31">
      <c r="B75" s="122"/>
      <c r="L75" s="122"/>
    </row>
    <row r="76" spans="1:31" s="130" customFormat="1" ht="12.75">
      <c r="A76" s="128"/>
      <c r="B76" s="25"/>
      <c r="C76" s="128"/>
      <c r="D76" s="157" t="s">
        <v>52</v>
      </c>
      <c r="E76" s="158"/>
      <c r="F76" s="159" t="s">
        <v>53</v>
      </c>
      <c r="G76" s="157" t="s">
        <v>52</v>
      </c>
      <c r="H76" s="158"/>
      <c r="I76" s="158"/>
      <c r="J76" s="160" t="s">
        <v>53</v>
      </c>
      <c r="K76" s="158"/>
      <c r="L76" s="129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</row>
    <row r="77" spans="1:31" s="130" customFormat="1" ht="14.45" customHeight="1">
      <c r="A77" s="128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129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</row>
    <row r="81" spans="1:47" s="130" customFormat="1" ht="6.95" customHeight="1">
      <c r="A81" s="128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129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</row>
    <row r="82" spans="1:47" s="130" customFormat="1" ht="24.95" customHeight="1">
      <c r="A82" s="128"/>
      <c r="B82" s="25"/>
      <c r="C82" s="123" t="s">
        <v>99</v>
      </c>
      <c r="D82" s="128"/>
      <c r="E82" s="128"/>
      <c r="F82" s="128"/>
      <c r="G82" s="128"/>
      <c r="H82" s="128"/>
      <c r="I82" s="128"/>
      <c r="J82" s="128"/>
      <c r="K82" s="128"/>
      <c r="L82" s="129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</row>
    <row r="83" spans="1:47" s="130" customFormat="1" ht="6.95" customHeight="1">
      <c r="A83" s="128"/>
      <c r="B83" s="25"/>
      <c r="C83" s="128"/>
      <c r="D83" s="128"/>
      <c r="E83" s="128"/>
      <c r="F83" s="128"/>
      <c r="G83" s="128"/>
      <c r="H83" s="128"/>
      <c r="I83" s="128"/>
      <c r="J83" s="128"/>
      <c r="K83" s="128"/>
      <c r="L83" s="129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</row>
    <row r="84" spans="1:47" s="130" customFormat="1" ht="12" customHeight="1">
      <c r="A84" s="128"/>
      <c r="B84" s="25"/>
      <c r="C84" s="125" t="s">
        <v>14</v>
      </c>
      <c r="D84" s="128"/>
      <c r="E84" s="128"/>
      <c r="F84" s="128"/>
      <c r="G84" s="128"/>
      <c r="H84" s="128"/>
      <c r="I84" s="128"/>
      <c r="J84" s="128"/>
      <c r="K84" s="128"/>
      <c r="L84" s="129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</row>
    <row r="85" spans="1:47" s="130" customFormat="1" ht="16.5" customHeight="1">
      <c r="A85" s="128"/>
      <c r="B85" s="25"/>
      <c r="C85" s="128"/>
      <c r="D85" s="128"/>
      <c r="E85" s="126" t="str">
        <f>E7</f>
        <v>Přechod pro chodce - Podlesí, Drážky</v>
      </c>
      <c r="F85" s="127"/>
      <c r="G85" s="127"/>
      <c r="H85" s="127"/>
      <c r="I85" s="128"/>
      <c r="J85" s="128"/>
      <c r="K85" s="128"/>
      <c r="L85" s="129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</row>
    <row r="86" spans="1:47" s="130" customFormat="1" ht="12" customHeight="1">
      <c r="A86" s="128"/>
      <c r="B86" s="25"/>
      <c r="C86" s="125" t="s">
        <v>97</v>
      </c>
      <c r="D86" s="128"/>
      <c r="E86" s="128"/>
      <c r="F86" s="128"/>
      <c r="G86" s="128"/>
      <c r="H86" s="128"/>
      <c r="I86" s="128"/>
      <c r="J86" s="128"/>
      <c r="K86" s="128"/>
      <c r="L86" s="129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</row>
    <row r="87" spans="1:47" s="130" customFormat="1" ht="16.5" customHeight="1">
      <c r="A87" s="128"/>
      <c r="B87" s="25"/>
      <c r="C87" s="128"/>
      <c r="D87" s="128"/>
      <c r="E87" s="131" t="str">
        <f>E9</f>
        <v>SO 101.1 - Směr Vsetín</v>
      </c>
      <c r="F87" s="132"/>
      <c r="G87" s="132"/>
      <c r="H87" s="132"/>
      <c r="I87" s="128"/>
      <c r="J87" s="128"/>
      <c r="K87" s="128"/>
      <c r="L87" s="129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</row>
    <row r="88" spans="1:47" s="130" customFormat="1" ht="6.95" customHeight="1">
      <c r="A88" s="128"/>
      <c r="B88" s="25"/>
      <c r="C88" s="128"/>
      <c r="D88" s="128"/>
      <c r="E88" s="128"/>
      <c r="F88" s="128"/>
      <c r="G88" s="128"/>
      <c r="H88" s="128"/>
      <c r="I88" s="128"/>
      <c r="J88" s="128"/>
      <c r="K88" s="128"/>
      <c r="L88" s="129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</row>
    <row r="89" spans="1:47" s="130" customFormat="1" ht="12" customHeight="1">
      <c r="A89" s="128"/>
      <c r="B89" s="25"/>
      <c r="C89" s="125" t="s">
        <v>18</v>
      </c>
      <c r="D89" s="128"/>
      <c r="E89" s="128"/>
      <c r="F89" s="133" t="str">
        <f>F12</f>
        <v>Valašské Meziříčí</v>
      </c>
      <c r="G89" s="128"/>
      <c r="H89" s="128"/>
      <c r="I89" s="125" t="s">
        <v>20</v>
      </c>
      <c r="J89" s="134" t="str">
        <f>IF(J12="","",J12)</f>
        <v>10. 2. 2026</v>
      </c>
      <c r="K89" s="128"/>
      <c r="L89" s="129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</row>
    <row r="90" spans="1:47" s="130" customFormat="1" ht="6.95" customHeight="1">
      <c r="A90" s="128"/>
      <c r="B90" s="25"/>
      <c r="C90" s="128"/>
      <c r="D90" s="128"/>
      <c r="E90" s="128"/>
      <c r="F90" s="128"/>
      <c r="G90" s="128"/>
      <c r="H90" s="128"/>
      <c r="I90" s="128"/>
      <c r="J90" s="128"/>
      <c r="K90" s="128"/>
      <c r="L90" s="129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</row>
    <row r="91" spans="1:47" s="130" customFormat="1" ht="15.2" customHeight="1">
      <c r="A91" s="128"/>
      <c r="B91" s="25"/>
      <c r="C91" s="125" t="s">
        <v>22</v>
      </c>
      <c r="D91" s="128"/>
      <c r="E91" s="128"/>
      <c r="F91" s="133" t="str">
        <f>E15</f>
        <v>Město Valašské Meziříčí</v>
      </c>
      <c r="G91" s="128"/>
      <c r="H91" s="128"/>
      <c r="I91" s="125" t="s">
        <v>30</v>
      </c>
      <c r="J91" s="166" t="str">
        <f>E21</f>
        <v>via-pds s.r.o.</v>
      </c>
      <c r="K91" s="128"/>
      <c r="L91" s="129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</row>
    <row r="92" spans="1:47" s="130" customFormat="1" ht="15.2" customHeight="1">
      <c r="A92" s="128"/>
      <c r="B92" s="25"/>
      <c r="C92" s="125" t="s">
        <v>28</v>
      </c>
      <c r="D92" s="128"/>
      <c r="E92" s="128"/>
      <c r="F92" s="133" t="str">
        <f>IF(E18="","",E18)</f>
        <v/>
      </c>
      <c r="G92" s="128"/>
      <c r="H92" s="128"/>
      <c r="I92" s="125" t="s">
        <v>35</v>
      </c>
      <c r="J92" s="166" t="str">
        <f>E24</f>
        <v/>
      </c>
      <c r="K92" s="128"/>
      <c r="L92" s="129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</row>
    <row r="93" spans="1:47" s="130" customFormat="1" ht="10.35" customHeight="1">
      <c r="A93" s="128"/>
      <c r="B93" s="25"/>
      <c r="C93" s="128"/>
      <c r="D93" s="128"/>
      <c r="E93" s="128"/>
      <c r="F93" s="128"/>
      <c r="G93" s="128"/>
      <c r="H93" s="128"/>
      <c r="I93" s="128"/>
      <c r="J93" s="128"/>
      <c r="K93" s="128"/>
      <c r="L93" s="129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</row>
    <row r="94" spans="1:47" s="130" customFormat="1" ht="29.25" customHeight="1">
      <c r="A94" s="128"/>
      <c r="B94" s="25"/>
      <c r="C94" s="167" t="s">
        <v>100</v>
      </c>
      <c r="D94" s="148"/>
      <c r="E94" s="148"/>
      <c r="F94" s="148"/>
      <c r="G94" s="148"/>
      <c r="H94" s="148"/>
      <c r="I94" s="148"/>
      <c r="J94" s="168" t="s">
        <v>101</v>
      </c>
      <c r="K94" s="148"/>
      <c r="L94" s="129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</row>
    <row r="95" spans="1:47" s="130" customFormat="1" ht="10.35" customHeight="1">
      <c r="A95" s="128"/>
      <c r="B95" s="25"/>
      <c r="C95" s="210"/>
      <c r="D95" s="210"/>
      <c r="E95" s="210"/>
      <c r="F95" s="210"/>
      <c r="G95" s="210"/>
      <c r="H95" s="210"/>
      <c r="I95" s="210"/>
      <c r="J95" s="210"/>
      <c r="K95" s="210"/>
      <c r="L95" s="129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</row>
    <row r="96" spans="1:47" s="130" customFormat="1" ht="22.9" customHeight="1">
      <c r="A96" s="128"/>
      <c r="B96" s="25"/>
      <c r="C96" s="222" t="s">
        <v>102</v>
      </c>
      <c r="D96" s="210"/>
      <c r="E96" s="210"/>
      <c r="F96" s="210"/>
      <c r="G96" s="210"/>
      <c r="H96" s="210"/>
      <c r="I96" s="210"/>
      <c r="J96" s="223">
        <f>J123</f>
        <v>0</v>
      </c>
      <c r="K96" s="210"/>
      <c r="L96" s="129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U96" s="119" t="s">
        <v>103</v>
      </c>
    </row>
    <row r="97" spans="1:31" s="169" customFormat="1" ht="24.95" customHeight="1">
      <c r="B97" s="170"/>
      <c r="C97" s="225"/>
      <c r="D97" s="226" t="s">
        <v>222</v>
      </c>
      <c r="E97" s="227"/>
      <c r="F97" s="227"/>
      <c r="G97" s="227"/>
      <c r="H97" s="227"/>
      <c r="I97" s="227"/>
      <c r="J97" s="228">
        <f>J124</f>
        <v>0</v>
      </c>
      <c r="K97" s="225"/>
      <c r="L97" s="170"/>
    </row>
    <row r="98" spans="1:31" s="252" customFormat="1" ht="19.899999999999999" customHeight="1">
      <c r="B98" s="253"/>
      <c r="C98" s="282"/>
      <c r="D98" s="283" t="s">
        <v>223</v>
      </c>
      <c r="E98" s="284"/>
      <c r="F98" s="284"/>
      <c r="G98" s="284"/>
      <c r="H98" s="284"/>
      <c r="I98" s="284"/>
      <c r="J98" s="285">
        <f>J125</f>
        <v>0</v>
      </c>
      <c r="K98" s="282"/>
      <c r="L98" s="253"/>
    </row>
    <row r="99" spans="1:31" s="252" customFormat="1" ht="19.899999999999999" customHeight="1">
      <c r="B99" s="253"/>
      <c r="C99" s="282"/>
      <c r="D99" s="283" t="s">
        <v>224</v>
      </c>
      <c r="E99" s="284"/>
      <c r="F99" s="284"/>
      <c r="G99" s="284"/>
      <c r="H99" s="284"/>
      <c r="I99" s="284"/>
      <c r="J99" s="285">
        <f>J203</f>
        <v>0</v>
      </c>
      <c r="K99" s="282"/>
      <c r="L99" s="253"/>
    </row>
    <row r="100" spans="1:31" s="252" customFormat="1" ht="19.899999999999999" customHeight="1">
      <c r="B100" s="253"/>
      <c r="C100" s="282"/>
      <c r="D100" s="283" t="s">
        <v>225</v>
      </c>
      <c r="E100" s="284"/>
      <c r="F100" s="284"/>
      <c r="G100" s="284"/>
      <c r="H100" s="284"/>
      <c r="I100" s="284"/>
      <c r="J100" s="285">
        <f>J235</f>
        <v>0</v>
      </c>
      <c r="K100" s="282"/>
      <c r="L100" s="253"/>
    </row>
    <row r="101" spans="1:31" s="252" customFormat="1" ht="19.899999999999999" customHeight="1">
      <c r="B101" s="253"/>
      <c r="C101" s="282"/>
      <c r="D101" s="283" t="s">
        <v>226</v>
      </c>
      <c r="E101" s="284"/>
      <c r="F101" s="284"/>
      <c r="G101" s="284"/>
      <c r="H101" s="284"/>
      <c r="I101" s="284"/>
      <c r="J101" s="285">
        <f>J246</f>
        <v>0</v>
      </c>
      <c r="K101" s="282"/>
      <c r="L101" s="253"/>
    </row>
    <row r="102" spans="1:31" s="252" customFormat="1" ht="19.899999999999999" customHeight="1">
      <c r="B102" s="253"/>
      <c r="C102" s="282"/>
      <c r="D102" s="283" t="s">
        <v>227</v>
      </c>
      <c r="E102" s="284"/>
      <c r="F102" s="284"/>
      <c r="G102" s="284"/>
      <c r="H102" s="284"/>
      <c r="I102" s="284"/>
      <c r="J102" s="285">
        <f>J357</f>
        <v>0</v>
      </c>
      <c r="K102" s="282"/>
      <c r="L102" s="253"/>
    </row>
    <row r="103" spans="1:31" s="252" customFormat="1" ht="19.899999999999999" customHeight="1">
      <c r="B103" s="253"/>
      <c r="C103" s="282"/>
      <c r="D103" s="283" t="s">
        <v>228</v>
      </c>
      <c r="E103" s="284"/>
      <c r="F103" s="284"/>
      <c r="G103" s="284"/>
      <c r="H103" s="284"/>
      <c r="I103" s="284"/>
      <c r="J103" s="285">
        <f>J414</f>
        <v>0</v>
      </c>
      <c r="K103" s="282"/>
      <c r="L103" s="253"/>
    </row>
    <row r="104" spans="1:31" s="130" customFormat="1" ht="21.95" customHeight="1">
      <c r="A104" s="128"/>
      <c r="B104" s="25"/>
      <c r="C104" s="210"/>
      <c r="D104" s="210"/>
      <c r="E104" s="210"/>
      <c r="F104" s="210"/>
      <c r="G104" s="210"/>
      <c r="H104" s="210"/>
      <c r="I104" s="210"/>
      <c r="J104" s="210"/>
      <c r="K104" s="210"/>
      <c r="L104" s="129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</row>
    <row r="105" spans="1:31" s="130" customFormat="1" ht="6.95" customHeight="1">
      <c r="A105" s="128"/>
      <c r="B105" s="162"/>
      <c r="C105" s="230"/>
      <c r="D105" s="230"/>
      <c r="E105" s="230"/>
      <c r="F105" s="230"/>
      <c r="G105" s="230"/>
      <c r="H105" s="230"/>
      <c r="I105" s="230"/>
      <c r="J105" s="230"/>
      <c r="K105" s="230"/>
      <c r="L105" s="129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</row>
    <row r="106" spans="1:31">
      <c r="C106" s="2"/>
      <c r="D106" s="2"/>
      <c r="E106" s="2"/>
      <c r="F106" s="2"/>
      <c r="G106" s="2"/>
      <c r="H106" s="2"/>
      <c r="I106" s="2"/>
      <c r="J106" s="2"/>
      <c r="K106" s="2"/>
    </row>
    <row r="107" spans="1:31">
      <c r="C107" s="2"/>
      <c r="D107" s="2"/>
      <c r="E107" s="2"/>
      <c r="F107" s="2"/>
      <c r="G107" s="2"/>
      <c r="H107" s="2"/>
      <c r="I107" s="2"/>
      <c r="J107" s="2"/>
      <c r="K107" s="2"/>
    </row>
    <row r="108" spans="1:31">
      <c r="C108" s="2"/>
      <c r="D108" s="2"/>
      <c r="E108" s="2"/>
      <c r="F108" s="2"/>
      <c r="G108" s="2"/>
      <c r="H108" s="2"/>
      <c r="I108" s="2"/>
      <c r="J108" s="2"/>
      <c r="K108" s="2"/>
    </row>
    <row r="109" spans="1:31" s="130" customFormat="1" ht="6.95" customHeight="1">
      <c r="A109" s="128"/>
      <c r="B109" s="164"/>
      <c r="C109" s="207"/>
      <c r="D109" s="207"/>
      <c r="E109" s="207"/>
      <c r="F109" s="207"/>
      <c r="G109" s="207"/>
      <c r="H109" s="207"/>
      <c r="I109" s="207"/>
      <c r="J109" s="207"/>
      <c r="K109" s="207"/>
      <c r="L109" s="129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</row>
    <row r="110" spans="1:31" s="130" customFormat="1" ht="24.95" customHeight="1">
      <c r="A110" s="128"/>
      <c r="B110" s="25"/>
      <c r="C110" s="209" t="s">
        <v>106</v>
      </c>
      <c r="D110" s="210"/>
      <c r="E110" s="210"/>
      <c r="F110" s="210"/>
      <c r="G110" s="210"/>
      <c r="H110" s="210"/>
      <c r="I110" s="210"/>
      <c r="J110" s="210"/>
      <c r="K110" s="210"/>
      <c r="L110" s="129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</row>
    <row r="111" spans="1:31" s="130" customFormat="1" ht="6.95" customHeight="1">
      <c r="A111" s="128"/>
      <c r="B111" s="25"/>
      <c r="C111" s="210"/>
      <c r="D111" s="210"/>
      <c r="E111" s="210"/>
      <c r="F111" s="210"/>
      <c r="G111" s="210"/>
      <c r="H111" s="210"/>
      <c r="I111" s="210"/>
      <c r="J111" s="210"/>
      <c r="K111" s="210"/>
      <c r="L111" s="129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</row>
    <row r="112" spans="1:31" s="130" customFormat="1" ht="12" customHeight="1">
      <c r="A112" s="128"/>
      <c r="B112" s="25"/>
      <c r="C112" s="211" t="s">
        <v>14</v>
      </c>
      <c r="D112" s="210"/>
      <c r="E112" s="210"/>
      <c r="F112" s="210"/>
      <c r="G112" s="210"/>
      <c r="H112" s="210"/>
      <c r="I112" s="210"/>
      <c r="J112" s="210"/>
      <c r="K112" s="210"/>
      <c r="L112" s="129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</row>
    <row r="113" spans="1:65" s="130" customFormat="1" ht="16.5" customHeight="1">
      <c r="A113" s="128"/>
      <c r="B113" s="25"/>
      <c r="C113" s="210"/>
      <c r="D113" s="210"/>
      <c r="E113" s="212" t="str">
        <f>E7</f>
        <v>Přechod pro chodce - Podlesí, Drážky</v>
      </c>
      <c r="F113" s="213"/>
      <c r="G113" s="213"/>
      <c r="H113" s="213"/>
      <c r="I113" s="210"/>
      <c r="J113" s="210"/>
      <c r="K113" s="210"/>
      <c r="L113" s="129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</row>
    <row r="114" spans="1:65" s="130" customFormat="1" ht="12" customHeight="1">
      <c r="A114" s="128"/>
      <c r="B114" s="25"/>
      <c r="C114" s="211" t="s">
        <v>97</v>
      </c>
      <c r="D114" s="210"/>
      <c r="E114" s="210"/>
      <c r="F114" s="210"/>
      <c r="G114" s="210"/>
      <c r="H114" s="210"/>
      <c r="I114" s="210"/>
      <c r="J114" s="210"/>
      <c r="K114" s="210"/>
      <c r="L114" s="129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</row>
    <row r="115" spans="1:65" s="130" customFormat="1" ht="16.5" customHeight="1">
      <c r="A115" s="128"/>
      <c r="B115" s="25"/>
      <c r="C115" s="210"/>
      <c r="D115" s="210"/>
      <c r="E115" s="214" t="str">
        <f>E9</f>
        <v>SO 101.1 - Směr Vsetín</v>
      </c>
      <c r="F115" s="215"/>
      <c r="G115" s="215"/>
      <c r="H115" s="215"/>
      <c r="I115" s="210"/>
      <c r="J115" s="210"/>
      <c r="K115" s="210"/>
      <c r="L115" s="129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</row>
    <row r="116" spans="1:65" s="130" customFormat="1" ht="6.95" customHeight="1">
      <c r="A116" s="128"/>
      <c r="B116" s="25"/>
      <c r="C116" s="210"/>
      <c r="D116" s="210"/>
      <c r="E116" s="210"/>
      <c r="F116" s="210"/>
      <c r="G116" s="210"/>
      <c r="H116" s="210"/>
      <c r="I116" s="210"/>
      <c r="J116" s="210"/>
      <c r="K116" s="210"/>
      <c r="L116" s="129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</row>
    <row r="117" spans="1:65" s="130" customFormat="1" ht="12" customHeight="1">
      <c r="A117" s="128"/>
      <c r="B117" s="25"/>
      <c r="C117" s="211" t="s">
        <v>18</v>
      </c>
      <c r="D117" s="210"/>
      <c r="E117" s="210"/>
      <c r="F117" s="216" t="str">
        <f>F12</f>
        <v>Valašské Meziříčí</v>
      </c>
      <c r="G117" s="210"/>
      <c r="H117" s="210"/>
      <c r="I117" s="211" t="s">
        <v>20</v>
      </c>
      <c r="J117" s="217" t="str">
        <f>IF(J12="","",J12)</f>
        <v>10. 2. 2026</v>
      </c>
      <c r="K117" s="210"/>
      <c r="L117" s="129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</row>
    <row r="118" spans="1:65" s="130" customFormat="1" ht="6.95" customHeight="1">
      <c r="A118" s="128"/>
      <c r="B118" s="25"/>
      <c r="C118" s="210"/>
      <c r="D118" s="210"/>
      <c r="E118" s="210"/>
      <c r="F118" s="210"/>
      <c r="G118" s="210"/>
      <c r="H118" s="210"/>
      <c r="I118" s="210"/>
      <c r="J118" s="210"/>
      <c r="K118" s="210"/>
      <c r="L118" s="129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</row>
    <row r="119" spans="1:65" s="130" customFormat="1" ht="15.2" customHeight="1">
      <c r="A119" s="128"/>
      <c r="B119" s="25"/>
      <c r="C119" s="211" t="s">
        <v>22</v>
      </c>
      <c r="D119" s="210"/>
      <c r="E119" s="210"/>
      <c r="F119" s="216" t="str">
        <f>E15</f>
        <v>Město Valašské Meziříčí</v>
      </c>
      <c r="G119" s="210"/>
      <c r="H119" s="210"/>
      <c r="I119" s="211" t="s">
        <v>30</v>
      </c>
      <c r="J119" s="218" t="str">
        <f>E21</f>
        <v>via-pds s.r.o.</v>
      </c>
      <c r="K119" s="210"/>
      <c r="L119" s="129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</row>
    <row r="120" spans="1:65" s="130" customFormat="1" ht="15.2" customHeight="1">
      <c r="A120" s="128"/>
      <c r="B120" s="25"/>
      <c r="C120" s="211" t="s">
        <v>28</v>
      </c>
      <c r="D120" s="210"/>
      <c r="E120" s="210"/>
      <c r="F120" s="216" t="str">
        <f>IF(E18="","",E18)</f>
        <v/>
      </c>
      <c r="G120" s="210"/>
      <c r="H120" s="210"/>
      <c r="I120" s="211" t="s">
        <v>35</v>
      </c>
      <c r="J120" s="218" t="str">
        <f>E24</f>
        <v/>
      </c>
      <c r="K120" s="210"/>
      <c r="L120" s="129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</row>
    <row r="121" spans="1:65" s="130" customFormat="1" ht="10.35" customHeight="1">
      <c r="A121" s="128"/>
      <c r="B121" s="25"/>
      <c r="C121" s="210"/>
      <c r="D121" s="210"/>
      <c r="E121" s="210"/>
      <c r="F121" s="210"/>
      <c r="G121" s="210"/>
      <c r="H121" s="210"/>
      <c r="I121" s="210"/>
      <c r="J121" s="210"/>
      <c r="K121" s="210"/>
      <c r="L121" s="129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</row>
    <row r="122" spans="1:65" s="177" customFormat="1" ht="29.25" customHeight="1">
      <c r="A122" s="171"/>
      <c r="B122" s="172"/>
      <c r="C122" s="232" t="s">
        <v>107</v>
      </c>
      <c r="D122" s="233" t="s">
        <v>62</v>
      </c>
      <c r="E122" s="233" t="s">
        <v>58</v>
      </c>
      <c r="F122" s="233" t="s">
        <v>59</v>
      </c>
      <c r="G122" s="233" t="s">
        <v>108</v>
      </c>
      <c r="H122" s="233" t="s">
        <v>109</v>
      </c>
      <c r="I122" s="233" t="s">
        <v>110</v>
      </c>
      <c r="J122" s="233" t="s">
        <v>101</v>
      </c>
      <c r="K122" s="234" t="s">
        <v>111</v>
      </c>
      <c r="L122" s="173"/>
      <c r="M122" s="174" t="s">
        <v>1</v>
      </c>
      <c r="N122" s="175" t="s">
        <v>41</v>
      </c>
      <c r="O122" s="175" t="s">
        <v>112</v>
      </c>
      <c r="P122" s="175" t="s">
        <v>113</v>
      </c>
      <c r="Q122" s="175" t="s">
        <v>114</v>
      </c>
      <c r="R122" s="175" t="s">
        <v>115</v>
      </c>
      <c r="S122" s="175" t="s">
        <v>116</v>
      </c>
      <c r="T122" s="176" t="s">
        <v>117</v>
      </c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71"/>
      <c r="AE122" s="171"/>
    </row>
    <row r="123" spans="1:65" s="130" customFormat="1" ht="22.9" customHeight="1">
      <c r="A123" s="128"/>
      <c r="B123" s="25"/>
      <c r="C123" s="235" t="s">
        <v>118</v>
      </c>
      <c r="D123" s="210"/>
      <c r="E123" s="210"/>
      <c r="F123" s="210"/>
      <c r="G123" s="210"/>
      <c r="H123" s="210"/>
      <c r="I123" s="210"/>
      <c r="J123" s="236">
        <f>BK123</f>
        <v>0</v>
      </c>
      <c r="K123" s="210"/>
      <c r="L123" s="25"/>
      <c r="M123" s="178"/>
      <c r="N123" s="179"/>
      <c r="O123" s="141"/>
      <c r="P123" s="180">
        <f>P124</f>
        <v>391.26714500000003</v>
      </c>
      <c r="Q123" s="141"/>
      <c r="R123" s="180">
        <f>R124</f>
        <v>123.6995991</v>
      </c>
      <c r="S123" s="141"/>
      <c r="T123" s="181">
        <f>T124</f>
        <v>89.974000000000004</v>
      </c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T123" s="119" t="s">
        <v>76</v>
      </c>
      <c r="AU123" s="119" t="s">
        <v>103</v>
      </c>
      <c r="BK123" s="182">
        <f>BK124</f>
        <v>0</v>
      </c>
    </row>
    <row r="124" spans="1:65" s="183" customFormat="1" ht="25.9" customHeight="1">
      <c r="B124" s="184"/>
      <c r="C124" s="238"/>
      <c r="D124" s="239" t="s">
        <v>76</v>
      </c>
      <c r="E124" s="240" t="s">
        <v>229</v>
      </c>
      <c r="F124" s="240" t="s">
        <v>230</v>
      </c>
      <c r="G124" s="238"/>
      <c r="H124" s="238"/>
      <c r="I124" s="238"/>
      <c r="J124" s="241">
        <f>BK124</f>
        <v>0</v>
      </c>
      <c r="K124" s="238"/>
      <c r="L124" s="184"/>
      <c r="M124" s="186"/>
      <c r="N124" s="187"/>
      <c r="O124" s="187"/>
      <c r="P124" s="188">
        <f>P125+P203+P235+P246+P357+P414</f>
        <v>391.26714500000003</v>
      </c>
      <c r="Q124" s="187"/>
      <c r="R124" s="188">
        <f>R125+R203+R235+R246+R357+R414</f>
        <v>123.6995991</v>
      </c>
      <c r="S124" s="187"/>
      <c r="T124" s="189">
        <f>T125+T203+T235+T246+T357+T414</f>
        <v>89.974000000000004</v>
      </c>
      <c r="AR124" s="185" t="s">
        <v>84</v>
      </c>
      <c r="AT124" s="190" t="s">
        <v>76</v>
      </c>
      <c r="AU124" s="190" t="s">
        <v>77</v>
      </c>
      <c r="AY124" s="185" t="s">
        <v>122</v>
      </c>
      <c r="BK124" s="191">
        <f>BK125+BK203+BK235+BK246+BK357+BK414</f>
        <v>0</v>
      </c>
    </row>
    <row r="125" spans="1:65" s="183" customFormat="1" ht="22.9" customHeight="1">
      <c r="B125" s="184"/>
      <c r="C125" s="238"/>
      <c r="D125" s="239" t="s">
        <v>76</v>
      </c>
      <c r="E125" s="286" t="s">
        <v>84</v>
      </c>
      <c r="F125" s="286" t="s">
        <v>231</v>
      </c>
      <c r="G125" s="238"/>
      <c r="H125" s="238"/>
      <c r="I125" s="238"/>
      <c r="J125" s="287">
        <f>BK125</f>
        <v>0</v>
      </c>
      <c r="K125" s="238"/>
      <c r="L125" s="184"/>
      <c r="M125" s="186"/>
      <c r="N125" s="187"/>
      <c r="O125" s="187"/>
      <c r="P125" s="188">
        <f>SUM(P126:P202)</f>
        <v>120.09780000000001</v>
      </c>
      <c r="Q125" s="187"/>
      <c r="R125" s="188">
        <f>SUM(R126:R202)</f>
        <v>8.4524500000000007</v>
      </c>
      <c r="S125" s="187"/>
      <c r="T125" s="189">
        <f>SUM(T126:T202)</f>
        <v>89.722999999999999</v>
      </c>
      <c r="AR125" s="185" t="s">
        <v>84</v>
      </c>
      <c r="AT125" s="190" t="s">
        <v>76</v>
      </c>
      <c r="AU125" s="190" t="s">
        <v>84</v>
      </c>
      <c r="AY125" s="185" t="s">
        <v>122</v>
      </c>
      <c r="BK125" s="191">
        <f>SUM(BK126:BK202)</f>
        <v>0</v>
      </c>
    </row>
    <row r="126" spans="1:65" s="130" customFormat="1" ht="33" customHeight="1">
      <c r="A126" s="128"/>
      <c r="B126" s="25"/>
      <c r="C126" s="242" t="s">
        <v>84</v>
      </c>
      <c r="D126" s="242" t="s">
        <v>123</v>
      </c>
      <c r="E126" s="243" t="s">
        <v>232</v>
      </c>
      <c r="F126" s="244" t="s">
        <v>233</v>
      </c>
      <c r="G126" s="245" t="s">
        <v>234</v>
      </c>
      <c r="H126" s="246">
        <v>20</v>
      </c>
      <c r="I126" s="250">
        <v>0</v>
      </c>
      <c r="J126" s="249">
        <f>ROUND(I126*H126,2)</f>
        <v>0</v>
      </c>
      <c r="K126" s="244" t="s">
        <v>127</v>
      </c>
      <c r="L126" s="25"/>
      <c r="M126" s="192" t="s">
        <v>1</v>
      </c>
      <c r="N126" s="193" t="s">
        <v>42</v>
      </c>
      <c r="O126" s="194">
        <v>0.52</v>
      </c>
      <c r="P126" s="194">
        <f>O126*H126</f>
        <v>10.4</v>
      </c>
      <c r="Q126" s="194">
        <v>0</v>
      </c>
      <c r="R126" s="194">
        <f>Q126*H126</f>
        <v>0</v>
      </c>
      <c r="S126" s="194">
        <v>0</v>
      </c>
      <c r="T126" s="195">
        <f>S126*H126</f>
        <v>0</v>
      </c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R126" s="196" t="s">
        <v>121</v>
      </c>
      <c r="AT126" s="196" t="s">
        <v>123</v>
      </c>
      <c r="AU126" s="196" t="s">
        <v>86</v>
      </c>
      <c r="AY126" s="119" t="s">
        <v>122</v>
      </c>
      <c r="BE126" s="197">
        <f>IF(N126="základní",J126,0)</f>
        <v>0</v>
      </c>
      <c r="BF126" s="197">
        <f>IF(N126="snížená",J126,0)</f>
        <v>0</v>
      </c>
      <c r="BG126" s="197">
        <f>IF(N126="zákl. přenesená",J126,0)</f>
        <v>0</v>
      </c>
      <c r="BH126" s="197">
        <f>IF(N126="sníž. přenesená",J126,0)</f>
        <v>0</v>
      </c>
      <c r="BI126" s="197">
        <f>IF(N126="nulová",J126,0)</f>
        <v>0</v>
      </c>
      <c r="BJ126" s="119" t="s">
        <v>84</v>
      </c>
      <c r="BK126" s="197">
        <f>ROUND(I126*H126,2)</f>
        <v>0</v>
      </c>
      <c r="BL126" s="119" t="s">
        <v>121</v>
      </c>
      <c r="BM126" s="196" t="s">
        <v>235</v>
      </c>
    </row>
    <row r="127" spans="1:65" s="130" customFormat="1" ht="24.2" customHeight="1">
      <c r="A127" s="128"/>
      <c r="B127" s="25"/>
      <c r="C127" s="242" t="s">
        <v>86</v>
      </c>
      <c r="D127" s="242" t="s">
        <v>123</v>
      </c>
      <c r="E127" s="243" t="s">
        <v>236</v>
      </c>
      <c r="F127" s="244" t="s">
        <v>237</v>
      </c>
      <c r="G127" s="245" t="s">
        <v>234</v>
      </c>
      <c r="H127" s="246">
        <v>20</v>
      </c>
      <c r="I127" s="250">
        <v>0</v>
      </c>
      <c r="J127" s="249">
        <f>ROUND(I127*H127,2)</f>
        <v>0</v>
      </c>
      <c r="K127" s="244" t="s">
        <v>127</v>
      </c>
      <c r="L127" s="25"/>
      <c r="M127" s="192" t="s">
        <v>1</v>
      </c>
      <c r="N127" s="193" t="s">
        <v>42</v>
      </c>
      <c r="O127" s="194">
        <v>1.4E-2</v>
      </c>
      <c r="P127" s="194">
        <f>O127*H127</f>
        <v>0.28000000000000003</v>
      </c>
      <c r="Q127" s="194">
        <v>0</v>
      </c>
      <c r="R127" s="194">
        <f>Q127*H127</f>
        <v>0</v>
      </c>
      <c r="S127" s="194">
        <v>0</v>
      </c>
      <c r="T127" s="195">
        <f>S127*H127</f>
        <v>0</v>
      </c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R127" s="196" t="s">
        <v>121</v>
      </c>
      <c r="AT127" s="196" t="s">
        <v>123</v>
      </c>
      <c r="AU127" s="196" t="s">
        <v>86</v>
      </c>
      <c r="AY127" s="119" t="s">
        <v>122</v>
      </c>
      <c r="BE127" s="197">
        <f>IF(N127="základní",J127,0)</f>
        <v>0</v>
      </c>
      <c r="BF127" s="197">
        <f>IF(N127="snížená",J127,0)</f>
        <v>0</v>
      </c>
      <c r="BG127" s="197">
        <f>IF(N127="zákl. přenesená",J127,0)</f>
        <v>0</v>
      </c>
      <c r="BH127" s="197">
        <f>IF(N127="sníž. přenesená",J127,0)</f>
        <v>0</v>
      </c>
      <c r="BI127" s="197">
        <f>IF(N127="nulová",J127,0)</f>
        <v>0</v>
      </c>
      <c r="BJ127" s="119" t="s">
        <v>84</v>
      </c>
      <c r="BK127" s="197">
        <f>ROUND(I127*H127,2)</f>
        <v>0</v>
      </c>
      <c r="BL127" s="119" t="s">
        <v>121</v>
      </c>
      <c r="BM127" s="196" t="s">
        <v>238</v>
      </c>
    </row>
    <row r="128" spans="1:65" s="130" customFormat="1" ht="24.2" customHeight="1">
      <c r="A128" s="128"/>
      <c r="B128" s="25"/>
      <c r="C128" s="242" t="s">
        <v>136</v>
      </c>
      <c r="D128" s="242" t="s">
        <v>123</v>
      </c>
      <c r="E128" s="243" t="s">
        <v>239</v>
      </c>
      <c r="F128" s="244" t="s">
        <v>240</v>
      </c>
      <c r="G128" s="245" t="s">
        <v>234</v>
      </c>
      <c r="H128" s="246">
        <v>46</v>
      </c>
      <c r="I128" s="250">
        <v>0</v>
      </c>
      <c r="J128" s="249">
        <f>ROUND(I128*H128,2)</f>
        <v>0</v>
      </c>
      <c r="K128" s="244" t="s">
        <v>127</v>
      </c>
      <c r="L128" s="25"/>
      <c r="M128" s="192" t="s">
        <v>1</v>
      </c>
      <c r="N128" s="193" t="s">
        <v>42</v>
      </c>
      <c r="O128" s="194">
        <v>0.27200000000000002</v>
      </c>
      <c r="P128" s="194">
        <f>O128*H128</f>
        <v>12.512</v>
      </c>
      <c r="Q128" s="194">
        <v>0</v>
      </c>
      <c r="R128" s="194">
        <f>Q128*H128</f>
        <v>0</v>
      </c>
      <c r="S128" s="194">
        <v>0.26</v>
      </c>
      <c r="T128" s="195">
        <f>S128*H128</f>
        <v>11.96</v>
      </c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R128" s="196" t="s">
        <v>121</v>
      </c>
      <c r="AT128" s="196" t="s">
        <v>123</v>
      </c>
      <c r="AU128" s="196" t="s">
        <v>86</v>
      </c>
      <c r="AY128" s="119" t="s">
        <v>122</v>
      </c>
      <c r="BE128" s="197">
        <f>IF(N128="základní",J128,0)</f>
        <v>0</v>
      </c>
      <c r="BF128" s="197">
        <f>IF(N128="snížená",J128,0)</f>
        <v>0</v>
      </c>
      <c r="BG128" s="197">
        <f>IF(N128="zákl. přenesená",J128,0)</f>
        <v>0</v>
      </c>
      <c r="BH128" s="197">
        <f>IF(N128="sníž. přenesená",J128,0)</f>
        <v>0</v>
      </c>
      <c r="BI128" s="197">
        <f>IF(N128="nulová",J128,0)</f>
        <v>0</v>
      </c>
      <c r="BJ128" s="119" t="s">
        <v>84</v>
      </c>
      <c r="BK128" s="197">
        <f>ROUND(I128*H128,2)</f>
        <v>0</v>
      </c>
      <c r="BL128" s="119" t="s">
        <v>121</v>
      </c>
      <c r="BM128" s="196" t="s">
        <v>241</v>
      </c>
    </row>
    <row r="129" spans="1:65" s="254" customFormat="1">
      <c r="B129" s="255"/>
      <c r="C129" s="288"/>
      <c r="D129" s="247" t="s">
        <v>242</v>
      </c>
      <c r="E129" s="289" t="s">
        <v>1</v>
      </c>
      <c r="F129" s="290" t="s">
        <v>243</v>
      </c>
      <c r="G129" s="288"/>
      <c r="H129" s="291">
        <v>46</v>
      </c>
      <c r="J129" s="288"/>
      <c r="K129" s="288"/>
      <c r="L129" s="255"/>
      <c r="M129" s="257"/>
      <c r="N129" s="258"/>
      <c r="O129" s="258"/>
      <c r="P129" s="258"/>
      <c r="Q129" s="258"/>
      <c r="R129" s="258"/>
      <c r="S129" s="258"/>
      <c r="T129" s="259"/>
      <c r="AT129" s="256" t="s">
        <v>242</v>
      </c>
      <c r="AU129" s="256" t="s">
        <v>86</v>
      </c>
      <c r="AV129" s="254" t="s">
        <v>86</v>
      </c>
      <c r="AW129" s="254" t="s">
        <v>34</v>
      </c>
      <c r="AX129" s="254" t="s">
        <v>77</v>
      </c>
      <c r="AY129" s="256" t="s">
        <v>122</v>
      </c>
    </row>
    <row r="130" spans="1:65" s="260" customFormat="1">
      <c r="B130" s="261"/>
      <c r="C130" s="292"/>
      <c r="D130" s="247" t="s">
        <v>242</v>
      </c>
      <c r="E130" s="293" t="s">
        <v>1</v>
      </c>
      <c r="F130" s="294" t="s">
        <v>244</v>
      </c>
      <c r="G130" s="292"/>
      <c r="H130" s="295">
        <v>46</v>
      </c>
      <c r="J130" s="292"/>
      <c r="K130" s="292"/>
      <c r="L130" s="261"/>
      <c r="M130" s="263"/>
      <c r="N130" s="264"/>
      <c r="O130" s="264"/>
      <c r="P130" s="264"/>
      <c r="Q130" s="264"/>
      <c r="R130" s="264"/>
      <c r="S130" s="264"/>
      <c r="T130" s="265"/>
      <c r="AT130" s="262" t="s">
        <v>242</v>
      </c>
      <c r="AU130" s="262" t="s">
        <v>86</v>
      </c>
      <c r="AV130" s="260" t="s">
        <v>121</v>
      </c>
      <c r="AW130" s="260" t="s">
        <v>34</v>
      </c>
      <c r="AX130" s="260" t="s">
        <v>84</v>
      </c>
      <c r="AY130" s="262" t="s">
        <v>122</v>
      </c>
    </row>
    <row r="131" spans="1:65" s="130" customFormat="1" ht="24.2" customHeight="1">
      <c r="A131" s="128"/>
      <c r="B131" s="25"/>
      <c r="C131" s="242" t="s">
        <v>121</v>
      </c>
      <c r="D131" s="242" t="s">
        <v>123</v>
      </c>
      <c r="E131" s="243" t="s">
        <v>245</v>
      </c>
      <c r="F131" s="244" t="s">
        <v>246</v>
      </c>
      <c r="G131" s="245" t="s">
        <v>234</v>
      </c>
      <c r="H131" s="246">
        <v>46</v>
      </c>
      <c r="I131" s="250">
        <v>0</v>
      </c>
      <c r="J131" s="249">
        <f>ROUND(I131*H131,2)</f>
        <v>0</v>
      </c>
      <c r="K131" s="244" t="s">
        <v>127</v>
      </c>
      <c r="L131" s="25"/>
      <c r="M131" s="192" t="s">
        <v>1</v>
      </c>
      <c r="N131" s="193" t="s">
        <v>42</v>
      </c>
      <c r="O131" s="194">
        <v>0.185</v>
      </c>
      <c r="P131" s="194">
        <f>O131*H131</f>
        <v>8.51</v>
      </c>
      <c r="Q131" s="194">
        <v>0</v>
      </c>
      <c r="R131" s="194">
        <f>Q131*H131</f>
        <v>0</v>
      </c>
      <c r="S131" s="194">
        <v>0.44</v>
      </c>
      <c r="T131" s="195">
        <f>S131*H131</f>
        <v>20.239999999999998</v>
      </c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R131" s="196" t="s">
        <v>121</v>
      </c>
      <c r="AT131" s="196" t="s">
        <v>123</v>
      </c>
      <c r="AU131" s="196" t="s">
        <v>86</v>
      </c>
      <c r="AY131" s="119" t="s">
        <v>122</v>
      </c>
      <c r="BE131" s="197">
        <f>IF(N131="základní",J131,0)</f>
        <v>0</v>
      </c>
      <c r="BF131" s="197">
        <f>IF(N131="snížená",J131,0)</f>
        <v>0</v>
      </c>
      <c r="BG131" s="197">
        <f>IF(N131="zákl. přenesená",J131,0)</f>
        <v>0</v>
      </c>
      <c r="BH131" s="197">
        <f>IF(N131="sníž. přenesená",J131,0)</f>
        <v>0</v>
      </c>
      <c r="BI131" s="197">
        <f>IF(N131="nulová",J131,0)</f>
        <v>0</v>
      </c>
      <c r="BJ131" s="119" t="s">
        <v>84</v>
      </c>
      <c r="BK131" s="197">
        <f>ROUND(I131*H131,2)</f>
        <v>0</v>
      </c>
      <c r="BL131" s="119" t="s">
        <v>121</v>
      </c>
      <c r="BM131" s="196" t="s">
        <v>247</v>
      </c>
    </row>
    <row r="132" spans="1:65" s="254" customFormat="1" ht="22.5">
      <c r="B132" s="255"/>
      <c r="C132" s="288"/>
      <c r="D132" s="247" t="s">
        <v>242</v>
      </c>
      <c r="E132" s="289" t="s">
        <v>1</v>
      </c>
      <c r="F132" s="290" t="s">
        <v>248</v>
      </c>
      <c r="G132" s="288"/>
      <c r="H132" s="291">
        <v>46</v>
      </c>
      <c r="J132" s="288"/>
      <c r="K132" s="288"/>
      <c r="L132" s="255"/>
      <c r="M132" s="257"/>
      <c r="N132" s="258"/>
      <c r="O132" s="258"/>
      <c r="P132" s="258"/>
      <c r="Q132" s="258"/>
      <c r="R132" s="258"/>
      <c r="S132" s="258"/>
      <c r="T132" s="259"/>
      <c r="AT132" s="256" t="s">
        <v>242</v>
      </c>
      <c r="AU132" s="256" t="s">
        <v>86</v>
      </c>
      <c r="AV132" s="254" t="s">
        <v>86</v>
      </c>
      <c r="AW132" s="254" t="s">
        <v>34</v>
      </c>
      <c r="AX132" s="254" t="s">
        <v>77</v>
      </c>
      <c r="AY132" s="256" t="s">
        <v>122</v>
      </c>
    </row>
    <row r="133" spans="1:65" s="260" customFormat="1">
      <c r="B133" s="261"/>
      <c r="C133" s="292"/>
      <c r="D133" s="247" t="s">
        <v>242</v>
      </c>
      <c r="E133" s="293" t="s">
        <v>1</v>
      </c>
      <c r="F133" s="294" t="s">
        <v>244</v>
      </c>
      <c r="G133" s="292"/>
      <c r="H133" s="295">
        <v>46</v>
      </c>
      <c r="J133" s="292"/>
      <c r="K133" s="292"/>
      <c r="L133" s="261"/>
      <c r="M133" s="263"/>
      <c r="N133" s="264"/>
      <c r="O133" s="264"/>
      <c r="P133" s="264"/>
      <c r="Q133" s="264"/>
      <c r="R133" s="264"/>
      <c r="S133" s="264"/>
      <c r="T133" s="265"/>
      <c r="AT133" s="262" t="s">
        <v>242</v>
      </c>
      <c r="AU133" s="262" t="s">
        <v>86</v>
      </c>
      <c r="AV133" s="260" t="s">
        <v>121</v>
      </c>
      <c r="AW133" s="260" t="s">
        <v>34</v>
      </c>
      <c r="AX133" s="260" t="s">
        <v>84</v>
      </c>
      <c r="AY133" s="262" t="s">
        <v>122</v>
      </c>
    </row>
    <row r="134" spans="1:65" s="130" customFormat="1" ht="24.2" customHeight="1">
      <c r="A134" s="128"/>
      <c r="B134" s="25"/>
      <c r="C134" s="242" t="s">
        <v>145</v>
      </c>
      <c r="D134" s="242" t="s">
        <v>123</v>
      </c>
      <c r="E134" s="243" t="s">
        <v>249</v>
      </c>
      <c r="F134" s="244" t="s">
        <v>250</v>
      </c>
      <c r="G134" s="245" t="s">
        <v>234</v>
      </c>
      <c r="H134" s="246">
        <v>48</v>
      </c>
      <c r="I134" s="250">
        <v>0</v>
      </c>
      <c r="J134" s="249">
        <f>ROUND(I134*H134,2)</f>
        <v>0</v>
      </c>
      <c r="K134" s="244" t="s">
        <v>127</v>
      </c>
      <c r="L134" s="25"/>
      <c r="M134" s="192" t="s">
        <v>1</v>
      </c>
      <c r="N134" s="193" t="s">
        <v>42</v>
      </c>
      <c r="O134" s="194">
        <v>0.29499999999999998</v>
      </c>
      <c r="P134" s="194">
        <f>O134*H134</f>
        <v>14.16</v>
      </c>
      <c r="Q134" s="194">
        <v>0</v>
      </c>
      <c r="R134" s="194">
        <f>Q134*H134</f>
        <v>0</v>
      </c>
      <c r="S134" s="194">
        <v>0.75</v>
      </c>
      <c r="T134" s="195">
        <f>S134*H134</f>
        <v>36</v>
      </c>
      <c r="U134" s="128"/>
      <c r="V134" s="128"/>
      <c r="W134" s="128"/>
      <c r="X134" s="128"/>
      <c r="Y134" s="128"/>
      <c r="Z134" s="128"/>
      <c r="AA134" s="128"/>
      <c r="AB134" s="128"/>
      <c r="AC134" s="128"/>
      <c r="AD134" s="128"/>
      <c r="AE134" s="128"/>
      <c r="AR134" s="196" t="s">
        <v>121</v>
      </c>
      <c r="AT134" s="196" t="s">
        <v>123</v>
      </c>
      <c r="AU134" s="196" t="s">
        <v>86</v>
      </c>
      <c r="AY134" s="119" t="s">
        <v>122</v>
      </c>
      <c r="BE134" s="197">
        <f>IF(N134="základní",J134,0)</f>
        <v>0</v>
      </c>
      <c r="BF134" s="197">
        <f>IF(N134="snížená",J134,0)</f>
        <v>0</v>
      </c>
      <c r="BG134" s="197">
        <f>IF(N134="zákl. přenesená",J134,0)</f>
        <v>0</v>
      </c>
      <c r="BH134" s="197">
        <f>IF(N134="sníž. přenesená",J134,0)</f>
        <v>0</v>
      </c>
      <c r="BI134" s="197">
        <f>IF(N134="nulová",J134,0)</f>
        <v>0</v>
      </c>
      <c r="BJ134" s="119" t="s">
        <v>84</v>
      </c>
      <c r="BK134" s="197">
        <f>ROUND(I134*H134,2)</f>
        <v>0</v>
      </c>
      <c r="BL134" s="119" t="s">
        <v>121</v>
      </c>
      <c r="BM134" s="196" t="s">
        <v>251</v>
      </c>
    </row>
    <row r="135" spans="1:65" s="254" customFormat="1" ht="22.5">
      <c r="B135" s="255"/>
      <c r="C135" s="288"/>
      <c r="D135" s="247" t="s">
        <v>242</v>
      </c>
      <c r="E135" s="289" t="s">
        <v>1</v>
      </c>
      <c r="F135" s="290" t="s">
        <v>252</v>
      </c>
      <c r="G135" s="288"/>
      <c r="H135" s="291">
        <v>48</v>
      </c>
      <c r="J135" s="288"/>
      <c r="K135" s="288"/>
      <c r="L135" s="255"/>
      <c r="M135" s="257"/>
      <c r="N135" s="258"/>
      <c r="O135" s="258"/>
      <c r="P135" s="258"/>
      <c r="Q135" s="258"/>
      <c r="R135" s="258"/>
      <c r="S135" s="258"/>
      <c r="T135" s="259"/>
      <c r="AT135" s="256" t="s">
        <v>242</v>
      </c>
      <c r="AU135" s="256" t="s">
        <v>86</v>
      </c>
      <c r="AV135" s="254" t="s">
        <v>86</v>
      </c>
      <c r="AW135" s="254" t="s">
        <v>34</v>
      </c>
      <c r="AX135" s="254" t="s">
        <v>77</v>
      </c>
      <c r="AY135" s="256" t="s">
        <v>122</v>
      </c>
    </row>
    <row r="136" spans="1:65" s="260" customFormat="1">
      <c r="B136" s="261"/>
      <c r="C136" s="292"/>
      <c r="D136" s="247" t="s">
        <v>242</v>
      </c>
      <c r="E136" s="293" t="s">
        <v>1</v>
      </c>
      <c r="F136" s="294" t="s">
        <v>244</v>
      </c>
      <c r="G136" s="292"/>
      <c r="H136" s="295">
        <v>48</v>
      </c>
      <c r="J136" s="292"/>
      <c r="K136" s="292"/>
      <c r="L136" s="261"/>
      <c r="M136" s="263"/>
      <c r="N136" s="264"/>
      <c r="O136" s="264"/>
      <c r="P136" s="264"/>
      <c r="Q136" s="264"/>
      <c r="R136" s="264"/>
      <c r="S136" s="264"/>
      <c r="T136" s="265"/>
      <c r="AT136" s="262" t="s">
        <v>242</v>
      </c>
      <c r="AU136" s="262" t="s">
        <v>86</v>
      </c>
      <c r="AV136" s="260" t="s">
        <v>121</v>
      </c>
      <c r="AW136" s="260" t="s">
        <v>34</v>
      </c>
      <c r="AX136" s="260" t="s">
        <v>84</v>
      </c>
      <c r="AY136" s="262" t="s">
        <v>122</v>
      </c>
    </row>
    <row r="137" spans="1:65" s="130" customFormat="1" ht="24.2" customHeight="1">
      <c r="A137" s="128"/>
      <c r="B137" s="25"/>
      <c r="C137" s="242" t="s">
        <v>149</v>
      </c>
      <c r="D137" s="242" t="s">
        <v>123</v>
      </c>
      <c r="E137" s="243" t="s">
        <v>253</v>
      </c>
      <c r="F137" s="244" t="s">
        <v>254</v>
      </c>
      <c r="G137" s="245" t="s">
        <v>234</v>
      </c>
      <c r="H137" s="246">
        <v>48</v>
      </c>
      <c r="I137" s="250">
        <v>0</v>
      </c>
      <c r="J137" s="249">
        <f>ROUND(I137*H137,2)</f>
        <v>0</v>
      </c>
      <c r="K137" s="244" t="s">
        <v>127</v>
      </c>
      <c r="L137" s="25"/>
      <c r="M137" s="192" t="s">
        <v>1</v>
      </c>
      <c r="N137" s="193" t="s">
        <v>42</v>
      </c>
      <c r="O137" s="194">
        <v>0.22</v>
      </c>
      <c r="P137" s="194">
        <f>O137*H137</f>
        <v>10.56</v>
      </c>
      <c r="Q137" s="194">
        <v>0</v>
      </c>
      <c r="R137" s="194">
        <f>Q137*H137</f>
        <v>0</v>
      </c>
      <c r="S137" s="194">
        <v>0.316</v>
      </c>
      <c r="T137" s="195">
        <f>S137*H137</f>
        <v>15.167999999999999</v>
      </c>
      <c r="U137" s="128"/>
      <c r="V137" s="128"/>
      <c r="W137" s="128"/>
      <c r="X137" s="128"/>
      <c r="Y137" s="128"/>
      <c r="Z137" s="128"/>
      <c r="AA137" s="128"/>
      <c r="AB137" s="128"/>
      <c r="AC137" s="128"/>
      <c r="AD137" s="128"/>
      <c r="AE137" s="128"/>
      <c r="AR137" s="196" t="s">
        <v>121</v>
      </c>
      <c r="AT137" s="196" t="s">
        <v>123</v>
      </c>
      <c r="AU137" s="196" t="s">
        <v>86</v>
      </c>
      <c r="AY137" s="119" t="s">
        <v>122</v>
      </c>
      <c r="BE137" s="197">
        <f>IF(N137="základní",J137,0)</f>
        <v>0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19" t="s">
        <v>84</v>
      </c>
      <c r="BK137" s="197">
        <f>ROUND(I137*H137,2)</f>
        <v>0</v>
      </c>
      <c r="BL137" s="119" t="s">
        <v>121</v>
      </c>
      <c r="BM137" s="196" t="s">
        <v>255</v>
      </c>
    </row>
    <row r="138" spans="1:65" s="254" customFormat="1">
      <c r="B138" s="255"/>
      <c r="C138" s="288"/>
      <c r="D138" s="247" t="s">
        <v>242</v>
      </c>
      <c r="E138" s="289" t="s">
        <v>1</v>
      </c>
      <c r="F138" s="290" t="s">
        <v>256</v>
      </c>
      <c r="G138" s="288"/>
      <c r="H138" s="291">
        <v>48</v>
      </c>
      <c r="J138" s="288"/>
      <c r="K138" s="288"/>
      <c r="L138" s="255"/>
      <c r="M138" s="257"/>
      <c r="N138" s="258"/>
      <c r="O138" s="258"/>
      <c r="P138" s="258"/>
      <c r="Q138" s="258"/>
      <c r="R138" s="258"/>
      <c r="S138" s="258"/>
      <c r="T138" s="259"/>
      <c r="AT138" s="256" t="s">
        <v>242</v>
      </c>
      <c r="AU138" s="256" t="s">
        <v>86</v>
      </c>
      <c r="AV138" s="254" t="s">
        <v>86</v>
      </c>
      <c r="AW138" s="254" t="s">
        <v>34</v>
      </c>
      <c r="AX138" s="254" t="s">
        <v>77</v>
      </c>
      <c r="AY138" s="256" t="s">
        <v>122</v>
      </c>
    </row>
    <row r="139" spans="1:65" s="260" customFormat="1">
      <c r="B139" s="261"/>
      <c r="C139" s="292"/>
      <c r="D139" s="247" t="s">
        <v>242</v>
      </c>
      <c r="E139" s="293" t="s">
        <v>1</v>
      </c>
      <c r="F139" s="294" t="s">
        <v>244</v>
      </c>
      <c r="G139" s="292"/>
      <c r="H139" s="295">
        <v>48</v>
      </c>
      <c r="J139" s="292"/>
      <c r="K139" s="292"/>
      <c r="L139" s="261"/>
      <c r="M139" s="263"/>
      <c r="N139" s="264"/>
      <c r="O139" s="264"/>
      <c r="P139" s="264"/>
      <c r="Q139" s="264"/>
      <c r="R139" s="264"/>
      <c r="S139" s="264"/>
      <c r="T139" s="265"/>
      <c r="AT139" s="262" t="s">
        <v>242</v>
      </c>
      <c r="AU139" s="262" t="s">
        <v>86</v>
      </c>
      <c r="AV139" s="260" t="s">
        <v>121</v>
      </c>
      <c r="AW139" s="260" t="s">
        <v>34</v>
      </c>
      <c r="AX139" s="260" t="s">
        <v>84</v>
      </c>
      <c r="AY139" s="262" t="s">
        <v>122</v>
      </c>
    </row>
    <row r="140" spans="1:65" s="130" customFormat="1" ht="16.5" customHeight="1">
      <c r="A140" s="128"/>
      <c r="B140" s="25"/>
      <c r="C140" s="242" t="s">
        <v>154</v>
      </c>
      <c r="D140" s="242" t="s">
        <v>123</v>
      </c>
      <c r="E140" s="243" t="s">
        <v>257</v>
      </c>
      <c r="F140" s="244" t="s">
        <v>258</v>
      </c>
      <c r="G140" s="245" t="s">
        <v>259</v>
      </c>
      <c r="H140" s="246">
        <v>31</v>
      </c>
      <c r="I140" s="250">
        <v>0</v>
      </c>
      <c r="J140" s="249">
        <f>ROUND(I140*H140,2)</f>
        <v>0</v>
      </c>
      <c r="K140" s="244" t="s">
        <v>127</v>
      </c>
      <c r="L140" s="25"/>
      <c r="M140" s="192" t="s">
        <v>1</v>
      </c>
      <c r="N140" s="193" t="s">
        <v>42</v>
      </c>
      <c r="O140" s="194">
        <v>0.13300000000000001</v>
      </c>
      <c r="P140" s="194">
        <f>O140*H140</f>
        <v>4.1230000000000002</v>
      </c>
      <c r="Q140" s="194">
        <v>0</v>
      </c>
      <c r="R140" s="194">
        <f>Q140*H140</f>
        <v>0</v>
      </c>
      <c r="S140" s="194">
        <v>0.20499999999999999</v>
      </c>
      <c r="T140" s="195">
        <f>S140*H140</f>
        <v>6.3550000000000004</v>
      </c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R140" s="196" t="s">
        <v>121</v>
      </c>
      <c r="AT140" s="196" t="s">
        <v>123</v>
      </c>
      <c r="AU140" s="196" t="s">
        <v>86</v>
      </c>
      <c r="AY140" s="119" t="s">
        <v>122</v>
      </c>
      <c r="BE140" s="197">
        <f>IF(N140="základní",J140,0)</f>
        <v>0</v>
      </c>
      <c r="BF140" s="197">
        <f>IF(N140="snížená",J140,0)</f>
        <v>0</v>
      </c>
      <c r="BG140" s="197">
        <f>IF(N140="zákl. přenesená",J140,0)</f>
        <v>0</v>
      </c>
      <c r="BH140" s="197">
        <f>IF(N140="sníž. přenesená",J140,0)</f>
        <v>0</v>
      </c>
      <c r="BI140" s="197">
        <f>IF(N140="nulová",J140,0)</f>
        <v>0</v>
      </c>
      <c r="BJ140" s="119" t="s">
        <v>84</v>
      </c>
      <c r="BK140" s="197">
        <f>ROUND(I140*H140,2)</f>
        <v>0</v>
      </c>
      <c r="BL140" s="119" t="s">
        <v>121</v>
      </c>
      <c r="BM140" s="196" t="s">
        <v>260</v>
      </c>
    </row>
    <row r="141" spans="1:65" s="254" customFormat="1" ht="22.5">
      <c r="B141" s="255"/>
      <c r="C141" s="288"/>
      <c r="D141" s="247" t="s">
        <v>242</v>
      </c>
      <c r="E141" s="289" t="s">
        <v>1</v>
      </c>
      <c r="F141" s="290" t="s">
        <v>261</v>
      </c>
      <c r="G141" s="288"/>
      <c r="H141" s="291">
        <v>17</v>
      </c>
      <c r="J141" s="288"/>
      <c r="K141" s="288"/>
      <c r="L141" s="255"/>
      <c r="M141" s="257"/>
      <c r="N141" s="258"/>
      <c r="O141" s="258"/>
      <c r="P141" s="258"/>
      <c r="Q141" s="258"/>
      <c r="R141" s="258"/>
      <c r="S141" s="258"/>
      <c r="T141" s="259"/>
      <c r="AT141" s="256" t="s">
        <v>242</v>
      </c>
      <c r="AU141" s="256" t="s">
        <v>86</v>
      </c>
      <c r="AV141" s="254" t="s">
        <v>86</v>
      </c>
      <c r="AW141" s="254" t="s">
        <v>34</v>
      </c>
      <c r="AX141" s="254" t="s">
        <v>77</v>
      </c>
      <c r="AY141" s="256" t="s">
        <v>122</v>
      </c>
    </row>
    <row r="142" spans="1:65" s="254" customFormat="1">
      <c r="B142" s="255"/>
      <c r="C142" s="288"/>
      <c r="D142" s="247" t="s">
        <v>242</v>
      </c>
      <c r="E142" s="289" t="s">
        <v>1</v>
      </c>
      <c r="F142" s="290" t="s">
        <v>262</v>
      </c>
      <c r="G142" s="288"/>
      <c r="H142" s="291">
        <v>14</v>
      </c>
      <c r="J142" s="288"/>
      <c r="K142" s="288"/>
      <c r="L142" s="255"/>
      <c r="M142" s="257"/>
      <c r="N142" s="258"/>
      <c r="O142" s="258"/>
      <c r="P142" s="258"/>
      <c r="Q142" s="258"/>
      <c r="R142" s="258"/>
      <c r="S142" s="258"/>
      <c r="T142" s="259"/>
      <c r="AT142" s="256" t="s">
        <v>242</v>
      </c>
      <c r="AU142" s="256" t="s">
        <v>86</v>
      </c>
      <c r="AV142" s="254" t="s">
        <v>86</v>
      </c>
      <c r="AW142" s="254" t="s">
        <v>34</v>
      </c>
      <c r="AX142" s="254" t="s">
        <v>77</v>
      </c>
      <c r="AY142" s="256" t="s">
        <v>122</v>
      </c>
    </row>
    <row r="143" spans="1:65" s="260" customFormat="1">
      <c r="B143" s="261"/>
      <c r="C143" s="292"/>
      <c r="D143" s="247" t="s">
        <v>242</v>
      </c>
      <c r="E143" s="293" t="s">
        <v>1</v>
      </c>
      <c r="F143" s="294" t="s">
        <v>244</v>
      </c>
      <c r="G143" s="292"/>
      <c r="H143" s="295">
        <v>31</v>
      </c>
      <c r="J143" s="292"/>
      <c r="K143" s="292"/>
      <c r="L143" s="261"/>
      <c r="M143" s="263"/>
      <c r="N143" s="264"/>
      <c r="O143" s="264"/>
      <c r="P143" s="264"/>
      <c r="Q143" s="264"/>
      <c r="R143" s="264"/>
      <c r="S143" s="264"/>
      <c r="T143" s="265"/>
      <c r="AT143" s="262" t="s">
        <v>242</v>
      </c>
      <c r="AU143" s="262" t="s">
        <v>86</v>
      </c>
      <c r="AV143" s="260" t="s">
        <v>121</v>
      </c>
      <c r="AW143" s="260" t="s">
        <v>34</v>
      </c>
      <c r="AX143" s="260" t="s">
        <v>84</v>
      </c>
      <c r="AY143" s="262" t="s">
        <v>122</v>
      </c>
    </row>
    <row r="144" spans="1:65" s="130" customFormat="1" ht="24.2" customHeight="1">
      <c r="A144" s="128"/>
      <c r="B144" s="25"/>
      <c r="C144" s="242" t="s">
        <v>159</v>
      </c>
      <c r="D144" s="242" t="s">
        <v>123</v>
      </c>
      <c r="E144" s="243" t="s">
        <v>263</v>
      </c>
      <c r="F144" s="244" t="s">
        <v>264</v>
      </c>
      <c r="G144" s="245" t="s">
        <v>234</v>
      </c>
      <c r="H144" s="246">
        <v>75</v>
      </c>
      <c r="I144" s="250">
        <v>0</v>
      </c>
      <c r="J144" s="249">
        <f>ROUND(I144*H144,2)</f>
        <v>0</v>
      </c>
      <c r="K144" s="244" t="s">
        <v>127</v>
      </c>
      <c r="L144" s="25"/>
      <c r="M144" s="192" t="s">
        <v>1</v>
      </c>
      <c r="N144" s="193" t="s">
        <v>42</v>
      </c>
      <c r="O144" s="194">
        <v>7.5999999999999998E-2</v>
      </c>
      <c r="P144" s="194">
        <f>O144*H144</f>
        <v>5.7</v>
      </c>
      <c r="Q144" s="194">
        <v>0</v>
      </c>
      <c r="R144" s="194">
        <f>Q144*H144</f>
        <v>0</v>
      </c>
      <c r="S144" s="194">
        <v>0</v>
      </c>
      <c r="T144" s="195">
        <f>S144*H144</f>
        <v>0</v>
      </c>
      <c r="U144" s="128"/>
      <c r="V144" s="128"/>
      <c r="W144" s="128"/>
      <c r="X144" s="128"/>
      <c r="Y144" s="128"/>
      <c r="Z144" s="128"/>
      <c r="AA144" s="128"/>
      <c r="AB144" s="128"/>
      <c r="AC144" s="128"/>
      <c r="AD144" s="128"/>
      <c r="AE144" s="128"/>
      <c r="AR144" s="196" t="s">
        <v>121</v>
      </c>
      <c r="AT144" s="196" t="s">
        <v>123</v>
      </c>
      <c r="AU144" s="196" t="s">
        <v>86</v>
      </c>
      <c r="AY144" s="119" t="s">
        <v>122</v>
      </c>
      <c r="BE144" s="197">
        <f>IF(N144="základní",J144,0)</f>
        <v>0</v>
      </c>
      <c r="BF144" s="197">
        <f>IF(N144="snížená",J144,0)</f>
        <v>0</v>
      </c>
      <c r="BG144" s="197">
        <f>IF(N144="zákl. přenesená",J144,0)</f>
        <v>0</v>
      </c>
      <c r="BH144" s="197">
        <f>IF(N144="sníž. přenesená",J144,0)</f>
        <v>0</v>
      </c>
      <c r="BI144" s="197">
        <f>IF(N144="nulová",J144,0)</f>
        <v>0</v>
      </c>
      <c r="BJ144" s="119" t="s">
        <v>84</v>
      </c>
      <c r="BK144" s="197">
        <f>ROUND(I144*H144,2)</f>
        <v>0</v>
      </c>
      <c r="BL144" s="119" t="s">
        <v>121</v>
      </c>
      <c r="BM144" s="196" t="s">
        <v>265</v>
      </c>
    </row>
    <row r="145" spans="1:65" s="254" customFormat="1">
      <c r="B145" s="255"/>
      <c r="C145" s="288"/>
      <c r="D145" s="247" t="s">
        <v>242</v>
      </c>
      <c r="E145" s="289" t="s">
        <v>1</v>
      </c>
      <c r="F145" s="290" t="s">
        <v>266</v>
      </c>
      <c r="G145" s="288"/>
      <c r="H145" s="291">
        <v>75</v>
      </c>
      <c r="J145" s="288"/>
      <c r="K145" s="288"/>
      <c r="L145" s="255"/>
      <c r="M145" s="257"/>
      <c r="N145" s="258"/>
      <c r="O145" s="258"/>
      <c r="P145" s="258"/>
      <c r="Q145" s="258"/>
      <c r="R145" s="258"/>
      <c r="S145" s="258"/>
      <c r="T145" s="259"/>
      <c r="AT145" s="256" t="s">
        <v>242</v>
      </c>
      <c r="AU145" s="256" t="s">
        <v>86</v>
      </c>
      <c r="AV145" s="254" t="s">
        <v>86</v>
      </c>
      <c r="AW145" s="254" t="s">
        <v>34</v>
      </c>
      <c r="AX145" s="254" t="s">
        <v>77</v>
      </c>
      <c r="AY145" s="256" t="s">
        <v>122</v>
      </c>
    </row>
    <row r="146" spans="1:65" s="260" customFormat="1">
      <c r="B146" s="261"/>
      <c r="C146" s="292"/>
      <c r="D146" s="247" t="s">
        <v>242</v>
      </c>
      <c r="E146" s="293" t="s">
        <v>1</v>
      </c>
      <c r="F146" s="294" t="s">
        <v>244</v>
      </c>
      <c r="G146" s="292"/>
      <c r="H146" s="295">
        <v>75</v>
      </c>
      <c r="J146" s="292"/>
      <c r="K146" s="292"/>
      <c r="L146" s="261"/>
      <c r="M146" s="263"/>
      <c r="N146" s="264"/>
      <c r="O146" s="264"/>
      <c r="P146" s="264"/>
      <c r="Q146" s="264"/>
      <c r="R146" s="264"/>
      <c r="S146" s="264"/>
      <c r="T146" s="265"/>
      <c r="AT146" s="262" t="s">
        <v>242</v>
      </c>
      <c r="AU146" s="262" t="s">
        <v>86</v>
      </c>
      <c r="AV146" s="260" t="s">
        <v>121</v>
      </c>
      <c r="AW146" s="260" t="s">
        <v>34</v>
      </c>
      <c r="AX146" s="260" t="s">
        <v>84</v>
      </c>
      <c r="AY146" s="262" t="s">
        <v>122</v>
      </c>
    </row>
    <row r="147" spans="1:65" s="130" customFormat="1" ht="33" customHeight="1">
      <c r="A147" s="128"/>
      <c r="B147" s="25"/>
      <c r="C147" s="242" t="s">
        <v>164</v>
      </c>
      <c r="D147" s="242" t="s">
        <v>123</v>
      </c>
      <c r="E147" s="243" t="s">
        <v>267</v>
      </c>
      <c r="F147" s="244" t="s">
        <v>268</v>
      </c>
      <c r="G147" s="245" t="s">
        <v>269</v>
      </c>
      <c r="H147" s="246">
        <v>27</v>
      </c>
      <c r="I147" s="250">
        <v>0</v>
      </c>
      <c r="J147" s="249">
        <f>ROUND(I147*H147,2)</f>
        <v>0</v>
      </c>
      <c r="K147" s="244" t="s">
        <v>127</v>
      </c>
      <c r="L147" s="25"/>
      <c r="M147" s="192" t="s">
        <v>1</v>
      </c>
      <c r="N147" s="193" t="s">
        <v>42</v>
      </c>
      <c r="O147" s="194">
        <v>0.58499999999999996</v>
      </c>
      <c r="P147" s="194">
        <f>O147*H147</f>
        <v>15.795</v>
      </c>
      <c r="Q147" s="194">
        <v>0</v>
      </c>
      <c r="R147" s="194">
        <f>Q147*H147</f>
        <v>0</v>
      </c>
      <c r="S147" s="194">
        <v>0</v>
      </c>
      <c r="T147" s="195">
        <f>S147*H147</f>
        <v>0</v>
      </c>
      <c r="U147" s="128"/>
      <c r="V147" s="128"/>
      <c r="W147" s="128"/>
      <c r="X147" s="128"/>
      <c r="Y147" s="128"/>
      <c r="Z147" s="128"/>
      <c r="AA147" s="128"/>
      <c r="AB147" s="128"/>
      <c r="AC147" s="128"/>
      <c r="AD147" s="128"/>
      <c r="AE147" s="128"/>
      <c r="AR147" s="196" t="s">
        <v>121</v>
      </c>
      <c r="AT147" s="196" t="s">
        <v>123</v>
      </c>
      <c r="AU147" s="196" t="s">
        <v>86</v>
      </c>
      <c r="AY147" s="119" t="s">
        <v>122</v>
      </c>
      <c r="BE147" s="197">
        <f>IF(N147="základní",J147,0)</f>
        <v>0</v>
      </c>
      <c r="BF147" s="197">
        <f>IF(N147="snížená",J147,0)</f>
        <v>0</v>
      </c>
      <c r="BG147" s="197">
        <f>IF(N147="zákl. přenesená",J147,0)</f>
        <v>0</v>
      </c>
      <c r="BH147" s="197">
        <f>IF(N147="sníž. přenesená",J147,0)</f>
        <v>0</v>
      </c>
      <c r="BI147" s="197">
        <f>IF(N147="nulová",J147,0)</f>
        <v>0</v>
      </c>
      <c r="BJ147" s="119" t="s">
        <v>84</v>
      </c>
      <c r="BK147" s="197">
        <f>ROUND(I147*H147,2)</f>
        <v>0</v>
      </c>
      <c r="BL147" s="119" t="s">
        <v>121</v>
      </c>
      <c r="BM147" s="196" t="s">
        <v>270</v>
      </c>
    </row>
    <row r="148" spans="1:65" s="266" customFormat="1" ht="22.5">
      <c r="B148" s="267"/>
      <c r="C148" s="296"/>
      <c r="D148" s="247" t="s">
        <v>242</v>
      </c>
      <c r="E148" s="297" t="s">
        <v>1</v>
      </c>
      <c r="F148" s="298" t="s">
        <v>271</v>
      </c>
      <c r="G148" s="296"/>
      <c r="H148" s="297" t="s">
        <v>1</v>
      </c>
      <c r="J148" s="296"/>
      <c r="K148" s="296"/>
      <c r="L148" s="267"/>
      <c r="M148" s="269"/>
      <c r="N148" s="270"/>
      <c r="O148" s="270"/>
      <c r="P148" s="270"/>
      <c r="Q148" s="270"/>
      <c r="R148" s="270"/>
      <c r="S148" s="270"/>
      <c r="T148" s="271"/>
      <c r="AT148" s="268" t="s">
        <v>242</v>
      </c>
      <c r="AU148" s="268" t="s">
        <v>86</v>
      </c>
      <c r="AV148" s="266" t="s">
        <v>84</v>
      </c>
      <c r="AW148" s="266" t="s">
        <v>34</v>
      </c>
      <c r="AX148" s="266" t="s">
        <v>77</v>
      </c>
      <c r="AY148" s="268" t="s">
        <v>122</v>
      </c>
    </row>
    <row r="149" spans="1:65" s="254" customFormat="1">
      <c r="B149" s="255"/>
      <c r="C149" s="288"/>
      <c r="D149" s="247" t="s">
        <v>242</v>
      </c>
      <c r="E149" s="289" t="s">
        <v>1</v>
      </c>
      <c r="F149" s="290" t="s">
        <v>272</v>
      </c>
      <c r="G149" s="288"/>
      <c r="H149" s="291">
        <v>27</v>
      </c>
      <c r="J149" s="288"/>
      <c r="K149" s="288"/>
      <c r="L149" s="255"/>
      <c r="M149" s="257"/>
      <c r="N149" s="258"/>
      <c r="O149" s="258"/>
      <c r="P149" s="258"/>
      <c r="Q149" s="258"/>
      <c r="R149" s="258"/>
      <c r="S149" s="258"/>
      <c r="T149" s="259"/>
      <c r="AT149" s="256" t="s">
        <v>242</v>
      </c>
      <c r="AU149" s="256" t="s">
        <v>86</v>
      </c>
      <c r="AV149" s="254" t="s">
        <v>86</v>
      </c>
      <c r="AW149" s="254" t="s">
        <v>34</v>
      </c>
      <c r="AX149" s="254" t="s">
        <v>77</v>
      </c>
      <c r="AY149" s="256" t="s">
        <v>122</v>
      </c>
    </row>
    <row r="150" spans="1:65" s="260" customFormat="1">
      <c r="B150" s="261"/>
      <c r="C150" s="292"/>
      <c r="D150" s="247" t="s">
        <v>242</v>
      </c>
      <c r="E150" s="293" t="s">
        <v>1</v>
      </c>
      <c r="F150" s="294" t="s">
        <v>244</v>
      </c>
      <c r="G150" s="292"/>
      <c r="H150" s="295">
        <v>27</v>
      </c>
      <c r="J150" s="292"/>
      <c r="K150" s="292"/>
      <c r="L150" s="261"/>
      <c r="M150" s="263"/>
      <c r="N150" s="264"/>
      <c r="O150" s="264"/>
      <c r="P150" s="264"/>
      <c r="Q150" s="264"/>
      <c r="R150" s="264"/>
      <c r="S150" s="264"/>
      <c r="T150" s="265"/>
      <c r="AT150" s="262" t="s">
        <v>242</v>
      </c>
      <c r="AU150" s="262" t="s">
        <v>86</v>
      </c>
      <c r="AV150" s="260" t="s">
        <v>121</v>
      </c>
      <c r="AW150" s="260" t="s">
        <v>34</v>
      </c>
      <c r="AX150" s="260" t="s">
        <v>84</v>
      </c>
      <c r="AY150" s="262" t="s">
        <v>122</v>
      </c>
    </row>
    <row r="151" spans="1:65" s="130" customFormat="1" ht="37.9" customHeight="1">
      <c r="A151" s="128"/>
      <c r="B151" s="25"/>
      <c r="C151" s="242" t="s">
        <v>168</v>
      </c>
      <c r="D151" s="242" t="s">
        <v>123</v>
      </c>
      <c r="E151" s="243" t="s">
        <v>273</v>
      </c>
      <c r="F151" s="244" t="s">
        <v>274</v>
      </c>
      <c r="G151" s="245" t="s">
        <v>269</v>
      </c>
      <c r="H151" s="246">
        <v>15</v>
      </c>
      <c r="I151" s="250">
        <v>0</v>
      </c>
      <c r="J151" s="249">
        <f>ROUND(I151*H151,2)</f>
        <v>0</v>
      </c>
      <c r="K151" s="244" t="s">
        <v>127</v>
      </c>
      <c r="L151" s="25"/>
      <c r="M151" s="192" t="s">
        <v>1</v>
      </c>
      <c r="N151" s="193" t="s">
        <v>42</v>
      </c>
      <c r="O151" s="194">
        <v>7.2999999999999995E-2</v>
      </c>
      <c r="P151" s="194">
        <f>O151*H151</f>
        <v>1.095</v>
      </c>
      <c r="Q151" s="194">
        <v>0</v>
      </c>
      <c r="R151" s="194">
        <f>Q151*H151</f>
        <v>0</v>
      </c>
      <c r="S151" s="194">
        <v>0</v>
      </c>
      <c r="T151" s="195">
        <f>S151*H151</f>
        <v>0</v>
      </c>
      <c r="U151" s="128"/>
      <c r="V151" s="128"/>
      <c r="W151" s="128"/>
      <c r="X151" s="128"/>
      <c r="Y151" s="128"/>
      <c r="Z151" s="128"/>
      <c r="AA151" s="128"/>
      <c r="AB151" s="128"/>
      <c r="AC151" s="128"/>
      <c r="AD151" s="128"/>
      <c r="AE151" s="128"/>
      <c r="AR151" s="196" t="s">
        <v>121</v>
      </c>
      <c r="AT151" s="196" t="s">
        <v>123</v>
      </c>
      <c r="AU151" s="196" t="s">
        <v>86</v>
      </c>
      <c r="AY151" s="119" t="s">
        <v>122</v>
      </c>
      <c r="BE151" s="197">
        <f>IF(N151="základní",J151,0)</f>
        <v>0</v>
      </c>
      <c r="BF151" s="197">
        <f>IF(N151="snížená",J151,0)</f>
        <v>0</v>
      </c>
      <c r="BG151" s="197">
        <f>IF(N151="zákl. přenesená",J151,0)</f>
        <v>0</v>
      </c>
      <c r="BH151" s="197">
        <f>IF(N151="sníž. přenesená",J151,0)</f>
        <v>0</v>
      </c>
      <c r="BI151" s="197">
        <f>IF(N151="nulová",J151,0)</f>
        <v>0</v>
      </c>
      <c r="BJ151" s="119" t="s">
        <v>84</v>
      </c>
      <c r="BK151" s="197">
        <f>ROUND(I151*H151,2)</f>
        <v>0</v>
      </c>
      <c r="BL151" s="119" t="s">
        <v>121</v>
      </c>
      <c r="BM151" s="196" t="s">
        <v>275</v>
      </c>
    </row>
    <row r="152" spans="1:65" s="254" customFormat="1" ht="22.5">
      <c r="B152" s="255"/>
      <c r="C152" s="288"/>
      <c r="D152" s="247" t="s">
        <v>242</v>
      </c>
      <c r="E152" s="289" t="s">
        <v>1</v>
      </c>
      <c r="F152" s="290" t="s">
        <v>276</v>
      </c>
      <c r="G152" s="288"/>
      <c r="H152" s="291">
        <v>7.5</v>
      </c>
      <c r="J152" s="288"/>
      <c r="K152" s="288"/>
      <c r="L152" s="255"/>
      <c r="M152" s="257"/>
      <c r="N152" s="258"/>
      <c r="O152" s="258"/>
      <c r="P152" s="258"/>
      <c r="Q152" s="258"/>
      <c r="R152" s="258"/>
      <c r="S152" s="258"/>
      <c r="T152" s="259"/>
      <c r="AT152" s="256" t="s">
        <v>242</v>
      </c>
      <c r="AU152" s="256" t="s">
        <v>86</v>
      </c>
      <c r="AV152" s="254" t="s">
        <v>86</v>
      </c>
      <c r="AW152" s="254" t="s">
        <v>34</v>
      </c>
      <c r="AX152" s="254" t="s">
        <v>77</v>
      </c>
      <c r="AY152" s="256" t="s">
        <v>122</v>
      </c>
    </row>
    <row r="153" spans="1:65" s="254" customFormat="1">
      <c r="B153" s="255"/>
      <c r="C153" s="288"/>
      <c r="D153" s="247" t="s">
        <v>242</v>
      </c>
      <c r="E153" s="289" t="s">
        <v>1</v>
      </c>
      <c r="F153" s="290" t="s">
        <v>277</v>
      </c>
      <c r="G153" s="288"/>
      <c r="H153" s="291">
        <v>7.5</v>
      </c>
      <c r="J153" s="288"/>
      <c r="K153" s="288"/>
      <c r="L153" s="255"/>
      <c r="M153" s="257"/>
      <c r="N153" s="258"/>
      <c r="O153" s="258"/>
      <c r="P153" s="258"/>
      <c r="Q153" s="258"/>
      <c r="R153" s="258"/>
      <c r="S153" s="258"/>
      <c r="T153" s="259"/>
      <c r="AT153" s="256" t="s">
        <v>242</v>
      </c>
      <c r="AU153" s="256" t="s">
        <v>86</v>
      </c>
      <c r="AV153" s="254" t="s">
        <v>86</v>
      </c>
      <c r="AW153" s="254" t="s">
        <v>34</v>
      </c>
      <c r="AX153" s="254" t="s">
        <v>77</v>
      </c>
      <c r="AY153" s="256" t="s">
        <v>122</v>
      </c>
    </row>
    <row r="154" spans="1:65" s="260" customFormat="1">
      <c r="B154" s="261"/>
      <c r="C154" s="292"/>
      <c r="D154" s="247" t="s">
        <v>242</v>
      </c>
      <c r="E154" s="293" t="s">
        <v>1</v>
      </c>
      <c r="F154" s="294" t="s">
        <v>244</v>
      </c>
      <c r="G154" s="292"/>
      <c r="H154" s="295">
        <v>15</v>
      </c>
      <c r="J154" s="292"/>
      <c r="K154" s="292"/>
      <c r="L154" s="261"/>
      <c r="M154" s="263"/>
      <c r="N154" s="264"/>
      <c r="O154" s="264"/>
      <c r="P154" s="264"/>
      <c r="Q154" s="264"/>
      <c r="R154" s="264"/>
      <c r="S154" s="264"/>
      <c r="T154" s="265"/>
      <c r="AT154" s="262" t="s">
        <v>242</v>
      </c>
      <c r="AU154" s="262" t="s">
        <v>86</v>
      </c>
      <c r="AV154" s="260" t="s">
        <v>121</v>
      </c>
      <c r="AW154" s="260" t="s">
        <v>34</v>
      </c>
      <c r="AX154" s="260" t="s">
        <v>84</v>
      </c>
      <c r="AY154" s="262" t="s">
        <v>122</v>
      </c>
    </row>
    <row r="155" spans="1:65" s="130" customFormat="1" ht="37.9" customHeight="1">
      <c r="A155" s="128"/>
      <c r="B155" s="25"/>
      <c r="C155" s="242" t="s">
        <v>173</v>
      </c>
      <c r="D155" s="242" t="s">
        <v>123</v>
      </c>
      <c r="E155" s="243" t="s">
        <v>278</v>
      </c>
      <c r="F155" s="244" t="s">
        <v>279</v>
      </c>
      <c r="G155" s="245" t="s">
        <v>269</v>
      </c>
      <c r="H155" s="246">
        <v>25.5</v>
      </c>
      <c r="I155" s="250">
        <v>0</v>
      </c>
      <c r="J155" s="249">
        <f>ROUND(I155*H155,2)</f>
        <v>0</v>
      </c>
      <c r="K155" s="244" t="s">
        <v>127</v>
      </c>
      <c r="L155" s="25"/>
      <c r="M155" s="192" t="s">
        <v>1</v>
      </c>
      <c r="N155" s="193" t="s">
        <v>42</v>
      </c>
      <c r="O155" s="194">
        <v>9.9000000000000005E-2</v>
      </c>
      <c r="P155" s="194">
        <f>O155*H155</f>
        <v>2.5245000000000002</v>
      </c>
      <c r="Q155" s="194">
        <v>0</v>
      </c>
      <c r="R155" s="194">
        <f>Q155*H155</f>
        <v>0</v>
      </c>
      <c r="S155" s="194">
        <v>0</v>
      </c>
      <c r="T155" s="195">
        <f>S155*H155</f>
        <v>0</v>
      </c>
      <c r="U155" s="128"/>
      <c r="V155" s="128"/>
      <c r="W155" s="128"/>
      <c r="X155" s="128"/>
      <c r="Y155" s="128"/>
      <c r="Z155" s="128"/>
      <c r="AA155" s="128"/>
      <c r="AB155" s="128"/>
      <c r="AC155" s="128"/>
      <c r="AD155" s="128"/>
      <c r="AE155" s="128"/>
      <c r="AR155" s="196" t="s">
        <v>121</v>
      </c>
      <c r="AT155" s="196" t="s">
        <v>123</v>
      </c>
      <c r="AU155" s="196" t="s">
        <v>86</v>
      </c>
      <c r="AY155" s="119" t="s">
        <v>122</v>
      </c>
      <c r="BE155" s="197">
        <f>IF(N155="základní",J155,0)</f>
        <v>0</v>
      </c>
      <c r="BF155" s="197">
        <f>IF(N155="snížená",J155,0)</f>
        <v>0</v>
      </c>
      <c r="BG155" s="197">
        <f>IF(N155="zákl. přenesená",J155,0)</f>
        <v>0</v>
      </c>
      <c r="BH155" s="197">
        <f>IF(N155="sníž. přenesená",J155,0)</f>
        <v>0</v>
      </c>
      <c r="BI155" s="197">
        <f>IF(N155="nulová",J155,0)</f>
        <v>0</v>
      </c>
      <c r="BJ155" s="119" t="s">
        <v>84</v>
      </c>
      <c r="BK155" s="197">
        <f>ROUND(I155*H155,2)</f>
        <v>0</v>
      </c>
      <c r="BL155" s="119" t="s">
        <v>121</v>
      </c>
      <c r="BM155" s="196" t="s">
        <v>280</v>
      </c>
    </row>
    <row r="156" spans="1:65" s="254" customFormat="1">
      <c r="B156" s="255"/>
      <c r="C156" s="288"/>
      <c r="D156" s="247" t="s">
        <v>242</v>
      </c>
      <c r="E156" s="289" t="s">
        <v>1</v>
      </c>
      <c r="F156" s="290" t="s">
        <v>281</v>
      </c>
      <c r="G156" s="288"/>
      <c r="H156" s="291">
        <v>27</v>
      </c>
      <c r="J156" s="288"/>
      <c r="K156" s="288"/>
      <c r="L156" s="255"/>
      <c r="M156" s="257"/>
      <c r="N156" s="258"/>
      <c r="O156" s="258"/>
      <c r="P156" s="258"/>
      <c r="Q156" s="258"/>
      <c r="R156" s="258"/>
      <c r="S156" s="258"/>
      <c r="T156" s="259"/>
      <c r="AT156" s="256" t="s">
        <v>242</v>
      </c>
      <c r="AU156" s="256" t="s">
        <v>86</v>
      </c>
      <c r="AV156" s="254" t="s">
        <v>86</v>
      </c>
      <c r="AW156" s="254" t="s">
        <v>34</v>
      </c>
      <c r="AX156" s="254" t="s">
        <v>77</v>
      </c>
      <c r="AY156" s="256" t="s">
        <v>122</v>
      </c>
    </row>
    <row r="157" spans="1:65" s="254" customFormat="1">
      <c r="B157" s="255"/>
      <c r="C157" s="288"/>
      <c r="D157" s="247" t="s">
        <v>242</v>
      </c>
      <c r="E157" s="289" t="s">
        <v>1</v>
      </c>
      <c r="F157" s="290" t="s">
        <v>282</v>
      </c>
      <c r="G157" s="288"/>
      <c r="H157" s="291">
        <v>-1.5</v>
      </c>
      <c r="J157" s="288"/>
      <c r="K157" s="288"/>
      <c r="L157" s="255"/>
      <c r="M157" s="257"/>
      <c r="N157" s="258"/>
      <c r="O157" s="258"/>
      <c r="P157" s="258"/>
      <c r="Q157" s="258"/>
      <c r="R157" s="258"/>
      <c r="S157" s="258"/>
      <c r="T157" s="259"/>
      <c r="AT157" s="256" t="s">
        <v>242</v>
      </c>
      <c r="AU157" s="256" t="s">
        <v>86</v>
      </c>
      <c r="AV157" s="254" t="s">
        <v>86</v>
      </c>
      <c r="AW157" s="254" t="s">
        <v>34</v>
      </c>
      <c r="AX157" s="254" t="s">
        <v>77</v>
      </c>
      <c r="AY157" s="256" t="s">
        <v>122</v>
      </c>
    </row>
    <row r="158" spans="1:65" s="260" customFormat="1">
      <c r="B158" s="261"/>
      <c r="C158" s="292"/>
      <c r="D158" s="247" t="s">
        <v>242</v>
      </c>
      <c r="E158" s="293" t="s">
        <v>1</v>
      </c>
      <c r="F158" s="294" t="s">
        <v>244</v>
      </c>
      <c r="G158" s="292"/>
      <c r="H158" s="295">
        <v>25.5</v>
      </c>
      <c r="J158" s="292"/>
      <c r="K158" s="292"/>
      <c r="L158" s="261"/>
      <c r="M158" s="263"/>
      <c r="N158" s="264"/>
      <c r="O158" s="264"/>
      <c r="P158" s="264"/>
      <c r="Q158" s="264"/>
      <c r="R158" s="264"/>
      <c r="S158" s="264"/>
      <c r="T158" s="265"/>
      <c r="AT158" s="262" t="s">
        <v>242</v>
      </c>
      <c r="AU158" s="262" t="s">
        <v>86</v>
      </c>
      <c r="AV158" s="260" t="s">
        <v>121</v>
      </c>
      <c r="AW158" s="260" t="s">
        <v>34</v>
      </c>
      <c r="AX158" s="260" t="s">
        <v>84</v>
      </c>
      <c r="AY158" s="262" t="s">
        <v>122</v>
      </c>
    </row>
    <row r="159" spans="1:65" s="130" customFormat="1" ht="37.9" customHeight="1">
      <c r="A159" s="128"/>
      <c r="B159" s="25"/>
      <c r="C159" s="242" t="s">
        <v>8</v>
      </c>
      <c r="D159" s="242" t="s">
        <v>123</v>
      </c>
      <c r="E159" s="243" t="s">
        <v>283</v>
      </c>
      <c r="F159" s="244" t="s">
        <v>284</v>
      </c>
      <c r="G159" s="245" t="s">
        <v>269</v>
      </c>
      <c r="H159" s="246">
        <v>127.5</v>
      </c>
      <c r="I159" s="250">
        <v>0</v>
      </c>
      <c r="J159" s="249">
        <f>ROUND(I159*H159,2)</f>
        <v>0</v>
      </c>
      <c r="K159" s="244" t="s">
        <v>127</v>
      </c>
      <c r="L159" s="25"/>
      <c r="M159" s="192" t="s">
        <v>1</v>
      </c>
      <c r="N159" s="193" t="s">
        <v>42</v>
      </c>
      <c r="O159" s="194">
        <v>6.0000000000000001E-3</v>
      </c>
      <c r="P159" s="194">
        <f>O159*H159</f>
        <v>0.76500000000000001</v>
      </c>
      <c r="Q159" s="194">
        <v>0</v>
      </c>
      <c r="R159" s="194">
        <f>Q159*H159</f>
        <v>0</v>
      </c>
      <c r="S159" s="194">
        <v>0</v>
      </c>
      <c r="T159" s="195">
        <f>S159*H159</f>
        <v>0</v>
      </c>
      <c r="U159" s="128"/>
      <c r="V159" s="128"/>
      <c r="W159" s="128"/>
      <c r="X159" s="128"/>
      <c r="Y159" s="128"/>
      <c r="Z159" s="128"/>
      <c r="AA159" s="128"/>
      <c r="AB159" s="128"/>
      <c r="AC159" s="128"/>
      <c r="AD159" s="128"/>
      <c r="AE159" s="128"/>
      <c r="AR159" s="196" t="s">
        <v>121</v>
      </c>
      <c r="AT159" s="196" t="s">
        <v>123</v>
      </c>
      <c r="AU159" s="196" t="s">
        <v>86</v>
      </c>
      <c r="AY159" s="119" t="s">
        <v>122</v>
      </c>
      <c r="BE159" s="197">
        <f>IF(N159="základní",J159,0)</f>
        <v>0</v>
      </c>
      <c r="BF159" s="197">
        <f>IF(N159="snížená",J159,0)</f>
        <v>0</v>
      </c>
      <c r="BG159" s="197">
        <f>IF(N159="zákl. přenesená",J159,0)</f>
        <v>0</v>
      </c>
      <c r="BH159" s="197">
        <f>IF(N159="sníž. přenesená",J159,0)</f>
        <v>0</v>
      </c>
      <c r="BI159" s="197">
        <f>IF(N159="nulová",J159,0)</f>
        <v>0</v>
      </c>
      <c r="BJ159" s="119" t="s">
        <v>84</v>
      </c>
      <c r="BK159" s="197">
        <f>ROUND(I159*H159,2)</f>
        <v>0</v>
      </c>
      <c r="BL159" s="119" t="s">
        <v>121</v>
      </c>
      <c r="BM159" s="196" t="s">
        <v>285</v>
      </c>
    </row>
    <row r="160" spans="1:65" s="254" customFormat="1" ht="22.5">
      <c r="B160" s="255"/>
      <c r="C160" s="288"/>
      <c r="D160" s="247" t="s">
        <v>242</v>
      </c>
      <c r="E160" s="289" t="s">
        <v>1</v>
      </c>
      <c r="F160" s="290" t="s">
        <v>286</v>
      </c>
      <c r="G160" s="288"/>
      <c r="H160" s="291">
        <v>127.5</v>
      </c>
      <c r="J160" s="288"/>
      <c r="K160" s="288"/>
      <c r="L160" s="255"/>
      <c r="M160" s="257"/>
      <c r="N160" s="258"/>
      <c r="O160" s="258"/>
      <c r="P160" s="258"/>
      <c r="Q160" s="258"/>
      <c r="R160" s="258"/>
      <c r="S160" s="258"/>
      <c r="T160" s="259"/>
      <c r="AT160" s="256" t="s">
        <v>242</v>
      </c>
      <c r="AU160" s="256" t="s">
        <v>86</v>
      </c>
      <c r="AV160" s="254" t="s">
        <v>86</v>
      </c>
      <c r="AW160" s="254" t="s">
        <v>34</v>
      </c>
      <c r="AX160" s="254" t="s">
        <v>77</v>
      </c>
      <c r="AY160" s="256" t="s">
        <v>122</v>
      </c>
    </row>
    <row r="161" spans="1:65" s="260" customFormat="1">
      <c r="B161" s="261"/>
      <c r="C161" s="292"/>
      <c r="D161" s="247" t="s">
        <v>242</v>
      </c>
      <c r="E161" s="293" t="s">
        <v>1</v>
      </c>
      <c r="F161" s="294" t="s">
        <v>244</v>
      </c>
      <c r="G161" s="292"/>
      <c r="H161" s="295">
        <v>127.5</v>
      </c>
      <c r="J161" s="292"/>
      <c r="K161" s="292"/>
      <c r="L161" s="261"/>
      <c r="M161" s="263"/>
      <c r="N161" s="264"/>
      <c r="O161" s="264"/>
      <c r="P161" s="264"/>
      <c r="Q161" s="264"/>
      <c r="R161" s="264"/>
      <c r="S161" s="264"/>
      <c r="T161" s="265"/>
      <c r="AT161" s="262" t="s">
        <v>242</v>
      </c>
      <c r="AU161" s="262" t="s">
        <v>86</v>
      </c>
      <c r="AV161" s="260" t="s">
        <v>121</v>
      </c>
      <c r="AW161" s="260" t="s">
        <v>34</v>
      </c>
      <c r="AX161" s="260" t="s">
        <v>84</v>
      </c>
      <c r="AY161" s="262" t="s">
        <v>122</v>
      </c>
    </row>
    <row r="162" spans="1:65" s="130" customFormat="1" ht="24.2" customHeight="1">
      <c r="A162" s="128"/>
      <c r="B162" s="25"/>
      <c r="C162" s="242" t="s">
        <v>182</v>
      </c>
      <c r="D162" s="242" t="s">
        <v>123</v>
      </c>
      <c r="E162" s="243" t="s">
        <v>287</v>
      </c>
      <c r="F162" s="244" t="s">
        <v>288</v>
      </c>
      <c r="G162" s="245" t="s">
        <v>269</v>
      </c>
      <c r="H162" s="246">
        <v>7.5</v>
      </c>
      <c r="I162" s="250">
        <v>0</v>
      </c>
      <c r="J162" s="249">
        <f>ROUND(I162*H162,2)</f>
        <v>0</v>
      </c>
      <c r="K162" s="244" t="s">
        <v>127</v>
      </c>
      <c r="L162" s="25"/>
      <c r="M162" s="192" t="s">
        <v>1</v>
      </c>
      <c r="N162" s="193" t="s">
        <v>42</v>
      </c>
      <c r="O162" s="194">
        <v>0.19700000000000001</v>
      </c>
      <c r="P162" s="194">
        <f>O162*H162</f>
        <v>1.4775</v>
      </c>
      <c r="Q162" s="194">
        <v>0</v>
      </c>
      <c r="R162" s="194">
        <f>Q162*H162</f>
        <v>0</v>
      </c>
      <c r="S162" s="194">
        <v>0</v>
      </c>
      <c r="T162" s="195">
        <f>S162*H162</f>
        <v>0</v>
      </c>
      <c r="U162" s="128"/>
      <c r="V162" s="128"/>
      <c r="W162" s="128"/>
      <c r="X162" s="128"/>
      <c r="Y162" s="128"/>
      <c r="Z162" s="128"/>
      <c r="AA162" s="128"/>
      <c r="AB162" s="128"/>
      <c r="AC162" s="128"/>
      <c r="AD162" s="128"/>
      <c r="AE162" s="128"/>
      <c r="AR162" s="196" t="s">
        <v>121</v>
      </c>
      <c r="AT162" s="196" t="s">
        <v>123</v>
      </c>
      <c r="AU162" s="196" t="s">
        <v>86</v>
      </c>
      <c r="AY162" s="119" t="s">
        <v>122</v>
      </c>
      <c r="BE162" s="197">
        <f>IF(N162="základní",J162,0)</f>
        <v>0</v>
      </c>
      <c r="BF162" s="197">
        <f>IF(N162="snížená",J162,0)</f>
        <v>0</v>
      </c>
      <c r="BG162" s="197">
        <f>IF(N162="zákl. přenesená",J162,0)</f>
        <v>0</v>
      </c>
      <c r="BH162" s="197">
        <f>IF(N162="sníž. přenesená",J162,0)</f>
        <v>0</v>
      </c>
      <c r="BI162" s="197">
        <f>IF(N162="nulová",J162,0)</f>
        <v>0</v>
      </c>
      <c r="BJ162" s="119" t="s">
        <v>84</v>
      </c>
      <c r="BK162" s="197">
        <f>ROUND(I162*H162,2)</f>
        <v>0</v>
      </c>
      <c r="BL162" s="119" t="s">
        <v>121</v>
      </c>
      <c r="BM162" s="196" t="s">
        <v>289</v>
      </c>
    </row>
    <row r="163" spans="1:65" s="254" customFormat="1">
      <c r="B163" s="255"/>
      <c r="C163" s="288"/>
      <c r="D163" s="247" t="s">
        <v>242</v>
      </c>
      <c r="E163" s="289" t="s">
        <v>1</v>
      </c>
      <c r="F163" s="290" t="s">
        <v>290</v>
      </c>
      <c r="G163" s="288"/>
      <c r="H163" s="291">
        <v>7.5</v>
      </c>
      <c r="J163" s="288"/>
      <c r="K163" s="288"/>
      <c r="L163" s="255"/>
      <c r="M163" s="257"/>
      <c r="N163" s="258"/>
      <c r="O163" s="258"/>
      <c r="P163" s="258"/>
      <c r="Q163" s="258"/>
      <c r="R163" s="258"/>
      <c r="S163" s="258"/>
      <c r="T163" s="259"/>
      <c r="AT163" s="256" t="s">
        <v>242</v>
      </c>
      <c r="AU163" s="256" t="s">
        <v>86</v>
      </c>
      <c r="AV163" s="254" t="s">
        <v>86</v>
      </c>
      <c r="AW163" s="254" t="s">
        <v>34</v>
      </c>
      <c r="AX163" s="254" t="s">
        <v>77</v>
      </c>
      <c r="AY163" s="256" t="s">
        <v>122</v>
      </c>
    </row>
    <row r="164" spans="1:65" s="260" customFormat="1">
      <c r="B164" s="261"/>
      <c r="C164" s="292"/>
      <c r="D164" s="247" t="s">
        <v>242</v>
      </c>
      <c r="E164" s="293" t="s">
        <v>1</v>
      </c>
      <c r="F164" s="294" t="s">
        <v>244</v>
      </c>
      <c r="G164" s="292"/>
      <c r="H164" s="295">
        <v>7.5</v>
      </c>
      <c r="J164" s="292"/>
      <c r="K164" s="292"/>
      <c r="L164" s="261"/>
      <c r="M164" s="263"/>
      <c r="N164" s="264"/>
      <c r="O164" s="264"/>
      <c r="P164" s="264"/>
      <c r="Q164" s="264"/>
      <c r="R164" s="264"/>
      <c r="S164" s="264"/>
      <c r="T164" s="265"/>
      <c r="AT164" s="262" t="s">
        <v>242</v>
      </c>
      <c r="AU164" s="262" t="s">
        <v>86</v>
      </c>
      <c r="AV164" s="260" t="s">
        <v>121</v>
      </c>
      <c r="AW164" s="260" t="s">
        <v>34</v>
      </c>
      <c r="AX164" s="260" t="s">
        <v>84</v>
      </c>
      <c r="AY164" s="262" t="s">
        <v>122</v>
      </c>
    </row>
    <row r="165" spans="1:65" s="130" customFormat="1" ht="24.2" customHeight="1">
      <c r="A165" s="128"/>
      <c r="B165" s="25"/>
      <c r="C165" s="242" t="s">
        <v>186</v>
      </c>
      <c r="D165" s="242" t="s">
        <v>123</v>
      </c>
      <c r="E165" s="243" t="s">
        <v>291</v>
      </c>
      <c r="F165" s="244" t="s">
        <v>292</v>
      </c>
      <c r="G165" s="245" t="s">
        <v>293</v>
      </c>
      <c r="H165" s="246">
        <v>45.9</v>
      </c>
      <c r="I165" s="250">
        <v>0</v>
      </c>
      <c r="J165" s="249">
        <f>ROUND(I165*H165,2)</f>
        <v>0</v>
      </c>
      <c r="K165" s="244" t="s">
        <v>127</v>
      </c>
      <c r="L165" s="25"/>
      <c r="M165" s="192" t="s">
        <v>1</v>
      </c>
      <c r="N165" s="193" t="s">
        <v>42</v>
      </c>
      <c r="O165" s="194">
        <v>0</v>
      </c>
      <c r="P165" s="194">
        <f>O165*H165</f>
        <v>0</v>
      </c>
      <c r="Q165" s="194">
        <v>0</v>
      </c>
      <c r="R165" s="194">
        <f>Q165*H165</f>
        <v>0</v>
      </c>
      <c r="S165" s="194">
        <v>0</v>
      </c>
      <c r="T165" s="195">
        <f>S165*H165</f>
        <v>0</v>
      </c>
      <c r="U165" s="128"/>
      <c r="V165" s="128"/>
      <c r="W165" s="128"/>
      <c r="X165" s="128"/>
      <c r="Y165" s="128"/>
      <c r="Z165" s="128"/>
      <c r="AA165" s="128"/>
      <c r="AB165" s="128"/>
      <c r="AC165" s="128"/>
      <c r="AD165" s="128"/>
      <c r="AE165" s="128"/>
      <c r="AR165" s="196" t="s">
        <v>121</v>
      </c>
      <c r="AT165" s="196" t="s">
        <v>123</v>
      </c>
      <c r="AU165" s="196" t="s">
        <v>86</v>
      </c>
      <c r="AY165" s="119" t="s">
        <v>122</v>
      </c>
      <c r="BE165" s="197">
        <f>IF(N165="základní",J165,0)</f>
        <v>0</v>
      </c>
      <c r="BF165" s="197">
        <f>IF(N165="snížená",J165,0)</f>
        <v>0</v>
      </c>
      <c r="BG165" s="197">
        <f>IF(N165="zákl. přenesená",J165,0)</f>
        <v>0</v>
      </c>
      <c r="BH165" s="197">
        <f>IF(N165="sníž. přenesená",J165,0)</f>
        <v>0</v>
      </c>
      <c r="BI165" s="197">
        <f>IF(N165="nulová",J165,0)</f>
        <v>0</v>
      </c>
      <c r="BJ165" s="119" t="s">
        <v>84</v>
      </c>
      <c r="BK165" s="197">
        <f>ROUND(I165*H165,2)</f>
        <v>0</v>
      </c>
      <c r="BL165" s="119" t="s">
        <v>121</v>
      </c>
      <c r="BM165" s="196" t="s">
        <v>294</v>
      </c>
    </row>
    <row r="166" spans="1:65" s="254" customFormat="1">
      <c r="B166" s="255"/>
      <c r="C166" s="288"/>
      <c r="D166" s="247" t="s">
        <v>242</v>
      </c>
      <c r="E166" s="289" t="s">
        <v>1</v>
      </c>
      <c r="F166" s="290" t="s">
        <v>295</v>
      </c>
      <c r="G166" s="288"/>
      <c r="H166" s="291">
        <v>45.9</v>
      </c>
      <c r="J166" s="288"/>
      <c r="K166" s="288"/>
      <c r="L166" s="255"/>
      <c r="M166" s="257"/>
      <c r="N166" s="258"/>
      <c r="O166" s="258"/>
      <c r="P166" s="258"/>
      <c r="Q166" s="258"/>
      <c r="R166" s="258"/>
      <c r="S166" s="258"/>
      <c r="T166" s="259"/>
      <c r="AT166" s="256" t="s">
        <v>242</v>
      </c>
      <c r="AU166" s="256" t="s">
        <v>86</v>
      </c>
      <c r="AV166" s="254" t="s">
        <v>86</v>
      </c>
      <c r="AW166" s="254" t="s">
        <v>34</v>
      </c>
      <c r="AX166" s="254" t="s">
        <v>77</v>
      </c>
      <c r="AY166" s="256" t="s">
        <v>122</v>
      </c>
    </row>
    <row r="167" spans="1:65" s="260" customFormat="1">
      <c r="B167" s="261"/>
      <c r="C167" s="292"/>
      <c r="D167" s="247" t="s">
        <v>242</v>
      </c>
      <c r="E167" s="293" t="s">
        <v>1</v>
      </c>
      <c r="F167" s="294" t="s">
        <v>244</v>
      </c>
      <c r="G167" s="292"/>
      <c r="H167" s="295">
        <v>45.9</v>
      </c>
      <c r="J167" s="292"/>
      <c r="K167" s="292"/>
      <c r="L167" s="261"/>
      <c r="M167" s="263"/>
      <c r="N167" s="264"/>
      <c r="O167" s="264"/>
      <c r="P167" s="264"/>
      <c r="Q167" s="264"/>
      <c r="R167" s="264"/>
      <c r="S167" s="264"/>
      <c r="T167" s="265"/>
      <c r="AT167" s="262" t="s">
        <v>242</v>
      </c>
      <c r="AU167" s="262" t="s">
        <v>86</v>
      </c>
      <c r="AV167" s="260" t="s">
        <v>121</v>
      </c>
      <c r="AW167" s="260" t="s">
        <v>34</v>
      </c>
      <c r="AX167" s="260" t="s">
        <v>84</v>
      </c>
      <c r="AY167" s="262" t="s">
        <v>122</v>
      </c>
    </row>
    <row r="168" spans="1:65" s="130" customFormat="1" ht="16.5" customHeight="1">
      <c r="A168" s="128"/>
      <c r="B168" s="25"/>
      <c r="C168" s="242" t="s">
        <v>190</v>
      </c>
      <c r="D168" s="242" t="s">
        <v>123</v>
      </c>
      <c r="E168" s="243" t="s">
        <v>296</v>
      </c>
      <c r="F168" s="244" t="s">
        <v>297</v>
      </c>
      <c r="G168" s="245" t="s">
        <v>269</v>
      </c>
      <c r="H168" s="246">
        <v>33</v>
      </c>
      <c r="I168" s="250">
        <v>0</v>
      </c>
      <c r="J168" s="249">
        <f>ROUND(I168*H168,2)</f>
        <v>0</v>
      </c>
      <c r="K168" s="244" t="s">
        <v>127</v>
      </c>
      <c r="L168" s="25"/>
      <c r="M168" s="192" t="s">
        <v>1</v>
      </c>
      <c r="N168" s="193" t="s">
        <v>42</v>
      </c>
      <c r="O168" s="194">
        <v>8.9999999999999993E-3</v>
      </c>
      <c r="P168" s="194">
        <f>O168*H168</f>
        <v>0.29699999999999999</v>
      </c>
      <c r="Q168" s="194">
        <v>0</v>
      </c>
      <c r="R168" s="194">
        <f>Q168*H168</f>
        <v>0</v>
      </c>
      <c r="S168" s="194">
        <v>0</v>
      </c>
      <c r="T168" s="195">
        <f>S168*H168</f>
        <v>0</v>
      </c>
      <c r="U168" s="128"/>
      <c r="V168" s="128"/>
      <c r="W168" s="128"/>
      <c r="X168" s="128"/>
      <c r="Y168" s="128"/>
      <c r="Z168" s="128"/>
      <c r="AA168" s="128"/>
      <c r="AB168" s="128"/>
      <c r="AC168" s="128"/>
      <c r="AD168" s="128"/>
      <c r="AE168" s="128"/>
      <c r="AR168" s="196" t="s">
        <v>121</v>
      </c>
      <c r="AT168" s="196" t="s">
        <v>123</v>
      </c>
      <c r="AU168" s="196" t="s">
        <v>86</v>
      </c>
      <c r="AY168" s="119" t="s">
        <v>122</v>
      </c>
      <c r="BE168" s="197">
        <f>IF(N168="základní",J168,0)</f>
        <v>0</v>
      </c>
      <c r="BF168" s="197">
        <f>IF(N168="snížená",J168,0)</f>
        <v>0</v>
      </c>
      <c r="BG168" s="197">
        <f>IF(N168="zákl. přenesená",J168,0)</f>
        <v>0</v>
      </c>
      <c r="BH168" s="197">
        <f>IF(N168="sníž. přenesená",J168,0)</f>
        <v>0</v>
      </c>
      <c r="BI168" s="197">
        <f>IF(N168="nulová",J168,0)</f>
        <v>0</v>
      </c>
      <c r="BJ168" s="119" t="s">
        <v>84</v>
      </c>
      <c r="BK168" s="197">
        <f>ROUND(I168*H168,2)</f>
        <v>0</v>
      </c>
      <c r="BL168" s="119" t="s">
        <v>121</v>
      </c>
      <c r="BM168" s="196" t="s">
        <v>298</v>
      </c>
    </row>
    <row r="169" spans="1:65" s="254" customFormat="1">
      <c r="B169" s="255"/>
      <c r="C169" s="288"/>
      <c r="D169" s="247" t="s">
        <v>242</v>
      </c>
      <c r="E169" s="289" t="s">
        <v>1</v>
      </c>
      <c r="F169" s="290" t="s">
        <v>299</v>
      </c>
      <c r="G169" s="288"/>
      <c r="H169" s="291">
        <v>7.5</v>
      </c>
      <c r="J169" s="288"/>
      <c r="K169" s="288"/>
      <c r="L169" s="255"/>
      <c r="M169" s="257"/>
      <c r="N169" s="258"/>
      <c r="O169" s="258"/>
      <c r="P169" s="258"/>
      <c r="Q169" s="258"/>
      <c r="R169" s="258"/>
      <c r="S169" s="258"/>
      <c r="T169" s="259"/>
      <c r="AT169" s="256" t="s">
        <v>242</v>
      </c>
      <c r="AU169" s="256" t="s">
        <v>86</v>
      </c>
      <c r="AV169" s="254" t="s">
        <v>86</v>
      </c>
      <c r="AW169" s="254" t="s">
        <v>34</v>
      </c>
      <c r="AX169" s="254" t="s">
        <v>77</v>
      </c>
      <c r="AY169" s="256" t="s">
        <v>122</v>
      </c>
    </row>
    <row r="170" spans="1:65" s="254" customFormat="1">
      <c r="B170" s="255"/>
      <c r="C170" s="288"/>
      <c r="D170" s="247" t="s">
        <v>242</v>
      </c>
      <c r="E170" s="289" t="s">
        <v>1</v>
      </c>
      <c r="F170" s="290" t="s">
        <v>300</v>
      </c>
      <c r="G170" s="288"/>
      <c r="H170" s="291">
        <v>25.5</v>
      </c>
      <c r="J170" s="288"/>
      <c r="K170" s="288"/>
      <c r="L170" s="255"/>
      <c r="M170" s="257"/>
      <c r="N170" s="258"/>
      <c r="O170" s="258"/>
      <c r="P170" s="258"/>
      <c r="Q170" s="258"/>
      <c r="R170" s="258"/>
      <c r="S170" s="258"/>
      <c r="T170" s="259"/>
      <c r="AT170" s="256" t="s">
        <v>242</v>
      </c>
      <c r="AU170" s="256" t="s">
        <v>86</v>
      </c>
      <c r="AV170" s="254" t="s">
        <v>86</v>
      </c>
      <c r="AW170" s="254" t="s">
        <v>34</v>
      </c>
      <c r="AX170" s="254" t="s">
        <v>77</v>
      </c>
      <c r="AY170" s="256" t="s">
        <v>122</v>
      </c>
    </row>
    <row r="171" spans="1:65" s="260" customFormat="1">
      <c r="B171" s="261"/>
      <c r="C171" s="292"/>
      <c r="D171" s="247" t="s">
        <v>242</v>
      </c>
      <c r="E171" s="293" t="s">
        <v>1</v>
      </c>
      <c r="F171" s="294" t="s">
        <v>244</v>
      </c>
      <c r="G171" s="292"/>
      <c r="H171" s="295">
        <v>33</v>
      </c>
      <c r="J171" s="292"/>
      <c r="K171" s="292"/>
      <c r="L171" s="261"/>
      <c r="M171" s="263"/>
      <c r="N171" s="264"/>
      <c r="O171" s="264"/>
      <c r="P171" s="264"/>
      <c r="Q171" s="264"/>
      <c r="R171" s="264"/>
      <c r="S171" s="264"/>
      <c r="T171" s="265"/>
      <c r="AT171" s="262" t="s">
        <v>242</v>
      </c>
      <c r="AU171" s="262" t="s">
        <v>86</v>
      </c>
      <c r="AV171" s="260" t="s">
        <v>121</v>
      </c>
      <c r="AW171" s="260" t="s">
        <v>34</v>
      </c>
      <c r="AX171" s="260" t="s">
        <v>84</v>
      </c>
      <c r="AY171" s="262" t="s">
        <v>122</v>
      </c>
    </row>
    <row r="172" spans="1:65" s="130" customFormat="1" ht="24.2" customHeight="1">
      <c r="A172" s="128"/>
      <c r="B172" s="25"/>
      <c r="C172" s="242" t="s">
        <v>195</v>
      </c>
      <c r="D172" s="242" t="s">
        <v>123</v>
      </c>
      <c r="E172" s="243" t="s">
        <v>301</v>
      </c>
      <c r="F172" s="244" t="s">
        <v>302</v>
      </c>
      <c r="G172" s="245" t="s">
        <v>269</v>
      </c>
      <c r="H172" s="246">
        <v>1.5</v>
      </c>
      <c r="I172" s="250">
        <v>0</v>
      </c>
      <c r="J172" s="249">
        <f>ROUND(I172*H172,2)</f>
        <v>0</v>
      </c>
      <c r="K172" s="244" t="s">
        <v>127</v>
      </c>
      <c r="L172" s="25"/>
      <c r="M172" s="192" t="s">
        <v>1</v>
      </c>
      <c r="N172" s="193" t="s">
        <v>42</v>
      </c>
      <c r="O172" s="194">
        <v>0.63200000000000001</v>
      </c>
      <c r="P172" s="194">
        <f>O172*H172</f>
        <v>0.94799999999999995</v>
      </c>
      <c r="Q172" s="194">
        <v>0</v>
      </c>
      <c r="R172" s="194">
        <f>Q172*H172</f>
        <v>0</v>
      </c>
      <c r="S172" s="194">
        <v>0</v>
      </c>
      <c r="T172" s="195">
        <f>S172*H172</f>
        <v>0</v>
      </c>
      <c r="U172" s="128"/>
      <c r="V172" s="128"/>
      <c r="W172" s="128"/>
      <c r="X172" s="128"/>
      <c r="Y172" s="128"/>
      <c r="Z172" s="128"/>
      <c r="AA172" s="128"/>
      <c r="AB172" s="128"/>
      <c r="AC172" s="128"/>
      <c r="AD172" s="128"/>
      <c r="AE172" s="128"/>
      <c r="AR172" s="196" t="s">
        <v>121</v>
      </c>
      <c r="AT172" s="196" t="s">
        <v>123</v>
      </c>
      <c r="AU172" s="196" t="s">
        <v>86</v>
      </c>
      <c r="AY172" s="119" t="s">
        <v>122</v>
      </c>
      <c r="BE172" s="197">
        <f>IF(N172="základní",J172,0)</f>
        <v>0</v>
      </c>
      <c r="BF172" s="197">
        <f>IF(N172="snížená",J172,0)</f>
        <v>0</v>
      </c>
      <c r="BG172" s="197">
        <f>IF(N172="zákl. přenesená",J172,0)</f>
        <v>0</v>
      </c>
      <c r="BH172" s="197">
        <f>IF(N172="sníž. přenesená",J172,0)</f>
        <v>0</v>
      </c>
      <c r="BI172" s="197">
        <f>IF(N172="nulová",J172,0)</f>
        <v>0</v>
      </c>
      <c r="BJ172" s="119" t="s">
        <v>84</v>
      </c>
      <c r="BK172" s="197">
        <f>ROUND(I172*H172,2)</f>
        <v>0</v>
      </c>
      <c r="BL172" s="119" t="s">
        <v>121</v>
      </c>
      <c r="BM172" s="196" t="s">
        <v>303</v>
      </c>
    </row>
    <row r="173" spans="1:65" s="254" customFormat="1">
      <c r="B173" s="255"/>
      <c r="C173" s="288"/>
      <c r="D173" s="247" t="s">
        <v>242</v>
      </c>
      <c r="E173" s="289" t="s">
        <v>1</v>
      </c>
      <c r="F173" s="290" t="s">
        <v>304</v>
      </c>
      <c r="G173" s="288"/>
      <c r="H173" s="291">
        <v>1.5</v>
      </c>
      <c r="J173" s="288"/>
      <c r="K173" s="288"/>
      <c r="L173" s="255"/>
      <c r="M173" s="257"/>
      <c r="N173" s="258"/>
      <c r="O173" s="258"/>
      <c r="P173" s="258"/>
      <c r="Q173" s="258"/>
      <c r="R173" s="258"/>
      <c r="S173" s="258"/>
      <c r="T173" s="259"/>
      <c r="AT173" s="256" t="s">
        <v>242</v>
      </c>
      <c r="AU173" s="256" t="s">
        <v>86</v>
      </c>
      <c r="AV173" s="254" t="s">
        <v>86</v>
      </c>
      <c r="AW173" s="254" t="s">
        <v>34</v>
      </c>
      <c r="AX173" s="254" t="s">
        <v>77</v>
      </c>
      <c r="AY173" s="256" t="s">
        <v>122</v>
      </c>
    </row>
    <row r="174" spans="1:65" s="260" customFormat="1">
      <c r="B174" s="261"/>
      <c r="C174" s="292"/>
      <c r="D174" s="247" t="s">
        <v>242</v>
      </c>
      <c r="E174" s="293" t="s">
        <v>1</v>
      </c>
      <c r="F174" s="294" t="s">
        <v>244</v>
      </c>
      <c r="G174" s="292"/>
      <c r="H174" s="295">
        <v>1.5</v>
      </c>
      <c r="J174" s="292"/>
      <c r="K174" s="292"/>
      <c r="L174" s="261"/>
      <c r="M174" s="263"/>
      <c r="N174" s="264"/>
      <c r="O174" s="264"/>
      <c r="P174" s="264"/>
      <c r="Q174" s="264"/>
      <c r="R174" s="264"/>
      <c r="S174" s="264"/>
      <c r="T174" s="265"/>
      <c r="AT174" s="262" t="s">
        <v>242</v>
      </c>
      <c r="AU174" s="262" t="s">
        <v>86</v>
      </c>
      <c r="AV174" s="260" t="s">
        <v>121</v>
      </c>
      <c r="AW174" s="260" t="s">
        <v>34</v>
      </c>
      <c r="AX174" s="260" t="s">
        <v>84</v>
      </c>
      <c r="AY174" s="262" t="s">
        <v>122</v>
      </c>
    </row>
    <row r="175" spans="1:65" s="130" customFormat="1" ht="24.2" customHeight="1">
      <c r="A175" s="128"/>
      <c r="B175" s="25"/>
      <c r="C175" s="242" t="s">
        <v>200</v>
      </c>
      <c r="D175" s="242" t="s">
        <v>123</v>
      </c>
      <c r="E175" s="243" t="s">
        <v>305</v>
      </c>
      <c r="F175" s="244" t="s">
        <v>306</v>
      </c>
      <c r="G175" s="245" t="s">
        <v>234</v>
      </c>
      <c r="H175" s="246">
        <v>70</v>
      </c>
      <c r="I175" s="250">
        <v>0</v>
      </c>
      <c r="J175" s="249">
        <f>ROUND(I175*H175,2)</f>
        <v>0</v>
      </c>
      <c r="K175" s="244" t="s">
        <v>127</v>
      </c>
      <c r="L175" s="25"/>
      <c r="M175" s="192" t="s">
        <v>1</v>
      </c>
      <c r="N175" s="193" t="s">
        <v>42</v>
      </c>
      <c r="O175" s="194">
        <v>1.2E-2</v>
      </c>
      <c r="P175" s="194">
        <f>O175*H175</f>
        <v>0.84</v>
      </c>
      <c r="Q175" s="194">
        <v>0</v>
      </c>
      <c r="R175" s="194">
        <f>Q175*H175</f>
        <v>0</v>
      </c>
      <c r="S175" s="194">
        <v>0</v>
      </c>
      <c r="T175" s="195">
        <f>S175*H175</f>
        <v>0</v>
      </c>
      <c r="U175" s="128"/>
      <c r="V175" s="128"/>
      <c r="W175" s="128"/>
      <c r="X175" s="128"/>
      <c r="Y175" s="128"/>
      <c r="Z175" s="128"/>
      <c r="AA175" s="128"/>
      <c r="AB175" s="128"/>
      <c r="AC175" s="128"/>
      <c r="AD175" s="128"/>
      <c r="AE175" s="128"/>
      <c r="AR175" s="196" t="s">
        <v>121</v>
      </c>
      <c r="AT175" s="196" t="s">
        <v>123</v>
      </c>
      <c r="AU175" s="196" t="s">
        <v>86</v>
      </c>
      <c r="AY175" s="119" t="s">
        <v>122</v>
      </c>
      <c r="BE175" s="197">
        <f>IF(N175="základní",J175,0)</f>
        <v>0</v>
      </c>
      <c r="BF175" s="197">
        <f>IF(N175="snížená",J175,0)</f>
        <v>0</v>
      </c>
      <c r="BG175" s="197">
        <f>IF(N175="zákl. přenesená",J175,0)</f>
        <v>0</v>
      </c>
      <c r="BH175" s="197">
        <f>IF(N175="sníž. přenesená",J175,0)</f>
        <v>0</v>
      </c>
      <c r="BI175" s="197">
        <f>IF(N175="nulová",J175,0)</f>
        <v>0</v>
      </c>
      <c r="BJ175" s="119" t="s">
        <v>84</v>
      </c>
      <c r="BK175" s="197">
        <f>ROUND(I175*H175,2)</f>
        <v>0</v>
      </c>
      <c r="BL175" s="119" t="s">
        <v>121</v>
      </c>
      <c r="BM175" s="196" t="s">
        <v>307</v>
      </c>
    </row>
    <row r="176" spans="1:65" s="254" customFormat="1">
      <c r="B176" s="255"/>
      <c r="C176" s="288"/>
      <c r="D176" s="247" t="s">
        <v>242</v>
      </c>
      <c r="E176" s="289" t="s">
        <v>1</v>
      </c>
      <c r="F176" s="290" t="s">
        <v>308</v>
      </c>
      <c r="G176" s="288"/>
      <c r="H176" s="291">
        <v>70</v>
      </c>
      <c r="J176" s="288"/>
      <c r="K176" s="288"/>
      <c r="L176" s="255"/>
      <c r="M176" s="257"/>
      <c r="N176" s="258"/>
      <c r="O176" s="258"/>
      <c r="P176" s="258"/>
      <c r="Q176" s="258"/>
      <c r="R176" s="258"/>
      <c r="S176" s="258"/>
      <c r="T176" s="259"/>
      <c r="AT176" s="256" t="s">
        <v>242</v>
      </c>
      <c r="AU176" s="256" t="s">
        <v>86</v>
      </c>
      <c r="AV176" s="254" t="s">
        <v>86</v>
      </c>
      <c r="AW176" s="254" t="s">
        <v>34</v>
      </c>
      <c r="AX176" s="254" t="s">
        <v>77</v>
      </c>
      <c r="AY176" s="256" t="s">
        <v>122</v>
      </c>
    </row>
    <row r="177" spans="1:65" s="260" customFormat="1">
      <c r="B177" s="261"/>
      <c r="C177" s="292"/>
      <c r="D177" s="247" t="s">
        <v>242</v>
      </c>
      <c r="E177" s="293" t="s">
        <v>1</v>
      </c>
      <c r="F177" s="294" t="s">
        <v>244</v>
      </c>
      <c r="G177" s="292"/>
      <c r="H177" s="295">
        <v>70</v>
      </c>
      <c r="J177" s="292"/>
      <c r="K177" s="292"/>
      <c r="L177" s="261"/>
      <c r="M177" s="263"/>
      <c r="N177" s="264"/>
      <c r="O177" s="264"/>
      <c r="P177" s="264"/>
      <c r="Q177" s="264"/>
      <c r="R177" s="264"/>
      <c r="S177" s="264"/>
      <c r="T177" s="265"/>
      <c r="AT177" s="262" t="s">
        <v>242</v>
      </c>
      <c r="AU177" s="262" t="s">
        <v>86</v>
      </c>
      <c r="AV177" s="260" t="s">
        <v>121</v>
      </c>
      <c r="AW177" s="260" t="s">
        <v>34</v>
      </c>
      <c r="AX177" s="260" t="s">
        <v>84</v>
      </c>
      <c r="AY177" s="262" t="s">
        <v>122</v>
      </c>
    </row>
    <row r="178" spans="1:65" s="130" customFormat="1" ht="16.5" customHeight="1">
      <c r="A178" s="128"/>
      <c r="B178" s="25"/>
      <c r="C178" s="299" t="s">
        <v>205</v>
      </c>
      <c r="D178" s="299" t="s">
        <v>309</v>
      </c>
      <c r="E178" s="300" t="s">
        <v>310</v>
      </c>
      <c r="F178" s="301" t="s">
        <v>311</v>
      </c>
      <c r="G178" s="302" t="s">
        <v>312</v>
      </c>
      <c r="H178" s="303">
        <v>2.4500000000000002</v>
      </c>
      <c r="I178" s="281">
        <v>0</v>
      </c>
      <c r="J178" s="308">
        <f>ROUND(I178*H178,2)</f>
        <v>0</v>
      </c>
      <c r="K178" s="301" t="s">
        <v>127</v>
      </c>
      <c r="L178" s="272"/>
      <c r="M178" s="273" t="s">
        <v>1</v>
      </c>
      <c r="N178" s="274" t="s">
        <v>42</v>
      </c>
      <c r="O178" s="194">
        <v>0</v>
      </c>
      <c r="P178" s="194">
        <f>O178*H178</f>
        <v>0</v>
      </c>
      <c r="Q178" s="194">
        <v>1E-3</v>
      </c>
      <c r="R178" s="194">
        <f>Q178*H178</f>
        <v>2.4499999999999999E-3</v>
      </c>
      <c r="S178" s="194">
        <v>0</v>
      </c>
      <c r="T178" s="195">
        <f>S178*H178</f>
        <v>0</v>
      </c>
      <c r="U178" s="128"/>
      <c r="V178" s="128"/>
      <c r="W178" s="128"/>
      <c r="X178" s="128"/>
      <c r="Y178" s="128"/>
      <c r="Z178" s="128"/>
      <c r="AA178" s="128"/>
      <c r="AB178" s="128"/>
      <c r="AC178" s="128"/>
      <c r="AD178" s="128"/>
      <c r="AE178" s="128"/>
      <c r="AR178" s="196" t="s">
        <v>159</v>
      </c>
      <c r="AT178" s="196" t="s">
        <v>309</v>
      </c>
      <c r="AU178" s="196" t="s">
        <v>86</v>
      </c>
      <c r="AY178" s="119" t="s">
        <v>122</v>
      </c>
      <c r="BE178" s="197">
        <f>IF(N178="základní",J178,0)</f>
        <v>0</v>
      </c>
      <c r="BF178" s="197">
        <f>IF(N178="snížená",J178,0)</f>
        <v>0</v>
      </c>
      <c r="BG178" s="197">
        <f>IF(N178="zákl. přenesená",J178,0)</f>
        <v>0</v>
      </c>
      <c r="BH178" s="197">
        <f>IF(N178="sníž. přenesená",J178,0)</f>
        <v>0</v>
      </c>
      <c r="BI178" s="197">
        <f>IF(N178="nulová",J178,0)</f>
        <v>0</v>
      </c>
      <c r="BJ178" s="119" t="s">
        <v>84</v>
      </c>
      <c r="BK178" s="197">
        <f>ROUND(I178*H178,2)</f>
        <v>0</v>
      </c>
      <c r="BL178" s="119" t="s">
        <v>121</v>
      </c>
      <c r="BM178" s="196" t="s">
        <v>313</v>
      </c>
    </row>
    <row r="179" spans="1:65" s="254" customFormat="1">
      <c r="B179" s="255"/>
      <c r="C179" s="288"/>
      <c r="D179" s="247" t="s">
        <v>242</v>
      </c>
      <c r="E179" s="289" t="s">
        <v>1</v>
      </c>
      <c r="F179" s="290" t="s">
        <v>314</v>
      </c>
      <c r="G179" s="288"/>
      <c r="H179" s="291">
        <v>2.4500000000000002</v>
      </c>
      <c r="J179" s="288"/>
      <c r="K179" s="288"/>
      <c r="L179" s="255"/>
      <c r="M179" s="257"/>
      <c r="N179" s="258"/>
      <c r="O179" s="258"/>
      <c r="P179" s="258"/>
      <c r="Q179" s="258"/>
      <c r="R179" s="258"/>
      <c r="S179" s="258"/>
      <c r="T179" s="259"/>
      <c r="AT179" s="256" t="s">
        <v>242</v>
      </c>
      <c r="AU179" s="256" t="s">
        <v>86</v>
      </c>
      <c r="AV179" s="254" t="s">
        <v>86</v>
      </c>
      <c r="AW179" s="254" t="s">
        <v>34</v>
      </c>
      <c r="AX179" s="254" t="s">
        <v>77</v>
      </c>
      <c r="AY179" s="256" t="s">
        <v>122</v>
      </c>
    </row>
    <row r="180" spans="1:65" s="260" customFormat="1">
      <c r="B180" s="261"/>
      <c r="C180" s="292"/>
      <c r="D180" s="247" t="s">
        <v>242</v>
      </c>
      <c r="E180" s="293" t="s">
        <v>1</v>
      </c>
      <c r="F180" s="294" t="s">
        <v>244</v>
      </c>
      <c r="G180" s="292"/>
      <c r="H180" s="295">
        <v>2.4500000000000002</v>
      </c>
      <c r="J180" s="292"/>
      <c r="K180" s="292"/>
      <c r="L180" s="261"/>
      <c r="M180" s="263"/>
      <c r="N180" s="264"/>
      <c r="O180" s="264"/>
      <c r="P180" s="264"/>
      <c r="Q180" s="264"/>
      <c r="R180" s="264"/>
      <c r="S180" s="264"/>
      <c r="T180" s="265"/>
      <c r="AT180" s="262" t="s">
        <v>242</v>
      </c>
      <c r="AU180" s="262" t="s">
        <v>86</v>
      </c>
      <c r="AV180" s="260" t="s">
        <v>121</v>
      </c>
      <c r="AW180" s="260" t="s">
        <v>34</v>
      </c>
      <c r="AX180" s="260" t="s">
        <v>84</v>
      </c>
      <c r="AY180" s="262" t="s">
        <v>122</v>
      </c>
    </row>
    <row r="181" spans="1:65" s="130" customFormat="1" ht="24.2" customHeight="1">
      <c r="A181" s="128"/>
      <c r="B181" s="25"/>
      <c r="C181" s="242" t="s">
        <v>210</v>
      </c>
      <c r="D181" s="242" t="s">
        <v>123</v>
      </c>
      <c r="E181" s="243" t="s">
        <v>315</v>
      </c>
      <c r="F181" s="244" t="s">
        <v>316</v>
      </c>
      <c r="G181" s="245" t="s">
        <v>234</v>
      </c>
      <c r="H181" s="246">
        <v>107.2</v>
      </c>
      <c r="I181" s="250">
        <v>0</v>
      </c>
      <c r="J181" s="249">
        <f>ROUND(I181*H181,2)</f>
        <v>0</v>
      </c>
      <c r="K181" s="244" t="s">
        <v>127</v>
      </c>
      <c r="L181" s="25"/>
      <c r="M181" s="192" t="s">
        <v>1</v>
      </c>
      <c r="N181" s="193" t="s">
        <v>42</v>
      </c>
      <c r="O181" s="194">
        <v>0.16400000000000001</v>
      </c>
      <c r="P181" s="194">
        <f>O181*H181</f>
        <v>17.5808</v>
      </c>
      <c r="Q181" s="194">
        <v>0</v>
      </c>
      <c r="R181" s="194">
        <f>Q181*H181</f>
        <v>0</v>
      </c>
      <c r="S181" s="194">
        <v>0</v>
      </c>
      <c r="T181" s="195">
        <f>S181*H181</f>
        <v>0</v>
      </c>
      <c r="U181" s="128"/>
      <c r="V181" s="128"/>
      <c r="W181" s="128"/>
      <c r="X181" s="128"/>
      <c r="Y181" s="128"/>
      <c r="Z181" s="128"/>
      <c r="AA181" s="128"/>
      <c r="AB181" s="128"/>
      <c r="AC181" s="128"/>
      <c r="AD181" s="128"/>
      <c r="AE181" s="128"/>
      <c r="AR181" s="196" t="s">
        <v>121</v>
      </c>
      <c r="AT181" s="196" t="s">
        <v>123</v>
      </c>
      <c r="AU181" s="196" t="s">
        <v>86</v>
      </c>
      <c r="AY181" s="119" t="s">
        <v>122</v>
      </c>
      <c r="BE181" s="197">
        <f>IF(N181="základní",J181,0)</f>
        <v>0</v>
      </c>
      <c r="BF181" s="197">
        <f>IF(N181="snížená",J181,0)</f>
        <v>0</v>
      </c>
      <c r="BG181" s="197">
        <f>IF(N181="zákl. přenesená",J181,0)</f>
        <v>0</v>
      </c>
      <c r="BH181" s="197">
        <f>IF(N181="sníž. přenesená",J181,0)</f>
        <v>0</v>
      </c>
      <c r="BI181" s="197">
        <f>IF(N181="nulová",J181,0)</f>
        <v>0</v>
      </c>
      <c r="BJ181" s="119" t="s">
        <v>84</v>
      </c>
      <c r="BK181" s="197">
        <f>ROUND(I181*H181,2)</f>
        <v>0</v>
      </c>
      <c r="BL181" s="119" t="s">
        <v>121</v>
      </c>
      <c r="BM181" s="196" t="s">
        <v>317</v>
      </c>
    </row>
    <row r="182" spans="1:65" s="254" customFormat="1" ht="22.5">
      <c r="B182" s="255"/>
      <c r="C182" s="288"/>
      <c r="D182" s="247" t="s">
        <v>242</v>
      </c>
      <c r="E182" s="289" t="s">
        <v>1</v>
      </c>
      <c r="F182" s="290" t="s">
        <v>318</v>
      </c>
      <c r="G182" s="288"/>
      <c r="H182" s="291">
        <v>61.2</v>
      </c>
      <c r="J182" s="288"/>
      <c r="K182" s="288"/>
      <c r="L182" s="255"/>
      <c r="M182" s="257"/>
      <c r="N182" s="258"/>
      <c r="O182" s="258"/>
      <c r="P182" s="258"/>
      <c r="Q182" s="258"/>
      <c r="R182" s="258"/>
      <c r="S182" s="258"/>
      <c r="T182" s="259"/>
      <c r="AT182" s="256" t="s">
        <v>242</v>
      </c>
      <c r="AU182" s="256" t="s">
        <v>86</v>
      </c>
      <c r="AV182" s="254" t="s">
        <v>86</v>
      </c>
      <c r="AW182" s="254" t="s">
        <v>34</v>
      </c>
      <c r="AX182" s="254" t="s">
        <v>77</v>
      </c>
      <c r="AY182" s="256" t="s">
        <v>122</v>
      </c>
    </row>
    <row r="183" spans="1:65" s="254" customFormat="1" ht="22.5">
      <c r="B183" s="255"/>
      <c r="C183" s="288"/>
      <c r="D183" s="247" t="s">
        <v>242</v>
      </c>
      <c r="E183" s="289" t="s">
        <v>1</v>
      </c>
      <c r="F183" s="290" t="s">
        <v>319</v>
      </c>
      <c r="G183" s="288"/>
      <c r="H183" s="291">
        <v>46</v>
      </c>
      <c r="J183" s="288"/>
      <c r="K183" s="288"/>
      <c r="L183" s="255"/>
      <c r="M183" s="257"/>
      <c r="N183" s="258"/>
      <c r="O183" s="258"/>
      <c r="P183" s="258"/>
      <c r="Q183" s="258"/>
      <c r="R183" s="258"/>
      <c r="S183" s="258"/>
      <c r="T183" s="259"/>
      <c r="AT183" s="256" t="s">
        <v>242</v>
      </c>
      <c r="AU183" s="256" t="s">
        <v>86</v>
      </c>
      <c r="AV183" s="254" t="s">
        <v>86</v>
      </c>
      <c r="AW183" s="254" t="s">
        <v>34</v>
      </c>
      <c r="AX183" s="254" t="s">
        <v>77</v>
      </c>
      <c r="AY183" s="256" t="s">
        <v>122</v>
      </c>
    </row>
    <row r="184" spans="1:65" s="260" customFormat="1">
      <c r="B184" s="261"/>
      <c r="C184" s="292"/>
      <c r="D184" s="247" t="s">
        <v>242</v>
      </c>
      <c r="E184" s="293" t="s">
        <v>1</v>
      </c>
      <c r="F184" s="294" t="s">
        <v>244</v>
      </c>
      <c r="G184" s="292"/>
      <c r="H184" s="295">
        <v>107.2</v>
      </c>
      <c r="J184" s="292"/>
      <c r="K184" s="292"/>
      <c r="L184" s="261"/>
      <c r="M184" s="263"/>
      <c r="N184" s="264"/>
      <c r="O184" s="264"/>
      <c r="P184" s="264"/>
      <c r="Q184" s="264"/>
      <c r="R184" s="264"/>
      <c r="S184" s="264"/>
      <c r="T184" s="265"/>
      <c r="AT184" s="262" t="s">
        <v>242</v>
      </c>
      <c r="AU184" s="262" t="s">
        <v>86</v>
      </c>
      <c r="AV184" s="260" t="s">
        <v>121</v>
      </c>
      <c r="AW184" s="260" t="s">
        <v>34</v>
      </c>
      <c r="AX184" s="260" t="s">
        <v>84</v>
      </c>
      <c r="AY184" s="262" t="s">
        <v>122</v>
      </c>
    </row>
    <row r="185" spans="1:65" s="130" customFormat="1" ht="24.2" customHeight="1">
      <c r="A185" s="128"/>
      <c r="B185" s="25"/>
      <c r="C185" s="242" t="s">
        <v>217</v>
      </c>
      <c r="D185" s="242" t="s">
        <v>123</v>
      </c>
      <c r="E185" s="243" t="s">
        <v>320</v>
      </c>
      <c r="F185" s="244" t="s">
        <v>321</v>
      </c>
      <c r="G185" s="245" t="s">
        <v>234</v>
      </c>
      <c r="H185" s="246">
        <v>70</v>
      </c>
      <c r="I185" s="250">
        <v>0</v>
      </c>
      <c r="J185" s="249">
        <f>ROUND(I185*H185,2)</f>
        <v>0</v>
      </c>
      <c r="K185" s="244" t="s">
        <v>127</v>
      </c>
      <c r="L185" s="25"/>
      <c r="M185" s="192" t="s">
        <v>1</v>
      </c>
      <c r="N185" s="193" t="s">
        <v>42</v>
      </c>
      <c r="O185" s="194">
        <v>0.156</v>
      </c>
      <c r="P185" s="194">
        <f>O185*H185</f>
        <v>10.92</v>
      </c>
      <c r="Q185" s="194">
        <v>0</v>
      </c>
      <c r="R185" s="194">
        <f>Q185*H185</f>
        <v>0</v>
      </c>
      <c r="S185" s="194">
        <v>0</v>
      </c>
      <c r="T185" s="195">
        <f>S185*H185</f>
        <v>0</v>
      </c>
      <c r="U185" s="128"/>
      <c r="V185" s="128"/>
      <c r="W185" s="128"/>
      <c r="X185" s="128"/>
      <c r="Y185" s="128"/>
      <c r="Z185" s="128"/>
      <c r="AA185" s="128"/>
      <c r="AB185" s="128"/>
      <c r="AC185" s="128"/>
      <c r="AD185" s="128"/>
      <c r="AE185" s="128"/>
      <c r="AR185" s="196" t="s">
        <v>121</v>
      </c>
      <c r="AT185" s="196" t="s">
        <v>123</v>
      </c>
      <c r="AU185" s="196" t="s">
        <v>86</v>
      </c>
      <c r="AY185" s="119" t="s">
        <v>122</v>
      </c>
      <c r="BE185" s="197">
        <f>IF(N185="základní",J185,0)</f>
        <v>0</v>
      </c>
      <c r="BF185" s="197">
        <f>IF(N185="snížená",J185,0)</f>
        <v>0</v>
      </c>
      <c r="BG185" s="197">
        <f>IF(N185="zákl. přenesená",J185,0)</f>
        <v>0</v>
      </c>
      <c r="BH185" s="197">
        <f>IF(N185="sníž. přenesená",J185,0)</f>
        <v>0</v>
      </c>
      <c r="BI185" s="197">
        <f>IF(N185="nulová",J185,0)</f>
        <v>0</v>
      </c>
      <c r="BJ185" s="119" t="s">
        <v>84</v>
      </c>
      <c r="BK185" s="197">
        <f>ROUND(I185*H185,2)</f>
        <v>0</v>
      </c>
      <c r="BL185" s="119" t="s">
        <v>121</v>
      </c>
      <c r="BM185" s="196" t="s">
        <v>322</v>
      </c>
    </row>
    <row r="186" spans="1:65" s="254" customFormat="1" ht="22.5">
      <c r="B186" s="255"/>
      <c r="C186" s="288"/>
      <c r="D186" s="247" t="s">
        <v>242</v>
      </c>
      <c r="E186" s="289" t="s">
        <v>1</v>
      </c>
      <c r="F186" s="290" t="s">
        <v>323</v>
      </c>
      <c r="G186" s="288"/>
      <c r="H186" s="291">
        <v>70</v>
      </c>
      <c r="J186" s="288"/>
      <c r="K186" s="288"/>
      <c r="L186" s="255"/>
      <c r="M186" s="257"/>
      <c r="N186" s="258"/>
      <c r="O186" s="258"/>
      <c r="P186" s="258"/>
      <c r="Q186" s="258"/>
      <c r="R186" s="258"/>
      <c r="S186" s="258"/>
      <c r="T186" s="259"/>
      <c r="AT186" s="256" t="s">
        <v>242</v>
      </c>
      <c r="AU186" s="256" t="s">
        <v>86</v>
      </c>
      <c r="AV186" s="254" t="s">
        <v>86</v>
      </c>
      <c r="AW186" s="254" t="s">
        <v>34</v>
      </c>
      <c r="AX186" s="254" t="s">
        <v>77</v>
      </c>
      <c r="AY186" s="256" t="s">
        <v>122</v>
      </c>
    </row>
    <row r="187" spans="1:65" s="260" customFormat="1">
      <c r="B187" s="261"/>
      <c r="C187" s="292"/>
      <c r="D187" s="247" t="s">
        <v>242</v>
      </c>
      <c r="E187" s="293" t="s">
        <v>1</v>
      </c>
      <c r="F187" s="294" t="s">
        <v>244</v>
      </c>
      <c r="G187" s="292"/>
      <c r="H187" s="295">
        <v>70</v>
      </c>
      <c r="J187" s="292"/>
      <c r="K187" s="292"/>
      <c r="L187" s="261"/>
      <c r="M187" s="263"/>
      <c r="N187" s="264"/>
      <c r="O187" s="264"/>
      <c r="P187" s="264"/>
      <c r="Q187" s="264"/>
      <c r="R187" s="264"/>
      <c r="S187" s="264"/>
      <c r="T187" s="265"/>
      <c r="AT187" s="262" t="s">
        <v>242</v>
      </c>
      <c r="AU187" s="262" t="s">
        <v>86</v>
      </c>
      <c r="AV187" s="260" t="s">
        <v>121</v>
      </c>
      <c r="AW187" s="260" t="s">
        <v>34</v>
      </c>
      <c r="AX187" s="260" t="s">
        <v>84</v>
      </c>
      <c r="AY187" s="262" t="s">
        <v>122</v>
      </c>
    </row>
    <row r="188" spans="1:65" s="130" customFormat="1" ht="16.5" customHeight="1">
      <c r="A188" s="128"/>
      <c r="B188" s="25"/>
      <c r="C188" s="299" t="s">
        <v>7</v>
      </c>
      <c r="D188" s="299" t="s">
        <v>309</v>
      </c>
      <c r="E188" s="300" t="s">
        <v>324</v>
      </c>
      <c r="F188" s="301" t="s">
        <v>325</v>
      </c>
      <c r="G188" s="302" t="s">
        <v>293</v>
      </c>
      <c r="H188" s="303">
        <v>8.4499999999999993</v>
      </c>
      <c r="I188" s="281">
        <v>0</v>
      </c>
      <c r="J188" s="308">
        <f>ROUND(I188*H188,2)</f>
        <v>0</v>
      </c>
      <c r="K188" s="301" t="s">
        <v>127</v>
      </c>
      <c r="L188" s="272"/>
      <c r="M188" s="273" t="s">
        <v>1</v>
      </c>
      <c r="N188" s="274" t="s">
        <v>42</v>
      </c>
      <c r="O188" s="194">
        <v>0</v>
      </c>
      <c r="P188" s="194">
        <f>O188*H188</f>
        <v>0</v>
      </c>
      <c r="Q188" s="194">
        <v>1</v>
      </c>
      <c r="R188" s="194">
        <f>Q188*H188</f>
        <v>8.4499999999999993</v>
      </c>
      <c r="S188" s="194">
        <v>0</v>
      </c>
      <c r="T188" s="195">
        <f>S188*H188</f>
        <v>0</v>
      </c>
      <c r="U188" s="128"/>
      <c r="V188" s="128"/>
      <c r="W188" s="128"/>
      <c r="X188" s="128"/>
      <c r="Y188" s="128"/>
      <c r="Z188" s="128"/>
      <c r="AA188" s="128"/>
      <c r="AB188" s="128"/>
      <c r="AC188" s="128"/>
      <c r="AD188" s="128"/>
      <c r="AE188" s="128"/>
      <c r="AR188" s="196" t="s">
        <v>159</v>
      </c>
      <c r="AT188" s="196" t="s">
        <v>309</v>
      </c>
      <c r="AU188" s="196" t="s">
        <v>86</v>
      </c>
      <c r="AY188" s="119" t="s">
        <v>122</v>
      </c>
      <c r="BE188" s="197">
        <f>IF(N188="základní",J188,0)</f>
        <v>0</v>
      </c>
      <c r="BF188" s="197">
        <f>IF(N188="snížená",J188,0)</f>
        <v>0</v>
      </c>
      <c r="BG188" s="197">
        <f>IF(N188="zákl. přenesená",J188,0)</f>
        <v>0</v>
      </c>
      <c r="BH188" s="197">
        <f>IF(N188="sníž. přenesená",J188,0)</f>
        <v>0</v>
      </c>
      <c r="BI188" s="197">
        <f>IF(N188="nulová",J188,0)</f>
        <v>0</v>
      </c>
      <c r="BJ188" s="119" t="s">
        <v>84</v>
      </c>
      <c r="BK188" s="197">
        <f>ROUND(I188*H188,2)</f>
        <v>0</v>
      </c>
      <c r="BL188" s="119" t="s">
        <v>121</v>
      </c>
      <c r="BM188" s="196" t="s">
        <v>326</v>
      </c>
    </row>
    <row r="189" spans="1:65" s="266" customFormat="1">
      <c r="B189" s="267"/>
      <c r="C189" s="296"/>
      <c r="D189" s="247" t="s">
        <v>242</v>
      </c>
      <c r="E189" s="297" t="s">
        <v>1</v>
      </c>
      <c r="F189" s="298" t="s">
        <v>327</v>
      </c>
      <c r="G189" s="296"/>
      <c r="H189" s="297" t="s">
        <v>1</v>
      </c>
      <c r="J189" s="296"/>
      <c r="K189" s="296"/>
      <c r="L189" s="267"/>
      <c r="M189" s="269"/>
      <c r="N189" s="270"/>
      <c r="O189" s="270"/>
      <c r="P189" s="270"/>
      <c r="Q189" s="270"/>
      <c r="R189" s="270"/>
      <c r="S189" s="270"/>
      <c r="T189" s="271"/>
      <c r="AT189" s="268" t="s">
        <v>242</v>
      </c>
      <c r="AU189" s="268" t="s">
        <v>86</v>
      </c>
      <c r="AV189" s="266" t="s">
        <v>84</v>
      </c>
      <c r="AW189" s="266" t="s">
        <v>34</v>
      </c>
      <c r="AX189" s="266" t="s">
        <v>77</v>
      </c>
      <c r="AY189" s="268" t="s">
        <v>122</v>
      </c>
    </row>
    <row r="190" spans="1:65" s="266" customFormat="1">
      <c r="B190" s="267"/>
      <c r="C190" s="296"/>
      <c r="D190" s="247" t="s">
        <v>242</v>
      </c>
      <c r="E190" s="297" t="s">
        <v>1</v>
      </c>
      <c r="F190" s="298" t="s">
        <v>328</v>
      </c>
      <c r="G190" s="296"/>
      <c r="H190" s="297" t="s">
        <v>1</v>
      </c>
      <c r="J190" s="296"/>
      <c r="K190" s="296"/>
      <c r="L190" s="267"/>
      <c r="M190" s="269"/>
      <c r="N190" s="270"/>
      <c r="O190" s="270"/>
      <c r="P190" s="270"/>
      <c r="Q190" s="270"/>
      <c r="R190" s="270"/>
      <c r="S190" s="270"/>
      <c r="T190" s="271"/>
      <c r="AT190" s="268" t="s">
        <v>242</v>
      </c>
      <c r="AU190" s="268" t="s">
        <v>86</v>
      </c>
      <c r="AV190" s="266" t="s">
        <v>84</v>
      </c>
      <c r="AW190" s="266" t="s">
        <v>34</v>
      </c>
      <c r="AX190" s="266" t="s">
        <v>77</v>
      </c>
      <c r="AY190" s="268" t="s">
        <v>122</v>
      </c>
    </row>
    <row r="191" spans="1:65" s="266" customFormat="1">
      <c r="B191" s="267"/>
      <c r="C191" s="296"/>
      <c r="D191" s="247" t="s">
        <v>242</v>
      </c>
      <c r="E191" s="297" t="s">
        <v>1</v>
      </c>
      <c r="F191" s="298" t="s">
        <v>329</v>
      </c>
      <c r="G191" s="296"/>
      <c r="H191" s="297" t="s">
        <v>1</v>
      </c>
      <c r="J191" s="296"/>
      <c r="K191" s="296"/>
      <c r="L191" s="267"/>
      <c r="M191" s="269"/>
      <c r="N191" s="270"/>
      <c r="O191" s="270"/>
      <c r="P191" s="270"/>
      <c r="Q191" s="270"/>
      <c r="R191" s="270"/>
      <c r="S191" s="270"/>
      <c r="T191" s="271"/>
      <c r="AT191" s="268" t="s">
        <v>242</v>
      </c>
      <c r="AU191" s="268" t="s">
        <v>86</v>
      </c>
      <c r="AV191" s="266" t="s">
        <v>84</v>
      </c>
      <c r="AW191" s="266" t="s">
        <v>34</v>
      </c>
      <c r="AX191" s="266" t="s">
        <v>77</v>
      </c>
      <c r="AY191" s="268" t="s">
        <v>122</v>
      </c>
    </row>
    <row r="192" spans="1:65" s="254" customFormat="1">
      <c r="B192" s="255"/>
      <c r="C192" s="288"/>
      <c r="D192" s="247" t="s">
        <v>242</v>
      </c>
      <c r="E192" s="289" t="s">
        <v>1</v>
      </c>
      <c r="F192" s="290" t="s">
        <v>330</v>
      </c>
      <c r="G192" s="288"/>
      <c r="H192" s="291">
        <v>8.4499999999999993</v>
      </c>
      <c r="J192" s="288"/>
      <c r="K192" s="288"/>
      <c r="L192" s="255"/>
      <c r="M192" s="257"/>
      <c r="N192" s="258"/>
      <c r="O192" s="258"/>
      <c r="P192" s="258"/>
      <c r="Q192" s="258"/>
      <c r="R192" s="258"/>
      <c r="S192" s="258"/>
      <c r="T192" s="259"/>
      <c r="AT192" s="256" t="s">
        <v>242</v>
      </c>
      <c r="AU192" s="256" t="s">
        <v>86</v>
      </c>
      <c r="AV192" s="254" t="s">
        <v>86</v>
      </c>
      <c r="AW192" s="254" t="s">
        <v>34</v>
      </c>
      <c r="AX192" s="254" t="s">
        <v>77</v>
      </c>
      <c r="AY192" s="256" t="s">
        <v>122</v>
      </c>
    </row>
    <row r="193" spans="1:65" s="260" customFormat="1">
      <c r="B193" s="261"/>
      <c r="C193" s="292"/>
      <c r="D193" s="247" t="s">
        <v>242</v>
      </c>
      <c r="E193" s="293" t="s">
        <v>1</v>
      </c>
      <c r="F193" s="294" t="s">
        <v>244</v>
      </c>
      <c r="G193" s="292"/>
      <c r="H193" s="295">
        <v>8.4499999999999993</v>
      </c>
      <c r="J193" s="292"/>
      <c r="K193" s="292"/>
      <c r="L193" s="261"/>
      <c r="M193" s="263"/>
      <c r="N193" s="264"/>
      <c r="O193" s="264"/>
      <c r="P193" s="264"/>
      <c r="Q193" s="264"/>
      <c r="R193" s="264"/>
      <c r="S193" s="264"/>
      <c r="T193" s="265"/>
      <c r="AT193" s="262" t="s">
        <v>242</v>
      </c>
      <c r="AU193" s="262" t="s">
        <v>86</v>
      </c>
      <c r="AV193" s="260" t="s">
        <v>121</v>
      </c>
      <c r="AW193" s="260" t="s">
        <v>34</v>
      </c>
      <c r="AX193" s="260" t="s">
        <v>84</v>
      </c>
      <c r="AY193" s="262" t="s">
        <v>122</v>
      </c>
    </row>
    <row r="194" spans="1:65" s="130" customFormat="1" ht="24.2" customHeight="1">
      <c r="A194" s="128"/>
      <c r="B194" s="25"/>
      <c r="C194" s="242" t="s">
        <v>331</v>
      </c>
      <c r="D194" s="242" t="s">
        <v>123</v>
      </c>
      <c r="E194" s="243" t="s">
        <v>332</v>
      </c>
      <c r="F194" s="244" t="s">
        <v>333</v>
      </c>
      <c r="G194" s="245" t="s">
        <v>234</v>
      </c>
      <c r="H194" s="246">
        <v>70</v>
      </c>
      <c r="I194" s="250">
        <v>0</v>
      </c>
      <c r="J194" s="249">
        <f>ROUND(I194*H194,2)</f>
        <v>0</v>
      </c>
      <c r="K194" s="244" t="s">
        <v>127</v>
      </c>
      <c r="L194" s="25"/>
      <c r="M194" s="192" t="s">
        <v>1</v>
      </c>
      <c r="N194" s="193" t="s">
        <v>42</v>
      </c>
      <c r="O194" s="194">
        <v>2E-3</v>
      </c>
      <c r="P194" s="194">
        <f>O194*H194</f>
        <v>0.14000000000000001</v>
      </c>
      <c r="Q194" s="194">
        <v>0</v>
      </c>
      <c r="R194" s="194">
        <f>Q194*H194</f>
        <v>0</v>
      </c>
      <c r="S194" s="194">
        <v>0</v>
      </c>
      <c r="T194" s="195">
        <f>S194*H194</f>
        <v>0</v>
      </c>
      <c r="U194" s="128"/>
      <c r="V194" s="128"/>
      <c r="W194" s="128"/>
      <c r="X194" s="128"/>
      <c r="Y194" s="128"/>
      <c r="Z194" s="128"/>
      <c r="AA194" s="128"/>
      <c r="AB194" s="128"/>
      <c r="AC194" s="128"/>
      <c r="AD194" s="128"/>
      <c r="AE194" s="128"/>
      <c r="AR194" s="196" t="s">
        <v>121</v>
      </c>
      <c r="AT194" s="196" t="s">
        <v>123</v>
      </c>
      <c r="AU194" s="196" t="s">
        <v>86</v>
      </c>
      <c r="AY194" s="119" t="s">
        <v>122</v>
      </c>
      <c r="BE194" s="197">
        <f>IF(N194="základní",J194,0)</f>
        <v>0</v>
      </c>
      <c r="BF194" s="197">
        <f>IF(N194="snížená",J194,0)</f>
        <v>0</v>
      </c>
      <c r="BG194" s="197">
        <f>IF(N194="zákl. přenesená",J194,0)</f>
        <v>0</v>
      </c>
      <c r="BH194" s="197">
        <f>IF(N194="sníž. přenesená",J194,0)</f>
        <v>0</v>
      </c>
      <c r="BI194" s="197">
        <f>IF(N194="nulová",J194,0)</f>
        <v>0</v>
      </c>
      <c r="BJ194" s="119" t="s">
        <v>84</v>
      </c>
      <c r="BK194" s="197">
        <f>ROUND(I194*H194,2)</f>
        <v>0</v>
      </c>
      <c r="BL194" s="119" t="s">
        <v>121</v>
      </c>
      <c r="BM194" s="196" t="s">
        <v>334</v>
      </c>
    </row>
    <row r="195" spans="1:65" s="254" customFormat="1">
      <c r="B195" s="255"/>
      <c r="C195" s="288"/>
      <c r="D195" s="247" t="s">
        <v>242</v>
      </c>
      <c r="E195" s="289" t="s">
        <v>1</v>
      </c>
      <c r="F195" s="290" t="s">
        <v>335</v>
      </c>
      <c r="G195" s="288"/>
      <c r="H195" s="291">
        <v>70</v>
      </c>
      <c r="J195" s="288"/>
      <c r="K195" s="288"/>
      <c r="L195" s="255"/>
      <c r="M195" s="257"/>
      <c r="N195" s="258"/>
      <c r="O195" s="258"/>
      <c r="P195" s="258"/>
      <c r="Q195" s="258"/>
      <c r="R195" s="258"/>
      <c r="S195" s="258"/>
      <c r="T195" s="259"/>
      <c r="AT195" s="256" t="s">
        <v>242</v>
      </c>
      <c r="AU195" s="256" t="s">
        <v>86</v>
      </c>
      <c r="AV195" s="254" t="s">
        <v>86</v>
      </c>
      <c r="AW195" s="254" t="s">
        <v>34</v>
      </c>
      <c r="AX195" s="254" t="s">
        <v>77</v>
      </c>
      <c r="AY195" s="256" t="s">
        <v>122</v>
      </c>
    </row>
    <row r="196" spans="1:65" s="260" customFormat="1">
      <c r="B196" s="261"/>
      <c r="C196" s="292"/>
      <c r="D196" s="247" t="s">
        <v>242</v>
      </c>
      <c r="E196" s="293" t="s">
        <v>1</v>
      </c>
      <c r="F196" s="294" t="s">
        <v>244</v>
      </c>
      <c r="G196" s="292"/>
      <c r="H196" s="295">
        <v>70</v>
      </c>
      <c r="J196" s="292"/>
      <c r="K196" s="292"/>
      <c r="L196" s="261"/>
      <c r="M196" s="263"/>
      <c r="N196" s="264"/>
      <c r="O196" s="264"/>
      <c r="P196" s="264"/>
      <c r="Q196" s="264"/>
      <c r="R196" s="264"/>
      <c r="S196" s="264"/>
      <c r="T196" s="265"/>
      <c r="AT196" s="262" t="s">
        <v>242</v>
      </c>
      <c r="AU196" s="262" t="s">
        <v>86</v>
      </c>
      <c r="AV196" s="260" t="s">
        <v>121</v>
      </c>
      <c r="AW196" s="260" t="s">
        <v>34</v>
      </c>
      <c r="AX196" s="260" t="s">
        <v>84</v>
      </c>
      <c r="AY196" s="262" t="s">
        <v>122</v>
      </c>
    </row>
    <row r="197" spans="1:65" s="130" customFormat="1" ht="21.75" customHeight="1">
      <c r="A197" s="128"/>
      <c r="B197" s="25"/>
      <c r="C197" s="242" t="s">
        <v>336</v>
      </c>
      <c r="D197" s="242" t="s">
        <v>123</v>
      </c>
      <c r="E197" s="243" t="s">
        <v>337</v>
      </c>
      <c r="F197" s="244" t="s">
        <v>338</v>
      </c>
      <c r="G197" s="245" t="s">
        <v>234</v>
      </c>
      <c r="H197" s="246">
        <v>70</v>
      </c>
      <c r="I197" s="250">
        <v>0</v>
      </c>
      <c r="J197" s="249">
        <f>ROUND(I197*H197,2)</f>
        <v>0</v>
      </c>
      <c r="K197" s="244" t="s">
        <v>127</v>
      </c>
      <c r="L197" s="25"/>
      <c r="M197" s="192" t="s">
        <v>1</v>
      </c>
      <c r="N197" s="193" t="s">
        <v>42</v>
      </c>
      <c r="O197" s="194">
        <v>0.02</v>
      </c>
      <c r="P197" s="194">
        <f>O197*H197</f>
        <v>1.4</v>
      </c>
      <c r="Q197" s="194">
        <v>0</v>
      </c>
      <c r="R197" s="194">
        <f>Q197*H197</f>
        <v>0</v>
      </c>
      <c r="S197" s="194">
        <v>0</v>
      </c>
      <c r="T197" s="195">
        <f>S197*H197</f>
        <v>0</v>
      </c>
      <c r="U197" s="128"/>
      <c r="V197" s="128"/>
      <c r="W197" s="128"/>
      <c r="X197" s="128"/>
      <c r="Y197" s="128"/>
      <c r="Z197" s="128"/>
      <c r="AA197" s="128"/>
      <c r="AB197" s="128"/>
      <c r="AC197" s="128"/>
      <c r="AD197" s="128"/>
      <c r="AE197" s="128"/>
      <c r="AR197" s="196" t="s">
        <v>121</v>
      </c>
      <c r="AT197" s="196" t="s">
        <v>123</v>
      </c>
      <c r="AU197" s="196" t="s">
        <v>86</v>
      </c>
      <c r="AY197" s="119" t="s">
        <v>122</v>
      </c>
      <c r="BE197" s="197">
        <f>IF(N197="základní",J197,0)</f>
        <v>0</v>
      </c>
      <c r="BF197" s="197">
        <f>IF(N197="snížená",J197,0)</f>
        <v>0</v>
      </c>
      <c r="BG197" s="197">
        <f>IF(N197="zákl. přenesená",J197,0)</f>
        <v>0</v>
      </c>
      <c r="BH197" s="197">
        <f>IF(N197="sníž. přenesená",J197,0)</f>
        <v>0</v>
      </c>
      <c r="BI197" s="197">
        <f>IF(N197="nulová",J197,0)</f>
        <v>0</v>
      </c>
      <c r="BJ197" s="119" t="s">
        <v>84</v>
      </c>
      <c r="BK197" s="197">
        <f>ROUND(I197*H197,2)</f>
        <v>0</v>
      </c>
      <c r="BL197" s="119" t="s">
        <v>121</v>
      </c>
      <c r="BM197" s="196" t="s">
        <v>339</v>
      </c>
    </row>
    <row r="198" spans="1:65" s="254" customFormat="1">
      <c r="B198" s="255"/>
      <c r="C198" s="288"/>
      <c r="D198" s="247" t="s">
        <v>242</v>
      </c>
      <c r="E198" s="289" t="s">
        <v>1</v>
      </c>
      <c r="F198" s="290" t="s">
        <v>335</v>
      </c>
      <c r="G198" s="288"/>
      <c r="H198" s="291">
        <v>70</v>
      </c>
      <c r="J198" s="288"/>
      <c r="K198" s="288"/>
      <c r="L198" s="255"/>
      <c r="M198" s="257"/>
      <c r="N198" s="258"/>
      <c r="O198" s="258"/>
      <c r="P198" s="258"/>
      <c r="Q198" s="258"/>
      <c r="R198" s="258"/>
      <c r="S198" s="258"/>
      <c r="T198" s="259"/>
      <c r="AT198" s="256" t="s">
        <v>242</v>
      </c>
      <c r="AU198" s="256" t="s">
        <v>86</v>
      </c>
      <c r="AV198" s="254" t="s">
        <v>86</v>
      </c>
      <c r="AW198" s="254" t="s">
        <v>34</v>
      </c>
      <c r="AX198" s="254" t="s">
        <v>77</v>
      </c>
      <c r="AY198" s="256" t="s">
        <v>122</v>
      </c>
    </row>
    <row r="199" spans="1:65" s="260" customFormat="1">
      <c r="B199" s="261"/>
      <c r="C199" s="292"/>
      <c r="D199" s="247" t="s">
        <v>242</v>
      </c>
      <c r="E199" s="293" t="s">
        <v>1</v>
      </c>
      <c r="F199" s="294" t="s">
        <v>244</v>
      </c>
      <c r="G199" s="292"/>
      <c r="H199" s="295">
        <v>70</v>
      </c>
      <c r="J199" s="292"/>
      <c r="K199" s="292"/>
      <c r="L199" s="261"/>
      <c r="M199" s="263"/>
      <c r="N199" s="264"/>
      <c r="O199" s="264"/>
      <c r="P199" s="264"/>
      <c r="Q199" s="264"/>
      <c r="R199" s="264"/>
      <c r="S199" s="264"/>
      <c r="T199" s="265"/>
      <c r="AT199" s="262" t="s">
        <v>242</v>
      </c>
      <c r="AU199" s="262" t="s">
        <v>86</v>
      </c>
      <c r="AV199" s="260" t="s">
        <v>121</v>
      </c>
      <c r="AW199" s="260" t="s">
        <v>34</v>
      </c>
      <c r="AX199" s="260" t="s">
        <v>84</v>
      </c>
      <c r="AY199" s="262" t="s">
        <v>122</v>
      </c>
    </row>
    <row r="200" spans="1:65" s="130" customFormat="1" ht="21.75" customHeight="1">
      <c r="A200" s="128"/>
      <c r="B200" s="25"/>
      <c r="C200" s="242" t="s">
        <v>340</v>
      </c>
      <c r="D200" s="242" t="s">
        <v>123</v>
      </c>
      <c r="E200" s="243" t="s">
        <v>341</v>
      </c>
      <c r="F200" s="244" t="s">
        <v>342</v>
      </c>
      <c r="G200" s="245" t="s">
        <v>234</v>
      </c>
      <c r="H200" s="246">
        <v>70</v>
      </c>
      <c r="I200" s="250">
        <v>0</v>
      </c>
      <c r="J200" s="249">
        <f>ROUND(I200*H200,2)</f>
        <v>0</v>
      </c>
      <c r="K200" s="244" t="s">
        <v>127</v>
      </c>
      <c r="L200" s="25"/>
      <c r="M200" s="192" t="s">
        <v>1</v>
      </c>
      <c r="N200" s="193" t="s">
        <v>42</v>
      </c>
      <c r="O200" s="194">
        <v>1E-3</v>
      </c>
      <c r="P200" s="194">
        <f>O200*H200</f>
        <v>7.0000000000000007E-2</v>
      </c>
      <c r="Q200" s="194">
        <v>0</v>
      </c>
      <c r="R200" s="194">
        <f>Q200*H200</f>
        <v>0</v>
      </c>
      <c r="S200" s="194">
        <v>0</v>
      </c>
      <c r="T200" s="195">
        <f>S200*H200</f>
        <v>0</v>
      </c>
      <c r="U200" s="128"/>
      <c r="V200" s="128"/>
      <c r="W200" s="128"/>
      <c r="X200" s="128"/>
      <c r="Y200" s="128"/>
      <c r="Z200" s="128"/>
      <c r="AA200" s="128"/>
      <c r="AB200" s="128"/>
      <c r="AC200" s="128"/>
      <c r="AD200" s="128"/>
      <c r="AE200" s="128"/>
      <c r="AR200" s="196" t="s">
        <v>121</v>
      </c>
      <c r="AT200" s="196" t="s">
        <v>123</v>
      </c>
      <c r="AU200" s="196" t="s">
        <v>86</v>
      </c>
      <c r="AY200" s="119" t="s">
        <v>122</v>
      </c>
      <c r="BE200" s="197">
        <f>IF(N200="základní",J200,0)</f>
        <v>0</v>
      </c>
      <c r="BF200" s="197">
        <f>IF(N200="snížená",J200,0)</f>
        <v>0</v>
      </c>
      <c r="BG200" s="197">
        <f>IF(N200="zákl. přenesená",J200,0)</f>
        <v>0</v>
      </c>
      <c r="BH200" s="197">
        <f>IF(N200="sníž. přenesená",J200,0)</f>
        <v>0</v>
      </c>
      <c r="BI200" s="197">
        <f>IF(N200="nulová",J200,0)</f>
        <v>0</v>
      </c>
      <c r="BJ200" s="119" t="s">
        <v>84</v>
      </c>
      <c r="BK200" s="197">
        <f>ROUND(I200*H200,2)</f>
        <v>0</v>
      </c>
      <c r="BL200" s="119" t="s">
        <v>121</v>
      </c>
      <c r="BM200" s="196" t="s">
        <v>343</v>
      </c>
    </row>
    <row r="201" spans="1:65" s="254" customFormat="1">
      <c r="B201" s="255"/>
      <c r="C201" s="288"/>
      <c r="D201" s="247" t="s">
        <v>242</v>
      </c>
      <c r="E201" s="289" t="s">
        <v>1</v>
      </c>
      <c r="F201" s="290" t="s">
        <v>335</v>
      </c>
      <c r="G201" s="288"/>
      <c r="H201" s="291">
        <v>70</v>
      </c>
      <c r="J201" s="288"/>
      <c r="K201" s="288"/>
      <c r="L201" s="255"/>
      <c r="M201" s="257"/>
      <c r="N201" s="258"/>
      <c r="O201" s="258"/>
      <c r="P201" s="258"/>
      <c r="Q201" s="258"/>
      <c r="R201" s="258"/>
      <c r="S201" s="258"/>
      <c r="T201" s="259"/>
      <c r="AT201" s="256" t="s">
        <v>242</v>
      </c>
      <c r="AU201" s="256" t="s">
        <v>86</v>
      </c>
      <c r="AV201" s="254" t="s">
        <v>86</v>
      </c>
      <c r="AW201" s="254" t="s">
        <v>34</v>
      </c>
      <c r="AX201" s="254" t="s">
        <v>77</v>
      </c>
      <c r="AY201" s="256" t="s">
        <v>122</v>
      </c>
    </row>
    <row r="202" spans="1:65" s="260" customFormat="1">
      <c r="B202" s="261"/>
      <c r="C202" s="292"/>
      <c r="D202" s="247" t="s">
        <v>242</v>
      </c>
      <c r="E202" s="293" t="s">
        <v>1</v>
      </c>
      <c r="F202" s="294" t="s">
        <v>244</v>
      </c>
      <c r="G202" s="292"/>
      <c r="H202" s="295">
        <v>70</v>
      </c>
      <c r="J202" s="292"/>
      <c r="K202" s="292"/>
      <c r="L202" s="261"/>
      <c r="M202" s="263"/>
      <c r="N202" s="264"/>
      <c r="O202" s="264"/>
      <c r="P202" s="264"/>
      <c r="Q202" s="264"/>
      <c r="R202" s="264"/>
      <c r="S202" s="264"/>
      <c r="T202" s="265"/>
      <c r="AT202" s="262" t="s">
        <v>242</v>
      </c>
      <c r="AU202" s="262" t="s">
        <v>86</v>
      </c>
      <c r="AV202" s="260" t="s">
        <v>121</v>
      </c>
      <c r="AW202" s="260" t="s">
        <v>34</v>
      </c>
      <c r="AX202" s="260" t="s">
        <v>84</v>
      </c>
      <c r="AY202" s="262" t="s">
        <v>122</v>
      </c>
    </row>
    <row r="203" spans="1:65" s="183" customFormat="1" ht="22.9" customHeight="1">
      <c r="B203" s="184"/>
      <c r="C203" s="238"/>
      <c r="D203" s="239" t="s">
        <v>76</v>
      </c>
      <c r="E203" s="286" t="s">
        <v>145</v>
      </c>
      <c r="F203" s="286" t="s">
        <v>344</v>
      </c>
      <c r="G203" s="238"/>
      <c r="H203" s="238"/>
      <c r="J203" s="287">
        <f>BK203</f>
        <v>0</v>
      </c>
      <c r="K203" s="238"/>
      <c r="L203" s="184"/>
      <c r="M203" s="186"/>
      <c r="N203" s="187"/>
      <c r="O203" s="187"/>
      <c r="P203" s="188">
        <f>SUM(P204:P234)</f>
        <v>94.630600000000001</v>
      </c>
      <c r="Q203" s="187"/>
      <c r="R203" s="188">
        <f>SUM(R204:R234)</f>
        <v>80.957769999999996</v>
      </c>
      <c r="S203" s="187"/>
      <c r="T203" s="189">
        <f>SUM(T204:T234)</f>
        <v>0</v>
      </c>
      <c r="AR203" s="185" t="s">
        <v>84</v>
      </c>
      <c r="AT203" s="190" t="s">
        <v>76</v>
      </c>
      <c r="AU203" s="190" t="s">
        <v>84</v>
      </c>
      <c r="AY203" s="185" t="s">
        <v>122</v>
      </c>
      <c r="BK203" s="191">
        <f>SUM(BK204:BK234)</f>
        <v>0</v>
      </c>
    </row>
    <row r="204" spans="1:65" s="130" customFormat="1" ht="21.75" customHeight="1">
      <c r="A204" s="128"/>
      <c r="B204" s="25"/>
      <c r="C204" s="242" t="s">
        <v>345</v>
      </c>
      <c r="D204" s="242" t="s">
        <v>123</v>
      </c>
      <c r="E204" s="243" t="s">
        <v>346</v>
      </c>
      <c r="F204" s="244" t="s">
        <v>347</v>
      </c>
      <c r="G204" s="245" t="s">
        <v>234</v>
      </c>
      <c r="H204" s="246">
        <v>61.2</v>
      </c>
      <c r="I204" s="250">
        <v>0</v>
      </c>
      <c r="J204" s="249">
        <f>ROUND(I204*H204,2)</f>
        <v>0</v>
      </c>
      <c r="K204" s="244" t="s">
        <v>127</v>
      </c>
      <c r="L204" s="25"/>
      <c r="M204" s="192" t="s">
        <v>1</v>
      </c>
      <c r="N204" s="193" t="s">
        <v>42</v>
      </c>
      <c r="O204" s="194">
        <v>8.3000000000000004E-2</v>
      </c>
      <c r="P204" s="194">
        <f>O204*H204</f>
        <v>5.0796000000000001</v>
      </c>
      <c r="Q204" s="194">
        <v>0</v>
      </c>
      <c r="R204" s="194">
        <f>Q204*H204</f>
        <v>0</v>
      </c>
      <c r="S204" s="194">
        <v>0</v>
      </c>
      <c r="T204" s="195">
        <f>S204*H204</f>
        <v>0</v>
      </c>
      <c r="U204" s="128"/>
      <c r="V204" s="128"/>
      <c r="W204" s="128"/>
      <c r="X204" s="128"/>
      <c r="Y204" s="128"/>
      <c r="Z204" s="128"/>
      <c r="AA204" s="128"/>
      <c r="AB204" s="128"/>
      <c r="AC204" s="128"/>
      <c r="AD204" s="128"/>
      <c r="AE204" s="128"/>
      <c r="AR204" s="196" t="s">
        <v>121</v>
      </c>
      <c r="AT204" s="196" t="s">
        <v>123</v>
      </c>
      <c r="AU204" s="196" t="s">
        <v>86</v>
      </c>
      <c r="AY204" s="119" t="s">
        <v>122</v>
      </c>
      <c r="BE204" s="197">
        <f>IF(N204="základní",J204,0)</f>
        <v>0</v>
      </c>
      <c r="BF204" s="197">
        <f>IF(N204="snížená",J204,0)</f>
        <v>0</v>
      </c>
      <c r="BG204" s="197">
        <f>IF(N204="zákl. přenesená",J204,0)</f>
        <v>0</v>
      </c>
      <c r="BH204" s="197">
        <f>IF(N204="sníž. přenesená",J204,0)</f>
        <v>0</v>
      </c>
      <c r="BI204" s="197">
        <f>IF(N204="nulová",J204,0)</f>
        <v>0</v>
      </c>
      <c r="BJ204" s="119" t="s">
        <v>84</v>
      </c>
      <c r="BK204" s="197">
        <f>ROUND(I204*H204,2)</f>
        <v>0</v>
      </c>
      <c r="BL204" s="119" t="s">
        <v>121</v>
      </c>
      <c r="BM204" s="196" t="s">
        <v>348</v>
      </c>
    </row>
    <row r="205" spans="1:65" s="254" customFormat="1">
      <c r="B205" s="255"/>
      <c r="C205" s="288"/>
      <c r="D205" s="247" t="s">
        <v>242</v>
      </c>
      <c r="E205" s="289" t="s">
        <v>1</v>
      </c>
      <c r="F205" s="290" t="s">
        <v>349</v>
      </c>
      <c r="G205" s="288"/>
      <c r="H205" s="291">
        <v>61.2</v>
      </c>
      <c r="J205" s="288"/>
      <c r="K205" s="288"/>
      <c r="L205" s="255"/>
      <c r="M205" s="257"/>
      <c r="N205" s="258"/>
      <c r="O205" s="258"/>
      <c r="P205" s="258"/>
      <c r="Q205" s="258"/>
      <c r="R205" s="258"/>
      <c r="S205" s="258"/>
      <c r="T205" s="259"/>
      <c r="AT205" s="256" t="s">
        <v>242</v>
      </c>
      <c r="AU205" s="256" t="s">
        <v>86</v>
      </c>
      <c r="AV205" s="254" t="s">
        <v>86</v>
      </c>
      <c r="AW205" s="254" t="s">
        <v>34</v>
      </c>
      <c r="AX205" s="254" t="s">
        <v>77</v>
      </c>
      <c r="AY205" s="256" t="s">
        <v>122</v>
      </c>
    </row>
    <row r="206" spans="1:65" s="260" customFormat="1">
      <c r="B206" s="261"/>
      <c r="C206" s="292"/>
      <c r="D206" s="247" t="s">
        <v>242</v>
      </c>
      <c r="E206" s="293" t="s">
        <v>1</v>
      </c>
      <c r="F206" s="294" t="s">
        <v>244</v>
      </c>
      <c r="G206" s="292"/>
      <c r="H206" s="295">
        <v>61.2</v>
      </c>
      <c r="J206" s="292"/>
      <c r="K206" s="292"/>
      <c r="L206" s="261"/>
      <c r="M206" s="263"/>
      <c r="N206" s="264"/>
      <c r="O206" s="264"/>
      <c r="P206" s="264"/>
      <c r="Q206" s="264"/>
      <c r="R206" s="264"/>
      <c r="S206" s="264"/>
      <c r="T206" s="265"/>
      <c r="AT206" s="262" t="s">
        <v>242</v>
      </c>
      <c r="AU206" s="262" t="s">
        <v>86</v>
      </c>
      <c r="AV206" s="260" t="s">
        <v>121</v>
      </c>
      <c r="AW206" s="260" t="s">
        <v>34</v>
      </c>
      <c r="AX206" s="260" t="s">
        <v>84</v>
      </c>
      <c r="AY206" s="262" t="s">
        <v>122</v>
      </c>
    </row>
    <row r="207" spans="1:65" s="130" customFormat="1" ht="21.75" customHeight="1">
      <c r="A207" s="128"/>
      <c r="B207" s="25"/>
      <c r="C207" s="242" t="s">
        <v>350</v>
      </c>
      <c r="D207" s="242" t="s">
        <v>123</v>
      </c>
      <c r="E207" s="243" t="s">
        <v>351</v>
      </c>
      <c r="F207" s="244" t="s">
        <v>352</v>
      </c>
      <c r="G207" s="245" t="s">
        <v>234</v>
      </c>
      <c r="H207" s="246">
        <v>107.2</v>
      </c>
      <c r="I207" s="250">
        <v>0</v>
      </c>
      <c r="J207" s="249">
        <f>ROUND(I207*H207,2)</f>
        <v>0</v>
      </c>
      <c r="K207" s="244" t="s">
        <v>127</v>
      </c>
      <c r="L207" s="25"/>
      <c r="M207" s="192" t="s">
        <v>1</v>
      </c>
      <c r="N207" s="193" t="s">
        <v>42</v>
      </c>
      <c r="O207" s="194">
        <v>0.12</v>
      </c>
      <c r="P207" s="194">
        <f>O207*H207</f>
        <v>12.864000000000001</v>
      </c>
      <c r="Q207" s="194">
        <v>0.57499999999999996</v>
      </c>
      <c r="R207" s="194">
        <f>Q207*H207</f>
        <v>61.64</v>
      </c>
      <c r="S207" s="194">
        <v>0</v>
      </c>
      <c r="T207" s="195">
        <f>S207*H207</f>
        <v>0</v>
      </c>
      <c r="U207" s="128"/>
      <c r="V207" s="128"/>
      <c r="W207" s="128"/>
      <c r="X207" s="128"/>
      <c r="Y207" s="128"/>
      <c r="Z207" s="128"/>
      <c r="AA207" s="128"/>
      <c r="AB207" s="128"/>
      <c r="AC207" s="128"/>
      <c r="AD207" s="128"/>
      <c r="AE207" s="128"/>
      <c r="AR207" s="196" t="s">
        <v>121</v>
      </c>
      <c r="AT207" s="196" t="s">
        <v>123</v>
      </c>
      <c r="AU207" s="196" t="s">
        <v>86</v>
      </c>
      <c r="AY207" s="119" t="s">
        <v>122</v>
      </c>
      <c r="BE207" s="197">
        <f>IF(N207="základní",J207,0)</f>
        <v>0</v>
      </c>
      <c r="BF207" s="197">
        <f>IF(N207="snížená",J207,0)</f>
        <v>0</v>
      </c>
      <c r="BG207" s="197">
        <f>IF(N207="zákl. přenesená",J207,0)</f>
        <v>0</v>
      </c>
      <c r="BH207" s="197">
        <f>IF(N207="sníž. přenesená",J207,0)</f>
        <v>0</v>
      </c>
      <c r="BI207" s="197">
        <f>IF(N207="nulová",J207,0)</f>
        <v>0</v>
      </c>
      <c r="BJ207" s="119" t="s">
        <v>84</v>
      </c>
      <c r="BK207" s="197">
        <f>ROUND(I207*H207,2)</f>
        <v>0</v>
      </c>
      <c r="BL207" s="119" t="s">
        <v>121</v>
      </c>
      <c r="BM207" s="196" t="s">
        <v>353</v>
      </c>
    </row>
    <row r="208" spans="1:65" s="254" customFormat="1" ht="22.5">
      <c r="B208" s="255"/>
      <c r="C208" s="288"/>
      <c r="D208" s="247" t="s">
        <v>242</v>
      </c>
      <c r="E208" s="289" t="s">
        <v>1</v>
      </c>
      <c r="F208" s="290" t="s">
        <v>354</v>
      </c>
      <c r="G208" s="288"/>
      <c r="H208" s="291">
        <v>61.2</v>
      </c>
      <c r="J208" s="288"/>
      <c r="K208" s="288"/>
      <c r="L208" s="255"/>
      <c r="M208" s="257"/>
      <c r="N208" s="258"/>
      <c r="O208" s="258"/>
      <c r="P208" s="258"/>
      <c r="Q208" s="258"/>
      <c r="R208" s="258"/>
      <c r="S208" s="258"/>
      <c r="T208" s="259"/>
      <c r="AT208" s="256" t="s">
        <v>242</v>
      </c>
      <c r="AU208" s="256" t="s">
        <v>86</v>
      </c>
      <c r="AV208" s="254" t="s">
        <v>86</v>
      </c>
      <c r="AW208" s="254" t="s">
        <v>34</v>
      </c>
      <c r="AX208" s="254" t="s">
        <v>77</v>
      </c>
      <c r="AY208" s="256" t="s">
        <v>122</v>
      </c>
    </row>
    <row r="209" spans="1:65" s="254" customFormat="1" ht="22.5">
      <c r="B209" s="255"/>
      <c r="C209" s="288"/>
      <c r="D209" s="247" t="s">
        <v>242</v>
      </c>
      <c r="E209" s="289" t="s">
        <v>1</v>
      </c>
      <c r="F209" s="290" t="s">
        <v>355</v>
      </c>
      <c r="G209" s="288"/>
      <c r="H209" s="291">
        <v>46</v>
      </c>
      <c r="J209" s="288"/>
      <c r="K209" s="288"/>
      <c r="L209" s="255"/>
      <c r="M209" s="257"/>
      <c r="N209" s="258"/>
      <c r="O209" s="258"/>
      <c r="P209" s="258"/>
      <c r="Q209" s="258"/>
      <c r="R209" s="258"/>
      <c r="S209" s="258"/>
      <c r="T209" s="259"/>
      <c r="AT209" s="256" t="s">
        <v>242</v>
      </c>
      <c r="AU209" s="256" t="s">
        <v>86</v>
      </c>
      <c r="AV209" s="254" t="s">
        <v>86</v>
      </c>
      <c r="AW209" s="254" t="s">
        <v>34</v>
      </c>
      <c r="AX209" s="254" t="s">
        <v>77</v>
      </c>
      <c r="AY209" s="256" t="s">
        <v>122</v>
      </c>
    </row>
    <row r="210" spans="1:65" s="260" customFormat="1">
      <c r="B210" s="261"/>
      <c r="C210" s="292"/>
      <c r="D210" s="247" t="s">
        <v>242</v>
      </c>
      <c r="E210" s="293" t="s">
        <v>1</v>
      </c>
      <c r="F210" s="294" t="s">
        <v>244</v>
      </c>
      <c r="G210" s="292"/>
      <c r="H210" s="295">
        <v>107.2</v>
      </c>
      <c r="J210" s="292"/>
      <c r="K210" s="292"/>
      <c r="L210" s="261"/>
      <c r="M210" s="263"/>
      <c r="N210" s="264"/>
      <c r="O210" s="264"/>
      <c r="P210" s="264"/>
      <c r="Q210" s="264"/>
      <c r="R210" s="264"/>
      <c r="S210" s="264"/>
      <c r="T210" s="265"/>
      <c r="AT210" s="262" t="s">
        <v>242</v>
      </c>
      <c r="AU210" s="262" t="s">
        <v>86</v>
      </c>
      <c r="AV210" s="260" t="s">
        <v>121</v>
      </c>
      <c r="AW210" s="260" t="s">
        <v>34</v>
      </c>
      <c r="AX210" s="260" t="s">
        <v>84</v>
      </c>
      <c r="AY210" s="262" t="s">
        <v>122</v>
      </c>
    </row>
    <row r="211" spans="1:65" s="130" customFormat="1" ht="24.2" customHeight="1">
      <c r="A211" s="128"/>
      <c r="B211" s="25"/>
      <c r="C211" s="242" t="s">
        <v>356</v>
      </c>
      <c r="D211" s="242" t="s">
        <v>123</v>
      </c>
      <c r="E211" s="243" t="s">
        <v>357</v>
      </c>
      <c r="F211" s="244" t="s">
        <v>358</v>
      </c>
      <c r="G211" s="245" t="s">
        <v>234</v>
      </c>
      <c r="H211" s="246">
        <v>97</v>
      </c>
      <c r="I211" s="250">
        <v>0</v>
      </c>
      <c r="J211" s="249">
        <f>ROUND(I211*H211,2)</f>
        <v>0</v>
      </c>
      <c r="K211" s="244" t="s">
        <v>127</v>
      </c>
      <c r="L211" s="25"/>
      <c r="M211" s="192" t="s">
        <v>1</v>
      </c>
      <c r="N211" s="193" t="s">
        <v>42</v>
      </c>
      <c r="O211" s="194">
        <v>0.78400000000000003</v>
      </c>
      <c r="P211" s="194">
        <f>O211*H211</f>
        <v>76.048000000000002</v>
      </c>
      <c r="Q211" s="194">
        <v>9.0620000000000006E-2</v>
      </c>
      <c r="R211" s="194">
        <f>Q211*H211</f>
        <v>8.7901399999999992</v>
      </c>
      <c r="S211" s="194">
        <v>0</v>
      </c>
      <c r="T211" s="195">
        <f>S211*H211</f>
        <v>0</v>
      </c>
      <c r="U211" s="128"/>
      <c r="V211" s="128"/>
      <c r="W211" s="128"/>
      <c r="X211" s="128"/>
      <c r="Y211" s="128"/>
      <c r="Z211" s="128"/>
      <c r="AA211" s="128"/>
      <c r="AB211" s="128"/>
      <c r="AC211" s="128"/>
      <c r="AD211" s="128"/>
      <c r="AE211" s="128"/>
      <c r="AR211" s="196" t="s">
        <v>121</v>
      </c>
      <c r="AT211" s="196" t="s">
        <v>123</v>
      </c>
      <c r="AU211" s="196" t="s">
        <v>86</v>
      </c>
      <c r="AY211" s="119" t="s">
        <v>122</v>
      </c>
      <c r="BE211" s="197">
        <f>IF(N211="základní",J211,0)</f>
        <v>0</v>
      </c>
      <c r="BF211" s="197">
        <f>IF(N211="snížená",J211,0)</f>
        <v>0</v>
      </c>
      <c r="BG211" s="197">
        <f>IF(N211="zákl. přenesená",J211,0)</f>
        <v>0</v>
      </c>
      <c r="BH211" s="197">
        <f>IF(N211="sníž. přenesená",J211,0)</f>
        <v>0</v>
      </c>
      <c r="BI211" s="197">
        <f>IF(N211="nulová",J211,0)</f>
        <v>0</v>
      </c>
      <c r="BJ211" s="119" t="s">
        <v>84</v>
      </c>
      <c r="BK211" s="197">
        <f>ROUND(I211*H211,2)</f>
        <v>0</v>
      </c>
      <c r="BL211" s="119" t="s">
        <v>121</v>
      </c>
      <c r="BM211" s="196" t="s">
        <v>359</v>
      </c>
    </row>
    <row r="212" spans="1:65" s="266" customFormat="1">
      <c r="B212" s="267"/>
      <c r="C212" s="296"/>
      <c r="D212" s="247" t="s">
        <v>242</v>
      </c>
      <c r="E212" s="297" t="s">
        <v>1</v>
      </c>
      <c r="F212" s="298" t="s">
        <v>360</v>
      </c>
      <c r="G212" s="296"/>
      <c r="H212" s="297" t="s">
        <v>1</v>
      </c>
      <c r="J212" s="296"/>
      <c r="K212" s="296"/>
      <c r="L212" s="267"/>
      <c r="M212" s="269"/>
      <c r="N212" s="270"/>
      <c r="O212" s="270"/>
      <c r="P212" s="270"/>
      <c r="Q212" s="270"/>
      <c r="R212" s="270"/>
      <c r="S212" s="270"/>
      <c r="T212" s="271"/>
      <c r="AT212" s="268" t="s">
        <v>242</v>
      </c>
      <c r="AU212" s="268" t="s">
        <v>86</v>
      </c>
      <c r="AV212" s="266" t="s">
        <v>84</v>
      </c>
      <c r="AW212" s="266" t="s">
        <v>34</v>
      </c>
      <c r="AX212" s="266" t="s">
        <v>77</v>
      </c>
      <c r="AY212" s="268" t="s">
        <v>122</v>
      </c>
    </row>
    <row r="213" spans="1:65" s="254" customFormat="1">
      <c r="B213" s="255"/>
      <c r="C213" s="288"/>
      <c r="D213" s="247" t="s">
        <v>242</v>
      </c>
      <c r="E213" s="289" t="s">
        <v>1</v>
      </c>
      <c r="F213" s="290" t="s">
        <v>361</v>
      </c>
      <c r="G213" s="288"/>
      <c r="H213" s="291">
        <v>48</v>
      </c>
      <c r="J213" s="288"/>
      <c r="K213" s="288"/>
      <c r="L213" s="255"/>
      <c r="M213" s="257"/>
      <c r="N213" s="258"/>
      <c r="O213" s="258"/>
      <c r="P213" s="258"/>
      <c r="Q213" s="258"/>
      <c r="R213" s="258"/>
      <c r="S213" s="258"/>
      <c r="T213" s="259"/>
      <c r="AT213" s="256" t="s">
        <v>242</v>
      </c>
      <c r="AU213" s="256" t="s">
        <v>86</v>
      </c>
      <c r="AV213" s="254" t="s">
        <v>86</v>
      </c>
      <c r="AW213" s="254" t="s">
        <v>34</v>
      </c>
      <c r="AX213" s="254" t="s">
        <v>77</v>
      </c>
      <c r="AY213" s="256" t="s">
        <v>122</v>
      </c>
    </row>
    <row r="214" spans="1:65" s="254" customFormat="1">
      <c r="B214" s="255"/>
      <c r="C214" s="288"/>
      <c r="D214" s="247" t="s">
        <v>242</v>
      </c>
      <c r="E214" s="289" t="s">
        <v>1</v>
      </c>
      <c r="F214" s="290" t="s">
        <v>362</v>
      </c>
      <c r="G214" s="288"/>
      <c r="H214" s="291">
        <v>3</v>
      </c>
      <c r="J214" s="288"/>
      <c r="K214" s="288"/>
      <c r="L214" s="255"/>
      <c r="M214" s="257"/>
      <c r="N214" s="258"/>
      <c r="O214" s="258"/>
      <c r="P214" s="258"/>
      <c r="Q214" s="258"/>
      <c r="R214" s="258"/>
      <c r="S214" s="258"/>
      <c r="T214" s="259"/>
      <c r="AT214" s="256" t="s">
        <v>242</v>
      </c>
      <c r="AU214" s="256" t="s">
        <v>86</v>
      </c>
      <c r="AV214" s="254" t="s">
        <v>86</v>
      </c>
      <c r="AW214" s="254" t="s">
        <v>34</v>
      </c>
      <c r="AX214" s="254" t="s">
        <v>77</v>
      </c>
      <c r="AY214" s="256" t="s">
        <v>122</v>
      </c>
    </row>
    <row r="215" spans="1:65" s="275" customFormat="1">
      <c r="B215" s="276"/>
      <c r="C215" s="304"/>
      <c r="D215" s="247" t="s">
        <v>242</v>
      </c>
      <c r="E215" s="305" t="s">
        <v>1</v>
      </c>
      <c r="F215" s="306" t="s">
        <v>363</v>
      </c>
      <c r="G215" s="304"/>
      <c r="H215" s="307">
        <v>51</v>
      </c>
      <c r="J215" s="304"/>
      <c r="K215" s="304"/>
      <c r="L215" s="276"/>
      <c r="M215" s="278"/>
      <c r="N215" s="279"/>
      <c r="O215" s="279"/>
      <c r="P215" s="279"/>
      <c r="Q215" s="279"/>
      <c r="R215" s="279"/>
      <c r="S215" s="279"/>
      <c r="T215" s="280"/>
      <c r="AT215" s="277" t="s">
        <v>242</v>
      </c>
      <c r="AU215" s="277" t="s">
        <v>86</v>
      </c>
      <c r="AV215" s="275" t="s">
        <v>136</v>
      </c>
      <c r="AW215" s="275" t="s">
        <v>34</v>
      </c>
      <c r="AX215" s="275" t="s">
        <v>77</v>
      </c>
      <c r="AY215" s="277" t="s">
        <v>122</v>
      </c>
    </row>
    <row r="216" spans="1:65" s="266" customFormat="1">
      <c r="B216" s="267"/>
      <c r="C216" s="296"/>
      <c r="D216" s="247" t="s">
        <v>242</v>
      </c>
      <c r="E216" s="297" t="s">
        <v>1</v>
      </c>
      <c r="F216" s="298" t="s">
        <v>364</v>
      </c>
      <c r="G216" s="296"/>
      <c r="H216" s="297" t="s">
        <v>1</v>
      </c>
      <c r="J216" s="296"/>
      <c r="K216" s="296"/>
      <c r="L216" s="267"/>
      <c r="M216" s="269"/>
      <c r="N216" s="270"/>
      <c r="O216" s="270"/>
      <c r="P216" s="270"/>
      <c r="Q216" s="270"/>
      <c r="R216" s="270"/>
      <c r="S216" s="270"/>
      <c r="T216" s="271"/>
      <c r="AT216" s="268" t="s">
        <v>242</v>
      </c>
      <c r="AU216" s="268" t="s">
        <v>86</v>
      </c>
      <c r="AV216" s="266" t="s">
        <v>84</v>
      </c>
      <c r="AW216" s="266" t="s">
        <v>34</v>
      </c>
      <c r="AX216" s="266" t="s">
        <v>77</v>
      </c>
      <c r="AY216" s="268" t="s">
        <v>122</v>
      </c>
    </row>
    <row r="217" spans="1:65" s="254" customFormat="1">
      <c r="B217" s="255"/>
      <c r="C217" s="288"/>
      <c r="D217" s="247" t="s">
        <v>242</v>
      </c>
      <c r="E217" s="289" t="s">
        <v>1</v>
      </c>
      <c r="F217" s="290" t="s">
        <v>365</v>
      </c>
      <c r="G217" s="288"/>
      <c r="H217" s="291">
        <v>38.9</v>
      </c>
      <c r="J217" s="288"/>
      <c r="K217" s="288"/>
      <c r="L217" s="255"/>
      <c r="M217" s="257"/>
      <c r="N217" s="258"/>
      <c r="O217" s="258"/>
      <c r="P217" s="258"/>
      <c r="Q217" s="258"/>
      <c r="R217" s="258"/>
      <c r="S217" s="258"/>
      <c r="T217" s="259"/>
      <c r="AT217" s="256" t="s">
        <v>242</v>
      </c>
      <c r="AU217" s="256" t="s">
        <v>86</v>
      </c>
      <c r="AV217" s="254" t="s">
        <v>86</v>
      </c>
      <c r="AW217" s="254" t="s">
        <v>34</v>
      </c>
      <c r="AX217" s="254" t="s">
        <v>77</v>
      </c>
      <c r="AY217" s="256" t="s">
        <v>122</v>
      </c>
    </row>
    <row r="218" spans="1:65" s="254" customFormat="1">
      <c r="B218" s="255"/>
      <c r="C218" s="288"/>
      <c r="D218" s="247" t="s">
        <v>242</v>
      </c>
      <c r="E218" s="289" t="s">
        <v>1</v>
      </c>
      <c r="F218" s="290" t="s">
        <v>366</v>
      </c>
      <c r="G218" s="288"/>
      <c r="H218" s="291">
        <v>1.6</v>
      </c>
      <c r="J218" s="288"/>
      <c r="K218" s="288"/>
      <c r="L218" s="255"/>
      <c r="M218" s="257"/>
      <c r="N218" s="258"/>
      <c r="O218" s="258"/>
      <c r="P218" s="258"/>
      <c r="Q218" s="258"/>
      <c r="R218" s="258"/>
      <c r="S218" s="258"/>
      <c r="T218" s="259"/>
      <c r="AT218" s="256" t="s">
        <v>242</v>
      </c>
      <c r="AU218" s="256" t="s">
        <v>86</v>
      </c>
      <c r="AV218" s="254" t="s">
        <v>86</v>
      </c>
      <c r="AW218" s="254" t="s">
        <v>34</v>
      </c>
      <c r="AX218" s="254" t="s">
        <v>77</v>
      </c>
      <c r="AY218" s="256" t="s">
        <v>122</v>
      </c>
    </row>
    <row r="219" spans="1:65" s="254" customFormat="1">
      <c r="B219" s="255"/>
      <c r="C219" s="288"/>
      <c r="D219" s="247" t="s">
        <v>242</v>
      </c>
      <c r="E219" s="289" t="s">
        <v>1</v>
      </c>
      <c r="F219" s="290" t="s">
        <v>367</v>
      </c>
      <c r="G219" s="288"/>
      <c r="H219" s="291">
        <v>5.5</v>
      </c>
      <c r="J219" s="288"/>
      <c r="K219" s="288"/>
      <c r="L219" s="255"/>
      <c r="M219" s="257"/>
      <c r="N219" s="258"/>
      <c r="O219" s="258"/>
      <c r="P219" s="258"/>
      <c r="Q219" s="258"/>
      <c r="R219" s="258"/>
      <c r="S219" s="258"/>
      <c r="T219" s="259"/>
      <c r="AT219" s="256" t="s">
        <v>242</v>
      </c>
      <c r="AU219" s="256" t="s">
        <v>86</v>
      </c>
      <c r="AV219" s="254" t="s">
        <v>86</v>
      </c>
      <c r="AW219" s="254" t="s">
        <v>34</v>
      </c>
      <c r="AX219" s="254" t="s">
        <v>77</v>
      </c>
      <c r="AY219" s="256" t="s">
        <v>122</v>
      </c>
    </row>
    <row r="220" spans="1:65" s="275" customFormat="1">
      <c r="B220" s="276"/>
      <c r="C220" s="304"/>
      <c r="D220" s="247" t="s">
        <v>242</v>
      </c>
      <c r="E220" s="305" t="s">
        <v>1</v>
      </c>
      <c r="F220" s="306" t="s">
        <v>363</v>
      </c>
      <c r="G220" s="304"/>
      <c r="H220" s="307">
        <v>46</v>
      </c>
      <c r="J220" s="304"/>
      <c r="K220" s="304"/>
      <c r="L220" s="276"/>
      <c r="M220" s="278"/>
      <c r="N220" s="279"/>
      <c r="O220" s="279"/>
      <c r="P220" s="279"/>
      <c r="Q220" s="279"/>
      <c r="R220" s="279"/>
      <c r="S220" s="279"/>
      <c r="T220" s="280"/>
      <c r="AT220" s="277" t="s">
        <v>242</v>
      </c>
      <c r="AU220" s="277" t="s">
        <v>86</v>
      </c>
      <c r="AV220" s="275" t="s">
        <v>136</v>
      </c>
      <c r="AW220" s="275" t="s">
        <v>34</v>
      </c>
      <c r="AX220" s="275" t="s">
        <v>77</v>
      </c>
      <c r="AY220" s="277" t="s">
        <v>122</v>
      </c>
    </row>
    <row r="221" spans="1:65" s="260" customFormat="1">
      <c r="B221" s="261"/>
      <c r="C221" s="292"/>
      <c r="D221" s="247" t="s">
        <v>242</v>
      </c>
      <c r="E221" s="293" t="s">
        <v>1</v>
      </c>
      <c r="F221" s="294" t="s">
        <v>244</v>
      </c>
      <c r="G221" s="292"/>
      <c r="H221" s="295">
        <v>97</v>
      </c>
      <c r="J221" s="292"/>
      <c r="K221" s="292"/>
      <c r="L221" s="261"/>
      <c r="M221" s="263"/>
      <c r="N221" s="264"/>
      <c r="O221" s="264"/>
      <c r="P221" s="264"/>
      <c r="Q221" s="264"/>
      <c r="R221" s="264"/>
      <c r="S221" s="264"/>
      <c r="T221" s="265"/>
      <c r="AT221" s="262" t="s">
        <v>242</v>
      </c>
      <c r="AU221" s="262" t="s">
        <v>86</v>
      </c>
      <c r="AV221" s="260" t="s">
        <v>121</v>
      </c>
      <c r="AW221" s="260" t="s">
        <v>34</v>
      </c>
      <c r="AX221" s="260" t="s">
        <v>84</v>
      </c>
      <c r="AY221" s="262" t="s">
        <v>122</v>
      </c>
    </row>
    <row r="222" spans="1:65" s="130" customFormat="1" ht="24.2" customHeight="1">
      <c r="A222" s="128"/>
      <c r="B222" s="25"/>
      <c r="C222" s="299" t="s">
        <v>368</v>
      </c>
      <c r="D222" s="299" t="s">
        <v>309</v>
      </c>
      <c r="E222" s="300" t="s">
        <v>369</v>
      </c>
      <c r="F222" s="301" t="s">
        <v>370</v>
      </c>
      <c r="G222" s="302" t="s">
        <v>234</v>
      </c>
      <c r="H222" s="303">
        <v>49.44</v>
      </c>
      <c r="I222" s="281">
        <v>0</v>
      </c>
      <c r="J222" s="308">
        <f>ROUND(I222*H222,2)</f>
        <v>0</v>
      </c>
      <c r="K222" s="301" t="s">
        <v>127</v>
      </c>
      <c r="L222" s="272"/>
      <c r="M222" s="273" t="s">
        <v>1</v>
      </c>
      <c r="N222" s="274" t="s">
        <v>42</v>
      </c>
      <c r="O222" s="194">
        <v>0</v>
      </c>
      <c r="P222" s="194">
        <f>O222*H222</f>
        <v>0</v>
      </c>
      <c r="Q222" s="194">
        <v>0.17599999999999999</v>
      </c>
      <c r="R222" s="194">
        <f>Q222*H222</f>
        <v>8.7014399999999998</v>
      </c>
      <c r="S222" s="194">
        <v>0</v>
      </c>
      <c r="T222" s="195">
        <f>S222*H222</f>
        <v>0</v>
      </c>
      <c r="U222" s="128"/>
      <c r="V222" s="128"/>
      <c r="W222" s="128"/>
      <c r="X222" s="128"/>
      <c r="Y222" s="128"/>
      <c r="Z222" s="128"/>
      <c r="AA222" s="128"/>
      <c r="AB222" s="128"/>
      <c r="AC222" s="128"/>
      <c r="AD222" s="128"/>
      <c r="AE222" s="128"/>
      <c r="AR222" s="196" t="s">
        <v>159</v>
      </c>
      <c r="AT222" s="196" t="s">
        <v>309</v>
      </c>
      <c r="AU222" s="196" t="s">
        <v>86</v>
      </c>
      <c r="AY222" s="119" t="s">
        <v>122</v>
      </c>
      <c r="BE222" s="197">
        <f>IF(N222="základní",J222,0)</f>
        <v>0</v>
      </c>
      <c r="BF222" s="197">
        <f>IF(N222="snížená",J222,0)</f>
        <v>0</v>
      </c>
      <c r="BG222" s="197">
        <f>IF(N222="zákl. přenesená",J222,0)</f>
        <v>0</v>
      </c>
      <c r="BH222" s="197">
        <f>IF(N222="sníž. přenesená",J222,0)</f>
        <v>0</v>
      </c>
      <c r="BI222" s="197">
        <f>IF(N222="nulová",J222,0)</f>
        <v>0</v>
      </c>
      <c r="BJ222" s="119" t="s">
        <v>84</v>
      </c>
      <c r="BK222" s="197">
        <f>ROUND(I222*H222,2)</f>
        <v>0</v>
      </c>
      <c r="BL222" s="119" t="s">
        <v>121</v>
      </c>
      <c r="BM222" s="196" t="s">
        <v>371</v>
      </c>
    </row>
    <row r="223" spans="1:65" s="254" customFormat="1">
      <c r="B223" s="255"/>
      <c r="C223" s="288"/>
      <c r="D223" s="247" t="s">
        <v>242</v>
      </c>
      <c r="E223" s="289" t="s">
        <v>1</v>
      </c>
      <c r="F223" s="290" t="s">
        <v>372</v>
      </c>
      <c r="G223" s="288"/>
      <c r="H223" s="291">
        <v>49.44</v>
      </c>
      <c r="J223" s="288"/>
      <c r="K223" s="288"/>
      <c r="L223" s="255"/>
      <c r="M223" s="257"/>
      <c r="N223" s="258"/>
      <c r="O223" s="258"/>
      <c r="P223" s="258"/>
      <c r="Q223" s="258"/>
      <c r="R223" s="258"/>
      <c r="S223" s="258"/>
      <c r="T223" s="259"/>
      <c r="AT223" s="256" t="s">
        <v>242</v>
      </c>
      <c r="AU223" s="256" t="s">
        <v>86</v>
      </c>
      <c r="AV223" s="254" t="s">
        <v>86</v>
      </c>
      <c r="AW223" s="254" t="s">
        <v>34</v>
      </c>
      <c r="AX223" s="254" t="s">
        <v>77</v>
      </c>
      <c r="AY223" s="256" t="s">
        <v>122</v>
      </c>
    </row>
    <row r="224" spans="1:65" s="260" customFormat="1">
      <c r="B224" s="261"/>
      <c r="C224" s="292"/>
      <c r="D224" s="247" t="s">
        <v>242</v>
      </c>
      <c r="E224" s="293" t="s">
        <v>1</v>
      </c>
      <c r="F224" s="294" t="s">
        <v>244</v>
      </c>
      <c r="G224" s="292"/>
      <c r="H224" s="295">
        <v>49.44</v>
      </c>
      <c r="J224" s="292"/>
      <c r="K224" s="292"/>
      <c r="L224" s="261"/>
      <c r="M224" s="263"/>
      <c r="N224" s="264"/>
      <c r="O224" s="264"/>
      <c r="P224" s="264"/>
      <c r="Q224" s="264"/>
      <c r="R224" s="264"/>
      <c r="S224" s="264"/>
      <c r="T224" s="265"/>
      <c r="AT224" s="262" t="s">
        <v>242</v>
      </c>
      <c r="AU224" s="262" t="s">
        <v>86</v>
      </c>
      <c r="AV224" s="260" t="s">
        <v>121</v>
      </c>
      <c r="AW224" s="260" t="s">
        <v>34</v>
      </c>
      <c r="AX224" s="260" t="s">
        <v>84</v>
      </c>
      <c r="AY224" s="262" t="s">
        <v>122</v>
      </c>
    </row>
    <row r="225" spans="1:65" s="130" customFormat="1" ht="24.2" customHeight="1">
      <c r="A225" s="128"/>
      <c r="B225" s="25"/>
      <c r="C225" s="299" t="s">
        <v>373</v>
      </c>
      <c r="D225" s="299" t="s">
        <v>309</v>
      </c>
      <c r="E225" s="300" t="s">
        <v>374</v>
      </c>
      <c r="F225" s="301" t="s">
        <v>375</v>
      </c>
      <c r="G225" s="302" t="s">
        <v>234</v>
      </c>
      <c r="H225" s="303">
        <v>4.7380000000000004</v>
      </c>
      <c r="I225" s="281">
        <v>0</v>
      </c>
      <c r="J225" s="308">
        <f>ROUND(I225*H225,2)</f>
        <v>0</v>
      </c>
      <c r="K225" s="301" t="s">
        <v>127</v>
      </c>
      <c r="L225" s="272"/>
      <c r="M225" s="273" t="s">
        <v>1</v>
      </c>
      <c r="N225" s="274" t="s">
        <v>42</v>
      </c>
      <c r="O225" s="194">
        <v>0</v>
      </c>
      <c r="P225" s="194">
        <f>O225*H225</f>
        <v>0</v>
      </c>
      <c r="Q225" s="194">
        <v>0.17499999999999999</v>
      </c>
      <c r="R225" s="194">
        <f>Q225*H225</f>
        <v>0.82915000000000005</v>
      </c>
      <c r="S225" s="194">
        <v>0</v>
      </c>
      <c r="T225" s="195">
        <f>S225*H225</f>
        <v>0</v>
      </c>
      <c r="U225" s="128"/>
      <c r="V225" s="128"/>
      <c r="W225" s="128"/>
      <c r="X225" s="128"/>
      <c r="Y225" s="128"/>
      <c r="Z225" s="128"/>
      <c r="AA225" s="128"/>
      <c r="AB225" s="128"/>
      <c r="AC225" s="128"/>
      <c r="AD225" s="128"/>
      <c r="AE225" s="128"/>
      <c r="AR225" s="196" t="s">
        <v>159</v>
      </c>
      <c r="AT225" s="196" t="s">
        <v>309</v>
      </c>
      <c r="AU225" s="196" t="s">
        <v>86</v>
      </c>
      <c r="AY225" s="119" t="s">
        <v>122</v>
      </c>
      <c r="BE225" s="197">
        <f>IF(N225="základní",J225,0)</f>
        <v>0</v>
      </c>
      <c r="BF225" s="197">
        <f>IF(N225="snížená",J225,0)</f>
        <v>0</v>
      </c>
      <c r="BG225" s="197">
        <f>IF(N225="zákl. přenesená",J225,0)</f>
        <v>0</v>
      </c>
      <c r="BH225" s="197">
        <f>IF(N225="sníž. přenesená",J225,0)</f>
        <v>0</v>
      </c>
      <c r="BI225" s="197">
        <f>IF(N225="nulová",J225,0)</f>
        <v>0</v>
      </c>
      <c r="BJ225" s="119" t="s">
        <v>84</v>
      </c>
      <c r="BK225" s="197">
        <f>ROUND(I225*H225,2)</f>
        <v>0</v>
      </c>
      <c r="BL225" s="119" t="s">
        <v>121</v>
      </c>
      <c r="BM225" s="196" t="s">
        <v>376</v>
      </c>
    </row>
    <row r="226" spans="1:65" s="254" customFormat="1">
      <c r="B226" s="255"/>
      <c r="C226" s="288"/>
      <c r="D226" s="247" t="s">
        <v>242</v>
      </c>
      <c r="E226" s="289" t="s">
        <v>1</v>
      </c>
      <c r="F226" s="290" t="s">
        <v>377</v>
      </c>
      <c r="G226" s="288"/>
      <c r="H226" s="291">
        <v>3.09</v>
      </c>
      <c r="J226" s="288"/>
      <c r="K226" s="288"/>
      <c r="L226" s="255"/>
      <c r="M226" s="257"/>
      <c r="N226" s="258"/>
      <c r="O226" s="258"/>
      <c r="P226" s="258"/>
      <c r="Q226" s="258"/>
      <c r="R226" s="258"/>
      <c r="S226" s="258"/>
      <c r="T226" s="259"/>
      <c r="AT226" s="256" t="s">
        <v>242</v>
      </c>
      <c r="AU226" s="256" t="s">
        <v>86</v>
      </c>
      <c r="AV226" s="254" t="s">
        <v>86</v>
      </c>
      <c r="AW226" s="254" t="s">
        <v>34</v>
      </c>
      <c r="AX226" s="254" t="s">
        <v>77</v>
      </c>
      <c r="AY226" s="256" t="s">
        <v>122</v>
      </c>
    </row>
    <row r="227" spans="1:65" s="254" customFormat="1">
      <c r="B227" s="255"/>
      <c r="C227" s="288"/>
      <c r="D227" s="247" t="s">
        <v>242</v>
      </c>
      <c r="E227" s="289" t="s">
        <v>1</v>
      </c>
      <c r="F227" s="290" t="s">
        <v>378</v>
      </c>
      <c r="G227" s="288"/>
      <c r="H227" s="291">
        <v>1.6479999999999999</v>
      </c>
      <c r="J227" s="288"/>
      <c r="K227" s="288"/>
      <c r="L227" s="255"/>
      <c r="M227" s="257"/>
      <c r="N227" s="258"/>
      <c r="O227" s="258"/>
      <c r="P227" s="258"/>
      <c r="Q227" s="258"/>
      <c r="R227" s="258"/>
      <c r="S227" s="258"/>
      <c r="T227" s="259"/>
      <c r="AT227" s="256" t="s">
        <v>242</v>
      </c>
      <c r="AU227" s="256" t="s">
        <v>86</v>
      </c>
      <c r="AV227" s="254" t="s">
        <v>86</v>
      </c>
      <c r="AW227" s="254" t="s">
        <v>34</v>
      </c>
      <c r="AX227" s="254" t="s">
        <v>77</v>
      </c>
      <c r="AY227" s="256" t="s">
        <v>122</v>
      </c>
    </row>
    <row r="228" spans="1:65" s="260" customFormat="1">
      <c r="B228" s="261"/>
      <c r="C228" s="292"/>
      <c r="D228" s="247" t="s">
        <v>242</v>
      </c>
      <c r="E228" s="293" t="s">
        <v>1</v>
      </c>
      <c r="F228" s="294" t="s">
        <v>244</v>
      </c>
      <c r="G228" s="292"/>
      <c r="H228" s="295">
        <v>4.7380000000000004</v>
      </c>
      <c r="J228" s="292"/>
      <c r="K228" s="292"/>
      <c r="L228" s="261"/>
      <c r="M228" s="263"/>
      <c r="N228" s="264"/>
      <c r="O228" s="264"/>
      <c r="P228" s="264"/>
      <c r="Q228" s="264"/>
      <c r="R228" s="264"/>
      <c r="S228" s="264"/>
      <c r="T228" s="265"/>
      <c r="AT228" s="262" t="s">
        <v>242</v>
      </c>
      <c r="AU228" s="262" t="s">
        <v>86</v>
      </c>
      <c r="AV228" s="260" t="s">
        <v>121</v>
      </c>
      <c r="AW228" s="260" t="s">
        <v>34</v>
      </c>
      <c r="AX228" s="260" t="s">
        <v>84</v>
      </c>
      <c r="AY228" s="262" t="s">
        <v>122</v>
      </c>
    </row>
    <row r="229" spans="1:65" s="130" customFormat="1" ht="24.2" customHeight="1">
      <c r="A229" s="128"/>
      <c r="B229" s="25"/>
      <c r="C229" s="299" t="s">
        <v>379</v>
      </c>
      <c r="D229" s="299" t="s">
        <v>309</v>
      </c>
      <c r="E229" s="300" t="s">
        <v>380</v>
      </c>
      <c r="F229" s="301" t="s">
        <v>381</v>
      </c>
      <c r="G229" s="302" t="s">
        <v>234</v>
      </c>
      <c r="H229" s="303">
        <v>5.665</v>
      </c>
      <c r="I229" s="281">
        <v>0</v>
      </c>
      <c r="J229" s="308">
        <f>ROUND(I229*H229,2)</f>
        <v>0</v>
      </c>
      <c r="K229" s="301" t="s">
        <v>127</v>
      </c>
      <c r="L229" s="272"/>
      <c r="M229" s="273" t="s">
        <v>1</v>
      </c>
      <c r="N229" s="274" t="s">
        <v>42</v>
      </c>
      <c r="O229" s="194">
        <v>0</v>
      </c>
      <c r="P229" s="194">
        <f>O229*H229</f>
        <v>0</v>
      </c>
      <c r="Q229" s="194">
        <v>0.17599999999999999</v>
      </c>
      <c r="R229" s="194">
        <f>Q229*H229</f>
        <v>0.99704000000000004</v>
      </c>
      <c r="S229" s="194">
        <v>0</v>
      </c>
      <c r="T229" s="195">
        <f>S229*H229</f>
        <v>0</v>
      </c>
      <c r="U229" s="128"/>
      <c r="V229" s="128"/>
      <c r="W229" s="128"/>
      <c r="X229" s="128"/>
      <c r="Y229" s="128"/>
      <c r="Z229" s="128"/>
      <c r="AA229" s="128"/>
      <c r="AB229" s="128"/>
      <c r="AC229" s="128"/>
      <c r="AD229" s="128"/>
      <c r="AE229" s="128"/>
      <c r="AR229" s="196" t="s">
        <v>159</v>
      </c>
      <c r="AT229" s="196" t="s">
        <v>309</v>
      </c>
      <c r="AU229" s="196" t="s">
        <v>86</v>
      </c>
      <c r="AY229" s="119" t="s">
        <v>122</v>
      </c>
      <c r="BE229" s="197">
        <f>IF(N229="základní",J229,0)</f>
        <v>0</v>
      </c>
      <c r="BF229" s="197">
        <f>IF(N229="snížená",J229,0)</f>
        <v>0</v>
      </c>
      <c r="BG229" s="197">
        <f>IF(N229="zákl. přenesená",J229,0)</f>
        <v>0</v>
      </c>
      <c r="BH229" s="197">
        <f>IF(N229="sníž. přenesená",J229,0)</f>
        <v>0</v>
      </c>
      <c r="BI229" s="197">
        <f>IF(N229="nulová",J229,0)</f>
        <v>0</v>
      </c>
      <c r="BJ229" s="119" t="s">
        <v>84</v>
      </c>
      <c r="BK229" s="197">
        <f>ROUND(I229*H229,2)</f>
        <v>0</v>
      </c>
      <c r="BL229" s="119" t="s">
        <v>121</v>
      </c>
      <c r="BM229" s="196" t="s">
        <v>382</v>
      </c>
    </row>
    <row r="230" spans="1:65" s="254" customFormat="1">
      <c r="B230" s="255"/>
      <c r="C230" s="288"/>
      <c r="D230" s="247" t="s">
        <v>242</v>
      </c>
      <c r="E230" s="289" t="s">
        <v>1</v>
      </c>
      <c r="F230" s="290" t="s">
        <v>383</v>
      </c>
      <c r="G230" s="288"/>
      <c r="H230" s="291">
        <v>5.665</v>
      </c>
      <c r="J230" s="288"/>
      <c r="K230" s="288"/>
      <c r="L230" s="255"/>
      <c r="M230" s="257"/>
      <c r="N230" s="258"/>
      <c r="O230" s="258"/>
      <c r="P230" s="258"/>
      <c r="Q230" s="258"/>
      <c r="R230" s="258"/>
      <c r="S230" s="258"/>
      <c r="T230" s="259"/>
      <c r="AT230" s="256" t="s">
        <v>242</v>
      </c>
      <c r="AU230" s="256" t="s">
        <v>86</v>
      </c>
      <c r="AV230" s="254" t="s">
        <v>86</v>
      </c>
      <c r="AW230" s="254" t="s">
        <v>34</v>
      </c>
      <c r="AX230" s="254" t="s">
        <v>77</v>
      </c>
      <c r="AY230" s="256" t="s">
        <v>122</v>
      </c>
    </row>
    <row r="231" spans="1:65" s="260" customFormat="1">
      <c r="B231" s="261"/>
      <c r="C231" s="292"/>
      <c r="D231" s="247" t="s">
        <v>242</v>
      </c>
      <c r="E231" s="293" t="s">
        <v>1</v>
      </c>
      <c r="F231" s="294" t="s">
        <v>244</v>
      </c>
      <c r="G231" s="292"/>
      <c r="H231" s="295">
        <v>5.665</v>
      </c>
      <c r="J231" s="292"/>
      <c r="K231" s="292"/>
      <c r="L231" s="261"/>
      <c r="M231" s="263"/>
      <c r="N231" s="264"/>
      <c r="O231" s="264"/>
      <c r="P231" s="264"/>
      <c r="Q231" s="264"/>
      <c r="R231" s="264"/>
      <c r="S231" s="264"/>
      <c r="T231" s="265"/>
      <c r="AT231" s="262" t="s">
        <v>242</v>
      </c>
      <c r="AU231" s="262" t="s">
        <v>86</v>
      </c>
      <c r="AV231" s="260" t="s">
        <v>121</v>
      </c>
      <c r="AW231" s="260" t="s">
        <v>34</v>
      </c>
      <c r="AX231" s="260" t="s">
        <v>84</v>
      </c>
      <c r="AY231" s="262" t="s">
        <v>122</v>
      </c>
    </row>
    <row r="232" spans="1:65" s="130" customFormat="1" ht="33" customHeight="1">
      <c r="A232" s="128"/>
      <c r="B232" s="25"/>
      <c r="C232" s="242" t="s">
        <v>384</v>
      </c>
      <c r="D232" s="242" t="s">
        <v>123</v>
      </c>
      <c r="E232" s="243" t="s">
        <v>385</v>
      </c>
      <c r="F232" s="244" t="s">
        <v>386</v>
      </c>
      <c r="G232" s="245" t="s">
        <v>234</v>
      </c>
      <c r="H232" s="246">
        <v>7.1</v>
      </c>
      <c r="I232" s="250">
        <v>0</v>
      </c>
      <c r="J232" s="249">
        <f>ROUND(I232*H232,2)</f>
        <v>0</v>
      </c>
      <c r="K232" s="244" t="s">
        <v>127</v>
      </c>
      <c r="L232" s="25"/>
      <c r="M232" s="192" t="s">
        <v>1</v>
      </c>
      <c r="N232" s="193" t="s">
        <v>42</v>
      </c>
      <c r="O232" s="194">
        <v>0.09</v>
      </c>
      <c r="P232" s="194">
        <f>O232*H232</f>
        <v>0.63900000000000001</v>
      </c>
      <c r="Q232" s="194">
        <v>0</v>
      </c>
      <c r="R232" s="194">
        <f>Q232*H232</f>
        <v>0</v>
      </c>
      <c r="S232" s="194">
        <v>0</v>
      </c>
      <c r="T232" s="195">
        <f>S232*H232</f>
        <v>0</v>
      </c>
      <c r="U232" s="128"/>
      <c r="V232" s="128"/>
      <c r="W232" s="128"/>
      <c r="X232" s="128"/>
      <c r="Y232" s="128"/>
      <c r="Z232" s="128"/>
      <c r="AA232" s="128"/>
      <c r="AB232" s="128"/>
      <c r="AC232" s="128"/>
      <c r="AD232" s="128"/>
      <c r="AE232" s="128"/>
      <c r="AR232" s="196" t="s">
        <v>121</v>
      </c>
      <c r="AT232" s="196" t="s">
        <v>123</v>
      </c>
      <c r="AU232" s="196" t="s">
        <v>86</v>
      </c>
      <c r="AY232" s="119" t="s">
        <v>122</v>
      </c>
      <c r="BE232" s="197">
        <f>IF(N232="základní",J232,0)</f>
        <v>0</v>
      </c>
      <c r="BF232" s="197">
        <f>IF(N232="snížená",J232,0)</f>
        <v>0</v>
      </c>
      <c r="BG232" s="197">
        <f>IF(N232="zákl. přenesená",J232,0)</f>
        <v>0</v>
      </c>
      <c r="BH232" s="197">
        <f>IF(N232="sníž. přenesená",J232,0)</f>
        <v>0</v>
      </c>
      <c r="BI232" s="197">
        <f>IF(N232="nulová",J232,0)</f>
        <v>0</v>
      </c>
      <c r="BJ232" s="119" t="s">
        <v>84</v>
      </c>
      <c r="BK232" s="197">
        <f>ROUND(I232*H232,2)</f>
        <v>0</v>
      </c>
      <c r="BL232" s="119" t="s">
        <v>121</v>
      </c>
      <c r="BM232" s="196" t="s">
        <v>387</v>
      </c>
    </row>
    <row r="233" spans="1:65" s="254" customFormat="1">
      <c r="B233" s="255"/>
      <c r="C233" s="288"/>
      <c r="D233" s="247" t="s">
        <v>242</v>
      </c>
      <c r="E233" s="289" t="s">
        <v>1</v>
      </c>
      <c r="F233" s="290" t="s">
        <v>388</v>
      </c>
      <c r="G233" s="288"/>
      <c r="H233" s="291">
        <v>7.1</v>
      </c>
      <c r="J233" s="288"/>
      <c r="K233" s="288"/>
      <c r="L233" s="255"/>
      <c r="M233" s="257"/>
      <c r="N233" s="258"/>
      <c r="O233" s="258"/>
      <c r="P233" s="258"/>
      <c r="Q233" s="258"/>
      <c r="R233" s="258"/>
      <c r="S233" s="258"/>
      <c r="T233" s="259"/>
      <c r="AT233" s="256" t="s">
        <v>242</v>
      </c>
      <c r="AU233" s="256" t="s">
        <v>86</v>
      </c>
      <c r="AV233" s="254" t="s">
        <v>86</v>
      </c>
      <c r="AW233" s="254" t="s">
        <v>34</v>
      </c>
      <c r="AX233" s="254" t="s">
        <v>77</v>
      </c>
      <c r="AY233" s="256" t="s">
        <v>122</v>
      </c>
    </row>
    <row r="234" spans="1:65" s="260" customFormat="1">
      <c r="B234" s="261"/>
      <c r="C234" s="292"/>
      <c r="D234" s="247" t="s">
        <v>242</v>
      </c>
      <c r="E234" s="293" t="s">
        <v>1</v>
      </c>
      <c r="F234" s="294" t="s">
        <v>244</v>
      </c>
      <c r="G234" s="292"/>
      <c r="H234" s="295">
        <v>7.1</v>
      </c>
      <c r="J234" s="292"/>
      <c r="K234" s="292"/>
      <c r="L234" s="261"/>
      <c r="M234" s="263"/>
      <c r="N234" s="264"/>
      <c r="O234" s="264"/>
      <c r="P234" s="264"/>
      <c r="Q234" s="264"/>
      <c r="R234" s="264"/>
      <c r="S234" s="264"/>
      <c r="T234" s="265"/>
      <c r="AT234" s="262" t="s">
        <v>242</v>
      </c>
      <c r="AU234" s="262" t="s">
        <v>86</v>
      </c>
      <c r="AV234" s="260" t="s">
        <v>121</v>
      </c>
      <c r="AW234" s="260" t="s">
        <v>34</v>
      </c>
      <c r="AX234" s="260" t="s">
        <v>84</v>
      </c>
      <c r="AY234" s="262" t="s">
        <v>122</v>
      </c>
    </row>
    <row r="235" spans="1:65" s="183" customFormat="1" ht="22.9" customHeight="1">
      <c r="B235" s="184"/>
      <c r="C235" s="238"/>
      <c r="D235" s="239" t="s">
        <v>76</v>
      </c>
      <c r="E235" s="286" t="s">
        <v>159</v>
      </c>
      <c r="F235" s="286" t="s">
        <v>389</v>
      </c>
      <c r="G235" s="238"/>
      <c r="H235" s="238"/>
      <c r="J235" s="287">
        <f>BK235</f>
        <v>0</v>
      </c>
      <c r="K235" s="238"/>
      <c r="L235" s="184"/>
      <c r="M235" s="186"/>
      <c r="N235" s="187"/>
      <c r="O235" s="187"/>
      <c r="P235" s="188">
        <f>SUM(P236:P245)</f>
        <v>17.393999999999998</v>
      </c>
      <c r="Q235" s="187"/>
      <c r="R235" s="188">
        <f>SUM(R236:R245)</f>
        <v>0.25097000000000003</v>
      </c>
      <c r="S235" s="187"/>
      <c r="T235" s="189">
        <f>SUM(T236:T245)</f>
        <v>0</v>
      </c>
      <c r="AR235" s="185" t="s">
        <v>84</v>
      </c>
      <c r="AT235" s="190" t="s">
        <v>76</v>
      </c>
      <c r="AU235" s="190" t="s">
        <v>84</v>
      </c>
      <c r="AY235" s="185" t="s">
        <v>122</v>
      </c>
      <c r="BK235" s="191">
        <f>SUM(BK236:BK245)</f>
        <v>0</v>
      </c>
    </row>
    <row r="236" spans="1:65" s="130" customFormat="1" ht="24.2" customHeight="1">
      <c r="A236" s="128"/>
      <c r="B236" s="25"/>
      <c r="C236" s="242" t="s">
        <v>390</v>
      </c>
      <c r="D236" s="242" t="s">
        <v>123</v>
      </c>
      <c r="E236" s="243" t="s">
        <v>391</v>
      </c>
      <c r="F236" s="244" t="s">
        <v>392</v>
      </c>
      <c r="G236" s="245" t="s">
        <v>259</v>
      </c>
      <c r="H236" s="246">
        <v>45</v>
      </c>
      <c r="I236" s="250">
        <v>0</v>
      </c>
      <c r="J236" s="249">
        <f>ROUND(I236*H236,2)</f>
        <v>0</v>
      </c>
      <c r="K236" s="244" t="s">
        <v>203</v>
      </c>
      <c r="L236" s="25"/>
      <c r="M236" s="192" t="s">
        <v>1</v>
      </c>
      <c r="N236" s="193" t="s">
        <v>42</v>
      </c>
      <c r="O236" s="194">
        <v>0.3</v>
      </c>
      <c r="P236" s="194">
        <f>O236*H236</f>
        <v>13.5</v>
      </c>
      <c r="Q236" s="194">
        <v>1.0000000000000001E-5</v>
      </c>
      <c r="R236" s="194">
        <f>Q236*H236</f>
        <v>4.4999999999999999E-4</v>
      </c>
      <c r="S236" s="194">
        <v>0</v>
      </c>
      <c r="T236" s="195">
        <f>S236*H236</f>
        <v>0</v>
      </c>
      <c r="U236" s="128"/>
      <c r="V236" s="128"/>
      <c r="W236" s="128"/>
      <c r="X236" s="128"/>
      <c r="Y236" s="128"/>
      <c r="Z236" s="128"/>
      <c r="AA236" s="128"/>
      <c r="AB236" s="128"/>
      <c r="AC236" s="128"/>
      <c r="AD236" s="128"/>
      <c r="AE236" s="128"/>
      <c r="AR236" s="196" t="s">
        <v>121</v>
      </c>
      <c r="AT236" s="196" t="s">
        <v>123</v>
      </c>
      <c r="AU236" s="196" t="s">
        <v>86</v>
      </c>
      <c r="AY236" s="119" t="s">
        <v>122</v>
      </c>
      <c r="BE236" s="197">
        <f>IF(N236="základní",J236,0)</f>
        <v>0</v>
      </c>
      <c r="BF236" s="197">
        <f>IF(N236="snížená",J236,0)</f>
        <v>0</v>
      </c>
      <c r="BG236" s="197">
        <f>IF(N236="zákl. přenesená",J236,0)</f>
        <v>0</v>
      </c>
      <c r="BH236" s="197">
        <f>IF(N236="sníž. přenesená",J236,0)</f>
        <v>0</v>
      </c>
      <c r="BI236" s="197">
        <f>IF(N236="nulová",J236,0)</f>
        <v>0</v>
      </c>
      <c r="BJ236" s="119" t="s">
        <v>84</v>
      </c>
      <c r="BK236" s="197">
        <f>ROUND(I236*H236,2)</f>
        <v>0</v>
      </c>
      <c r="BL236" s="119" t="s">
        <v>121</v>
      </c>
      <c r="BM236" s="196" t="s">
        <v>393</v>
      </c>
    </row>
    <row r="237" spans="1:65" s="266" customFormat="1" ht="22.5">
      <c r="B237" s="267"/>
      <c r="C237" s="296"/>
      <c r="D237" s="247" t="s">
        <v>242</v>
      </c>
      <c r="E237" s="297" t="s">
        <v>1</v>
      </c>
      <c r="F237" s="298" t="s">
        <v>394</v>
      </c>
      <c r="G237" s="296"/>
      <c r="H237" s="297" t="s">
        <v>1</v>
      </c>
      <c r="J237" s="296"/>
      <c r="K237" s="296"/>
      <c r="L237" s="267"/>
      <c r="M237" s="269"/>
      <c r="N237" s="270"/>
      <c r="O237" s="270"/>
      <c r="P237" s="270"/>
      <c r="Q237" s="270"/>
      <c r="R237" s="270"/>
      <c r="S237" s="270"/>
      <c r="T237" s="271"/>
      <c r="AT237" s="268" t="s">
        <v>242</v>
      </c>
      <c r="AU237" s="268" t="s">
        <v>86</v>
      </c>
      <c r="AV237" s="266" t="s">
        <v>84</v>
      </c>
      <c r="AW237" s="266" t="s">
        <v>34</v>
      </c>
      <c r="AX237" s="266" t="s">
        <v>77</v>
      </c>
      <c r="AY237" s="268" t="s">
        <v>122</v>
      </c>
    </row>
    <row r="238" spans="1:65" s="254" customFormat="1" ht="22.5">
      <c r="B238" s="255"/>
      <c r="C238" s="288"/>
      <c r="D238" s="247" t="s">
        <v>242</v>
      </c>
      <c r="E238" s="289" t="s">
        <v>1</v>
      </c>
      <c r="F238" s="290" t="s">
        <v>395</v>
      </c>
      <c r="G238" s="288"/>
      <c r="H238" s="291">
        <v>45</v>
      </c>
      <c r="J238" s="288"/>
      <c r="K238" s="288"/>
      <c r="L238" s="255"/>
      <c r="M238" s="257"/>
      <c r="N238" s="258"/>
      <c r="O238" s="258"/>
      <c r="P238" s="258"/>
      <c r="Q238" s="258"/>
      <c r="R238" s="258"/>
      <c r="S238" s="258"/>
      <c r="T238" s="259"/>
      <c r="AT238" s="256" t="s">
        <v>242</v>
      </c>
      <c r="AU238" s="256" t="s">
        <v>86</v>
      </c>
      <c r="AV238" s="254" t="s">
        <v>86</v>
      </c>
      <c r="AW238" s="254" t="s">
        <v>34</v>
      </c>
      <c r="AX238" s="254" t="s">
        <v>77</v>
      </c>
      <c r="AY238" s="256" t="s">
        <v>122</v>
      </c>
    </row>
    <row r="239" spans="1:65" s="260" customFormat="1">
      <c r="B239" s="261"/>
      <c r="C239" s="292"/>
      <c r="D239" s="247" t="s">
        <v>242</v>
      </c>
      <c r="E239" s="293" t="s">
        <v>1</v>
      </c>
      <c r="F239" s="294" t="s">
        <v>244</v>
      </c>
      <c r="G239" s="292"/>
      <c r="H239" s="295">
        <v>45</v>
      </c>
      <c r="J239" s="292"/>
      <c r="K239" s="292"/>
      <c r="L239" s="261"/>
      <c r="M239" s="263"/>
      <c r="N239" s="264"/>
      <c r="O239" s="264"/>
      <c r="P239" s="264"/>
      <c r="Q239" s="264"/>
      <c r="R239" s="264"/>
      <c r="S239" s="264"/>
      <c r="T239" s="265"/>
      <c r="AT239" s="262" t="s">
        <v>242</v>
      </c>
      <c r="AU239" s="262" t="s">
        <v>86</v>
      </c>
      <c r="AV239" s="260" t="s">
        <v>121</v>
      </c>
      <c r="AW239" s="260" t="s">
        <v>34</v>
      </c>
      <c r="AX239" s="260" t="s">
        <v>84</v>
      </c>
      <c r="AY239" s="262" t="s">
        <v>122</v>
      </c>
    </row>
    <row r="240" spans="1:65" s="130" customFormat="1" ht="24.2" customHeight="1">
      <c r="A240" s="128"/>
      <c r="B240" s="25"/>
      <c r="C240" s="242" t="s">
        <v>396</v>
      </c>
      <c r="D240" s="242" t="s">
        <v>123</v>
      </c>
      <c r="E240" s="243" t="s">
        <v>397</v>
      </c>
      <c r="F240" s="244" t="s">
        <v>398</v>
      </c>
      <c r="G240" s="245" t="s">
        <v>399</v>
      </c>
      <c r="H240" s="246">
        <v>2</v>
      </c>
      <c r="I240" s="250">
        <v>0</v>
      </c>
      <c r="J240" s="249">
        <f>ROUND(I240*H240,2)</f>
        <v>0</v>
      </c>
      <c r="K240" s="244" t="s">
        <v>203</v>
      </c>
      <c r="L240" s="25"/>
      <c r="M240" s="192" t="s">
        <v>1</v>
      </c>
      <c r="N240" s="193" t="s">
        <v>42</v>
      </c>
      <c r="O240" s="194">
        <v>1.9470000000000001</v>
      </c>
      <c r="P240" s="194">
        <f>O240*H240</f>
        <v>3.8940000000000001</v>
      </c>
      <c r="Q240" s="194">
        <v>0.12526000000000001</v>
      </c>
      <c r="R240" s="194">
        <f>Q240*H240</f>
        <v>0.25052000000000002</v>
      </c>
      <c r="S240" s="194">
        <v>0</v>
      </c>
      <c r="T240" s="195">
        <f>S240*H240</f>
        <v>0</v>
      </c>
      <c r="U240" s="128"/>
      <c r="V240" s="128"/>
      <c r="W240" s="128"/>
      <c r="X240" s="128"/>
      <c r="Y240" s="128"/>
      <c r="Z240" s="128"/>
      <c r="AA240" s="128"/>
      <c r="AB240" s="128"/>
      <c r="AC240" s="128"/>
      <c r="AD240" s="128"/>
      <c r="AE240" s="128"/>
      <c r="AR240" s="196" t="s">
        <v>121</v>
      </c>
      <c r="AT240" s="196" t="s">
        <v>123</v>
      </c>
      <c r="AU240" s="196" t="s">
        <v>86</v>
      </c>
      <c r="AY240" s="119" t="s">
        <v>122</v>
      </c>
      <c r="BE240" s="197">
        <f>IF(N240="základní",J240,0)</f>
        <v>0</v>
      </c>
      <c r="BF240" s="197">
        <f>IF(N240="snížená",J240,0)</f>
        <v>0</v>
      </c>
      <c r="BG240" s="197">
        <f>IF(N240="zákl. přenesená",J240,0)</f>
        <v>0</v>
      </c>
      <c r="BH240" s="197">
        <f>IF(N240="sníž. přenesená",J240,0)</f>
        <v>0</v>
      </c>
      <c r="BI240" s="197">
        <f>IF(N240="nulová",J240,0)</f>
        <v>0</v>
      </c>
      <c r="BJ240" s="119" t="s">
        <v>84</v>
      </c>
      <c r="BK240" s="197">
        <f>ROUND(I240*H240,2)</f>
        <v>0</v>
      </c>
      <c r="BL240" s="119" t="s">
        <v>121</v>
      </c>
      <c r="BM240" s="196" t="s">
        <v>400</v>
      </c>
    </row>
    <row r="241" spans="1:65" s="266" customFormat="1" ht="22.5">
      <c r="B241" s="267"/>
      <c r="C241" s="296"/>
      <c r="D241" s="247" t="s">
        <v>242</v>
      </c>
      <c r="E241" s="297" t="s">
        <v>1</v>
      </c>
      <c r="F241" s="298" t="s">
        <v>401</v>
      </c>
      <c r="G241" s="296"/>
      <c r="H241" s="297" t="s">
        <v>1</v>
      </c>
      <c r="J241" s="296"/>
      <c r="K241" s="296"/>
      <c r="L241" s="267"/>
      <c r="M241" s="269"/>
      <c r="N241" s="270"/>
      <c r="O241" s="270"/>
      <c r="P241" s="270"/>
      <c r="Q241" s="270"/>
      <c r="R241" s="270"/>
      <c r="S241" s="270"/>
      <c r="T241" s="271"/>
      <c r="AT241" s="268" t="s">
        <v>242</v>
      </c>
      <c r="AU241" s="268" t="s">
        <v>86</v>
      </c>
      <c r="AV241" s="266" t="s">
        <v>84</v>
      </c>
      <c r="AW241" s="266" t="s">
        <v>34</v>
      </c>
      <c r="AX241" s="266" t="s">
        <v>77</v>
      </c>
      <c r="AY241" s="268" t="s">
        <v>122</v>
      </c>
    </row>
    <row r="242" spans="1:65" s="266" customFormat="1" ht="22.5">
      <c r="B242" s="267"/>
      <c r="C242" s="296"/>
      <c r="D242" s="247" t="s">
        <v>242</v>
      </c>
      <c r="E242" s="297" t="s">
        <v>1</v>
      </c>
      <c r="F242" s="298" t="s">
        <v>402</v>
      </c>
      <c r="G242" s="296"/>
      <c r="H242" s="297" t="s">
        <v>1</v>
      </c>
      <c r="J242" s="296"/>
      <c r="K242" s="296"/>
      <c r="L242" s="267"/>
      <c r="M242" s="269"/>
      <c r="N242" s="270"/>
      <c r="O242" s="270"/>
      <c r="P242" s="270"/>
      <c r="Q242" s="270"/>
      <c r="R242" s="270"/>
      <c r="S242" s="270"/>
      <c r="T242" s="271"/>
      <c r="AT242" s="268" t="s">
        <v>242</v>
      </c>
      <c r="AU242" s="268" t="s">
        <v>86</v>
      </c>
      <c r="AV242" s="266" t="s">
        <v>84</v>
      </c>
      <c r="AW242" s="266" t="s">
        <v>34</v>
      </c>
      <c r="AX242" s="266" t="s">
        <v>77</v>
      </c>
      <c r="AY242" s="268" t="s">
        <v>122</v>
      </c>
    </row>
    <row r="243" spans="1:65" s="266" customFormat="1" ht="22.5">
      <c r="B243" s="267"/>
      <c r="C243" s="296"/>
      <c r="D243" s="247" t="s">
        <v>242</v>
      </c>
      <c r="E243" s="297" t="s">
        <v>1</v>
      </c>
      <c r="F243" s="298" t="s">
        <v>403</v>
      </c>
      <c r="G243" s="296"/>
      <c r="H243" s="297" t="s">
        <v>1</v>
      </c>
      <c r="J243" s="296"/>
      <c r="K243" s="296"/>
      <c r="L243" s="267"/>
      <c r="M243" s="269"/>
      <c r="N243" s="270"/>
      <c r="O243" s="270"/>
      <c r="P243" s="270"/>
      <c r="Q243" s="270"/>
      <c r="R243" s="270"/>
      <c r="S243" s="270"/>
      <c r="T243" s="271"/>
      <c r="AT243" s="268" t="s">
        <v>242</v>
      </c>
      <c r="AU243" s="268" t="s">
        <v>86</v>
      </c>
      <c r="AV243" s="266" t="s">
        <v>84</v>
      </c>
      <c r="AW243" s="266" t="s">
        <v>34</v>
      </c>
      <c r="AX243" s="266" t="s">
        <v>77</v>
      </c>
      <c r="AY243" s="268" t="s">
        <v>122</v>
      </c>
    </row>
    <row r="244" spans="1:65" s="254" customFormat="1">
      <c r="B244" s="255"/>
      <c r="C244" s="288"/>
      <c r="D244" s="247" t="s">
        <v>242</v>
      </c>
      <c r="E244" s="289" t="s">
        <v>1</v>
      </c>
      <c r="F244" s="290" t="s">
        <v>404</v>
      </c>
      <c r="G244" s="288"/>
      <c r="H244" s="291">
        <v>2</v>
      </c>
      <c r="J244" s="288"/>
      <c r="K244" s="288"/>
      <c r="L244" s="255"/>
      <c r="M244" s="257"/>
      <c r="N244" s="258"/>
      <c r="O244" s="258"/>
      <c r="P244" s="258"/>
      <c r="Q244" s="258"/>
      <c r="R244" s="258"/>
      <c r="S244" s="258"/>
      <c r="T244" s="259"/>
      <c r="AT244" s="256" t="s">
        <v>242</v>
      </c>
      <c r="AU244" s="256" t="s">
        <v>86</v>
      </c>
      <c r="AV244" s="254" t="s">
        <v>86</v>
      </c>
      <c r="AW244" s="254" t="s">
        <v>34</v>
      </c>
      <c r="AX244" s="254" t="s">
        <v>77</v>
      </c>
      <c r="AY244" s="256" t="s">
        <v>122</v>
      </c>
    </row>
    <row r="245" spans="1:65" s="260" customFormat="1">
      <c r="B245" s="261"/>
      <c r="C245" s="292"/>
      <c r="D245" s="247" t="s">
        <v>242</v>
      </c>
      <c r="E245" s="293" t="s">
        <v>1</v>
      </c>
      <c r="F245" s="294" t="s">
        <v>244</v>
      </c>
      <c r="G245" s="292"/>
      <c r="H245" s="295">
        <v>2</v>
      </c>
      <c r="J245" s="292"/>
      <c r="K245" s="292"/>
      <c r="L245" s="261"/>
      <c r="M245" s="263"/>
      <c r="N245" s="264"/>
      <c r="O245" s="264"/>
      <c r="P245" s="264"/>
      <c r="Q245" s="264"/>
      <c r="R245" s="264"/>
      <c r="S245" s="264"/>
      <c r="T245" s="265"/>
      <c r="AT245" s="262" t="s">
        <v>242</v>
      </c>
      <c r="AU245" s="262" t="s">
        <v>86</v>
      </c>
      <c r="AV245" s="260" t="s">
        <v>121</v>
      </c>
      <c r="AW245" s="260" t="s">
        <v>34</v>
      </c>
      <c r="AX245" s="260" t="s">
        <v>84</v>
      </c>
      <c r="AY245" s="262" t="s">
        <v>122</v>
      </c>
    </row>
    <row r="246" spans="1:65" s="183" customFormat="1" ht="22.9" customHeight="1">
      <c r="B246" s="184"/>
      <c r="C246" s="238"/>
      <c r="D246" s="239" t="s">
        <v>76</v>
      </c>
      <c r="E246" s="286" t="s">
        <v>164</v>
      </c>
      <c r="F246" s="286" t="s">
        <v>405</v>
      </c>
      <c r="G246" s="238"/>
      <c r="H246" s="238"/>
      <c r="J246" s="287">
        <f>BK246</f>
        <v>0</v>
      </c>
      <c r="K246" s="238"/>
      <c r="L246" s="184"/>
      <c r="M246" s="186"/>
      <c r="N246" s="187"/>
      <c r="O246" s="187"/>
      <c r="P246" s="188">
        <f>SUM(P247:P356)</f>
        <v>100.702</v>
      </c>
      <c r="Q246" s="187"/>
      <c r="R246" s="188">
        <f>SUM(R247:R356)</f>
        <v>34.038409100000003</v>
      </c>
      <c r="S246" s="187"/>
      <c r="T246" s="189">
        <f>SUM(T247:T356)</f>
        <v>0.251</v>
      </c>
      <c r="AR246" s="185" t="s">
        <v>84</v>
      </c>
      <c r="AT246" s="190" t="s">
        <v>76</v>
      </c>
      <c r="AU246" s="190" t="s">
        <v>84</v>
      </c>
      <c r="AY246" s="185" t="s">
        <v>122</v>
      </c>
      <c r="BK246" s="191">
        <f>SUM(BK247:BK356)</f>
        <v>0</v>
      </c>
    </row>
    <row r="247" spans="1:65" s="130" customFormat="1" ht="21.75" customHeight="1">
      <c r="A247" s="128"/>
      <c r="B247" s="25"/>
      <c r="C247" s="242" t="s">
        <v>406</v>
      </c>
      <c r="D247" s="242" t="s">
        <v>123</v>
      </c>
      <c r="E247" s="243" t="s">
        <v>407</v>
      </c>
      <c r="F247" s="244" t="s">
        <v>408</v>
      </c>
      <c r="G247" s="245" t="s">
        <v>399</v>
      </c>
      <c r="H247" s="246">
        <v>25</v>
      </c>
      <c r="I247" s="250">
        <v>0</v>
      </c>
      <c r="J247" s="249">
        <f>ROUND(I247*H247,2)</f>
        <v>0</v>
      </c>
      <c r="K247" s="244" t="s">
        <v>127</v>
      </c>
      <c r="L247" s="25"/>
      <c r="M247" s="192" t="s">
        <v>1</v>
      </c>
      <c r="N247" s="193" t="s">
        <v>42</v>
      </c>
      <c r="O247" s="194">
        <v>0.45</v>
      </c>
      <c r="P247" s="194">
        <f>O247*H247</f>
        <v>11.25</v>
      </c>
      <c r="Q247" s="194">
        <v>0</v>
      </c>
      <c r="R247" s="194">
        <f>Q247*H247</f>
        <v>0</v>
      </c>
      <c r="S247" s="194">
        <v>0</v>
      </c>
      <c r="T247" s="195">
        <f>S247*H247</f>
        <v>0</v>
      </c>
      <c r="U247" s="128"/>
      <c r="V247" s="128"/>
      <c r="W247" s="128"/>
      <c r="X247" s="128"/>
      <c r="Y247" s="128"/>
      <c r="Z247" s="128"/>
      <c r="AA247" s="128"/>
      <c r="AB247" s="128"/>
      <c r="AC247" s="128"/>
      <c r="AD247" s="128"/>
      <c r="AE247" s="128"/>
      <c r="AR247" s="196" t="s">
        <v>121</v>
      </c>
      <c r="AT247" s="196" t="s">
        <v>123</v>
      </c>
      <c r="AU247" s="196" t="s">
        <v>86</v>
      </c>
      <c r="AY247" s="119" t="s">
        <v>122</v>
      </c>
      <c r="BE247" s="197">
        <f>IF(N247="základní",J247,0)</f>
        <v>0</v>
      </c>
      <c r="BF247" s="197">
        <f>IF(N247="snížená",J247,0)</f>
        <v>0</v>
      </c>
      <c r="BG247" s="197">
        <f>IF(N247="zákl. přenesená",J247,0)</f>
        <v>0</v>
      </c>
      <c r="BH247" s="197">
        <f>IF(N247="sníž. přenesená",J247,0)</f>
        <v>0</v>
      </c>
      <c r="BI247" s="197">
        <f>IF(N247="nulová",J247,0)</f>
        <v>0</v>
      </c>
      <c r="BJ247" s="119" t="s">
        <v>84</v>
      </c>
      <c r="BK247" s="197">
        <f>ROUND(I247*H247,2)</f>
        <v>0</v>
      </c>
      <c r="BL247" s="119" t="s">
        <v>121</v>
      </c>
      <c r="BM247" s="196" t="s">
        <v>409</v>
      </c>
    </row>
    <row r="248" spans="1:65" s="266" customFormat="1">
      <c r="B248" s="267"/>
      <c r="C248" s="296"/>
      <c r="D248" s="247" t="s">
        <v>242</v>
      </c>
      <c r="E248" s="297" t="s">
        <v>1</v>
      </c>
      <c r="F248" s="298" t="s">
        <v>410</v>
      </c>
      <c r="G248" s="296"/>
      <c r="H248" s="297" t="s">
        <v>1</v>
      </c>
      <c r="J248" s="296"/>
      <c r="K248" s="296"/>
      <c r="L248" s="267"/>
      <c r="M248" s="269"/>
      <c r="N248" s="270"/>
      <c r="O248" s="270"/>
      <c r="P248" s="270"/>
      <c r="Q248" s="270"/>
      <c r="R248" s="270"/>
      <c r="S248" s="270"/>
      <c r="T248" s="271"/>
      <c r="AT248" s="268" t="s">
        <v>242</v>
      </c>
      <c r="AU248" s="268" t="s">
        <v>86</v>
      </c>
      <c r="AV248" s="266" t="s">
        <v>84</v>
      </c>
      <c r="AW248" s="266" t="s">
        <v>34</v>
      </c>
      <c r="AX248" s="266" t="s">
        <v>77</v>
      </c>
      <c r="AY248" s="268" t="s">
        <v>122</v>
      </c>
    </row>
    <row r="249" spans="1:65" s="254" customFormat="1" ht="22.5">
      <c r="B249" s="255"/>
      <c r="C249" s="288"/>
      <c r="D249" s="247" t="s">
        <v>242</v>
      </c>
      <c r="E249" s="289" t="s">
        <v>1</v>
      </c>
      <c r="F249" s="290" t="s">
        <v>411</v>
      </c>
      <c r="G249" s="288"/>
      <c r="H249" s="291">
        <v>25</v>
      </c>
      <c r="J249" s="288"/>
      <c r="K249" s="288"/>
      <c r="L249" s="255"/>
      <c r="M249" s="257"/>
      <c r="N249" s="258"/>
      <c r="O249" s="258"/>
      <c r="P249" s="258"/>
      <c r="Q249" s="258"/>
      <c r="R249" s="258"/>
      <c r="S249" s="258"/>
      <c r="T249" s="259"/>
      <c r="AT249" s="256" t="s">
        <v>242</v>
      </c>
      <c r="AU249" s="256" t="s">
        <v>86</v>
      </c>
      <c r="AV249" s="254" t="s">
        <v>86</v>
      </c>
      <c r="AW249" s="254" t="s">
        <v>34</v>
      </c>
      <c r="AX249" s="254" t="s">
        <v>77</v>
      </c>
      <c r="AY249" s="256" t="s">
        <v>122</v>
      </c>
    </row>
    <row r="250" spans="1:65" s="260" customFormat="1">
      <c r="B250" s="261"/>
      <c r="C250" s="292"/>
      <c r="D250" s="247" t="s">
        <v>242</v>
      </c>
      <c r="E250" s="293" t="s">
        <v>1</v>
      </c>
      <c r="F250" s="294" t="s">
        <v>244</v>
      </c>
      <c r="G250" s="292"/>
      <c r="H250" s="295">
        <v>25</v>
      </c>
      <c r="J250" s="292"/>
      <c r="K250" s="292"/>
      <c r="L250" s="261"/>
      <c r="M250" s="263"/>
      <c r="N250" s="264"/>
      <c r="O250" s="264"/>
      <c r="P250" s="264"/>
      <c r="Q250" s="264"/>
      <c r="R250" s="264"/>
      <c r="S250" s="264"/>
      <c r="T250" s="265"/>
      <c r="AT250" s="262" t="s">
        <v>242</v>
      </c>
      <c r="AU250" s="262" t="s">
        <v>86</v>
      </c>
      <c r="AV250" s="260" t="s">
        <v>121</v>
      </c>
      <c r="AW250" s="260" t="s">
        <v>34</v>
      </c>
      <c r="AX250" s="260" t="s">
        <v>84</v>
      </c>
      <c r="AY250" s="262" t="s">
        <v>122</v>
      </c>
    </row>
    <row r="251" spans="1:65" s="130" customFormat="1" ht="21.75" customHeight="1">
      <c r="A251" s="128"/>
      <c r="B251" s="25"/>
      <c r="C251" s="299" t="s">
        <v>412</v>
      </c>
      <c r="D251" s="299" t="s">
        <v>309</v>
      </c>
      <c r="E251" s="300" t="s">
        <v>413</v>
      </c>
      <c r="F251" s="301" t="s">
        <v>414</v>
      </c>
      <c r="G251" s="302" t="s">
        <v>399</v>
      </c>
      <c r="H251" s="303">
        <v>25</v>
      </c>
      <c r="I251" s="281">
        <v>0</v>
      </c>
      <c r="J251" s="308">
        <f>ROUND(I251*H251,2)</f>
        <v>0</v>
      </c>
      <c r="K251" s="301" t="s">
        <v>127</v>
      </c>
      <c r="L251" s="272"/>
      <c r="M251" s="273" t="s">
        <v>1</v>
      </c>
      <c r="N251" s="274" t="s">
        <v>42</v>
      </c>
      <c r="O251" s="194">
        <v>0</v>
      </c>
      <c r="P251" s="194">
        <f>O251*H251</f>
        <v>0</v>
      </c>
      <c r="Q251" s="194">
        <v>2.9999999999999997E-4</v>
      </c>
      <c r="R251" s="194">
        <f>Q251*H251</f>
        <v>7.4999999999999997E-3</v>
      </c>
      <c r="S251" s="194">
        <v>0</v>
      </c>
      <c r="T251" s="195">
        <f>S251*H251</f>
        <v>0</v>
      </c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R251" s="196" t="s">
        <v>159</v>
      </c>
      <c r="AT251" s="196" t="s">
        <v>309</v>
      </c>
      <c r="AU251" s="196" t="s">
        <v>86</v>
      </c>
      <c r="AY251" s="119" t="s">
        <v>122</v>
      </c>
      <c r="BE251" s="197">
        <f>IF(N251="základní",J251,0)</f>
        <v>0</v>
      </c>
      <c r="BF251" s="197">
        <f>IF(N251="snížená",J251,0)</f>
        <v>0</v>
      </c>
      <c r="BG251" s="197">
        <f>IF(N251="zákl. přenesená",J251,0)</f>
        <v>0</v>
      </c>
      <c r="BH251" s="197">
        <f>IF(N251="sníž. přenesená",J251,0)</f>
        <v>0</v>
      </c>
      <c r="BI251" s="197">
        <f>IF(N251="nulová",J251,0)</f>
        <v>0</v>
      </c>
      <c r="BJ251" s="119" t="s">
        <v>84</v>
      </c>
      <c r="BK251" s="197">
        <f>ROUND(I251*H251,2)</f>
        <v>0</v>
      </c>
      <c r="BL251" s="119" t="s">
        <v>121</v>
      </c>
      <c r="BM251" s="196" t="s">
        <v>415</v>
      </c>
    </row>
    <row r="252" spans="1:65" s="130" customFormat="1" ht="24.2" customHeight="1">
      <c r="A252" s="128"/>
      <c r="B252" s="25"/>
      <c r="C252" s="242" t="s">
        <v>416</v>
      </c>
      <c r="D252" s="242" t="s">
        <v>123</v>
      </c>
      <c r="E252" s="243" t="s">
        <v>417</v>
      </c>
      <c r="F252" s="244" t="s">
        <v>418</v>
      </c>
      <c r="G252" s="245" t="s">
        <v>399</v>
      </c>
      <c r="H252" s="246">
        <v>2</v>
      </c>
      <c r="I252" s="250">
        <v>0</v>
      </c>
      <c r="J252" s="249">
        <f>ROUND(I252*H252,2)</f>
        <v>0</v>
      </c>
      <c r="K252" s="244" t="s">
        <v>127</v>
      </c>
      <c r="L252" s="25"/>
      <c r="M252" s="192" t="s">
        <v>1</v>
      </c>
      <c r="N252" s="193" t="s">
        <v>42</v>
      </c>
      <c r="O252" s="194">
        <v>0.16600000000000001</v>
      </c>
      <c r="P252" s="194">
        <f>O252*H252</f>
        <v>0.33200000000000002</v>
      </c>
      <c r="Q252" s="194">
        <v>1.0000000000000001E-5</v>
      </c>
      <c r="R252" s="194">
        <f>Q252*H252</f>
        <v>2.0000000000000002E-5</v>
      </c>
      <c r="S252" s="194">
        <v>0</v>
      </c>
      <c r="T252" s="195">
        <f>S252*H252</f>
        <v>0</v>
      </c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R252" s="196" t="s">
        <v>121</v>
      </c>
      <c r="AT252" s="196" t="s">
        <v>123</v>
      </c>
      <c r="AU252" s="196" t="s">
        <v>86</v>
      </c>
      <c r="AY252" s="119" t="s">
        <v>122</v>
      </c>
      <c r="BE252" s="197">
        <f>IF(N252="základní",J252,0)</f>
        <v>0</v>
      </c>
      <c r="BF252" s="197">
        <f>IF(N252="snížená",J252,0)</f>
        <v>0</v>
      </c>
      <c r="BG252" s="197">
        <f>IF(N252="zákl. přenesená",J252,0)</f>
        <v>0</v>
      </c>
      <c r="BH252" s="197">
        <f>IF(N252="sníž. přenesená",J252,0)</f>
        <v>0</v>
      </c>
      <c r="BI252" s="197">
        <f>IF(N252="nulová",J252,0)</f>
        <v>0</v>
      </c>
      <c r="BJ252" s="119" t="s">
        <v>84</v>
      </c>
      <c r="BK252" s="197">
        <f>ROUND(I252*H252,2)</f>
        <v>0</v>
      </c>
      <c r="BL252" s="119" t="s">
        <v>121</v>
      </c>
      <c r="BM252" s="196" t="s">
        <v>419</v>
      </c>
    </row>
    <row r="253" spans="1:65" s="254" customFormat="1" ht="22.5">
      <c r="B253" s="255"/>
      <c r="C253" s="288"/>
      <c r="D253" s="247" t="s">
        <v>242</v>
      </c>
      <c r="E253" s="289" t="s">
        <v>1</v>
      </c>
      <c r="F253" s="290" t="s">
        <v>420</v>
      </c>
      <c r="G253" s="288"/>
      <c r="H253" s="291">
        <v>1</v>
      </c>
      <c r="J253" s="288"/>
      <c r="K253" s="288"/>
      <c r="L253" s="255"/>
      <c r="M253" s="257"/>
      <c r="N253" s="258"/>
      <c r="O253" s="258"/>
      <c r="P253" s="258"/>
      <c r="Q253" s="258"/>
      <c r="R253" s="258"/>
      <c r="S253" s="258"/>
      <c r="T253" s="259"/>
      <c r="AT253" s="256" t="s">
        <v>242</v>
      </c>
      <c r="AU253" s="256" t="s">
        <v>86</v>
      </c>
      <c r="AV253" s="254" t="s">
        <v>86</v>
      </c>
      <c r="AW253" s="254" t="s">
        <v>34</v>
      </c>
      <c r="AX253" s="254" t="s">
        <v>77</v>
      </c>
      <c r="AY253" s="256" t="s">
        <v>122</v>
      </c>
    </row>
    <row r="254" spans="1:65" s="254" customFormat="1" ht="22.5">
      <c r="B254" s="255"/>
      <c r="C254" s="288"/>
      <c r="D254" s="247" t="s">
        <v>242</v>
      </c>
      <c r="E254" s="289" t="s">
        <v>1</v>
      </c>
      <c r="F254" s="290" t="s">
        <v>421</v>
      </c>
      <c r="G254" s="288"/>
      <c r="H254" s="291">
        <v>1</v>
      </c>
      <c r="J254" s="288"/>
      <c r="K254" s="288"/>
      <c r="L254" s="255"/>
      <c r="M254" s="257"/>
      <c r="N254" s="258"/>
      <c r="O254" s="258"/>
      <c r="P254" s="258"/>
      <c r="Q254" s="258"/>
      <c r="R254" s="258"/>
      <c r="S254" s="258"/>
      <c r="T254" s="259"/>
      <c r="AT254" s="256" t="s">
        <v>242</v>
      </c>
      <c r="AU254" s="256" t="s">
        <v>86</v>
      </c>
      <c r="AV254" s="254" t="s">
        <v>86</v>
      </c>
      <c r="AW254" s="254" t="s">
        <v>34</v>
      </c>
      <c r="AX254" s="254" t="s">
        <v>77</v>
      </c>
      <c r="AY254" s="256" t="s">
        <v>122</v>
      </c>
    </row>
    <row r="255" spans="1:65" s="260" customFormat="1">
      <c r="B255" s="261"/>
      <c r="C255" s="292"/>
      <c r="D255" s="247" t="s">
        <v>242</v>
      </c>
      <c r="E255" s="293" t="s">
        <v>1</v>
      </c>
      <c r="F255" s="294" t="s">
        <v>244</v>
      </c>
      <c r="G255" s="292"/>
      <c r="H255" s="295">
        <v>2</v>
      </c>
      <c r="J255" s="292"/>
      <c r="K255" s="292"/>
      <c r="L255" s="261"/>
      <c r="M255" s="263"/>
      <c r="N255" s="264"/>
      <c r="O255" s="264"/>
      <c r="P255" s="264"/>
      <c r="Q255" s="264"/>
      <c r="R255" s="264"/>
      <c r="S255" s="264"/>
      <c r="T255" s="265"/>
      <c r="AT255" s="262" t="s">
        <v>242</v>
      </c>
      <c r="AU255" s="262" t="s">
        <v>86</v>
      </c>
      <c r="AV255" s="260" t="s">
        <v>121</v>
      </c>
      <c r="AW255" s="260" t="s">
        <v>34</v>
      </c>
      <c r="AX255" s="260" t="s">
        <v>84</v>
      </c>
      <c r="AY255" s="262" t="s">
        <v>122</v>
      </c>
    </row>
    <row r="256" spans="1:65" s="130" customFormat="1" ht="24.2" customHeight="1">
      <c r="A256" s="128"/>
      <c r="B256" s="25"/>
      <c r="C256" s="299" t="s">
        <v>422</v>
      </c>
      <c r="D256" s="299" t="s">
        <v>309</v>
      </c>
      <c r="E256" s="300" t="s">
        <v>423</v>
      </c>
      <c r="F256" s="301" t="s">
        <v>424</v>
      </c>
      <c r="G256" s="302" t="s">
        <v>399</v>
      </c>
      <c r="H256" s="303">
        <v>1</v>
      </c>
      <c r="I256" s="281">
        <v>0</v>
      </c>
      <c r="J256" s="308">
        <f>ROUND(I256*H256,2)</f>
        <v>0</v>
      </c>
      <c r="K256" s="301" t="s">
        <v>127</v>
      </c>
      <c r="L256" s="272"/>
      <c r="M256" s="273" t="s">
        <v>1</v>
      </c>
      <c r="N256" s="274" t="s">
        <v>42</v>
      </c>
      <c r="O256" s="194">
        <v>0</v>
      </c>
      <c r="P256" s="194">
        <f>O256*H256</f>
        <v>0</v>
      </c>
      <c r="Q256" s="194">
        <v>4.0000000000000001E-3</v>
      </c>
      <c r="R256" s="194">
        <f>Q256*H256</f>
        <v>4.0000000000000001E-3</v>
      </c>
      <c r="S256" s="194">
        <v>0</v>
      </c>
      <c r="T256" s="195">
        <f>S256*H256</f>
        <v>0</v>
      </c>
      <c r="U256" s="128"/>
      <c r="V256" s="128"/>
      <c r="W256" s="128"/>
      <c r="X256" s="128"/>
      <c r="Y256" s="128"/>
      <c r="Z256" s="128"/>
      <c r="AA256" s="128"/>
      <c r="AB256" s="128"/>
      <c r="AC256" s="128"/>
      <c r="AD256" s="128"/>
      <c r="AE256" s="128"/>
      <c r="AR256" s="196" t="s">
        <v>159</v>
      </c>
      <c r="AT256" s="196" t="s">
        <v>309</v>
      </c>
      <c r="AU256" s="196" t="s">
        <v>86</v>
      </c>
      <c r="AY256" s="119" t="s">
        <v>122</v>
      </c>
      <c r="BE256" s="197">
        <f>IF(N256="základní",J256,0)</f>
        <v>0</v>
      </c>
      <c r="BF256" s="197">
        <f>IF(N256="snížená",J256,0)</f>
        <v>0</v>
      </c>
      <c r="BG256" s="197">
        <f>IF(N256="zákl. přenesená",J256,0)</f>
        <v>0</v>
      </c>
      <c r="BH256" s="197">
        <f>IF(N256="sníž. přenesená",J256,0)</f>
        <v>0</v>
      </c>
      <c r="BI256" s="197">
        <f>IF(N256="nulová",J256,0)</f>
        <v>0</v>
      </c>
      <c r="BJ256" s="119" t="s">
        <v>84</v>
      </c>
      <c r="BK256" s="197">
        <f>ROUND(I256*H256,2)</f>
        <v>0</v>
      </c>
      <c r="BL256" s="119" t="s">
        <v>121</v>
      </c>
      <c r="BM256" s="196" t="s">
        <v>425</v>
      </c>
    </row>
    <row r="257" spans="1:65" s="254" customFormat="1">
      <c r="B257" s="255"/>
      <c r="C257" s="288"/>
      <c r="D257" s="247" t="s">
        <v>242</v>
      </c>
      <c r="E257" s="289" t="s">
        <v>1</v>
      </c>
      <c r="F257" s="290" t="s">
        <v>426</v>
      </c>
      <c r="G257" s="288"/>
      <c r="H257" s="291">
        <v>1</v>
      </c>
      <c r="J257" s="288"/>
      <c r="K257" s="288"/>
      <c r="L257" s="255"/>
      <c r="M257" s="257"/>
      <c r="N257" s="258"/>
      <c r="O257" s="258"/>
      <c r="P257" s="258"/>
      <c r="Q257" s="258"/>
      <c r="R257" s="258"/>
      <c r="S257" s="258"/>
      <c r="T257" s="259"/>
      <c r="AT257" s="256" t="s">
        <v>242</v>
      </c>
      <c r="AU257" s="256" t="s">
        <v>86</v>
      </c>
      <c r="AV257" s="254" t="s">
        <v>86</v>
      </c>
      <c r="AW257" s="254" t="s">
        <v>34</v>
      </c>
      <c r="AX257" s="254" t="s">
        <v>77</v>
      </c>
      <c r="AY257" s="256" t="s">
        <v>122</v>
      </c>
    </row>
    <row r="258" spans="1:65" s="260" customFormat="1">
      <c r="B258" s="261"/>
      <c r="C258" s="292"/>
      <c r="D258" s="247" t="s">
        <v>242</v>
      </c>
      <c r="E258" s="293" t="s">
        <v>1</v>
      </c>
      <c r="F258" s="294" t="s">
        <v>244</v>
      </c>
      <c r="G258" s="292"/>
      <c r="H258" s="295">
        <v>1</v>
      </c>
      <c r="J258" s="292"/>
      <c r="K258" s="292"/>
      <c r="L258" s="261"/>
      <c r="M258" s="263"/>
      <c r="N258" s="264"/>
      <c r="O258" s="264"/>
      <c r="P258" s="264"/>
      <c r="Q258" s="264"/>
      <c r="R258" s="264"/>
      <c r="S258" s="264"/>
      <c r="T258" s="265"/>
      <c r="AT258" s="262" t="s">
        <v>242</v>
      </c>
      <c r="AU258" s="262" t="s">
        <v>86</v>
      </c>
      <c r="AV258" s="260" t="s">
        <v>121</v>
      </c>
      <c r="AW258" s="260" t="s">
        <v>34</v>
      </c>
      <c r="AX258" s="260" t="s">
        <v>84</v>
      </c>
      <c r="AY258" s="262" t="s">
        <v>122</v>
      </c>
    </row>
    <row r="259" spans="1:65" s="130" customFormat="1" ht="16.5" customHeight="1">
      <c r="A259" s="128"/>
      <c r="B259" s="25"/>
      <c r="C259" s="299" t="s">
        <v>427</v>
      </c>
      <c r="D259" s="299" t="s">
        <v>309</v>
      </c>
      <c r="E259" s="300" t="s">
        <v>428</v>
      </c>
      <c r="F259" s="301" t="s">
        <v>429</v>
      </c>
      <c r="G259" s="302" t="s">
        <v>399</v>
      </c>
      <c r="H259" s="303">
        <v>1</v>
      </c>
      <c r="I259" s="281">
        <v>0</v>
      </c>
      <c r="J259" s="308">
        <f>ROUND(I259*H259,2)</f>
        <v>0</v>
      </c>
      <c r="K259" s="301" t="s">
        <v>127</v>
      </c>
      <c r="L259" s="272"/>
      <c r="M259" s="273" t="s">
        <v>1</v>
      </c>
      <c r="N259" s="274" t="s">
        <v>42</v>
      </c>
      <c r="O259" s="194">
        <v>0</v>
      </c>
      <c r="P259" s="194">
        <f>O259*H259</f>
        <v>0</v>
      </c>
      <c r="Q259" s="194">
        <v>2.5999999999999999E-3</v>
      </c>
      <c r="R259" s="194">
        <f>Q259*H259</f>
        <v>2.5999999999999999E-3</v>
      </c>
      <c r="S259" s="194">
        <v>0</v>
      </c>
      <c r="T259" s="195">
        <f>S259*H259</f>
        <v>0</v>
      </c>
      <c r="U259" s="128"/>
      <c r="V259" s="128"/>
      <c r="W259" s="128"/>
      <c r="X259" s="128"/>
      <c r="Y259" s="128"/>
      <c r="Z259" s="128"/>
      <c r="AA259" s="128"/>
      <c r="AB259" s="128"/>
      <c r="AC259" s="128"/>
      <c r="AD259" s="128"/>
      <c r="AE259" s="128"/>
      <c r="AR259" s="196" t="s">
        <v>159</v>
      </c>
      <c r="AT259" s="196" t="s">
        <v>309</v>
      </c>
      <c r="AU259" s="196" t="s">
        <v>86</v>
      </c>
      <c r="AY259" s="119" t="s">
        <v>122</v>
      </c>
      <c r="BE259" s="197">
        <f>IF(N259="základní",J259,0)</f>
        <v>0</v>
      </c>
      <c r="BF259" s="197">
        <f>IF(N259="snížená",J259,0)</f>
        <v>0</v>
      </c>
      <c r="BG259" s="197">
        <f>IF(N259="zákl. přenesená",J259,0)</f>
        <v>0</v>
      </c>
      <c r="BH259" s="197">
        <f>IF(N259="sníž. přenesená",J259,0)</f>
        <v>0</v>
      </c>
      <c r="BI259" s="197">
        <f>IF(N259="nulová",J259,0)</f>
        <v>0</v>
      </c>
      <c r="BJ259" s="119" t="s">
        <v>84</v>
      </c>
      <c r="BK259" s="197">
        <f>ROUND(I259*H259,2)</f>
        <v>0</v>
      </c>
      <c r="BL259" s="119" t="s">
        <v>121</v>
      </c>
      <c r="BM259" s="196" t="s">
        <v>430</v>
      </c>
    </row>
    <row r="260" spans="1:65" s="254" customFormat="1">
      <c r="B260" s="255"/>
      <c r="C260" s="288"/>
      <c r="D260" s="247" t="s">
        <v>242</v>
      </c>
      <c r="E260" s="289" t="s">
        <v>1</v>
      </c>
      <c r="F260" s="290" t="s">
        <v>431</v>
      </c>
      <c r="G260" s="288"/>
      <c r="H260" s="291">
        <v>1</v>
      </c>
      <c r="J260" s="288"/>
      <c r="K260" s="288"/>
      <c r="L260" s="255"/>
      <c r="M260" s="257"/>
      <c r="N260" s="258"/>
      <c r="O260" s="258"/>
      <c r="P260" s="258"/>
      <c r="Q260" s="258"/>
      <c r="R260" s="258"/>
      <c r="S260" s="258"/>
      <c r="T260" s="259"/>
      <c r="AT260" s="256" t="s">
        <v>242</v>
      </c>
      <c r="AU260" s="256" t="s">
        <v>86</v>
      </c>
      <c r="AV260" s="254" t="s">
        <v>86</v>
      </c>
      <c r="AW260" s="254" t="s">
        <v>34</v>
      </c>
      <c r="AX260" s="254" t="s">
        <v>77</v>
      </c>
      <c r="AY260" s="256" t="s">
        <v>122</v>
      </c>
    </row>
    <row r="261" spans="1:65" s="260" customFormat="1">
      <c r="B261" s="261"/>
      <c r="C261" s="292"/>
      <c r="D261" s="247" t="s">
        <v>242</v>
      </c>
      <c r="E261" s="293" t="s">
        <v>1</v>
      </c>
      <c r="F261" s="294" t="s">
        <v>244</v>
      </c>
      <c r="G261" s="292"/>
      <c r="H261" s="295">
        <v>1</v>
      </c>
      <c r="J261" s="292"/>
      <c r="K261" s="292"/>
      <c r="L261" s="261"/>
      <c r="M261" s="263"/>
      <c r="N261" s="264"/>
      <c r="O261" s="264"/>
      <c r="P261" s="264"/>
      <c r="Q261" s="264"/>
      <c r="R261" s="264"/>
      <c r="S261" s="264"/>
      <c r="T261" s="265"/>
      <c r="AT261" s="262" t="s">
        <v>242</v>
      </c>
      <c r="AU261" s="262" t="s">
        <v>86</v>
      </c>
      <c r="AV261" s="260" t="s">
        <v>121</v>
      </c>
      <c r="AW261" s="260" t="s">
        <v>34</v>
      </c>
      <c r="AX261" s="260" t="s">
        <v>84</v>
      </c>
      <c r="AY261" s="262" t="s">
        <v>122</v>
      </c>
    </row>
    <row r="262" spans="1:65" s="130" customFormat="1" ht="24.2" customHeight="1">
      <c r="A262" s="128"/>
      <c r="B262" s="25"/>
      <c r="C262" s="242" t="s">
        <v>432</v>
      </c>
      <c r="D262" s="242" t="s">
        <v>123</v>
      </c>
      <c r="E262" s="243" t="s">
        <v>433</v>
      </c>
      <c r="F262" s="244" t="s">
        <v>434</v>
      </c>
      <c r="G262" s="245" t="s">
        <v>399</v>
      </c>
      <c r="H262" s="246">
        <v>2</v>
      </c>
      <c r="I262" s="250">
        <v>0</v>
      </c>
      <c r="J262" s="249">
        <f>ROUND(I262*H262,2)</f>
        <v>0</v>
      </c>
      <c r="K262" s="244" t="s">
        <v>127</v>
      </c>
      <c r="L262" s="25"/>
      <c r="M262" s="192" t="s">
        <v>1</v>
      </c>
      <c r="N262" s="193" t="s">
        <v>42</v>
      </c>
      <c r="O262" s="194">
        <v>0.41599999999999998</v>
      </c>
      <c r="P262" s="194">
        <f>O262*H262</f>
        <v>0.83199999999999996</v>
      </c>
      <c r="Q262" s="194">
        <v>0.10940999999999999</v>
      </c>
      <c r="R262" s="194">
        <f>Q262*H262</f>
        <v>0.21881999999999999</v>
      </c>
      <c r="S262" s="194">
        <v>0</v>
      </c>
      <c r="T262" s="195">
        <f>S262*H262</f>
        <v>0</v>
      </c>
      <c r="U262" s="128"/>
      <c r="V262" s="128"/>
      <c r="W262" s="128"/>
      <c r="X262" s="128"/>
      <c r="Y262" s="128"/>
      <c r="Z262" s="128"/>
      <c r="AA262" s="128"/>
      <c r="AB262" s="128"/>
      <c r="AC262" s="128"/>
      <c r="AD262" s="128"/>
      <c r="AE262" s="128"/>
      <c r="AR262" s="196" t="s">
        <v>121</v>
      </c>
      <c r="AT262" s="196" t="s">
        <v>123</v>
      </c>
      <c r="AU262" s="196" t="s">
        <v>86</v>
      </c>
      <c r="AY262" s="119" t="s">
        <v>122</v>
      </c>
      <c r="BE262" s="197">
        <f>IF(N262="základní",J262,0)</f>
        <v>0</v>
      </c>
      <c r="BF262" s="197">
        <f>IF(N262="snížená",J262,0)</f>
        <v>0</v>
      </c>
      <c r="BG262" s="197">
        <f>IF(N262="zákl. přenesená",J262,0)</f>
        <v>0</v>
      </c>
      <c r="BH262" s="197">
        <f>IF(N262="sníž. přenesená",J262,0)</f>
        <v>0</v>
      </c>
      <c r="BI262" s="197">
        <f>IF(N262="nulová",J262,0)</f>
        <v>0</v>
      </c>
      <c r="BJ262" s="119" t="s">
        <v>84</v>
      </c>
      <c r="BK262" s="197">
        <f>ROUND(I262*H262,2)</f>
        <v>0</v>
      </c>
      <c r="BL262" s="119" t="s">
        <v>121</v>
      </c>
      <c r="BM262" s="196" t="s">
        <v>435</v>
      </c>
    </row>
    <row r="263" spans="1:65" s="254" customFormat="1" ht="22.5">
      <c r="B263" s="255"/>
      <c r="C263" s="288"/>
      <c r="D263" s="247" t="s">
        <v>242</v>
      </c>
      <c r="E263" s="289" t="s">
        <v>1</v>
      </c>
      <c r="F263" s="290" t="s">
        <v>436</v>
      </c>
      <c r="G263" s="288"/>
      <c r="H263" s="291">
        <v>1</v>
      </c>
      <c r="J263" s="288"/>
      <c r="K263" s="288"/>
      <c r="L263" s="255"/>
      <c r="M263" s="257"/>
      <c r="N263" s="258"/>
      <c r="O263" s="258"/>
      <c r="P263" s="258"/>
      <c r="Q263" s="258"/>
      <c r="R263" s="258"/>
      <c r="S263" s="258"/>
      <c r="T263" s="259"/>
      <c r="AT263" s="256" t="s">
        <v>242</v>
      </c>
      <c r="AU263" s="256" t="s">
        <v>86</v>
      </c>
      <c r="AV263" s="254" t="s">
        <v>86</v>
      </c>
      <c r="AW263" s="254" t="s">
        <v>34</v>
      </c>
      <c r="AX263" s="254" t="s">
        <v>77</v>
      </c>
      <c r="AY263" s="256" t="s">
        <v>122</v>
      </c>
    </row>
    <row r="264" spans="1:65" s="254" customFormat="1" ht="22.5">
      <c r="B264" s="255"/>
      <c r="C264" s="288"/>
      <c r="D264" s="247" t="s">
        <v>242</v>
      </c>
      <c r="E264" s="289" t="s">
        <v>1</v>
      </c>
      <c r="F264" s="290" t="s">
        <v>437</v>
      </c>
      <c r="G264" s="288"/>
      <c r="H264" s="291">
        <v>1</v>
      </c>
      <c r="J264" s="288"/>
      <c r="K264" s="288"/>
      <c r="L264" s="255"/>
      <c r="M264" s="257"/>
      <c r="N264" s="258"/>
      <c r="O264" s="258"/>
      <c r="P264" s="258"/>
      <c r="Q264" s="258"/>
      <c r="R264" s="258"/>
      <c r="S264" s="258"/>
      <c r="T264" s="259"/>
      <c r="AT264" s="256" t="s">
        <v>242</v>
      </c>
      <c r="AU264" s="256" t="s">
        <v>86</v>
      </c>
      <c r="AV264" s="254" t="s">
        <v>86</v>
      </c>
      <c r="AW264" s="254" t="s">
        <v>34</v>
      </c>
      <c r="AX264" s="254" t="s">
        <v>77</v>
      </c>
      <c r="AY264" s="256" t="s">
        <v>122</v>
      </c>
    </row>
    <row r="265" spans="1:65" s="260" customFormat="1">
      <c r="B265" s="261"/>
      <c r="C265" s="292"/>
      <c r="D265" s="247" t="s">
        <v>242</v>
      </c>
      <c r="E265" s="293" t="s">
        <v>1</v>
      </c>
      <c r="F265" s="294" t="s">
        <v>244</v>
      </c>
      <c r="G265" s="292"/>
      <c r="H265" s="295">
        <v>2</v>
      </c>
      <c r="J265" s="292"/>
      <c r="K265" s="292"/>
      <c r="L265" s="261"/>
      <c r="M265" s="263"/>
      <c r="N265" s="264"/>
      <c r="O265" s="264"/>
      <c r="P265" s="264"/>
      <c r="Q265" s="264"/>
      <c r="R265" s="264"/>
      <c r="S265" s="264"/>
      <c r="T265" s="265"/>
      <c r="AT265" s="262" t="s">
        <v>242</v>
      </c>
      <c r="AU265" s="262" t="s">
        <v>86</v>
      </c>
      <c r="AV265" s="260" t="s">
        <v>121</v>
      </c>
      <c r="AW265" s="260" t="s">
        <v>34</v>
      </c>
      <c r="AX265" s="260" t="s">
        <v>84</v>
      </c>
      <c r="AY265" s="262" t="s">
        <v>122</v>
      </c>
    </row>
    <row r="266" spans="1:65" s="130" customFormat="1" ht="24.2" customHeight="1">
      <c r="A266" s="128"/>
      <c r="B266" s="25"/>
      <c r="C266" s="242" t="s">
        <v>438</v>
      </c>
      <c r="D266" s="242" t="s">
        <v>123</v>
      </c>
      <c r="E266" s="243" t="s">
        <v>439</v>
      </c>
      <c r="F266" s="244" t="s">
        <v>440</v>
      </c>
      <c r="G266" s="245" t="s">
        <v>259</v>
      </c>
      <c r="H266" s="246">
        <v>145</v>
      </c>
      <c r="I266" s="250">
        <v>0</v>
      </c>
      <c r="J266" s="249">
        <f>ROUND(I266*H266,2)</f>
        <v>0</v>
      </c>
      <c r="K266" s="244" t="s">
        <v>127</v>
      </c>
      <c r="L266" s="25"/>
      <c r="M266" s="192" t="s">
        <v>1</v>
      </c>
      <c r="N266" s="193" t="s">
        <v>42</v>
      </c>
      <c r="O266" s="194">
        <v>3.0000000000000001E-3</v>
      </c>
      <c r="P266" s="194">
        <f>O266*H266</f>
        <v>0.435</v>
      </c>
      <c r="Q266" s="194">
        <v>3.3E-4</v>
      </c>
      <c r="R266" s="194">
        <f>Q266*H266</f>
        <v>4.7849999999999997E-2</v>
      </c>
      <c r="S266" s="194">
        <v>0</v>
      </c>
      <c r="T266" s="195">
        <f>S266*H266</f>
        <v>0</v>
      </c>
      <c r="U266" s="128"/>
      <c r="V266" s="128"/>
      <c r="W266" s="128"/>
      <c r="X266" s="128"/>
      <c r="Y266" s="128"/>
      <c r="Z266" s="128"/>
      <c r="AA266" s="128"/>
      <c r="AB266" s="128"/>
      <c r="AC266" s="128"/>
      <c r="AD266" s="128"/>
      <c r="AE266" s="128"/>
      <c r="AR266" s="196" t="s">
        <v>121</v>
      </c>
      <c r="AT266" s="196" t="s">
        <v>123</v>
      </c>
      <c r="AU266" s="196" t="s">
        <v>86</v>
      </c>
      <c r="AY266" s="119" t="s">
        <v>122</v>
      </c>
      <c r="BE266" s="197">
        <f>IF(N266="základní",J266,0)</f>
        <v>0</v>
      </c>
      <c r="BF266" s="197">
        <f>IF(N266="snížená",J266,0)</f>
        <v>0</v>
      </c>
      <c r="BG266" s="197">
        <f>IF(N266="zákl. přenesená",J266,0)</f>
        <v>0</v>
      </c>
      <c r="BH266" s="197">
        <f>IF(N266="sníž. přenesená",J266,0)</f>
        <v>0</v>
      </c>
      <c r="BI266" s="197">
        <f>IF(N266="nulová",J266,0)</f>
        <v>0</v>
      </c>
      <c r="BJ266" s="119" t="s">
        <v>84</v>
      </c>
      <c r="BK266" s="197">
        <f>ROUND(I266*H266,2)</f>
        <v>0</v>
      </c>
      <c r="BL266" s="119" t="s">
        <v>121</v>
      </c>
      <c r="BM266" s="196" t="s">
        <v>441</v>
      </c>
    </row>
    <row r="267" spans="1:65" s="254" customFormat="1">
      <c r="B267" s="255"/>
      <c r="C267" s="288"/>
      <c r="D267" s="247" t="s">
        <v>242</v>
      </c>
      <c r="E267" s="289" t="s">
        <v>1</v>
      </c>
      <c r="F267" s="290" t="s">
        <v>442</v>
      </c>
      <c r="G267" s="288"/>
      <c r="H267" s="291">
        <v>85</v>
      </c>
      <c r="J267" s="288"/>
      <c r="K267" s="288"/>
      <c r="L267" s="255"/>
      <c r="M267" s="257"/>
      <c r="N267" s="258"/>
      <c r="O267" s="258"/>
      <c r="P267" s="258"/>
      <c r="Q267" s="258"/>
      <c r="R267" s="258"/>
      <c r="S267" s="258"/>
      <c r="T267" s="259"/>
      <c r="AT267" s="256" t="s">
        <v>242</v>
      </c>
      <c r="AU267" s="256" t="s">
        <v>86</v>
      </c>
      <c r="AV267" s="254" t="s">
        <v>86</v>
      </c>
      <c r="AW267" s="254" t="s">
        <v>34</v>
      </c>
      <c r="AX267" s="254" t="s">
        <v>77</v>
      </c>
      <c r="AY267" s="256" t="s">
        <v>122</v>
      </c>
    </row>
    <row r="268" spans="1:65" s="254" customFormat="1">
      <c r="B268" s="255"/>
      <c r="C268" s="288"/>
      <c r="D268" s="247" t="s">
        <v>242</v>
      </c>
      <c r="E268" s="289" t="s">
        <v>1</v>
      </c>
      <c r="F268" s="290" t="s">
        <v>443</v>
      </c>
      <c r="G268" s="288"/>
      <c r="H268" s="291">
        <v>60</v>
      </c>
      <c r="J268" s="288"/>
      <c r="K268" s="288"/>
      <c r="L268" s="255"/>
      <c r="M268" s="257"/>
      <c r="N268" s="258"/>
      <c r="O268" s="258"/>
      <c r="P268" s="258"/>
      <c r="Q268" s="258"/>
      <c r="R268" s="258"/>
      <c r="S268" s="258"/>
      <c r="T268" s="259"/>
      <c r="AT268" s="256" t="s">
        <v>242</v>
      </c>
      <c r="AU268" s="256" t="s">
        <v>86</v>
      </c>
      <c r="AV268" s="254" t="s">
        <v>86</v>
      </c>
      <c r="AW268" s="254" t="s">
        <v>34</v>
      </c>
      <c r="AX268" s="254" t="s">
        <v>77</v>
      </c>
      <c r="AY268" s="256" t="s">
        <v>122</v>
      </c>
    </row>
    <row r="269" spans="1:65" s="260" customFormat="1">
      <c r="B269" s="261"/>
      <c r="C269" s="292"/>
      <c r="D269" s="247" t="s">
        <v>242</v>
      </c>
      <c r="E269" s="293" t="s">
        <v>1</v>
      </c>
      <c r="F269" s="294" t="s">
        <v>244</v>
      </c>
      <c r="G269" s="292"/>
      <c r="H269" s="295">
        <v>145</v>
      </c>
      <c r="J269" s="292"/>
      <c r="K269" s="292"/>
      <c r="L269" s="261"/>
      <c r="M269" s="263"/>
      <c r="N269" s="264"/>
      <c r="O269" s="264"/>
      <c r="P269" s="264"/>
      <c r="Q269" s="264"/>
      <c r="R269" s="264"/>
      <c r="S269" s="264"/>
      <c r="T269" s="265"/>
      <c r="AT269" s="262" t="s">
        <v>242</v>
      </c>
      <c r="AU269" s="262" t="s">
        <v>86</v>
      </c>
      <c r="AV269" s="260" t="s">
        <v>121</v>
      </c>
      <c r="AW269" s="260" t="s">
        <v>34</v>
      </c>
      <c r="AX269" s="260" t="s">
        <v>84</v>
      </c>
      <c r="AY269" s="262" t="s">
        <v>122</v>
      </c>
    </row>
    <row r="270" spans="1:65" s="130" customFormat="1" ht="24.2" customHeight="1">
      <c r="A270" s="128"/>
      <c r="B270" s="25"/>
      <c r="C270" s="242" t="s">
        <v>444</v>
      </c>
      <c r="D270" s="242" t="s">
        <v>123</v>
      </c>
      <c r="E270" s="243" t="s">
        <v>445</v>
      </c>
      <c r="F270" s="244" t="s">
        <v>446</v>
      </c>
      <c r="G270" s="245" t="s">
        <v>259</v>
      </c>
      <c r="H270" s="246">
        <v>170</v>
      </c>
      <c r="I270" s="250">
        <v>0</v>
      </c>
      <c r="J270" s="249">
        <f>ROUND(I270*H270,2)</f>
        <v>0</v>
      </c>
      <c r="K270" s="244" t="s">
        <v>127</v>
      </c>
      <c r="L270" s="25"/>
      <c r="M270" s="192" t="s">
        <v>1</v>
      </c>
      <c r="N270" s="193" t="s">
        <v>42</v>
      </c>
      <c r="O270" s="194">
        <v>3.0000000000000001E-3</v>
      </c>
      <c r="P270" s="194">
        <f>O270*H270</f>
        <v>0.51</v>
      </c>
      <c r="Q270" s="194">
        <v>6.4999999999999997E-4</v>
      </c>
      <c r="R270" s="194">
        <f>Q270*H270</f>
        <v>0.1105</v>
      </c>
      <c r="S270" s="194">
        <v>0</v>
      </c>
      <c r="T270" s="195">
        <f>S270*H270</f>
        <v>0</v>
      </c>
      <c r="U270" s="128"/>
      <c r="V270" s="128"/>
      <c r="W270" s="128"/>
      <c r="X270" s="128"/>
      <c r="Y270" s="128"/>
      <c r="Z270" s="128"/>
      <c r="AA270" s="128"/>
      <c r="AB270" s="128"/>
      <c r="AC270" s="128"/>
      <c r="AD270" s="128"/>
      <c r="AE270" s="128"/>
      <c r="AR270" s="196" t="s">
        <v>121</v>
      </c>
      <c r="AT270" s="196" t="s">
        <v>123</v>
      </c>
      <c r="AU270" s="196" t="s">
        <v>86</v>
      </c>
      <c r="AY270" s="119" t="s">
        <v>122</v>
      </c>
      <c r="BE270" s="197">
        <f>IF(N270="základní",J270,0)</f>
        <v>0</v>
      </c>
      <c r="BF270" s="197">
        <f>IF(N270="snížená",J270,0)</f>
        <v>0</v>
      </c>
      <c r="BG270" s="197">
        <f>IF(N270="zákl. přenesená",J270,0)</f>
        <v>0</v>
      </c>
      <c r="BH270" s="197">
        <f>IF(N270="sníž. přenesená",J270,0)</f>
        <v>0</v>
      </c>
      <c r="BI270" s="197">
        <f>IF(N270="nulová",J270,0)</f>
        <v>0</v>
      </c>
      <c r="BJ270" s="119" t="s">
        <v>84</v>
      </c>
      <c r="BK270" s="197">
        <f>ROUND(I270*H270,2)</f>
        <v>0</v>
      </c>
      <c r="BL270" s="119" t="s">
        <v>121</v>
      </c>
      <c r="BM270" s="196" t="s">
        <v>447</v>
      </c>
    </row>
    <row r="271" spans="1:65" s="254" customFormat="1">
      <c r="B271" s="255"/>
      <c r="C271" s="288"/>
      <c r="D271" s="247" t="s">
        <v>242</v>
      </c>
      <c r="E271" s="289" t="s">
        <v>1</v>
      </c>
      <c r="F271" s="290" t="s">
        <v>448</v>
      </c>
      <c r="G271" s="288"/>
      <c r="H271" s="291">
        <v>170</v>
      </c>
      <c r="J271" s="288"/>
      <c r="K271" s="288"/>
      <c r="L271" s="255"/>
      <c r="M271" s="257"/>
      <c r="N271" s="258"/>
      <c r="O271" s="258"/>
      <c r="P271" s="258"/>
      <c r="Q271" s="258"/>
      <c r="R271" s="258"/>
      <c r="S271" s="258"/>
      <c r="T271" s="259"/>
      <c r="AT271" s="256" t="s">
        <v>242</v>
      </c>
      <c r="AU271" s="256" t="s">
        <v>86</v>
      </c>
      <c r="AV271" s="254" t="s">
        <v>86</v>
      </c>
      <c r="AW271" s="254" t="s">
        <v>34</v>
      </c>
      <c r="AX271" s="254" t="s">
        <v>77</v>
      </c>
      <c r="AY271" s="256" t="s">
        <v>122</v>
      </c>
    </row>
    <row r="272" spans="1:65" s="260" customFormat="1">
      <c r="B272" s="261"/>
      <c r="C272" s="292"/>
      <c r="D272" s="247" t="s">
        <v>242</v>
      </c>
      <c r="E272" s="293" t="s">
        <v>1</v>
      </c>
      <c r="F272" s="294" t="s">
        <v>244</v>
      </c>
      <c r="G272" s="292"/>
      <c r="H272" s="295">
        <v>170</v>
      </c>
      <c r="J272" s="292"/>
      <c r="K272" s="292"/>
      <c r="L272" s="261"/>
      <c r="M272" s="263"/>
      <c r="N272" s="264"/>
      <c r="O272" s="264"/>
      <c r="P272" s="264"/>
      <c r="Q272" s="264"/>
      <c r="R272" s="264"/>
      <c r="S272" s="264"/>
      <c r="T272" s="265"/>
      <c r="AT272" s="262" t="s">
        <v>242</v>
      </c>
      <c r="AU272" s="262" t="s">
        <v>86</v>
      </c>
      <c r="AV272" s="260" t="s">
        <v>121</v>
      </c>
      <c r="AW272" s="260" t="s">
        <v>34</v>
      </c>
      <c r="AX272" s="260" t="s">
        <v>84</v>
      </c>
      <c r="AY272" s="262" t="s">
        <v>122</v>
      </c>
    </row>
    <row r="273" spans="1:65" s="130" customFormat="1" ht="24.2" customHeight="1">
      <c r="A273" s="128"/>
      <c r="B273" s="25"/>
      <c r="C273" s="242" t="s">
        <v>449</v>
      </c>
      <c r="D273" s="242" t="s">
        <v>123</v>
      </c>
      <c r="E273" s="243" t="s">
        <v>450</v>
      </c>
      <c r="F273" s="244" t="s">
        <v>451</v>
      </c>
      <c r="G273" s="245" t="s">
        <v>234</v>
      </c>
      <c r="H273" s="246">
        <v>22.3</v>
      </c>
      <c r="I273" s="250">
        <v>0</v>
      </c>
      <c r="J273" s="249">
        <f>ROUND(I273*H273,2)</f>
        <v>0</v>
      </c>
      <c r="K273" s="244" t="s">
        <v>127</v>
      </c>
      <c r="L273" s="25"/>
      <c r="M273" s="192" t="s">
        <v>1</v>
      </c>
      <c r="N273" s="193" t="s">
        <v>42</v>
      </c>
      <c r="O273" s="194">
        <v>0.129</v>
      </c>
      <c r="P273" s="194">
        <f>O273*H273</f>
        <v>2.8767</v>
      </c>
      <c r="Q273" s="194">
        <v>2.5999999999999999E-3</v>
      </c>
      <c r="R273" s="194">
        <f>Q273*H273</f>
        <v>5.7979999999999997E-2</v>
      </c>
      <c r="S273" s="194">
        <v>0</v>
      </c>
      <c r="T273" s="195">
        <f>S273*H273</f>
        <v>0</v>
      </c>
      <c r="U273" s="128"/>
      <c r="V273" s="128"/>
      <c r="W273" s="128"/>
      <c r="X273" s="128"/>
      <c r="Y273" s="128"/>
      <c r="Z273" s="128"/>
      <c r="AA273" s="128"/>
      <c r="AB273" s="128"/>
      <c r="AC273" s="128"/>
      <c r="AD273" s="128"/>
      <c r="AE273" s="128"/>
      <c r="AR273" s="196" t="s">
        <v>121</v>
      </c>
      <c r="AT273" s="196" t="s">
        <v>123</v>
      </c>
      <c r="AU273" s="196" t="s">
        <v>86</v>
      </c>
      <c r="AY273" s="119" t="s">
        <v>122</v>
      </c>
      <c r="BE273" s="197">
        <f>IF(N273="základní",J273,0)</f>
        <v>0</v>
      </c>
      <c r="BF273" s="197">
        <f>IF(N273="snížená",J273,0)</f>
        <v>0</v>
      </c>
      <c r="BG273" s="197">
        <f>IF(N273="zákl. přenesená",J273,0)</f>
        <v>0</v>
      </c>
      <c r="BH273" s="197">
        <f>IF(N273="sníž. přenesená",J273,0)</f>
        <v>0</v>
      </c>
      <c r="BI273" s="197">
        <f>IF(N273="nulová",J273,0)</f>
        <v>0</v>
      </c>
      <c r="BJ273" s="119" t="s">
        <v>84</v>
      </c>
      <c r="BK273" s="197">
        <f>ROUND(I273*H273,2)</f>
        <v>0</v>
      </c>
      <c r="BL273" s="119" t="s">
        <v>121</v>
      </c>
      <c r="BM273" s="196" t="s">
        <v>452</v>
      </c>
    </row>
    <row r="274" spans="1:65" s="254" customFormat="1">
      <c r="B274" s="255"/>
      <c r="C274" s="288"/>
      <c r="D274" s="247" t="s">
        <v>242</v>
      </c>
      <c r="E274" s="289" t="s">
        <v>1</v>
      </c>
      <c r="F274" s="290" t="s">
        <v>453</v>
      </c>
      <c r="G274" s="288"/>
      <c r="H274" s="291">
        <v>17.5</v>
      </c>
      <c r="J274" s="288"/>
      <c r="K274" s="288"/>
      <c r="L274" s="255"/>
      <c r="M274" s="257"/>
      <c r="N274" s="258"/>
      <c r="O274" s="258"/>
      <c r="P274" s="258"/>
      <c r="Q274" s="258"/>
      <c r="R274" s="258"/>
      <c r="S274" s="258"/>
      <c r="T274" s="259"/>
      <c r="AT274" s="256" t="s">
        <v>242</v>
      </c>
      <c r="AU274" s="256" t="s">
        <v>86</v>
      </c>
      <c r="AV274" s="254" t="s">
        <v>86</v>
      </c>
      <c r="AW274" s="254" t="s">
        <v>34</v>
      </c>
      <c r="AX274" s="254" t="s">
        <v>77</v>
      </c>
      <c r="AY274" s="256" t="s">
        <v>122</v>
      </c>
    </row>
    <row r="275" spans="1:65" s="254" customFormat="1">
      <c r="B275" s="255"/>
      <c r="C275" s="288"/>
      <c r="D275" s="247" t="s">
        <v>242</v>
      </c>
      <c r="E275" s="289" t="s">
        <v>1</v>
      </c>
      <c r="F275" s="290" t="s">
        <v>454</v>
      </c>
      <c r="G275" s="288"/>
      <c r="H275" s="291">
        <v>4.8</v>
      </c>
      <c r="J275" s="288"/>
      <c r="K275" s="288"/>
      <c r="L275" s="255"/>
      <c r="M275" s="257"/>
      <c r="N275" s="258"/>
      <c r="O275" s="258"/>
      <c r="P275" s="258"/>
      <c r="Q275" s="258"/>
      <c r="R275" s="258"/>
      <c r="S275" s="258"/>
      <c r="T275" s="259"/>
      <c r="AT275" s="256" t="s">
        <v>242</v>
      </c>
      <c r="AU275" s="256" t="s">
        <v>86</v>
      </c>
      <c r="AV275" s="254" t="s">
        <v>86</v>
      </c>
      <c r="AW275" s="254" t="s">
        <v>34</v>
      </c>
      <c r="AX275" s="254" t="s">
        <v>77</v>
      </c>
      <c r="AY275" s="256" t="s">
        <v>122</v>
      </c>
    </row>
    <row r="276" spans="1:65" s="260" customFormat="1">
      <c r="B276" s="261"/>
      <c r="C276" s="292"/>
      <c r="D276" s="247" t="s">
        <v>242</v>
      </c>
      <c r="E276" s="293" t="s">
        <v>1</v>
      </c>
      <c r="F276" s="294" t="s">
        <v>244</v>
      </c>
      <c r="G276" s="292"/>
      <c r="H276" s="295">
        <v>22.3</v>
      </c>
      <c r="J276" s="292"/>
      <c r="K276" s="292"/>
      <c r="L276" s="261"/>
      <c r="M276" s="263"/>
      <c r="N276" s="264"/>
      <c r="O276" s="264"/>
      <c r="P276" s="264"/>
      <c r="Q276" s="264"/>
      <c r="R276" s="264"/>
      <c r="S276" s="264"/>
      <c r="T276" s="265"/>
      <c r="AT276" s="262" t="s">
        <v>242</v>
      </c>
      <c r="AU276" s="262" t="s">
        <v>86</v>
      </c>
      <c r="AV276" s="260" t="s">
        <v>121</v>
      </c>
      <c r="AW276" s="260" t="s">
        <v>34</v>
      </c>
      <c r="AX276" s="260" t="s">
        <v>84</v>
      </c>
      <c r="AY276" s="262" t="s">
        <v>122</v>
      </c>
    </row>
    <row r="277" spans="1:65" s="130" customFormat="1" ht="33" customHeight="1">
      <c r="A277" s="128"/>
      <c r="B277" s="25"/>
      <c r="C277" s="242" t="s">
        <v>455</v>
      </c>
      <c r="D277" s="242" t="s">
        <v>123</v>
      </c>
      <c r="E277" s="243" t="s">
        <v>456</v>
      </c>
      <c r="F277" s="244" t="s">
        <v>457</v>
      </c>
      <c r="G277" s="245" t="s">
        <v>259</v>
      </c>
      <c r="H277" s="246">
        <v>53</v>
      </c>
      <c r="I277" s="250">
        <v>0</v>
      </c>
      <c r="J277" s="249">
        <f>ROUND(I277*H277,2)</f>
        <v>0</v>
      </c>
      <c r="K277" s="244" t="s">
        <v>127</v>
      </c>
      <c r="L277" s="25"/>
      <c r="M277" s="192" t="s">
        <v>1</v>
      </c>
      <c r="N277" s="193" t="s">
        <v>42</v>
      </c>
      <c r="O277" s="194">
        <v>0.13600000000000001</v>
      </c>
      <c r="P277" s="194">
        <f>O277*H277</f>
        <v>7.2080000000000002</v>
      </c>
      <c r="Q277" s="194">
        <v>8.0879999999999994E-2</v>
      </c>
      <c r="R277" s="194">
        <f>Q277*H277</f>
        <v>4.2866400000000002</v>
      </c>
      <c r="S277" s="194">
        <v>0</v>
      </c>
      <c r="T277" s="195">
        <f>S277*H277</f>
        <v>0</v>
      </c>
      <c r="U277" s="128"/>
      <c r="V277" s="128"/>
      <c r="W277" s="128"/>
      <c r="X277" s="128"/>
      <c r="Y277" s="128"/>
      <c r="Z277" s="128"/>
      <c r="AA277" s="128"/>
      <c r="AB277" s="128"/>
      <c r="AC277" s="128"/>
      <c r="AD277" s="128"/>
      <c r="AE277" s="128"/>
      <c r="AR277" s="196" t="s">
        <v>121</v>
      </c>
      <c r="AT277" s="196" t="s">
        <v>123</v>
      </c>
      <c r="AU277" s="196" t="s">
        <v>86</v>
      </c>
      <c r="AY277" s="119" t="s">
        <v>122</v>
      </c>
      <c r="BE277" s="197">
        <f>IF(N277="základní",J277,0)</f>
        <v>0</v>
      </c>
      <c r="BF277" s="197">
        <f>IF(N277="snížená",J277,0)</f>
        <v>0</v>
      </c>
      <c r="BG277" s="197">
        <f>IF(N277="zákl. přenesená",J277,0)</f>
        <v>0</v>
      </c>
      <c r="BH277" s="197">
        <f>IF(N277="sníž. přenesená",J277,0)</f>
        <v>0</v>
      </c>
      <c r="BI277" s="197">
        <f>IF(N277="nulová",J277,0)</f>
        <v>0</v>
      </c>
      <c r="BJ277" s="119" t="s">
        <v>84</v>
      </c>
      <c r="BK277" s="197">
        <f>ROUND(I277*H277,2)</f>
        <v>0</v>
      </c>
      <c r="BL277" s="119" t="s">
        <v>121</v>
      </c>
      <c r="BM277" s="196" t="s">
        <v>458</v>
      </c>
    </row>
    <row r="278" spans="1:65" s="254" customFormat="1" ht="22.5">
      <c r="B278" s="255"/>
      <c r="C278" s="288"/>
      <c r="D278" s="247" t="s">
        <v>242</v>
      </c>
      <c r="E278" s="289" t="s">
        <v>1</v>
      </c>
      <c r="F278" s="290" t="s">
        <v>459</v>
      </c>
      <c r="G278" s="288"/>
      <c r="H278" s="291">
        <v>53</v>
      </c>
      <c r="J278" s="288"/>
      <c r="K278" s="288"/>
      <c r="L278" s="255"/>
      <c r="M278" s="257"/>
      <c r="N278" s="258"/>
      <c r="O278" s="258"/>
      <c r="P278" s="258"/>
      <c r="Q278" s="258"/>
      <c r="R278" s="258"/>
      <c r="S278" s="258"/>
      <c r="T278" s="259"/>
      <c r="AT278" s="256" t="s">
        <v>242</v>
      </c>
      <c r="AU278" s="256" t="s">
        <v>86</v>
      </c>
      <c r="AV278" s="254" t="s">
        <v>86</v>
      </c>
      <c r="AW278" s="254" t="s">
        <v>34</v>
      </c>
      <c r="AX278" s="254" t="s">
        <v>77</v>
      </c>
      <c r="AY278" s="256" t="s">
        <v>122</v>
      </c>
    </row>
    <row r="279" spans="1:65" s="260" customFormat="1">
      <c r="B279" s="261"/>
      <c r="C279" s="292"/>
      <c r="D279" s="247" t="s">
        <v>242</v>
      </c>
      <c r="E279" s="293" t="s">
        <v>1</v>
      </c>
      <c r="F279" s="294" t="s">
        <v>244</v>
      </c>
      <c r="G279" s="292"/>
      <c r="H279" s="295">
        <v>53</v>
      </c>
      <c r="J279" s="292"/>
      <c r="K279" s="292"/>
      <c r="L279" s="261"/>
      <c r="M279" s="263"/>
      <c r="N279" s="264"/>
      <c r="O279" s="264"/>
      <c r="P279" s="264"/>
      <c r="Q279" s="264"/>
      <c r="R279" s="264"/>
      <c r="S279" s="264"/>
      <c r="T279" s="265"/>
      <c r="AT279" s="262" t="s">
        <v>242</v>
      </c>
      <c r="AU279" s="262" t="s">
        <v>86</v>
      </c>
      <c r="AV279" s="260" t="s">
        <v>121</v>
      </c>
      <c r="AW279" s="260" t="s">
        <v>34</v>
      </c>
      <c r="AX279" s="260" t="s">
        <v>84</v>
      </c>
      <c r="AY279" s="262" t="s">
        <v>122</v>
      </c>
    </row>
    <row r="280" spans="1:65" s="130" customFormat="1" ht="21.75" customHeight="1">
      <c r="A280" s="128"/>
      <c r="B280" s="25"/>
      <c r="C280" s="299" t="s">
        <v>460</v>
      </c>
      <c r="D280" s="299" t="s">
        <v>309</v>
      </c>
      <c r="E280" s="300" t="s">
        <v>461</v>
      </c>
      <c r="F280" s="301" t="s">
        <v>462</v>
      </c>
      <c r="G280" s="302" t="s">
        <v>259</v>
      </c>
      <c r="H280" s="303">
        <v>53.53</v>
      </c>
      <c r="I280" s="281">
        <v>0</v>
      </c>
      <c r="J280" s="308">
        <f>ROUND(I280*H280,2)</f>
        <v>0</v>
      </c>
      <c r="K280" s="301" t="s">
        <v>127</v>
      </c>
      <c r="L280" s="272"/>
      <c r="M280" s="273" t="s">
        <v>1</v>
      </c>
      <c r="N280" s="274" t="s">
        <v>42</v>
      </c>
      <c r="O280" s="194">
        <v>0</v>
      </c>
      <c r="P280" s="194">
        <f>O280*H280</f>
        <v>0</v>
      </c>
      <c r="Q280" s="194">
        <v>5.8000000000000003E-2</v>
      </c>
      <c r="R280" s="194">
        <f>Q280*H280</f>
        <v>3.1047400000000001</v>
      </c>
      <c r="S280" s="194">
        <v>0</v>
      </c>
      <c r="T280" s="195">
        <f>S280*H280</f>
        <v>0</v>
      </c>
      <c r="U280" s="128"/>
      <c r="V280" s="128"/>
      <c r="W280" s="128"/>
      <c r="X280" s="128"/>
      <c r="Y280" s="128"/>
      <c r="Z280" s="128"/>
      <c r="AA280" s="128"/>
      <c r="AB280" s="128"/>
      <c r="AC280" s="128"/>
      <c r="AD280" s="128"/>
      <c r="AE280" s="128"/>
      <c r="AR280" s="196" t="s">
        <v>159</v>
      </c>
      <c r="AT280" s="196" t="s">
        <v>309</v>
      </c>
      <c r="AU280" s="196" t="s">
        <v>86</v>
      </c>
      <c r="AY280" s="119" t="s">
        <v>122</v>
      </c>
      <c r="BE280" s="197">
        <f>IF(N280="základní",J280,0)</f>
        <v>0</v>
      </c>
      <c r="BF280" s="197">
        <f>IF(N280="snížená",J280,0)</f>
        <v>0</v>
      </c>
      <c r="BG280" s="197">
        <f>IF(N280="zákl. přenesená",J280,0)</f>
        <v>0</v>
      </c>
      <c r="BH280" s="197">
        <f>IF(N280="sníž. přenesená",J280,0)</f>
        <v>0</v>
      </c>
      <c r="BI280" s="197">
        <f>IF(N280="nulová",J280,0)</f>
        <v>0</v>
      </c>
      <c r="BJ280" s="119" t="s">
        <v>84</v>
      </c>
      <c r="BK280" s="197">
        <f>ROUND(I280*H280,2)</f>
        <v>0</v>
      </c>
      <c r="BL280" s="119" t="s">
        <v>121</v>
      </c>
      <c r="BM280" s="196" t="s">
        <v>463</v>
      </c>
    </row>
    <row r="281" spans="1:65" s="254" customFormat="1">
      <c r="B281" s="255"/>
      <c r="C281" s="288"/>
      <c r="D281" s="247" t="s">
        <v>242</v>
      </c>
      <c r="E281" s="289" t="s">
        <v>1</v>
      </c>
      <c r="F281" s="290" t="s">
        <v>464</v>
      </c>
      <c r="G281" s="288"/>
      <c r="H281" s="291">
        <v>53.53</v>
      </c>
      <c r="J281" s="288"/>
      <c r="K281" s="288"/>
      <c r="L281" s="255"/>
      <c r="M281" s="257"/>
      <c r="N281" s="258"/>
      <c r="O281" s="258"/>
      <c r="P281" s="258"/>
      <c r="Q281" s="258"/>
      <c r="R281" s="258"/>
      <c r="S281" s="258"/>
      <c r="T281" s="259"/>
      <c r="AT281" s="256" t="s">
        <v>242</v>
      </c>
      <c r="AU281" s="256" t="s">
        <v>86</v>
      </c>
      <c r="AV281" s="254" t="s">
        <v>86</v>
      </c>
      <c r="AW281" s="254" t="s">
        <v>34</v>
      </c>
      <c r="AX281" s="254" t="s">
        <v>77</v>
      </c>
      <c r="AY281" s="256" t="s">
        <v>122</v>
      </c>
    </row>
    <row r="282" spans="1:65" s="260" customFormat="1">
      <c r="B282" s="261"/>
      <c r="C282" s="292"/>
      <c r="D282" s="247" t="s">
        <v>242</v>
      </c>
      <c r="E282" s="293" t="s">
        <v>1</v>
      </c>
      <c r="F282" s="294" t="s">
        <v>244</v>
      </c>
      <c r="G282" s="292"/>
      <c r="H282" s="295">
        <v>53.53</v>
      </c>
      <c r="J282" s="292"/>
      <c r="K282" s="292"/>
      <c r="L282" s="261"/>
      <c r="M282" s="263"/>
      <c r="N282" s="264"/>
      <c r="O282" s="264"/>
      <c r="P282" s="264"/>
      <c r="Q282" s="264"/>
      <c r="R282" s="264"/>
      <c r="S282" s="264"/>
      <c r="T282" s="265"/>
      <c r="AT282" s="262" t="s">
        <v>242</v>
      </c>
      <c r="AU282" s="262" t="s">
        <v>86</v>
      </c>
      <c r="AV282" s="260" t="s">
        <v>121</v>
      </c>
      <c r="AW282" s="260" t="s">
        <v>34</v>
      </c>
      <c r="AX282" s="260" t="s">
        <v>84</v>
      </c>
      <c r="AY282" s="262" t="s">
        <v>122</v>
      </c>
    </row>
    <row r="283" spans="1:65" s="130" customFormat="1" ht="16.5" customHeight="1">
      <c r="A283" s="128"/>
      <c r="B283" s="25"/>
      <c r="C283" s="242" t="s">
        <v>465</v>
      </c>
      <c r="D283" s="242" t="s">
        <v>123</v>
      </c>
      <c r="E283" s="243" t="s">
        <v>466</v>
      </c>
      <c r="F283" s="244" t="s">
        <v>467</v>
      </c>
      <c r="G283" s="245" t="s">
        <v>259</v>
      </c>
      <c r="H283" s="246">
        <v>315</v>
      </c>
      <c r="I283" s="250">
        <v>0</v>
      </c>
      <c r="J283" s="249">
        <f>ROUND(I283*H283,2)</f>
        <v>0</v>
      </c>
      <c r="K283" s="244" t="s">
        <v>127</v>
      </c>
      <c r="L283" s="25"/>
      <c r="M283" s="192" t="s">
        <v>1</v>
      </c>
      <c r="N283" s="193" t="s">
        <v>42</v>
      </c>
      <c r="O283" s="194">
        <v>1.6E-2</v>
      </c>
      <c r="P283" s="194">
        <f>O283*H283</f>
        <v>5.04</v>
      </c>
      <c r="Q283" s="194">
        <v>0</v>
      </c>
      <c r="R283" s="194">
        <f>Q283*H283</f>
        <v>0</v>
      </c>
      <c r="S283" s="194">
        <v>0</v>
      </c>
      <c r="T283" s="195">
        <f>S283*H283</f>
        <v>0</v>
      </c>
      <c r="U283" s="128"/>
      <c r="V283" s="128"/>
      <c r="W283" s="128"/>
      <c r="X283" s="128"/>
      <c r="Y283" s="128"/>
      <c r="Z283" s="128"/>
      <c r="AA283" s="128"/>
      <c r="AB283" s="128"/>
      <c r="AC283" s="128"/>
      <c r="AD283" s="128"/>
      <c r="AE283" s="128"/>
      <c r="AR283" s="196" t="s">
        <v>121</v>
      </c>
      <c r="AT283" s="196" t="s">
        <v>123</v>
      </c>
      <c r="AU283" s="196" t="s">
        <v>86</v>
      </c>
      <c r="AY283" s="119" t="s">
        <v>122</v>
      </c>
      <c r="BE283" s="197">
        <f>IF(N283="základní",J283,0)</f>
        <v>0</v>
      </c>
      <c r="BF283" s="197">
        <f>IF(N283="snížená",J283,0)</f>
        <v>0</v>
      </c>
      <c r="BG283" s="197">
        <f>IF(N283="zákl. přenesená",J283,0)</f>
        <v>0</v>
      </c>
      <c r="BH283" s="197">
        <f>IF(N283="sníž. přenesená",J283,0)</f>
        <v>0</v>
      </c>
      <c r="BI283" s="197">
        <f>IF(N283="nulová",J283,0)</f>
        <v>0</v>
      </c>
      <c r="BJ283" s="119" t="s">
        <v>84</v>
      </c>
      <c r="BK283" s="197">
        <f>ROUND(I283*H283,2)</f>
        <v>0</v>
      </c>
      <c r="BL283" s="119" t="s">
        <v>121</v>
      </c>
      <c r="BM283" s="196" t="s">
        <v>468</v>
      </c>
    </row>
    <row r="284" spans="1:65" s="254" customFormat="1">
      <c r="B284" s="255"/>
      <c r="C284" s="288"/>
      <c r="D284" s="247" t="s">
        <v>242</v>
      </c>
      <c r="E284" s="289" t="s">
        <v>1</v>
      </c>
      <c r="F284" s="290" t="s">
        <v>442</v>
      </c>
      <c r="G284" s="288"/>
      <c r="H284" s="291">
        <v>85</v>
      </c>
      <c r="J284" s="288"/>
      <c r="K284" s="288"/>
      <c r="L284" s="255"/>
      <c r="M284" s="257"/>
      <c r="N284" s="258"/>
      <c r="O284" s="258"/>
      <c r="P284" s="258"/>
      <c r="Q284" s="258"/>
      <c r="R284" s="258"/>
      <c r="S284" s="258"/>
      <c r="T284" s="259"/>
      <c r="AT284" s="256" t="s">
        <v>242</v>
      </c>
      <c r="AU284" s="256" t="s">
        <v>86</v>
      </c>
      <c r="AV284" s="254" t="s">
        <v>86</v>
      </c>
      <c r="AW284" s="254" t="s">
        <v>34</v>
      </c>
      <c r="AX284" s="254" t="s">
        <v>77</v>
      </c>
      <c r="AY284" s="256" t="s">
        <v>122</v>
      </c>
    </row>
    <row r="285" spans="1:65" s="254" customFormat="1">
      <c r="B285" s="255"/>
      <c r="C285" s="288"/>
      <c r="D285" s="247" t="s">
        <v>242</v>
      </c>
      <c r="E285" s="289" t="s">
        <v>1</v>
      </c>
      <c r="F285" s="290" t="s">
        <v>448</v>
      </c>
      <c r="G285" s="288"/>
      <c r="H285" s="291">
        <v>170</v>
      </c>
      <c r="J285" s="288"/>
      <c r="K285" s="288"/>
      <c r="L285" s="255"/>
      <c r="M285" s="257"/>
      <c r="N285" s="258"/>
      <c r="O285" s="258"/>
      <c r="P285" s="258"/>
      <c r="Q285" s="258"/>
      <c r="R285" s="258"/>
      <c r="S285" s="258"/>
      <c r="T285" s="259"/>
      <c r="AT285" s="256" t="s">
        <v>242</v>
      </c>
      <c r="AU285" s="256" t="s">
        <v>86</v>
      </c>
      <c r="AV285" s="254" t="s">
        <v>86</v>
      </c>
      <c r="AW285" s="254" t="s">
        <v>34</v>
      </c>
      <c r="AX285" s="254" t="s">
        <v>77</v>
      </c>
      <c r="AY285" s="256" t="s">
        <v>122</v>
      </c>
    </row>
    <row r="286" spans="1:65" s="254" customFormat="1">
      <c r="B286" s="255"/>
      <c r="C286" s="288"/>
      <c r="D286" s="247" t="s">
        <v>242</v>
      </c>
      <c r="E286" s="289" t="s">
        <v>1</v>
      </c>
      <c r="F286" s="290" t="s">
        <v>443</v>
      </c>
      <c r="G286" s="288"/>
      <c r="H286" s="291">
        <v>60</v>
      </c>
      <c r="J286" s="288"/>
      <c r="K286" s="288"/>
      <c r="L286" s="255"/>
      <c r="M286" s="257"/>
      <c r="N286" s="258"/>
      <c r="O286" s="258"/>
      <c r="P286" s="258"/>
      <c r="Q286" s="258"/>
      <c r="R286" s="258"/>
      <c r="S286" s="258"/>
      <c r="T286" s="259"/>
      <c r="AT286" s="256" t="s">
        <v>242</v>
      </c>
      <c r="AU286" s="256" t="s">
        <v>86</v>
      </c>
      <c r="AV286" s="254" t="s">
        <v>86</v>
      </c>
      <c r="AW286" s="254" t="s">
        <v>34</v>
      </c>
      <c r="AX286" s="254" t="s">
        <v>77</v>
      </c>
      <c r="AY286" s="256" t="s">
        <v>122</v>
      </c>
    </row>
    <row r="287" spans="1:65" s="260" customFormat="1">
      <c r="B287" s="261"/>
      <c r="C287" s="292"/>
      <c r="D287" s="247" t="s">
        <v>242</v>
      </c>
      <c r="E287" s="293" t="s">
        <v>1</v>
      </c>
      <c r="F287" s="294" t="s">
        <v>244</v>
      </c>
      <c r="G287" s="292"/>
      <c r="H287" s="295">
        <v>315</v>
      </c>
      <c r="J287" s="292"/>
      <c r="K287" s="292"/>
      <c r="L287" s="261"/>
      <c r="M287" s="263"/>
      <c r="N287" s="264"/>
      <c r="O287" s="264"/>
      <c r="P287" s="264"/>
      <c r="Q287" s="264"/>
      <c r="R287" s="264"/>
      <c r="S287" s="264"/>
      <c r="T287" s="265"/>
      <c r="AT287" s="262" t="s">
        <v>242</v>
      </c>
      <c r="AU287" s="262" t="s">
        <v>86</v>
      </c>
      <c r="AV287" s="260" t="s">
        <v>121</v>
      </c>
      <c r="AW287" s="260" t="s">
        <v>34</v>
      </c>
      <c r="AX287" s="260" t="s">
        <v>84</v>
      </c>
      <c r="AY287" s="262" t="s">
        <v>122</v>
      </c>
    </row>
    <row r="288" spans="1:65" s="130" customFormat="1" ht="16.5" customHeight="1">
      <c r="A288" s="128"/>
      <c r="B288" s="25"/>
      <c r="C288" s="242" t="s">
        <v>469</v>
      </c>
      <c r="D288" s="242" t="s">
        <v>123</v>
      </c>
      <c r="E288" s="243" t="s">
        <v>470</v>
      </c>
      <c r="F288" s="244" t="s">
        <v>471</v>
      </c>
      <c r="G288" s="245" t="s">
        <v>234</v>
      </c>
      <c r="H288" s="246">
        <v>22.3</v>
      </c>
      <c r="I288" s="250">
        <v>0</v>
      </c>
      <c r="J288" s="249">
        <f>ROUND(I288*H288,2)</f>
        <v>0</v>
      </c>
      <c r="K288" s="244" t="s">
        <v>127</v>
      </c>
      <c r="L288" s="25"/>
      <c r="M288" s="192" t="s">
        <v>1</v>
      </c>
      <c r="N288" s="193" t="s">
        <v>42</v>
      </c>
      <c r="O288" s="194">
        <v>8.3000000000000004E-2</v>
      </c>
      <c r="P288" s="194">
        <f>O288*H288</f>
        <v>1.8509</v>
      </c>
      <c r="Q288" s="194">
        <v>1.0000000000000001E-5</v>
      </c>
      <c r="R288" s="194">
        <f>Q288*H288</f>
        <v>2.23E-4</v>
      </c>
      <c r="S288" s="194">
        <v>0</v>
      </c>
      <c r="T288" s="195">
        <f>S288*H288</f>
        <v>0</v>
      </c>
      <c r="U288" s="128"/>
      <c r="V288" s="128"/>
      <c r="W288" s="128"/>
      <c r="X288" s="128"/>
      <c r="Y288" s="128"/>
      <c r="Z288" s="128"/>
      <c r="AA288" s="128"/>
      <c r="AB288" s="128"/>
      <c r="AC288" s="128"/>
      <c r="AD288" s="128"/>
      <c r="AE288" s="128"/>
      <c r="AR288" s="196" t="s">
        <v>121</v>
      </c>
      <c r="AT288" s="196" t="s">
        <v>123</v>
      </c>
      <c r="AU288" s="196" t="s">
        <v>86</v>
      </c>
      <c r="AY288" s="119" t="s">
        <v>122</v>
      </c>
      <c r="BE288" s="197">
        <f>IF(N288="základní",J288,0)</f>
        <v>0</v>
      </c>
      <c r="BF288" s="197">
        <f>IF(N288="snížená",J288,0)</f>
        <v>0</v>
      </c>
      <c r="BG288" s="197">
        <f>IF(N288="zákl. přenesená",J288,0)</f>
        <v>0</v>
      </c>
      <c r="BH288" s="197">
        <f>IF(N288="sníž. přenesená",J288,0)</f>
        <v>0</v>
      </c>
      <c r="BI288" s="197">
        <f>IF(N288="nulová",J288,0)</f>
        <v>0</v>
      </c>
      <c r="BJ288" s="119" t="s">
        <v>84</v>
      </c>
      <c r="BK288" s="197">
        <f>ROUND(I288*H288,2)</f>
        <v>0</v>
      </c>
      <c r="BL288" s="119" t="s">
        <v>121</v>
      </c>
      <c r="BM288" s="196" t="s">
        <v>472</v>
      </c>
    </row>
    <row r="289" spans="1:65" s="254" customFormat="1">
      <c r="B289" s="255"/>
      <c r="C289" s="288"/>
      <c r="D289" s="247" t="s">
        <v>242</v>
      </c>
      <c r="E289" s="289" t="s">
        <v>1</v>
      </c>
      <c r="F289" s="290" t="s">
        <v>453</v>
      </c>
      <c r="G289" s="288"/>
      <c r="H289" s="291">
        <v>17.5</v>
      </c>
      <c r="J289" s="288"/>
      <c r="K289" s="288"/>
      <c r="L289" s="255"/>
      <c r="M289" s="257"/>
      <c r="N289" s="258"/>
      <c r="O289" s="258"/>
      <c r="P289" s="258"/>
      <c r="Q289" s="258"/>
      <c r="R289" s="258"/>
      <c r="S289" s="258"/>
      <c r="T289" s="259"/>
      <c r="AT289" s="256" t="s">
        <v>242</v>
      </c>
      <c r="AU289" s="256" t="s">
        <v>86</v>
      </c>
      <c r="AV289" s="254" t="s">
        <v>86</v>
      </c>
      <c r="AW289" s="254" t="s">
        <v>34</v>
      </c>
      <c r="AX289" s="254" t="s">
        <v>77</v>
      </c>
      <c r="AY289" s="256" t="s">
        <v>122</v>
      </c>
    </row>
    <row r="290" spans="1:65" s="254" customFormat="1">
      <c r="B290" s="255"/>
      <c r="C290" s="288"/>
      <c r="D290" s="247" t="s">
        <v>242</v>
      </c>
      <c r="E290" s="289" t="s">
        <v>1</v>
      </c>
      <c r="F290" s="290" t="s">
        <v>454</v>
      </c>
      <c r="G290" s="288"/>
      <c r="H290" s="291">
        <v>4.8</v>
      </c>
      <c r="J290" s="288"/>
      <c r="K290" s="288"/>
      <c r="L290" s="255"/>
      <c r="M290" s="257"/>
      <c r="N290" s="258"/>
      <c r="O290" s="258"/>
      <c r="P290" s="258"/>
      <c r="Q290" s="258"/>
      <c r="R290" s="258"/>
      <c r="S290" s="258"/>
      <c r="T290" s="259"/>
      <c r="AT290" s="256" t="s">
        <v>242</v>
      </c>
      <c r="AU290" s="256" t="s">
        <v>86</v>
      </c>
      <c r="AV290" s="254" t="s">
        <v>86</v>
      </c>
      <c r="AW290" s="254" t="s">
        <v>34</v>
      </c>
      <c r="AX290" s="254" t="s">
        <v>77</v>
      </c>
      <c r="AY290" s="256" t="s">
        <v>122</v>
      </c>
    </row>
    <row r="291" spans="1:65" s="260" customFormat="1">
      <c r="B291" s="261"/>
      <c r="C291" s="292"/>
      <c r="D291" s="247" t="s">
        <v>242</v>
      </c>
      <c r="E291" s="293" t="s">
        <v>1</v>
      </c>
      <c r="F291" s="294" t="s">
        <v>244</v>
      </c>
      <c r="G291" s="292"/>
      <c r="H291" s="295">
        <v>22.3</v>
      </c>
      <c r="J291" s="292"/>
      <c r="K291" s="292"/>
      <c r="L291" s="261"/>
      <c r="M291" s="263"/>
      <c r="N291" s="264"/>
      <c r="O291" s="264"/>
      <c r="P291" s="264"/>
      <c r="Q291" s="264"/>
      <c r="R291" s="264"/>
      <c r="S291" s="264"/>
      <c r="T291" s="265"/>
      <c r="AT291" s="262" t="s">
        <v>242</v>
      </c>
      <c r="AU291" s="262" t="s">
        <v>86</v>
      </c>
      <c r="AV291" s="260" t="s">
        <v>121</v>
      </c>
      <c r="AW291" s="260" t="s">
        <v>34</v>
      </c>
      <c r="AX291" s="260" t="s">
        <v>84</v>
      </c>
      <c r="AY291" s="262" t="s">
        <v>122</v>
      </c>
    </row>
    <row r="292" spans="1:65" s="130" customFormat="1" ht="33" customHeight="1">
      <c r="A292" s="128"/>
      <c r="B292" s="25"/>
      <c r="C292" s="242" t="s">
        <v>473</v>
      </c>
      <c r="D292" s="242" t="s">
        <v>123</v>
      </c>
      <c r="E292" s="243" t="s">
        <v>474</v>
      </c>
      <c r="F292" s="244" t="s">
        <v>475</v>
      </c>
      <c r="G292" s="245" t="s">
        <v>259</v>
      </c>
      <c r="H292" s="246">
        <v>43</v>
      </c>
      <c r="I292" s="250">
        <v>0</v>
      </c>
      <c r="J292" s="249">
        <f>ROUND(I292*H292,2)</f>
        <v>0</v>
      </c>
      <c r="K292" s="244" t="s">
        <v>127</v>
      </c>
      <c r="L292" s="25"/>
      <c r="M292" s="192" t="s">
        <v>1</v>
      </c>
      <c r="N292" s="193" t="s">
        <v>42</v>
      </c>
      <c r="O292" s="194">
        <v>0.26800000000000002</v>
      </c>
      <c r="P292" s="194">
        <f>O292*H292</f>
        <v>11.523999999999999</v>
      </c>
      <c r="Q292" s="194">
        <v>0.16850000000000001</v>
      </c>
      <c r="R292" s="194">
        <f>Q292*H292</f>
        <v>7.2454999999999998</v>
      </c>
      <c r="S292" s="194">
        <v>0</v>
      </c>
      <c r="T292" s="195">
        <f>S292*H292</f>
        <v>0</v>
      </c>
      <c r="U292" s="128"/>
      <c r="V292" s="128"/>
      <c r="W292" s="128"/>
      <c r="X292" s="128"/>
      <c r="Y292" s="128"/>
      <c r="Z292" s="128"/>
      <c r="AA292" s="128"/>
      <c r="AB292" s="128"/>
      <c r="AC292" s="128"/>
      <c r="AD292" s="128"/>
      <c r="AE292" s="128"/>
      <c r="AR292" s="196" t="s">
        <v>121</v>
      </c>
      <c r="AT292" s="196" t="s">
        <v>123</v>
      </c>
      <c r="AU292" s="196" t="s">
        <v>86</v>
      </c>
      <c r="AY292" s="119" t="s">
        <v>122</v>
      </c>
      <c r="BE292" s="197">
        <f>IF(N292="základní",J292,0)</f>
        <v>0</v>
      </c>
      <c r="BF292" s="197">
        <f>IF(N292="snížená",J292,0)</f>
        <v>0</v>
      </c>
      <c r="BG292" s="197">
        <f>IF(N292="zákl. přenesená",J292,0)</f>
        <v>0</v>
      </c>
      <c r="BH292" s="197">
        <f>IF(N292="sníž. přenesená",J292,0)</f>
        <v>0</v>
      </c>
      <c r="BI292" s="197">
        <f>IF(N292="nulová",J292,0)</f>
        <v>0</v>
      </c>
      <c r="BJ292" s="119" t="s">
        <v>84</v>
      </c>
      <c r="BK292" s="197">
        <f>ROUND(I292*H292,2)</f>
        <v>0</v>
      </c>
      <c r="BL292" s="119" t="s">
        <v>121</v>
      </c>
      <c r="BM292" s="196" t="s">
        <v>476</v>
      </c>
    </row>
    <row r="293" spans="1:65" s="254" customFormat="1" ht="22.5">
      <c r="B293" s="255"/>
      <c r="C293" s="288"/>
      <c r="D293" s="247" t="s">
        <v>242</v>
      </c>
      <c r="E293" s="289" t="s">
        <v>1</v>
      </c>
      <c r="F293" s="290" t="s">
        <v>477</v>
      </c>
      <c r="G293" s="288"/>
      <c r="H293" s="291">
        <v>36</v>
      </c>
      <c r="J293" s="288"/>
      <c r="K293" s="288"/>
      <c r="L293" s="255"/>
      <c r="M293" s="257"/>
      <c r="N293" s="258"/>
      <c r="O293" s="258"/>
      <c r="P293" s="258"/>
      <c r="Q293" s="258"/>
      <c r="R293" s="258"/>
      <c r="S293" s="258"/>
      <c r="T293" s="259"/>
      <c r="AT293" s="256" t="s">
        <v>242</v>
      </c>
      <c r="AU293" s="256" t="s">
        <v>86</v>
      </c>
      <c r="AV293" s="254" t="s">
        <v>86</v>
      </c>
      <c r="AW293" s="254" t="s">
        <v>34</v>
      </c>
      <c r="AX293" s="254" t="s">
        <v>77</v>
      </c>
      <c r="AY293" s="256" t="s">
        <v>122</v>
      </c>
    </row>
    <row r="294" spans="1:65" s="254" customFormat="1" ht="22.5">
      <c r="B294" s="255"/>
      <c r="C294" s="288"/>
      <c r="D294" s="247" t="s">
        <v>242</v>
      </c>
      <c r="E294" s="289" t="s">
        <v>1</v>
      </c>
      <c r="F294" s="290" t="s">
        <v>478</v>
      </c>
      <c r="G294" s="288"/>
      <c r="H294" s="291">
        <v>4</v>
      </c>
      <c r="J294" s="288"/>
      <c r="K294" s="288"/>
      <c r="L294" s="255"/>
      <c r="M294" s="257"/>
      <c r="N294" s="258"/>
      <c r="O294" s="258"/>
      <c r="P294" s="258"/>
      <c r="Q294" s="258"/>
      <c r="R294" s="258"/>
      <c r="S294" s="258"/>
      <c r="T294" s="259"/>
      <c r="AT294" s="256" t="s">
        <v>242</v>
      </c>
      <c r="AU294" s="256" t="s">
        <v>86</v>
      </c>
      <c r="AV294" s="254" t="s">
        <v>86</v>
      </c>
      <c r="AW294" s="254" t="s">
        <v>34</v>
      </c>
      <c r="AX294" s="254" t="s">
        <v>77</v>
      </c>
      <c r="AY294" s="256" t="s">
        <v>122</v>
      </c>
    </row>
    <row r="295" spans="1:65" s="254" customFormat="1" ht="33.75">
      <c r="B295" s="255"/>
      <c r="C295" s="288"/>
      <c r="D295" s="247" t="s">
        <v>242</v>
      </c>
      <c r="E295" s="289" t="s">
        <v>1</v>
      </c>
      <c r="F295" s="290" t="s">
        <v>479</v>
      </c>
      <c r="G295" s="288"/>
      <c r="H295" s="291">
        <v>3</v>
      </c>
      <c r="J295" s="288"/>
      <c r="K295" s="288"/>
      <c r="L295" s="255"/>
      <c r="M295" s="257"/>
      <c r="N295" s="258"/>
      <c r="O295" s="258"/>
      <c r="P295" s="258"/>
      <c r="Q295" s="258"/>
      <c r="R295" s="258"/>
      <c r="S295" s="258"/>
      <c r="T295" s="259"/>
      <c r="AT295" s="256" t="s">
        <v>242</v>
      </c>
      <c r="AU295" s="256" t="s">
        <v>86</v>
      </c>
      <c r="AV295" s="254" t="s">
        <v>86</v>
      </c>
      <c r="AW295" s="254" t="s">
        <v>34</v>
      </c>
      <c r="AX295" s="254" t="s">
        <v>77</v>
      </c>
      <c r="AY295" s="256" t="s">
        <v>122</v>
      </c>
    </row>
    <row r="296" spans="1:65" s="260" customFormat="1">
      <c r="B296" s="261"/>
      <c r="C296" s="292"/>
      <c r="D296" s="247" t="s">
        <v>242</v>
      </c>
      <c r="E296" s="293" t="s">
        <v>1</v>
      </c>
      <c r="F296" s="294" t="s">
        <v>244</v>
      </c>
      <c r="G296" s="292"/>
      <c r="H296" s="295">
        <v>43</v>
      </c>
      <c r="J296" s="292"/>
      <c r="K296" s="292"/>
      <c r="L296" s="261"/>
      <c r="M296" s="263"/>
      <c r="N296" s="264"/>
      <c r="O296" s="264"/>
      <c r="P296" s="264"/>
      <c r="Q296" s="264"/>
      <c r="R296" s="264"/>
      <c r="S296" s="264"/>
      <c r="T296" s="265"/>
      <c r="AT296" s="262" t="s">
        <v>242</v>
      </c>
      <c r="AU296" s="262" t="s">
        <v>86</v>
      </c>
      <c r="AV296" s="260" t="s">
        <v>121</v>
      </c>
      <c r="AW296" s="260" t="s">
        <v>34</v>
      </c>
      <c r="AX296" s="260" t="s">
        <v>84</v>
      </c>
      <c r="AY296" s="262" t="s">
        <v>122</v>
      </c>
    </row>
    <row r="297" spans="1:65" s="130" customFormat="1" ht="16.5" customHeight="1">
      <c r="A297" s="128"/>
      <c r="B297" s="25"/>
      <c r="C297" s="299" t="s">
        <v>480</v>
      </c>
      <c r="D297" s="299" t="s">
        <v>309</v>
      </c>
      <c r="E297" s="300" t="s">
        <v>481</v>
      </c>
      <c r="F297" s="301" t="s">
        <v>482</v>
      </c>
      <c r="G297" s="302" t="s">
        <v>259</v>
      </c>
      <c r="H297" s="303">
        <v>36.36</v>
      </c>
      <c r="I297" s="281">
        <v>0</v>
      </c>
      <c r="J297" s="308">
        <f>ROUND(I297*H297,2)</f>
        <v>0</v>
      </c>
      <c r="K297" s="301" t="s">
        <v>127</v>
      </c>
      <c r="L297" s="272"/>
      <c r="M297" s="273" t="s">
        <v>1</v>
      </c>
      <c r="N297" s="274" t="s">
        <v>42</v>
      </c>
      <c r="O297" s="194">
        <v>0</v>
      </c>
      <c r="P297" s="194">
        <f>O297*H297</f>
        <v>0</v>
      </c>
      <c r="Q297" s="194">
        <v>0.08</v>
      </c>
      <c r="R297" s="194">
        <f>Q297*H297</f>
        <v>2.9087999999999998</v>
      </c>
      <c r="S297" s="194">
        <v>0</v>
      </c>
      <c r="T297" s="195">
        <f>S297*H297</f>
        <v>0</v>
      </c>
      <c r="U297" s="128"/>
      <c r="V297" s="128"/>
      <c r="W297" s="128"/>
      <c r="X297" s="128"/>
      <c r="Y297" s="128"/>
      <c r="Z297" s="128"/>
      <c r="AA297" s="128"/>
      <c r="AB297" s="128"/>
      <c r="AC297" s="128"/>
      <c r="AD297" s="128"/>
      <c r="AE297" s="128"/>
      <c r="AR297" s="196" t="s">
        <v>159</v>
      </c>
      <c r="AT297" s="196" t="s">
        <v>309</v>
      </c>
      <c r="AU297" s="196" t="s">
        <v>86</v>
      </c>
      <c r="AY297" s="119" t="s">
        <v>122</v>
      </c>
      <c r="BE297" s="197">
        <f>IF(N297="základní",J297,0)</f>
        <v>0</v>
      </c>
      <c r="BF297" s="197">
        <f>IF(N297="snížená",J297,0)</f>
        <v>0</v>
      </c>
      <c r="BG297" s="197">
        <f>IF(N297="zákl. přenesená",J297,0)</f>
        <v>0</v>
      </c>
      <c r="BH297" s="197">
        <f>IF(N297="sníž. přenesená",J297,0)</f>
        <v>0</v>
      </c>
      <c r="BI297" s="197">
        <f>IF(N297="nulová",J297,0)</f>
        <v>0</v>
      </c>
      <c r="BJ297" s="119" t="s">
        <v>84</v>
      </c>
      <c r="BK297" s="197">
        <f>ROUND(I297*H297,2)</f>
        <v>0</v>
      </c>
      <c r="BL297" s="119" t="s">
        <v>121</v>
      </c>
      <c r="BM297" s="196" t="s">
        <v>483</v>
      </c>
    </row>
    <row r="298" spans="1:65" s="254" customFormat="1">
      <c r="B298" s="255"/>
      <c r="C298" s="288"/>
      <c r="D298" s="247" t="s">
        <v>242</v>
      </c>
      <c r="E298" s="289" t="s">
        <v>1</v>
      </c>
      <c r="F298" s="290" t="s">
        <v>484</v>
      </c>
      <c r="G298" s="288"/>
      <c r="H298" s="291">
        <v>36.36</v>
      </c>
      <c r="J298" s="288"/>
      <c r="K298" s="288"/>
      <c r="L298" s="255"/>
      <c r="M298" s="257"/>
      <c r="N298" s="258"/>
      <c r="O298" s="258"/>
      <c r="P298" s="258"/>
      <c r="Q298" s="258"/>
      <c r="R298" s="258"/>
      <c r="S298" s="258"/>
      <c r="T298" s="259"/>
      <c r="AT298" s="256" t="s">
        <v>242</v>
      </c>
      <c r="AU298" s="256" t="s">
        <v>86</v>
      </c>
      <c r="AV298" s="254" t="s">
        <v>86</v>
      </c>
      <c r="AW298" s="254" t="s">
        <v>34</v>
      </c>
      <c r="AX298" s="254" t="s">
        <v>77</v>
      </c>
      <c r="AY298" s="256" t="s">
        <v>122</v>
      </c>
    </row>
    <row r="299" spans="1:65" s="260" customFormat="1">
      <c r="B299" s="261"/>
      <c r="C299" s="292"/>
      <c r="D299" s="247" t="s">
        <v>242</v>
      </c>
      <c r="E299" s="293" t="s">
        <v>1</v>
      </c>
      <c r="F299" s="294" t="s">
        <v>244</v>
      </c>
      <c r="G299" s="292"/>
      <c r="H299" s="295">
        <v>36.36</v>
      </c>
      <c r="J299" s="292"/>
      <c r="K299" s="292"/>
      <c r="L299" s="261"/>
      <c r="M299" s="263"/>
      <c r="N299" s="264"/>
      <c r="O299" s="264"/>
      <c r="P299" s="264"/>
      <c r="Q299" s="264"/>
      <c r="R299" s="264"/>
      <c r="S299" s="264"/>
      <c r="T299" s="265"/>
      <c r="AT299" s="262" t="s">
        <v>242</v>
      </c>
      <c r="AU299" s="262" t="s">
        <v>86</v>
      </c>
      <c r="AV299" s="260" t="s">
        <v>121</v>
      </c>
      <c r="AW299" s="260" t="s">
        <v>34</v>
      </c>
      <c r="AX299" s="260" t="s">
        <v>84</v>
      </c>
      <c r="AY299" s="262" t="s">
        <v>122</v>
      </c>
    </row>
    <row r="300" spans="1:65" s="130" customFormat="1" ht="24.2" customHeight="1">
      <c r="A300" s="128"/>
      <c r="B300" s="25"/>
      <c r="C300" s="299" t="s">
        <v>485</v>
      </c>
      <c r="D300" s="299" t="s">
        <v>309</v>
      </c>
      <c r="E300" s="300" t="s">
        <v>486</v>
      </c>
      <c r="F300" s="301" t="s">
        <v>487</v>
      </c>
      <c r="G300" s="302" t="s">
        <v>259</v>
      </c>
      <c r="H300" s="303">
        <v>4.04</v>
      </c>
      <c r="I300" s="281">
        <v>0</v>
      </c>
      <c r="J300" s="308">
        <f>ROUND(I300*H300,2)</f>
        <v>0</v>
      </c>
      <c r="K300" s="301" t="s">
        <v>127</v>
      </c>
      <c r="L300" s="272"/>
      <c r="M300" s="273" t="s">
        <v>1</v>
      </c>
      <c r="N300" s="274" t="s">
        <v>42</v>
      </c>
      <c r="O300" s="194">
        <v>0</v>
      </c>
      <c r="P300" s="194">
        <f>O300*H300</f>
        <v>0</v>
      </c>
      <c r="Q300" s="194">
        <v>4.8300000000000003E-2</v>
      </c>
      <c r="R300" s="194">
        <f>Q300*H300</f>
        <v>0.195132</v>
      </c>
      <c r="S300" s="194">
        <v>0</v>
      </c>
      <c r="T300" s="195">
        <f>S300*H300</f>
        <v>0</v>
      </c>
      <c r="U300" s="128"/>
      <c r="V300" s="128"/>
      <c r="W300" s="128"/>
      <c r="X300" s="128"/>
      <c r="Y300" s="128"/>
      <c r="Z300" s="128"/>
      <c r="AA300" s="128"/>
      <c r="AB300" s="128"/>
      <c r="AC300" s="128"/>
      <c r="AD300" s="128"/>
      <c r="AE300" s="128"/>
      <c r="AR300" s="196" t="s">
        <v>159</v>
      </c>
      <c r="AT300" s="196" t="s">
        <v>309</v>
      </c>
      <c r="AU300" s="196" t="s">
        <v>86</v>
      </c>
      <c r="AY300" s="119" t="s">
        <v>122</v>
      </c>
      <c r="BE300" s="197">
        <f>IF(N300="základní",J300,0)</f>
        <v>0</v>
      </c>
      <c r="BF300" s="197">
        <f>IF(N300="snížená",J300,0)</f>
        <v>0</v>
      </c>
      <c r="BG300" s="197">
        <f>IF(N300="zákl. přenesená",J300,0)</f>
        <v>0</v>
      </c>
      <c r="BH300" s="197">
        <f>IF(N300="sníž. přenesená",J300,0)</f>
        <v>0</v>
      </c>
      <c r="BI300" s="197">
        <f>IF(N300="nulová",J300,0)</f>
        <v>0</v>
      </c>
      <c r="BJ300" s="119" t="s">
        <v>84</v>
      </c>
      <c r="BK300" s="197">
        <f>ROUND(I300*H300,2)</f>
        <v>0</v>
      </c>
      <c r="BL300" s="119" t="s">
        <v>121</v>
      </c>
      <c r="BM300" s="196" t="s">
        <v>488</v>
      </c>
    </row>
    <row r="301" spans="1:65" s="254" customFormat="1">
      <c r="B301" s="255"/>
      <c r="C301" s="288"/>
      <c r="D301" s="247" t="s">
        <v>242</v>
      </c>
      <c r="E301" s="289" t="s">
        <v>1</v>
      </c>
      <c r="F301" s="290" t="s">
        <v>489</v>
      </c>
      <c r="G301" s="288"/>
      <c r="H301" s="291">
        <v>4.04</v>
      </c>
      <c r="J301" s="288"/>
      <c r="K301" s="288"/>
      <c r="L301" s="255"/>
      <c r="M301" s="257"/>
      <c r="N301" s="258"/>
      <c r="O301" s="258"/>
      <c r="P301" s="258"/>
      <c r="Q301" s="258"/>
      <c r="R301" s="258"/>
      <c r="S301" s="258"/>
      <c r="T301" s="259"/>
      <c r="AT301" s="256" t="s">
        <v>242</v>
      </c>
      <c r="AU301" s="256" t="s">
        <v>86</v>
      </c>
      <c r="AV301" s="254" t="s">
        <v>86</v>
      </c>
      <c r="AW301" s="254" t="s">
        <v>34</v>
      </c>
      <c r="AX301" s="254" t="s">
        <v>77</v>
      </c>
      <c r="AY301" s="256" t="s">
        <v>122</v>
      </c>
    </row>
    <row r="302" spans="1:65" s="260" customFormat="1">
      <c r="B302" s="261"/>
      <c r="C302" s="292"/>
      <c r="D302" s="247" t="s">
        <v>242</v>
      </c>
      <c r="E302" s="293" t="s">
        <v>1</v>
      </c>
      <c r="F302" s="294" t="s">
        <v>244</v>
      </c>
      <c r="G302" s="292"/>
      <c r="H302" s="295">
        <v>4.04</v>
      </c>
      <c r="J302" s="292"/>
      <c r="K302" s="292"/>
      <c r="L302" s="261"/>
      <c r="M302" s="263"/>
      <c r="N302" s="264"/>
      <c r="O302" s="264"/>
      <c r="P302" s="264"/>
      <c r="Q302" s="264"/>
      <c r="R302" s="264"/>
      <c r="S302" s="264"/>
      <c r="T302" s="265"/>
      <c r="AT302" s="262" t="s">
        <v>242</v>
      </c>
      <c r="AU302" s="262" t="s">
        <v>86</v>
      </c>
      <c r="AV302" s="260" t="s">
        <v>121</v>
      </c>
      <c r="AW302" s="260" t="s">
        <v>34</v>
      </c>
      <c r="AX302" s="260" t="s">
        <v>84</v>
      </c>
      <c r="AY302" s="262" t="s">
        <v>122</v>
      </c>
    </row>
    <row r="303" spans="1:65" s="130" customFormat="1" ht="24.2" customHeight="1">
      <c r="A303" s="128"/>
      <c r="B303" s="25"/>
      <c r="C303" s="299" t="s">
        <v>490</v>
      </c>
      <c r="D303" s="299" t="s">
        <v>309</v>
      </c>
      <c r="E303" s="300" t="s">
        <v>491</v>
      </c>
      <c r="F303" s="301" t="s">
        <v>492</v>
      </c>
      <c r="G303" s="302" t="s">
        <v>259</v>
      </c>
      <c r="H303" s="303">
        <v>3.03</v>
      </c>
      <c r="I303" s="281">
        <v>0</v>
      </c>
      <c r="J303" s="308">
        <f>ROUND(I303*H303,2)</f>
        <v>0</v>
      </c>
      <c r="K303" s="301" t="s">
        <v>127</v>
      </c>
      <c r="L303" s="272"/>
      <c r="M303" s="273" t="s">
        <v>1</v>
      </c>
      <c r="N303" s="274" t="s">
        <v>42</v>
      </c>
      <c r="O303" s="194">
        <v>0</v>
      </c>
      <c r="P303" s="194">
        <f>O303*H303</f>
        <v>0</v>
      </c>
      <c r="Q303" s="194">
        <v>6.5670000000000006E-2</v>
      </c>
      <c r="R303" s="194">
        <f>Q303*H303</f>
        <v>0.19898009999999999</v>
      </c>
      <c r="S303" s="194">
        <v>0</v>
      </c>
      <c r="T303" s="195">
        <f>S303*H303</f>
        <v>0</v>
      </c>
      <c r="U303" s="128"/>
      <c r="V303" s="128"/>
      <c r="W303" s="128"/>
      <c r="X303" s="128"/>
      <c r="Y303" s="128"/>
      <c r="Z303" s="128"/>
      <c r="AA303" s="128"/>
      <c r="AB303" s="128"/>
      <c r="AC303" s="128"/>
      <c r="AD303" s="128"/>
      <c r="AE303" s="128"/>
      <c r="AR303" s="196" t="s">
        <v>159</v>
      </c>
      <c r="AT303" s="196" t="s">
        <v>309</v>
      </c>
      <c r="AU303" s="196" t="s">
        <v>86</v>
      </c>
      <c r="AY303" s="119" t="s">
        <v>122</v>
      </c>
      <c r="BE303" s="197">
        <f>IF(N303="základní",J303,0)</f>
        <v>0</v>
      </c>
      <c r="BF303" s="197">
        <f>IF(N303="snížená",J303,0)</f>
        <v>0</v>
      </c>
      <c r="BG303" s="197">
        <f>IF(N303="zákl. přenesená",J303,0)</f>
        <v>0</v>
      </c>
      <c r="BH303" s="197">
        <f>IF(N303="sníž. přenesená",J303,0)</f>
        <v>0</v>
      </c>
      <c r="BI303" s="197">
        <f>IF(N303="nulová",J303,0)</f>
        <v>0</v>
      </c>
      <c r="BJ303" s="119" t="s">
        <v>84</v>
      </c>
      <c r="BK303" s="197">
        <f>ROUND(I303*H303,2)</f>
        <v>0</v>
      </c>
      <c r="BL303" s="119" t="s">
        <v>121</v>
      </c>
      <c r="BM303" s="196" t="s">
        <v>493</v>
      </c>
    </row>
    <row r="304" spans="1:65" s="254" customFormat="1">
      <c r="B304" s="255"/>
      <c r="C304" s="288"/>
      <c r="D304" s="247" t="s">
        <v>242</v>
      </c>
      <c r="E304" s="289" t="s">
        <v>1</v>
      </c>
      <c r="F304" s="290" t="s">
        <v>494</v>
      </c>
      <c r="G304" s="288"/>
      <c r="H304" s="291">
        <v>3.03</v>
      </c>
      <c r="J304" s="288"/>
      <c r="K304" s="288"/>
      <c r="L304" s="255"/>
      <c r="M304" s="257"/>
      <c r="N304" s="258"/>
      <c r="O304" s="258"/>
      <c r="P304" s="258"/>
      <c r="Q304" s="258"/>
      <c r="R304" s="258"/>
      <c r="S304" s="258"/>
      <c r="T304" s="259"/>
      <c r="AT304" s="256" t="s">
        <v>242</v>
      </c>
      <c r="AU304" s="256" t="s">
        <v>86</v>
      </c>
      <c r="AV304" s="254" t="s">
        <v>86</v>
      </c>
      <c r="AW304" s="254" t="s">
        <v>34</v>
      </c>
      <c r="AX304" s="254" t="s">
        <v>77</v>
      </c>
      <c r="AY304" s="256" t="s">
        <v>122</v>
      </c>
    </row>
    <row r="305" spans="1:65" s="260" customFormat="1">
      <c r="B305" s="261"/>
      <c r="C305" s="292"/>
      <c r="D305" s="247" t="s">
        <v>242</v>
      </c>
      <c r="E305" s="293" t="s">
        <v>1</v>
      </c>
      <c r="F305" s="294" t="s">
        <v>244</v>
      </c>
      <c r="G305" s="292"/>
      <c r="H305" s="295">
        <v>3.03</v>
      </c>
      <c r="J305" s="292"/>
      <c r="K305" s="292"/>
      <c r="L305" s="261"/>
      <c r="M305" s="263"/>
      <c r="N305" s="264"/>
      <c r="O305" s="264"/>
      <c r="P305" s="264"/>
      <c r="Q305" s="264"/>
      <c r="R305" s="264"/>
      <c r="S305" s="264"/>
      <c r="T305" s="265"/>
      <c r="AT305" s="262" t="s">
        <v>242</v>
      </c>
      <c r="AU305" s="262" t="s">
        <v>86</v>
      </c>
      <c r="AV305" s="260" t="s">
        <v>121</v>
      </c>
      <c r="AW305" s="260" t="s">
        <v>34</v>
      </c>
      <c r="AX305" s="260" t="s">
        <v>84</v>
      </c>
      <c r="AY305" s="262" t="s">
        <v>122</v>
      </c>
    </row>
    <row r="306" spans="1:65" s="130" customFormat="1" ht="37.9" customHeight="1">
      <c r="A306" s="128"/>
      <c r="B306" s="25"/>
      <c r="C306" s="242" t="s">
        <v>495</v>
      </c>
      <c r="D306" s="242" t="s">
        <v>123</v>
      </c>
      <c r="E306" s="243" t="s">
        <v>496</v>
      </c>
      <c r="F306" s="244" t="s">
        <v>497</v>
      </c>
      <c r="G306" s="245" t="s">
        <v>259</v>
      </c>
      <c r="H306" s="246">
        <v>30</v>
      </c>
      <c r="I306" s="250">
        <v>0</v>
      </c>
      <c r="J306" s="249">
        <f>ROUND(I306*H306,2)</f>
        <v>0</v>
      </c>
      <c r="K306" s="244" t="s">
        <v>127</v>
      </c>
      <c r="L306" s="25"/>
      <c r="M306" s="192" t="s">
        <v>1</v>
      </c>
      <c r="N306" s="193" t="s">
        <v>42</v>
      </c>
      <c r="O306" s="194">
        <v>0.23899999999999999</v>
      </c>
      <c r="P306" s="194">
        <f>O306*H306</f>
        <v>7.17</v>
      </c>
      <c r="Q306" s="194">
        <v>0.14041999999999999</v>
      </c>
      <c r="R306" s="194">
        <f>Q306*H306</f>
        <v>4.2126000000000001</v>
      </c>
      <c r="S306" s="194">
        <v>0</v>
      </c>
      <c r="T306" s="195">
        <f>S306*H306</f>
        <v>0</v>
      </c>
      <c r="U306" s="128"/>
      <c r="V306" s="128"/>
      <c r="W306" s="128"/>
      <c r="X306" s="128"/>
      <c r="Y306" s="128"/>
      <c r="Z306" s="128"/>
      <c r="AA306" s="128"/>
      <c r="AB306" s="128"/>
      <c r="AC306" s="128"/>
      <c r="AD306" s="128"/>
      <c r="AE306" s="128"/>
      <c r="AR306" s="196" t="s">
        <v>121</v>
      </c>
      <c r="AT306" s="196" t="s">
        <v>123</v>
      </c>
      <c r="AU306" s="196" t="s">
        <v>86</v>
      </c>
      <c r="AY306" s="119" t="s">
        <v>122</v>
      </c>
      <c r="BE306" s="197">
        <f>IF(N306="základní",J306,0)</f>
        <v>0</v>
      </c>
      <c r="BF306" s="197">
        <f>IF(N306="snížená",J306,0)</f>
        <v>0</v>
      </c>
      <c r="BG306" s="197">
        <f>IF(N306="zákl. přenesená",J306,0)</f>
        <v>0</v>
      </c>
      <c r="BH306" s="197">
        <f>IF(N306="sníž. přenesená",J306,0)</f>
        <v>0</v>
      </c>
      <c r="BI306" s="197">
        <f>IF(N306="nulová",J306,0)</f>
        <v>0</v>
      </c>
      <c r="BJ306" s="119" t="s">
        <v>84</v>
      </c>
      <c r="BK306" s="197">
        <f>ROUND(I306*H306,2)</f>
        <v>0</v>
      </c>
      <c r="BL306" s="119" t="s">
        <v>121</v>
      </c>
      <c r="BM306" s="196" t="s">
        <v>498</v>
      </c>
    </row>
    <row r="307" spans="1:65" s="254" customFormat="1" ht="22.5">
      <c r="B307" s="255"/>
      <c r="C307" s="288"/>
      <c r="D307" s="247" t="s">
        <v>242</v>
      </c>
      <c r="E307" s="289" t="s">
        <v>1</v>
      </c>
      <c r="F307" s="290" t="s">
        <v>499</v>
      </c>
      <c r="G307" s="288"/>
      <c r="H307" s="291">
        <v>30</v>
      </c>
      <c r="J307" s="288"/>
      <c r="K307" s="288"/>
      <c r="L307" s="255"/>
      <c r="M307" s="257"/>
      <c r="N307" s="258"/>
      <c r="O307" s="258"/>
      <c r="P307" s="258"/>
      <c r="Q307" s="258"/>
      <c r="R307" s="258"/>
      <c r="S307" s="258"/>
      <c r="T307" s="259"/>
      <c r="AT307" s="256" t="s">
        <v>242</v>
      </c>
      <c r="AU307" s="256" t="s">
        <v>86</v>
      </c>
      <c r="AV307" s="254" t="s">
        <v>86</v>
      </c>
      <c r="AW307" s="254" t="s">
        <v>34</v>
      </c>
      <c r="AX307" s="254" t="s">
        <v>77</v>
      </c>
      <c r="AY307" s="256" t="s">
        <v>122</v>
      </c>
    </row>
    <row r="308" spans="1:65" s="260" customFormat="1">
      <c r="B308" s="261"/>
      <c r="C308" s="292"/>
      <c r="D308" s="247" t="s">
        <v>242</v>
      </c>
      <c r="E308" s="293" t="s">
        <v>1</v>
      </c>
      <c r="F308" s="294" t="s">
        <v>244</v>
      </c>
      <c r="G308" s="292"/>
      <c r="H308" s="295">
        <v>30</v>
      </c>
      <c r="J308" s="292"/>
      <c r="K308" s="292"/>
      <c r="L308" s="261"/>
      <c r="M308" s="263"/>
      <c r="N308" s="264"/>
      <c r="O308" s="264"/>
      <c r="P308" s="264"/>
      <c r="Q308" s="264"/>
      <c r="R308" s="264"/>
      <c r="S308" s="264"/>
      <c r="T308" s="265"/>
      <c r="AT308" s="262" t="s">
        <v>242</v>
      </c>
      <c r="AU308" s="262" t="s">
        <v>86</v>
      </c>
      <c r="AV308" s="260" t="s">
        <v>121</v>
      </c>
      <c r="AW308" s="260" t="s">
        <v>34</v>
      </c>
      <c r="AX308" s="260" t="s">
        <v>84</v>
      </c>
      <c r="AY308" s="262" t="s">
        <v>122</v>
      </c>
    </row>
    <row r="309" spans="1:65" s="130" customFormat="1" ht="16.5" customHeight="1">
      <c r="A309" s="128"/>
      <c r="B309" s="25"/>
      <c r="C309" s="299" t="s">
        <v>500</v>
      </c>
      <c r="D309" s="299" t="s">
        <v>309</v>
      </c>
      <c r="E309" s="300" t="s">
        <v>501</v>
      </c>
      <c r="F309" s="301" t="s">
        <v>502</v>
      </c>
      <c r="G309" s="302" t="s">
        <v>259</v>
      </c>
      <c r="H309" s="303">
        <v>30.3</v>
      </c>
      <c r="I309" s="281">
        <v>0</v>
      </c>
      <c r="J309" s="308">
        <f>ROUND(I309*H309,2)</f>
        <v>0</v>
      </c>
      <c r="K309" s="301" t="s">
        <v>127</v>
      </c>
      <c r="L309" s="272"/>
      <c r="M309" s="273" t="s">
        <v>1</v>
      </c>
      <c r="N309" s="274" t="s">
        <v>42</v>
      </c>
      <c r="O309" s="194">
        <v>0</v>
      </c>
      <c r="P309" s="194">
        <f>O309*H309</f>
        <v>0</v>
      </c>
      <c r="Q309" s="194">
        <v>5.6120000000000003E-2</v>
      </c>
      <c r="R309" s="194">
        <f>Q309*H309</f>
        <v>1.7004360000000001</v>
      </c>
      <c r="S309" s="194">
        <v>0</v>
      </c>
      <c r="T309" s="195">
        <f>S309*H309</f>
        <v>0</v>
      </c>
      <c r="U309" s="128"/>
      <c r="V309" s="128"/>
      <c r="W309" s="128"/>
      <c r="X309" s="128"/>
      <c r="Y309" s="128"/>
      <c r="Z309" s="128"/>
      <c r="AA309" s="128"/>
      <c r="AB309" s="128"/>
      <c r="AC309" s="128"/>
      <c r="AD309" s="128"/>
      <c r="AE309" s="128"/>
      <c r="AR309" s="196" t="s">
        <v>159</v>
      </c>
      <c r="AT309" s="196" t="s">
        <v>309</v>
      </c>
      <c r="AU309" s="196" t="s">
        <v>86</v>
      </c>
      <c r="AY309" s="119" t="s">
        <v>122</v>
      </c>
      <c r="BE309" s="197">
        <f>IF(N309="základní",J309,0)</f>
        <v>0</v>
      </c>
      <c r="BF309" s="197">
        <f>IF(N309="snížená",J309,0)</f>
        <v>0</v>
      </c>
      <c r="BG309" s="197">
        <f>IF(N309="zákl. přenesená",J309,0)</f>
        <v>0</v>
      </c>
      <c r="BH309" s="197">
        <f>IF(N309="sníž. přenesená",J309,0)</f>
        <v>0</v>
      </c>
      <c r="BI309" s="197">
        <f>IF(N309="nulová",J309,0)</f>
        <v>0</v>
      </c>
      <c r="BJ309" s="119" t="s">
        <v>84</v>
      </c>
      <c r="BK309" s="197">
        <f>ROUND(I309*H309,2)</f>
        <v>0</v>
      </c>
      <c r="BL309" s="119" t="s">
        <v>121</v>
      </c>
      <c r="BM309" s="196" t="s">
        <v>503</v>
      </c>
    </row>
    <row r="310" spans="1:65" s="254" customFormat="1">
      <c r="B310" s="255"/>
      <c r="C310" s="288"/>
      <c r="D310" s="247" t="s">
        <v>242</v>
      </c>
      <c r="E310" s="289" t="s">
        <v>1</v>
      </c>
      <c r="F310" s="290" t="s">
        <v>504</v>
      </c>
      <c r="G310" s="288"/>
      <c r="H310" s="291">
        <v>30.3</v>
      </c>
      <c r="J310" s="288"/>
      <c r="K310" s="288"/>
      <c r="L310" s="255"/>
      <c r="M310" s="257"/>
      <c r="N310" s="258"/>
      <c r="O310" s="258"/>
      <c r="P310" s="258"/>
      <c r="Q310" s="258"/>
      <c r="R310" s="258"/>
      <c r="S310" s="258"/>
      <c r="T310" s="259"/>
      <c r="AT310" s="256" t="s">
        <v>242</v>
      </c>
      <c r="AU310" s="256" t="s">
        <v>86</v>
      </c>
      <c r="AV310" s="254" t="s">
        <v>86</v>
      </c>
      <c r="AW310" s="254" t="s">
        <v>34</v>
      </c>
      <c r="AX310" s="254" t="s">
        <v>77</v>
      </c>
      <c r="AY310" s="256" t="s">
        <v>122</v>
      </c>
    </row>
    <row r="311" spans="1:65" s="260" customFormat="1">
      <c r="B311" s="261"/>
      <c r="C311" s="292"/>
      <c r="D311" s="247" t="s">
        <v>242</v>
      </c>
      <c r="E311" s="293" t="s">
        <v>1</v>
      </c>
      <c r="F311" s="294" t="s">
        <v>244</v>
      </c>
      <c r="G311" s="292"/>
      <c r="H311" s="295">
        <v>30.3</v>
      </c>
      <c r="J311" s="292"/>
      <c r="K311" s="292"/>
      <c r="L311" s="261"/>
      <c r="M311" s="263"/>
      <c r="N311" s="264"/>
      <c r="O311" s="264"/>
      <c r="P311" s="264"/>
      <c r="Q311" s="264"/>
      <c r="R311" s="264"/>
      <c r="S311" s="264"/>
      <c r="T311" s="265"/>
      <c r="AT311" s="262" t="s">
        <v>242</v>
      </c>
      <c r="AU311" s="262" t="s">
        <v>86</v>
      </c>
      <c r="AV311" s="260" t="s">
        <v>121</v>
      </c>
      <c r="AW311" s="260" t="s">
        <v>34</v>
      </c>
      <c r="AX311" s="260" t="s">
        <v>84</v>
      </c>
      <c r="AY311" s="262" t="s">
        <v>122</v>
      </c>
    </row>
    <row r="312" spans="1:65" s="130" customFormat="1" ht="24.2" customHeight="1">
      <c r="A312" s="128"/>
      <c r="B312" s="25"/>
      <c r="C312" s="242" t="s">
        <v>505</v>
      </c>
      <c r="D312" s="242" t="s">
        <v>123</v>
      </c>
      <c r="E312" s="243" t="s">
        <v>506</v>
      </c>
      <c r="F312" s="244" t="s">
        <v>507</v>
      </c>
      <c r="G312" s="245" t="s">
        <v>259</v>
      </c>
      <c r="H312" s="246">
        <v>17</v>
      </c>
      <c r="I312" s="250">
        <v>0</v>
      </c>
      <c r="J312" s="249">
        <f>ROUND(I312*H312,2)</f>
        <v>0</v>
      </c>
      <c r="K312" s="244" t="s">
        <v>127</v>
      </c>
      <c r="L312" s="25"/>
      <c r="M312" s="192" t="s">
        <v>1</v>
      </c>
      <c r="N312" s="193" t="s">
        <v>42</v>
      </c>
      <c r="O312" s="194">
        <v>0.309</v>
      </c>
      <c r="P312" s="194">
        <f>O312*H312</f>
        <v>5.2530000000000001</v>
      </c>
      <c r="Q312" s="194">
        <v>0.18292</v>
      </c>
      <c r="R312" s="194">
        <f>Q312*H312</f>
        <v>3.1096400000000002</v>
      </c>
      <c r="S312" s="194">
        <v>0</v>
      </c>
      <c r="T312" s="195">
        <f>S312*H312</f>
        <v>0</v>
      </c>
      <c r="U312" s="128"/>
      <c r="V312" s="128"/>
      <c r="W312" s="128"/>
      <c r="X312" s="128"/>
      <c r="Y312" s="128"/>
      <c r="Z312" s="128"/>
      <c r="AA312" s="128"/>
      <c r="AB312" s="128"/>
      <c r="AC312" s="128"/>
      <c r="AD312" s="128"/>
      <c r="AE312" s="128"/>
      <c r="AR312" s="196" t="s">
        <v>121</v>
      </c>
      <c r="AT312" s="196" t="s">
        <v>123</v>
      </c>
      <c r="AU312" s="196" t="s">
        <v>86</v>
      </c>
      <c r="AY312" s="119" t="s">
        <v>122</v>
      </c>
      <c r="BE312" s="197">
        <f>IF(N312="základní",J312,0)</f>
        <v>0</v>
      </c>
      <c r="BF312" s="197">
        <f>IF(N312="snížená",J312,0)</f>
        <v>0</v>
      </c>
      <c r="BG312" s="197">
        <f>IF(N312="zákl. přenesená",J312,0)</f>
        <v>0</v>
      </c>
      <c r="BH312" s="197">
        <f>IF(N312="sníž. přenesená",J312,0)</f>
        <v>0</v>
      </c>
      <c r="BI312" s="197">
        <f>IF(N312="nulová",J312,0)</f>
        <v>0</v>
      </c>
      <c r="BJ312" s="119" t="s">
        <v>84</v>
      </c>
      <c r="BK312" s="197">
        <f>ROUND(I312*H312,2)</f>
        <v>0</v>
      </c>
      <c r="BL312" s="119" t="s">
        <v>121</v>
      </c>
      <c r="BM312" s="196" t="s">
        <v>508</v>
      </c>
    </row>
    <row r="313" spans="1:65" s="254" customFormat="1" ht="22.5">
      <c r="B313" s="255"/>
      <c r="C313" s="288"/>
      <c r="D313" s="247" t="s">
        <v>242</v>
      </c>
      <c r="E313" s="289" t="s">
        <v>1</v>
      </c>
      <c r="F313" s="290" t="s">
        <v>509</v>
      </c>
      <c r="G313" s="288"/>
      <c r="H313" s="291">
        <v>17</v>
      </c>
      <c r="J313" s="288"/>
      <c r="K313" s="288"/>
      <c r="L313" s="255"/>
      <c r="M313" s="257"/>
      <c r="N313" s="258"/>
      <c r="O313" s="258"/>
      <c r="P313" s="258"/>
      <c r="Q313" s="258"/>
      <c r="R313" s="258"/>
      <c r="S313" s="258"/>
      <c r="T313" s="259"/>
      <c r="AT313" s="256" t="s">
        <v>242</v>
      </c>
      <c r="AU313" s="256" t="s">
        <v>86</v>
      </c>
      <c r="AV313" s="254" t="s">
        <v>86</v>
      </c>
      <c r="AW313" s="254" t="s">
        <v>34</v>
      </c>
      <c r="AX313" s="254" t="s">
        <v>77</v>
      </c>
      <c r="AY313" s="256" t="s">
        <v>122</v>
      </c>
    </row>
    <row r="314" spans="1:65" s="260" customFormat="1">
      <c r="B314" s="261"/>
      <c r="C314" s="292"/>
      <c r="D314" s="247" t="s">
        <v>242</v>
      </c>
      <c r="E314" s="293" t="s">
        <v>1</v>
      </c>
      <c r="F314" s="294" t="s">
        <v>244</v>
      </c>
      <c r="G314" s="292"/>
      <c r="H314" s="295">
        <v>17</v>
      </c>
      <c r="J314" s="292"/>
      <c r="K314" s="292"/>
      <c r="L314" s="261"/>
      <c r="M314" s="263"/>
      <c r="N314" s="264"/>
      <c r="O314" s="264"/>
      <c r="P314" s="264"/>
      <c r="Q314" s="264"/>
      <c r="R314" s="264"/>
      <c r="S314" s="264"/>
      <c r="T314" s="265"/>
      <c r="AT314" s="262" t="s">
        <v>242</v>
      </c>
      <c r="AU314" s="262" t="s">
        <v>86</v>
      </c>
      <c r="AV314" s="260" t="s">
        <v>121</v>
      </c>
      <c r="AW314" s="260" t="s">
        <v>34</v>
      </c>
      <c r="AX314" s="260" t="s">
        <v>84</v>
      </c>
      <c r="AY314" s="262" t="s">
        <v>122</v>
      </c>
    </row>
    <row r="315" spans="1:65" s="130" customFormat="1" ht="16.5" customHeight="1">
      <c r="A315" s="128"/>
      <c r="B315" s="25"/>
      <c r="C315" s="299" t="s">
        <v>510</v>
      </c>
      <c r="D315" s="299" t="s">
        <v>309</v>
      </c>
      <c r="E315" s="300" t="s">
        <v>511</v>
      </c>
      <c r="F315" s="301" t="s">
        <v>512</v>
      </c>
      <c r="G315" s="302" t="s">
        <v>259</v>
      </c>
      <c r="H315" s="303">
        <v>17</v>
      </c>
      <c r="I315" s="281">
        <v>0</v>
      </c>
      <c r="J315" s="308">
        <f>ROUND(I315*H315,2)</f>
        <v>0</v>
      </c>
      <c r="K315" s="301" t="s">
        <v>127</v>
      </c>
      <c r="L315" s="272"/>
      <c r="M315" s="273" t="s">
        <v>1</v>
      </c>
      <c r="N315" s="274" t="s">
        <v>42</v>
      </c>
      <c r="O315" s="194">
        <v>0</v>
      </c>
      <c r="P315" s="194">
        <f>O315*H315</f>
        <v>0</v>
      </c>
      <c r="Q315" s="194">
        <v>0.104</v>
      </c>
      <c r="R315" s="194">
        <f>Q315*H315</f>
        <v>1.768</v>
      </c>
      <c r="S315" s="194">
        <v>0</v>
      </c>
      <c r="T315" s="195">
        <f>S315*H315</f>
        <v>0</v>
      </c>
      <c r="U315" s="128"/>
      <c r="V315" s="128"/>
      <c r="W315" s="128"/>
      <c r="X315" s="128"/>
      <c r="Y315" s="128"/>
      <c r="Z315" s="128"/>
      <c r="AA315" s="128"/>
      <c r="AB315" s="128"/>
      <c r="AC315" s="128"/>
      <c r="AD315" s="128"/>
      <c r="AE315" s="128"/>
      <c r="AR315" s="196" t="s">
        <v>159</v>
      </c>
      <c r="AT315" s="196" t="s">
        <v>309</v>
      </c>
      <c r="AU315" s="196" t="s">
        <v>86</v>
      </c>
      <c r="AY315" s="119" t="s">
        <v>122</v>
      </c>
      <c r="BE315" s="197">
        <f>IF(N315="základní",J315,0)</f>
        <v>0</v>
      </c>
      <c r="BF315" s="197">
        <f>IF(N315="snížená",J315,0)</f>
        <v>0</v>
      </c>
      <c r="BG315" s="197">
        <f>IF(N315="zákl. přenesená",J315,0)</f>
        <v>0</v>
      </c>
      <c r="BH315" s="197">
        <f>IF(N315="sníž. přenesená",J315,0)</f>
        <v>0</v>
      </c>
      <c r="BI315" s="197">
        <f>IF(N315="nulová",J315,0)</f>
        <v>0</v>
      </c>
      <c r="BJ315" s="119" t="s">
        <v>84</v>
      </c>
      <c r="BK315" s="197">
        <f>ROUND(I315*H315,2)</f>
        <v>0</v>
      </c>
      <c r="BL315" s="119" t="s">
        <v>121</v>
      </c>
      <c r="BM315" s="196" t="s">
        <v>513</v>
      </c>
    </row>
    <row r="316" spans="1:65" s="130" customFormat="1" ht="19.5">
      <c r="A316" s="128"/>
      <c r="B316" s="25"/>
      <c r="C316" s="210"/>
      <c r="D316" s="247" t="s">
        <v>130</v>
      </c>
      <c r="E316" s="210"/>
      <c r="F316" s="248" t="s">
        <v>514</v>
      </c>
      <c r="G316" s="210"/>
      <c r="H316" s="210"/>
      <c r="I316" s="128"/>
      <c r="J316" s="210"/>
      <c r="K316" s="210"/>
      <c r="L316" s="25"/>
      <c r="M316" s="198"/>
      <c r="N316" s="199"/>
      <c r="O316" s="200"/>
      <c r="P316" s="200"/>
      <c r="Q316" s="200"/>
      <c r="R316" s="200"/>
      <c r="S316" s="200"/>
      <c r="T316" s="201"/>
      <c r="U316" s="128"/>
      <c r="V316" s="128"/>
      <c r="W316" s="128"/>
      <c r="X316" s="128"/>
      <c r="Y316" s="128"/>
      <c r="Z316" s="128"/>
      <c r="AA316" s="128"/>
      <c r="AB316" s="128"/>
      <c r="AC316" s="128"/>
      <c r="AD316" s="128"/>
      <c r="AE316" s="128"/>
      <c r="AT316" s="119" t="s">
        <v>130</v>
      </c>
      <c r="AU316" s="119" t="s">
        <v>86</v>
      </c>
    </row>
    <row r="317" spans="1:65" s="130" customFormat="1" ht="24.2" customHeight="1">
      <c r="A317" s="128"/>
      <c r="B317" s="25"/>
      <c r="C317" s="242" t="s">
        <v>515</v>
      </c>
      <c r="D317" s="242" t="s">
        <v>123</v>
      </c>
      <c r="E317" s="243" t="s">
        <v>516</v>
      </c>
      <c r="F317" s="244" t="s">
        <v>517</v>
      </c>
      <c r="G317" s="245" t="s">
        <v>234</v>
      </c>
      <c r="H317" s="246">
        <v>46</v>
      </c>
      <c r="I317" s="250">
        <v>0</v>
      </c>
      <c r="J317" s="249">
        <f>ROUND(I317*H317,2)</f>
        <v>0</v>
      </c>
      <c r="K317" s="244" t="s">
        <v>127</v>
      </c>
      <c r="L317" s="25"/>
      <c r="M317" s="192" t="s">
        <v>1</v>
      </c>
      <c r="N317" s="193" t="s">
        <v>42</v>
      </c>
      <c r="O317" s="194">
        <v>0.08</v>
      </c>
      <c r="P317" s="194">
        <f>O317*H317</f>
        <v>3.68</v>
      </c>
      <c r="Q317" s="194">
        <v>4.6999999999999999E-4</v>
      </c>
      <c r="R317" s="194">
        <f>Q317*H317</f>
        <v>2.162E-2</v>
      </c>
      <c r="S317" s="194">
        <v>0</v>
      </c>
      <c r="T317" s="195">
        <f>S317*H317</f>
        <v>0</v>
      </c>
      <c r="U317" s="128"/>
      <c r="V317" s="128"/>
      <c r="W317" s="128"/>
      <c r="X317" s="128"/>
      <c r="Y317" s="128"/>
      <c r="Z317" s="128"/>
      <c r="AA317" s="128"/>
      <c r="AB317" s="128"/>
      <c r="AC317" s="128"/>
      <c r="AD317" s="128"/>
      <c r="AE317" s="128"/>
      <c r="AR317" s="196" t="s">
        <v>121</v>
      </c>
      <c r="AT317" s="196" t="s">
        <v>123</v>
      </c>
      <c r="AU317" s="196" t="s">
        <v>86</v>
      </c>
      <c r="AY317" s="119" t="s">
        <v>122</v>
      </c>
      <c r="BE317" s="197">
        <f>IF(N317="základní",J317,0)</f>
        <v>0</v>
      </c>
      <c r="BF317" s="197">
        <f>IF(N317="snížená",J317,0)</f>
        <v>0</v>
      </c>
      <c r="BG317" s="197">
        <f>IF(N317="zákl. přenesená",J317,0)</f>
        <v>0</v>
      </c>
      <c r="BH317" s="197">
        <f>IF(N317="sníž. přenesená",J317,0)</f>
        <v>0</v>
      </c>
      <c r="BI317" s="197">
        <f>IF(N317="nulová",J317,0)</f>
        <v>0</v>
      </c>
      <c r="BJ317" s="119" t="s">
        <v>84</v>
      </c>
      <c r="BK317" s="197">
        <f>ROUND(I317*H317,2)</f>
        <v>0</v>
      </c>
      <c r="BL317" s="119" t="s">
        <v>121</v>
      </c>
      <c r="BM317" s="196" t="s">
        <v>518</v>
      </c>
    </row>
    <row r="318" spans="1:65" s="254" customFormat="1">
      <c r="B318" s="255"/>
      <c r="C318" s="288"/>
      <c r="D318" s="247" t="s">
        <v>242</v>
      </c>
      <c r="E318" s="289" t="s">
        <v>1</v>
      </c>
      <c r="F318" s="290" t="s">
        <v>519</v>
      </c>
      <c r="G318" s="288"/>
      <c r="H318" s="291">
        <v>46</v>
      </c>
      <c r="J318" s="288"/>
      <c r="K318" s="288"/>
      <c r="L318" s="255"/>
      <c r="M318" s="257"/>
      <c r="N318" s="258"/>
      <c r="O318" s="258"/>
      <c r="P318" s="258"/>
      <c r="Q318" s="258"/>
      <c r="R318" s="258"/>
      <c r="S318" s="258"/>
      <c r="T318" s="259"/>
      <c r="AT318" s="256" t="s">
        <v>242</v>
      </c>
      <c r="AU318" s="256" t="s">
        <v>86</v>
      </c>
      <c r="AV318" s="254" t="s">
        <v>86</v>
      </c>
      <c r="AW318" s="254" t="s">
        <v>34</v>
      </c>
      <c r="AX318" s="254" t="s">
        <v>77</v>
      </c>
      <c r="AY318" s="256" t="s">
        <v>122</v>
      </c>
    </row>
    <row r="319" spans="1:65" s="260" customFormat="1">
      <c r="B319" s="261"/>
      <c r="C319" s="292"/>
      <c r="D319" s="247" t="s">
        <v>242</v>
      </c>
      <c r="E319" s="293" t="s">
        <v>1</v>
      </c>
      <c r="F319" s="294" t="s">
        <v>244</v>
      </c>
      <c r="G319" s="292"/>
      <c r="H319" s="295">
        <v>46</v>
      </c>
      <c r="J319" s="292"/>
      <c r="K319" s="292"/>
      <c r="L319" s="261"/>
      <c r="M319" s="263"/>
      <c r="N319" s="264"/>
      <c r="O319" s="264"/>
      <c r="P319" s="264"/>
      <c r="Q319" s="264"/>
      <c r="R319" s="264"/>
      <c r="S319" s="264"/>
      <c r="T319" s="265"/>
      <c r="AT319" s="262" t="s">
        <v>242</v>
      </c>
      <c r="AU319" s="262" t="s">
        <v>86</v>
      </c>
      <c r="AV319" s="260" t="s">
        <v>121</v>
      </c>
      <c r="AW319" s="260" t="s">
        <v>34</v>
      </c>
      <c r="AX319" s="260" t="s">
        <v>84</v>
      </c>
      <c r="AY319" s="262" t="s">
        <v>122</v>
      </c>
    </row>
    <row r="320" spans="1:65" s="130" customFormat="1" ht="24.2" customHeight="1">
      <c r="A320" s="128"/>
      <c r="B320" s="25"/>
      <c r="C320" s="242" t="s">
        <v>520</v>
      </c>
      <c r="D320" s="242" t="s">
        <v>123</v>
      </c>
      <c r="E320" s="243" t="s">
        <v>521</v>
      </c>
      <c r="F320" s="244" t="s">
        <v>522</v>
      </c>
      <c r="G320" s="245" t="s">
        <v>234</v>
      </c>
      <c r="H320" s="246">
        <v>61.2</v>
      </c>
      <c r="I320" s="250">
        <v>0</v>
      </c>
      <c r="J320" s="249">
        <f>ROUND(I320*H320,2)</f>
        <v>0</v>
      </c>
      <c r="K320" s="244" t="s">
        <v>127</v>
      </c>
      <c r="L320" s="25"/>
      <c r="M320" s="192" t="s">
        <v>1</v>
      </c>
      <c r="N320" s="193" t="s">
        <v>42</v>
      </c>
      <c r="O320" s="194">
        <v>0.08</v>
      </c>
      <c r="P320" s="194">
        <f>O320*H320</f>
        <v>4.8959999999999999</v>
      </c>
      <c r="Q320" s="194">
        <v>6.8999999999999997E-4</v>
      </c>
      <c r="R320" s="194">
        <f>Q320*H320</f>
        <v>4.2228000000000002E-2</v>
      </c>
      <c r="S320" s="194">
        <v>0</v>
      </c>
      <c r="T320" s="195">
        <f>S320*H320</f>
        <v>0</v>
      </c>
      <c r="U320" s="128"/>
      <c r="V320" s="128"/>
      <c r="W320" s="128"/>
      <c r="X320" s="128"/>
      <c r="Y320" s="128"/>
      <c r="Z320" s="128"/>
      <c r="AA320" s="128"/>
      <c r="AB320" s="128"/>
      <c r="AC320" s="128"/>
      <c r="AD320" s="128"/>
      <c r="AE320" s="128"/>
      <c r="AR320" s="196" t="s">
        <v>121</v>
      </c>
      <c r="AT320" s="196" t="s">
        <v>123</v>
      </c>
      <c r="AU320" s="196" t="s">
        <v>86</v>
      </c>
      <c r="AY320" s="119" t="s">
        <v>122</v>
      </c>
      <c r="BE320" s="197">
        <f>IF(N320="základní",J320,0)</f>
        <v>0</v>
      </c>
      <c r="BF320" s="197">
        <f>IF(N320="snížená",J320,0)</f>
        <v>0</v>
      </c>
      <c r="BG320" s="197">
        <f>IF(N320="zákl. přenesená",J320,0)</f>
        <v>0</v>
      </c>
      <c r="BH320" s="197">
        <f>IF(N320="sníž. přenesená",J320,0)</f>
        <v>0</v>
      </c>
      <c r="BI320" s="197">
        <f>IF(N320="nulová",J320,0)</f>
        <v>0</v>
      </c>
      <c r="BJ320" s="119" t="s">
        <v>84</v>
      </c>
      <c r="BK320" s="197">
        <f>ROUND(I320*H320,2)</f>
        <v>0</v>
      </c>
      <c r="BL320" s="119" t="s">
        <v>121</v>
      </c>
      <c r="BM320" s="196" t="s">
        <v>523</v>
      </c>
    </row>
    <row r="321" spans="1:65" s="254" customFormat="1">
      <c r="B321" s="255"/>
      <c r="C321" s="288"/>
      <c r="D321" s="247" t="s">
        <v>242</v>
      </c>
      <c r="E321" s="289" t="s">
        <v>1</v>
      </c>
      <c r="F321" s="290" t="s">
        <v>524</v>
      </c>
      <c r="G321" s="288"/>
      <c r="H321" s="291">
        <v>61.2</v>
      </c>
      <c r="J321" s="288"/>
      <c r="K321" s="288"/>
      <c r="L321" s="255"/>
      <c r="M321" s="257"/>
      <c r="N321" s="258"/>
      <c r="O321" s="258"/>
      <c r="P321" s="258"/>
      <c r="Q321" s="258"/>
      <c r="R321" s="258"/>
      <c r="S321" s="258"/>
      <c r="T321" s="259"/>
      <c r="AT321" s="256" t="s">
        <v>242</v>
      </c>
      <c r="AU321" s="256" t="s">
        <v>86</v>
      </c>
      <c r="AV321" s="254" t="s">
        <v>86</v>
      </c>
      <c r="AW321" s="254" t="s">
        <v>34</v>
      </c>
      <c r="AX321" s="254" t="s">
        <v>77</v>
      </c>
      <c r="AY321" s="256" t="s">
        <v>122</v>
      </c>
    </row>
    <row r="322" spans="1:65" s="260" customFormat="1">
      <c r="B322" s="261"/>
      <c r="C322" s="292"/>
      <c r="D322" s="247" t="s">
        <v>242</v>
      </c>
      <c r="E322" s="293" t="s">
        <v>1</v>
      </c>
      <c r="F322" s="294" t="s">
        <v>244</v>
      </c>
      <c r="G322" s="292"/>
      <c r="H322" s="295">
        <v>61.2</v>
      </c>
      <c r="J322" s="292"/>
      <c r="K322" s="292"/>
      <c r="L322" s="261"/>
      <c r="M322" s="263"/>
      <c r="N322" s="264"/>
      <c r="O322" s="264"/>
      <c r="P322" s="264"/>
      <c r="Q322" s="264"/>
      <c r="R322" s="264"/>
      <c r="S322" s="264"/>
      <c r="T322" s="265"/>
      <c r="AT322" s="262" t="s">
        <v>242</v>
      </c>
      <c r="AU322" s="262" t="s">
        <v>86</v>
      </c>
      <c r="AV322" s="260" t="s">
        <v>121</v>
      </c>
      <c r="AW322" s="260" t="s">
        <v>34</v>
      </c>
      <c r="AX322" s="260" t="s">
        <v>84</v>
      </c>
      <c r="AY322" s="262" t="s">
        <v>122</v>
      </c>
    </row>
    <row r="323" spans="1:65" s="130" customFormat="1" ht="33" customHeight="1">
      <c r="A323" s="128"/>
      <c r="B323" s="25"/>
      <c r="C323" s="242" t="s">
        <v>525</v>
      </c>
      <c r="D323" s="242" t="s">
        <v>123</v>
      </c>
      <c r="E323" s="243" t="s">
        <v>526</v>
      </c>
      <c r="F323" s="244" t="s">
        <v>527</v>
      </c>
      <c r="G323" s="245" t="s">
        <v>259</v>
      </c>
      <c r="H323" s="246">
        <v>53</v>
      </c>
      <c r="I323" s="250">
        <v>0</v>
      </c>
      <c r="J323" s="249">
        <f>ROUND(I323*H323,2)</f>
        <v>0</v>
      </c>
      <c r="K323" s="244" t="s">
        <v>127</v>
      </c>
      <c r="L323" s="25"/>
      <c r="M323" s="192" t="s">
        <v>1</v>
      </c>
      <c r="N323" s="193" t="s">
        <v>42</v>
      </c>
      <c r="O323" s="194">
        <v>0.186</v>
      </c>
      <c r="P323" s="194">
        <f>O323*H323</f>
        <v>9.8580000000000005</v>
      </c>
      <c r="Q323" s="194">
        <v>6.0999999999999997E-4</v>
      </c>
      <c r="R323" s="194">
        <f>Q323*H323</f>
        <v>3.2329999999999998E-2</v>
      </c>
      <c r="S323" s="194">
        <v>0</v>
      </c>
      <c r="T323" s="195">
        <f>S323*H323</f>
        <v>0</v>
      </c>
      <c r="U323" s="128"/>
      <c r="V323" s="128"/>
      <c r="W323" s="128"/>
      <c r="X323" s="128"/>
      <c r="Y323" s="128"/>
      <c r="Z323" s="128"/>
      <c r="AA323" s="128"/>
      <c r="AB323" s="128"/>
      <c r="AC323" s="128"/>
      <c r="AD323" s="128"/>
      <c r="AE323" s="128"/>
      <c r="AR323" s="196" t="s">
        <v>121</v>
      </c>
      <c r="AT323" s="196" t="s">
        <v>123</v>
      </c>
      <c r="AU323" s="196" t="s">
        <v>86</v>
      </c>
      <c r="AY323" s="119" t="s">
        <v>122</v>
      </c>
      <c r="BE323" s="197">
        <f>IF(N323="základní",J323,0)</f>
        <v>0</v>
      </c>
      <c r="BF323" s="197">
        <f>IF(N323="snížená",J323,0)</f>
        <v>0</v>
      </c>
      <c r="BG323" s="197">
        <f>IF(N323="zákl. přenesená",J323,0)</f>
        <v>0</v>
      </c>
      <c r="BH323" s="197">
        <f>IF(N323="sníž. přenesená",J323,0)</f>
        <v>0</v>
      </c>
      <c r="BI323" s="197">
        <f>IF(N323="nulová",J323,0)</f>
        <v>0</v>
      </c>
      <c r="BJ323" s="119" t="s">
        <v>84</v>
      </c>
      <c r="BK323" s="197">
        <f>ROUND(I323*H323,2)</f>
        <v>0</v>
      </c>
      <c r="BL323" s="119" t="s">
        <v>121</v>
      </c>
      <c r="BM323" s="196" t="s">
        <v>528</v>
      </c>
    </row>
    <row r="324" spans="1:65" s="254" customFormat="1" ht="22.5">
      <c r="B324" s="255"/>
      <c r="C324" s="288"/>
      <c r="D324" s="247" t="s">
        <v>242</v>
      </c>
      <c r="E324" s="289" t="s">
        <v>1</v>
      </c>
      <c r="F324" s="290" t="s">
        <v>529</v>
      </c>
      <c r="G324" s="288"/>
      <c r="H324" s="291">
        <v>53</v>
      </c>
      <c r="J324" s="288"/>
      <c r="K324" s="288"/>
      <c r="L324" s="255"/>
      <c r="M324" s="257"/>
      <c r="N324" s="258"/>
      <c r="O324" s="258"/>
      <c r="P324" s="258"/>
      <c r="Q324" s="258"/>
      <c r="R324" s="258"/>
      <c r="S324" s="258"/>
      <c r="T324" s="259"/>
      <c r="AT324" s="256" t="s">
        <v>242</v>
      </c>
      <c r="AU324" s="256" t="s">
        <v>86</v>
      </c>
      <c r="AV324" s="254" t="s">
        <v>86</v>
      </c>
      <c r="AW324" s="254" t="s">
        <v>34</v>
      </c>
      <c r="AX324" s="254" t="s">
        <v>77</v>
      </c>
      <c r="AY324" s="256" t="s">
        <v>122</v>
      </c>
    </row>
    <row r="325" spans="1:65" s="260" customFormat="1">
      <c r="B325" s="261"/>
      <c r="C325" s="292"/>
      <c r="D325" s="247" t="s">
        <v>242</v>
      </c>
      <c r="E325" s="293" t="s">
        <v>1</v>
      </c>
      <c r="F325" s="294" t="s">
        <v>244</v>
      </c>
      <c r="G325" s="292"/>
      <c r="H325" s="295">
        <v>53</v>
      </c>
      <c r="J325" s="292"/>
      <c r="K325" s="292"/>
      <c r="L325" s="261"/>
      <c r="M325" s="263"/>
      <c r="N325" s="264"/>
      <c r="O325" s="264"/>
      <c r="P325" s="264"/>
      <c r="Q325" s="264"/>
      <c r="R325" s="264"/>
      <c r="S325" s="264"/>
      <c r="T325" s="265"/>
      <c r="AT325" s="262" t="s">
        <v>242</v>
      </c>
      <c r="AU325" s="262" t="s">
        <v>86</v>
      </c>
      <c r="AV325" s="260" t="s">
        <v>121</v>
      </c>
      <c r="AW325" s="260" t="s">
        <v>34</v>
      </c>
      <c r="AX325" s="260" t="s">
        <v>84</v>
      </c>
      <c r="AY325" s="262" t="s">
        <v>122</v>
      </c>
    </row>
    <row r="326" spans="1:65" s="130" customFormat="1" ht="24.2" customHeight="1">
      <c r="A326" s="128"/>
      <c r="B326" s="25"/>
      <c r="C326" s="242" t="s">
        <v>530</v>
      </c>
      <c r="D326" s="242" t="s">
        <v>123</v>
      </c>
      <c r="E326" s="243" t="s">
        <v>531</v>
      </c>
      <c r="F326" s="244" t="s">
        <v>532</v>
      </c>
      <c r="G326" s="245" t="s">
        <v>259</v>
      </c>
      <c r="H326" s="246">
        <v>53</v>
      </c>
      <c r="I326" s="250">
        <v>0</v>
      </c>
      <c r="J326" s="249">
        <f>ROUND(I326*H326,2)</f>
        <v>0</v>
      </c>
      <c r="K326" s="244" t="s">
        <v>127</v>
      </c>
      <c r="L326" s="25"/>
      <c r="M326" s="192" t="s">
        <v>1</v>
      </c>
      <c r="N326" s="193" t="s">
        <v>42</v>
      </c>
      <c r="O326" s="194">
        <v>0.19600000000000001</v>
      </c>
      <c r="P326" s="194">
        <f>O326*H326</f>
        <v>10.388</v>
      </c>
      <c r="Q326" s="194">
        <v>0</v>
      </c>
      <c r="R326" s="194">
        <f>Q326*H326</f>
        <v>0</v>
      </c>
      <c r="S326" s="194">
        <v>0</v>
      </c>
      <c r="T326" s="195">
        <f>S326*H326</f>
        <v>0</v>
      </c>
      <c r="U326" s="128"/>
      <c r="V326" s="128"/>
      <c r="W326" s="128"/>
      <c r="X326" s="128"/>
      <c r="Y326" s="128"/>
      <c r="Z326" s="128"/>
      <c r="AA326" s="128"/>
      <c r="AB326" s="128"/>
      <c r="AC326" s="128"/>
      <c r="AD326" s="128"/>
      <c r="AE326" s="128"/>
      <c r="AR326" s="196" t="s">
        <v>121</v>
      </c>
      <c r="AT326" s="196" t="s">
        <v>123</v>
      </c>
      <c r="AU326" s="196" t="s">
        <v>86</v>
      </c>
      <c r="AY326" s="119" t="s">
        <v>122</v>
      </c>
      <c r="BE326" s="197">
        <f>IF(N326="základní",J326,0)</f>
        <v>0</v>
      </c>
      <c r="BF326" s="197">
        <f>IF(N326="snížená",J326,0)</f>
        <v>0</v>
      </c>
      <c r="BG326" s="197">
        <f>IF(N326="zákl. přenesená",J326,0)</f>
        <v>0</v>
      </c>
      <c r="BH326" s="197">
        <f>IF(N326="sníž. přenesená",J326,0)</f>
        <v>0</v>
      </c>
      <c r="BI326" s="197">
        <f>IF(N326="nulová",J326,0)</f>
        <v>0</v>
      </c>
      <c r="BJ326" s="119" t="s">
        <v>84</v>
      </c>
      <c r="BK326" s="197">
        <f>ROUND(I326*H326,2)</f>
        <v>0</v>
      </c>
      <c r="BL326" s="119" t="s">
        <v>121</v>
      </c>
      <c r="BM326" s="196" t="s">
        <v>533</v>
      </c>
    </row>
    <row r="327" spans="1:65" s="254" customFormat="1" ht="22.5">
      <c r="B327" s="255"/>
      <c r="C327" s="288"/>
      <c r="D327" s="247" t="s">
        <v>242</v>
      </c>
      <c r="E327" s="289" t="s">
        <v>1</v>
      </c>
      <c r="F327" s="290" t="s">
        <v>534</v>
      </c>
      <c r="G327" s="288"/>
      <c r="H327" s="291">
        <v>53</v>
      </c>
      <c r="J327" s="288"/>
      <c r="K327" s="288"/>
      <c r="L327" s="255"/>
      <c r="M327" s="257"/>
      <c r="N327" s="258"/>
      <c r="O327" s="258"/>
      <c r="P327" s="258"/>
      <c r="Q327" s="258"/>
      <c r="R327" s="258"/>
      <c r="S327" s="258"/>
      <c r="T327" s="259"/>
      <c r="AT327" s="256" t="s">
        <v>242</v>
      </c>
      <c r="AU327" s="256" t="s">
        <v>86</v>
      </c>
      <c r="AV327" s="254" t="s">
        <v>86</v>
      </c>
      <c r="AW327" s="254" t="s">
        <v>34</v>
      </c>
      <c r="AX327" s="254" t="s">
        <v>77</v>
      </c>
      <c r="AY327" s="256" t="s">
        <v>122</v>
      </c>
    </row>
    <row r="328" spans="1:65" s="260" customFormat="1">
      <c r="B328" s="261"/>
      <c r="C328" s="292"/>
      <c r="D328" s="247" t="s">
        <v>242</v>
      </c>
      <c r="E328" s="293" t="s">
        <v>1</v>
      </c>
      <c r="F328" s="294" t="s">
        <v>244</v>
      </c>
      <c r="G328" s="292"/>
      <c r="H328" s="295">
        <v>53</v>
      </c>
      <c r="J328" s="292"/>
      <c r="K328" s="292"/>
      <c r="L328" s="261"/>
      <c r="M328" s="263"/>
      <c r="N328" s="264"/>
      <c r="O328" s="264"/>
      <c r="P328" s="264"/>
      <c r="Q328" s="264"/>
      <c r="R328" s="264"/>
      <c r="S328" s="264"/>
      <c r="T328" s="265"/>
      <c r="AT328" s="262" t="s">
        <v>242</v>
      </c>
      <c r="AU328" s="262" t="s">
        <v>86</v>
      </c>
      <c r="AV328" s="260" t="s">
        <v>121</v>
      </c>
      <c r="AW328" s="260" t="s">
        <v>34</v>
      </c>
      <c r="AX328" s="260" t="s">
        <v>84</v>
      </c>
      <c r="AY328" s="262" t="s">
        <v>122</v>
      </c>
    </row>
    <row r="329" spans="1:65" s="130" customFormat="1" ht="33" customHeight="1">
      <c r="A329" s="128"/>
      <c r="B329" s="25"/>
      <c r="C329" s="242" t="s">
        <v>535</v>
      </c>
      <c r="D329" s="242" t="s">
        <v>123</v>
      </c>
      <c r="E329" s="243" t="s">
        <v>536</v>
      </c>
      <c r="F329" s="244" t="s">
        <v>537</v>
      </c>
      <c r="G329" s="245" t="s">
        <v>259</v>
      </c>
      <c r="H329" s="246">
        <v>10</v>
      </c>
      <c r="I329" s="250">
        <v>0</v>
      </c>
      <c r="J329" s="249">
        <f>ROUND(I329*H329,2)</f>
        <v>0</v>
      </c>
      <c r="K329" s="244" t="s">
        <v>127</v>
      </c>
      <c r="L329" s="25"/>
      <c r="M329" s="192" t="s">
        <v>1</v>
      </c>
      <c r="N329" s="193" t="s">
        <v>42</v>
      </c>
      <c r="O329" s="194">
        <v>0.34100000000000003</v>
      </c>
      <c r="P329" s="194">
        <f>O329*H329</f>
        <v>3.41</v>
      </c>
      <c r="Q329" s="194">
        <v>0.45529999999999998</v>
      </c>
      <c r="R329" s="194">
        <f>Q329*H329</f>
        <v>4.5529999999999999</v>
      </c>
      <c r="S329" s="194">
        <v>0</v>
      </c>
      <c r="T329" s="195">
        <f>S329*H329</f>
        <v>0</v>
      </c>
      <c r="U329" s="128"/>
      <c r="V329" s="128"/>
      <c r="W329" s="128"/>
      <c r="X329" s="128"/>
      <c r="Y329" s="128"/>
      <c r="Z329" s="128"/>
      <c r="AA329" s="128"/>
      <c r="AB329" s="128"/>
      <c r="AC329" s="128"/>
      <c r="AD329" s="128"/>
      <c r="AE329" s="128"/>
      <c r="AR329" s="196" t="s">
        <v>121</v>
      </c>
      <c r="AT329" s="196" t="s">
        <v>123</v>
      </c>
      <c r="AU329" s="196" t="s">
        <v>86</v>
      </c>
      <c r="AY329" s="119" t="s">
        <v>122</v>
      </c>
      <c r="BE329" s="197">
        <f>IF(N329="základní",J329,0)</f>
        <v>0</v>
      </c>
      <c r="BF329" s="197">
        <f>IF(N329="snížená",J329,0)</f>
        <v>0</v>
      </c>
      <c r="BG329" s="197">
        <f>IF(N329="zákl. přenesená",J329,0)</f>
        <v>0</v>
      </c>
      <c r="BH329" s="197">
        <f>IF(N329="sníž. přenesená",J329,0)</f>
        <v>0</v>
      </c>
      <c r="BI329" s="197">
        <f>IF(N329="nulová",J329,0)</f>
        <v>0</v>
      </c>
      <c r="BJ329" s="119" t="s">
        <v>84</v>
      </c>
      <c r="BK329" s="197">
        <f>ROUND(I329*H329,2)</f>
        <v>0</v>
      </c>
      <c r="BL329" s="119" t="s">
        <v>121</v>
      </c>
      <c r="BM329" s="196" t="s">
        <v>538</v>
      </c>
    </row>
    <row r="330" spans="1:65" s="254" customFormat="1" ht="22.5">
      <c r="B330" s="255"/>
      <c r="C330" s="288"/>
      <c r="D330" s="247" t="s">
        <v>242</v>
      </c>
      <c r="E330" s="289" t="s">
        <v>1</v>
      </c>
      <c r="F330" s="290" t="s">
        <v>539</v>
      </c>
      <c r="G330" s="288"/>
      <c r="H330" s="291">
        <v>10</v>
      </c>
      <c r="J330" s="288"/>
      <c r="K330" s="288"/>
      <c r="L330" s="255"/>
      <c r="M330" s="257"/>
      <c r="N330" s="258"/>
      <c r="O330" s="258"/>
      <c r="P330" s="258"/>
      <c r="Q330" s="258"/>
      <c r="R330" s="258"/>
      <c r="S330" s="258"/>
      <c r="T330" s="259"/>
      <c r="AT330" s="256" t="s">
        <v>242</v>
      </c>
      <c r="AU330" s="256" t="s">
        <v>86</v>
      </c>
      <c r="AV330" s="254" t="s">
        <v>86</v>
      </c>
      <c r="AW330" s="254" t="s">
        <v>34</v>
      </c>
      <c r="AX330" s="254" t="s">
        <v>77</v>
      </c>
      <c r="AY330" s="256" t="s">
        <v>122</v>
      </c>
    </row>
    <row r="331" spans="1:65" s="260" customFormat="1">
      <c r="B331" s="261"/>
      <c r="C331" s="292"/>
      <c r="D331" s="247" t="s">
        <v>242</v>
      </c>
      <c r="E331" s="293" t="s">
        <v>1</v>
      </c>
      <c r="F331" s="294" t="s">
        <v>244</v>
      </c>
      <c r="G331" s="292"/>
      <c r="H331" s="295">
        <v>10</v>
      </c>
      <c r="J331" s="292"/>
      <c r="K331" s="292"/>
      <c r="L331" s="261"/>
      <c r="M331" s="263"/>
      <c r="N331" s="264"/>
      <c r="O331" s="264"/>
      <c r="P331" s="264"/>
      <c r="Q331" s="264"/>
      <c r="R331" s="264"/>
      <c r="S331" s="264"/>
      <c r="T331" s="265"/>
      <c r="AT331" s="262" t="s">
        <v>242</v>
      </c>
      <c r="AU331" s="262" t="s">
        <v>86</v>
      </c>
      <c r="AV331" s="260" t="s">
        <v>121</v>
      </c>
      <c r="AW331" s="260" t="s">
        <v>34</v>
      </c>
      <c r="AX331" s="260" t="s">
        <v>84</v>
      </c>
      <c r="AY331" s="262" t="s">
        <v>122</v>
      </c>
    </row>
    <row r="332" spans="1:65" s="130" customFormat="1" ht="37.9" customHeight="1">
      <c r="A332" s="128"/>
      <c r="B332" s="25"/>
      <c r="C332" s="242" t="s">
        <v>540</v>
      </c>
      <c r="D332" s="242" t="s">
        <v>123</v>
      </c>
      <c r="E332" s="243" t="s">
        <v>541</v>
      </c>
      <c r="F332" s="244" t="s">
        <v>542</v>
      </c>
      <c r="G332" s="245" t="s">
        <v>399</v>
      </c>
      <c r="H332" s="246">
        <v>2</v>
      </c>
      <c r="I332" s="250">
        <v>0</v>
      </c>
      <c r="J332" s="249">
        <f>ROUND(I332*H332,2)</f>
        <v>0</v>
      </c>
      <c r="K332" s="244" t="s">
        <v>127</v>
      </c>
      <c r="L332" s="25"/>
      <c r="M332" s="192" t="s">
        <v>1</v>
      </c>
      <c r="N332" s="193" t="s">
        <v>42</v>
      </c>
      <c r="O332" s="194">
        <v>0.105</v>
      </c>
      <c r="P332" s="194">
        <f>O332*H332</f>
        <v>0.21</v>
      </c>
      <c r="Q332" s="194">
        <v>6.8199999999999997E-2</v>
      </c>
      <c r="R332" s="194">
        <f>Q332*H332</f>
        <v>0.13639999999999999</v>
      </c>
      <c r="S332" s="194">
        <v>0</v>
      </c>
      <c r="T332" s="195">
        <f>S332*H332</f>
        <v>0</v>
      </c>
      <c r="U332" s="128"/>
      <c r="V332" s="128"/>
      <c r="W332" s="128"/>
      <c r="X332" s="128"/>
      <c r="Y332" s="128"/>
      <c r="Z332" s="128"/>
      <c r="AA332" s="128"/>
      <c r="AB332" s="128"/>
      <c r="AC332" s="128"/>
      <c r="AD332" s="128"/>
      <c r="AE332" s="128"/>
      <c r="AR332" s="196" t="s">
        <v>121</v>
      </c>
      <c r="AT332" s="196" t="s">
        <v>123</v>
      </c>
      <c r="AU332" s="196" t="s">
        <v>86</v>
      </c>
      <c r="AY332" s="119" t="s">
        <v>122</v>
      </c>
      <c r="BE332" s="197">
        <f>IF(N332="základní",J332,0)</f>
        <v>0</v>
      </c>
      <c r="BF332" s="197">
        <f>IF(N332="snížená",J332,0)</f>
        <v>0</v>
      </c>
      <c r="BG332" s="197">
        <f>IF(N332="zákl. přenesená",J332,0)</f>
        <v>0</v>
      </c>
      <c r="BH332" s="197">
        <f>IF(N332="sníž. přenesená",J332,0)</f>
        <v>0</v>
      </c>
      <c r="BI332" s="197">
        <f>IF(N332="nulová",J332,0)</f>
        <v>0</v>
      </c>
      <c r="BJ332" s="119" t="s">
        <v>84</v>
      </c>
      <c r="BK332" s="197">
        <f>ROUND(I332*H332,2)</f>
        <v>0</v>
      </c>
      <c r="BL332" s="119" t="s">
        <v>121</v>
      </c>
      <c r="BM332" s="196" t="s">
        <v>543</v>
      </c>
    </row>
    <row r="333" spans="1:65" s="130" customFormat="1" ht="16.5" customHeight="1">
      <c r="A333" s="128"/>
      <c r="B333" s="25"/>
      <c r="C333" s="242" t="s">
        <v>544</v>
      </c>
      <c r="D333" s="242" t="s">
        <v>123</v>
      </c>
      <c r="E333" s="243" t="s">
        <v>545</v>
      </c>
      <c r="F333" s="244" t="s">
        <v>546</v>
      </c>
      <c r="G333" s="245" t="s">
        <v>399</v>
      </c>
      <c r="H333" s="246">
        <v>1</v>
      </c>
      <c r="I333" s="250">
        <v>0</v>
      </c>
      <c r="J333" s="249">
        <f>ROUND(I333*H333,2)</f>
        <v>0</v>
      </c>
      <c r="K333" s="244" t="s">
        <v>127</v>
      </c>
      <c r="L333" s="25"/>
      <c r="M333" s="192" t="s">
        <v>1</v>
      </c>
      <c r="N333" s="193" t="s">
        <v>42</v>
      </c>
      <c r="O333" s="194">
        <v>0.41599999999999998</v>
      </c>
      <c r="P333" s="194">
        <f>O333*H333</f>
        <v>0.41599999999999998</v>
      </c>
      <c r="Q333" s="194">
        <v>7.2870000000000004E-2</v>
      </c>
      <c r="R333" s="194">
        <f>Q333*H333</f>
        <v>7.2870000000000004E-2</v>
      </c>
      <c r="S333" s="194">
        <v>0</v>
      </c>
      <c r="T333" s="195">
        <f>S333*H333</f>
        <v>0</v>
      </c>
      <c r="U333" s="128"/>
      <c r="V333" s="128"/>
      <c r="W333" s="128"/>
      <c r="X333" s="128"/>
      <c r="Y333" s="128"/>
      <c r="Z333" s="128"/>
      <c r="AA333" s="128"/>
      <c r="AB333" s="128"/>
      <c r="AC333" s="128"/>
      <c r="AD333" s="128"/>
      <c r="AE333" s="128"/>
      <c r="AR333" s="196" t="s">
        <v>121</v>
      </c>
      <c r="AT333" s="196" t="s">
        <v>123</v>
      </c>
      <c r="AU333" s="196" t="s">
        <v>86</v>
      </c>
      <c r="AY333" s="119" t="s">
        <v>122</v>
      </c>
      <c r="BE333" s="197">
        <f>IF(N333="základní",J333,0)</f>
        <v>0</v>
      </c>
      <c r="BF333" s="197">
        <f>IF(N333="snížená",J333,0)</f>
        <v>0</v>
      </c>
      <c r="BG333" s="197">
        <f>IF(N333="zákl. přenesená",J333,0)</f>
        <v>0</v>
      </c>
      <c r="BH333" s="197">
        <f>IF(N333="sníž. přenesená",J333,0)</f>
        <v>0</v>
      </c>
      <c r="BI333" s="197">
        <f>IF(N333="nulová",J333,0)</f>
        <v>0</v>
      </c>
      <c r="BJ333" s="119" t="s">
        <v>84</v>
      </c>
      <c r="BK333" s="197">
        <f>ROUND(I333*H333,2)</f>
        <v>0</v>
      </c>
      <c r="BL333" s="119" t="s">
        <v>121</v>
      </c>
      <c r="BM333" s="196" t="s">
        <v>547</v>
      </c>
    </row>
    <row r="334" spans="1:65" s="254" customFormat="1" ht="22.5">
      <c r="B334" s="255"/>
      <c r="C334" s="288"/>
      <c r="D334" s="247" t="s">
        <v>242</v>
      </c>
      <c r="E334" s="289" t="s">
        <v>1</v>
      </c>
      <c r="F334" s="290" t="s">
        <v>548</v>
      </c>
      <c r="G334" s="288"/>
      <c r="H334" s="291">
        <v>1</v>
      </c>
      <c r="J334" s="288"/>
      <c r="K334" s="288"/>
      <c r="L334" s="255"/>
      <c r="M334" s="257"/>
      <c r="N334" s="258"/>
      <c r="O334" s="258"/>
      <c r="P334" s="258"/>
      <c r="Q334" s="258"/>
      <c r="R334" s="258"/>
      <c r="S334" s="258"/>
      <c r="T334" s="259"/>
      <c r="AT334" s="256" t="s">
        <v>242</v>
      </c>
      <c r="AU334" s="256" t="s">
        <v>86</v>
      </c>
      <c r="AV334" s="254" t="s">
        <v>86</v>
      </c>
      <c r="AW334" s="254" t="s">
        <v>34</v>
      </c>
      <c r="AX334" s="254" t="s">
        <v>77</v>
      </c>
      <c r="AY334" s="256" t="s">
        <v>122</v>
      </c>
    </row>
    <row r="335" spans="1:65" s="260" customFormat="1">
      <c r="B335" s="261"/>
      <c r="C335" s="292"/>
      <c r="D335" s="247" t="s">
        <v>242</v>
      </c>
      <c r="E335" s="293" t="s">
        <v>1</v>
      </c>
      <c r="F335" s="294" t="s">
        <v>244</v>
      </c>
      <c r="G335" s="292"/>
      <c r="H335" s="295">
        <v>1</v>
      </c>
      <c r="J335" s="292"/>
      <c r="K335" s="292"/>
      <c r="L335" s="261"/>
      <c r="M335" s="263"/>
      <c r="N335" s="264"/>
      <c r="O335" s="264"/>
      <c r="P335" s="264"/>
      <c r="Q335" s="264"/>
      <c r="R335" s="264"/>
      <c r="S335" s="264"/>
      <c r="T335" s="265"/>
      <c r="AT335" s="262" t="s">
        <v>242</v>
      </c>
      <c r="AU335" s="262" t="s">
        <v>86</v>
      </c>
      <c r="AV335" s="260" t="s">
        <v>121</v>
      </c>
      <c r="AW335" s="260" t="s">
        <v>34</v>
      </c>
      <c r="AX335" s="260" t="s">
        <v>84</v>
      </c>
      <c r="AY335" s="262" t="s">
        <v>122</v>
      </c>
    </row>
    <row r="336" spans="1:65" s="130" customFormat="1" ht="21.75" customHeight="1">
      <c r="A336" s="128"/>
      <c r="B336" s="25"/>
      <c r="C336" s="242" t="s">
        <v>549</v>
      </c>
      <c r="D336" s="242" t="s">
        <v>123</v>
      </c>
      <c r="E336" s="243" t="s">
        <v>550</v>
      </c>
      <c r="F336" s="244" t="s">
        <v>551</v>
      </c>
      <c r="G336" s="245" t="s">
        <v>399</v>
      </c>
      <c r="H336" s="246">
        <v>1</v>
      </c>
      <c r="I336" s="250">
        <v>0</v>
      </c>
      <c r="J336" s="249">
        <f>ROUND(I336*H336,2)</f>
        <v>0</v>
      </c>
      <c r="K336" s="244" t="s">
        <v>203</v>
      </c>
      <c r="L336" s="25"/>
      <c r="M336" s="192" t="s">
        <v>1</v>
      </c>
      <c r="N336" s="193" t="s">
        <v>42</v>
      </c>
      <c r="O336" s="194">
        <v>0.5</v>
      </c>
      <c r="P336" s="194">
        <f>O336*H336</f>
        <v>0.5</v>
      </c>
      <c r="Q336" s="194">
        <v>0</v>
      </c>
      <c r="R336" s="194">
        <f>Q336*H336</f>
        <v>0</v>
      </c>
      <c r="S336" s="194">
        <v>8.6999999999999994E-2</v>
      </c>
      <c r="T336" s="195">
        <f>S336*H336</f>
        <v>8.6999999999999994E-2</v>
      </c>
      <c r="U336" s="128"/>
      <c r="V336" s="128"/>
      <c r="W336" s="128"/>
      <c r="X336" s="128"/>
      <c r="Y336" s="128"/>
      <c r="Z336" s="128"/>
      <c r="AA336" s="128"/>
      <c r="AB336" s="128"/>
      <c r="AC336" s="128"/>
      <c r="AD336" s="128"/>
      <c r="AE336" s="128"/>
      <c r="AR336" s="196" t="s">
        <v>121</v>
      </c>
      <c r="AT336" s="196" t="s">
        <v>123</v>
      </c>
      <c r="AU336" s="196" t="s">
        <v>86</v>
      </c>
      <c r="AY336" s="119" t="s">
        <v>122</v>
      </c>
      <c r="BE336" s="197">
        <f>IF(N336="základní",J336,0)</f>
        <v>0</v>
      </c>
      <c r="BF336" s="197">
        <f>IF(N336="snížená",J336,0)</f>
        <v>0</v>
      </c>
      <c r="BG336" s="197">
        <f>IF(N336="zákl. přenesená",J336,0)</f>
        <v>0</v>
      </c>
      <c r="BH336" s="197">
        <f>IF(N336="sníž. přenesená",J336,0)</f>
        <v>0</v>
      </c>
      <c r="BI336" s="197">
        <f>IF(N336="nulová",J336,0)</f>
        <v>0</v>
      </c>
      <c r="BJ336" s="119" t="s">
        <v>84</v>
      </c>
      <c r="BK336" s="197">
        <f>ROUND(I336*H336,2)</f>
        <v>0</v>
      </c>
      <c r="BL336" s="119" t="s">
        <v>121</v>
      </c>
      <c r="BM336" s="196" t="s">
        <v>552</v>
      </c>
    </row>
    <row r="337" spans="1:65" s="254" customFormat="1" ht="22.5">
      <c r="B337" s="255"/>
      <c r="C337" s="288"/>
      <c r="D337" s="247" t="s">
        <v>242</v>
      </c>
      <c r="E337" s="289" t="s">
        <v>1</v>
      </c>
      <c r="F337" s="290" t="s">
        <v>553</v>
      </c>
      <c r="G337" s="288"/>
      <c r="H337" s="291">
        <v>1</v>
      </c>
      <c r="J337" s="288"/>
      <c r="K337" s="288"/>
      <c r="L337" s="255"/>
      <c r="M337" s="257"/>
      <c r="N337" s="258"/>
      <c r="O337" s="258"/>
      <c r="P337" s="258"/>
      <c r="Q337" s="258"/>
      <c r="R337" s="258"/>
      <c r="S337" s="258"/>
      <c r="T337" s="259"/>
      <c r="AT337" s="256" t="s">
        <v>242</v>
      </c>
      <c r="AU337" s="256" t="s">
        <v>86</v>
      </c>
      <c r="AV337" s="254" t="s">
        <v>86</v>
      </c>
      <c r="AW337" s="254" t="s">
        <v>34</v>
      </c>
      <c r="AX337" s="254" t="s">
        <v>77</v>
      </c>
      <c r="AY337" s="256" t="s">
        <v>122</v>
      </c>
    </row>
    <row r="338" spans="1:65" s="260" customFormat="1">
      <c r="B338" s="261"/>
      <c r="C338" s="292"/>
      <c r="D338" s="247" t="s">
        <v>242</v>
      </c>
      <c r="E338" s="293" t="s">
        <v>1</v>
      </c>
      <c r="F338" s="294" t="s">
        <v>244</v>
      </c>
      <c r="G338" s="292"/>
      <c r="H338" s="295">
        <v>1</v>
      </c>
      <c r="J338" s="292"/>
      <c r="K338" s="292"/>
      <c r="L338" s="261"/>
      <c r="M338" s="263"/>
      <c r="N338" s="264"/>
      <c r="O338" s="264"/>
      <c r="P338" s="264"/>
      <c r="Q338" s="264"/>
      <c r="R338" s="264"/>
      <c r="S338" s="264"/>
      <c r="T338" s="265"/>
      <c r="AT338" s="262" t="s">
        <v>242</v>
      </c>
      <c r="AU338" s="262" t="s">
        <v>86</v>
      </c>
      <c r="AV338" s="260" t="s">
        <v>121</v>
      </c>
      <c r="AW338" s="260" t="s">
        <v>34</v>
      </c>
      <c r="AX338" s="260" t="s">
        <v>84</v>
      </c>
      <c r="AY338" s="262" t="s">
        <v>122</v>
      </c>
    </row>
    <row r="339" spans="1:65" s="130" customFormat="1" ht="24.2" customHeight="1">
      <c r="A339" s="128"/>
      <c r="B339" s="25"/>
      <c r="C339" s="242" t="s">
        <v>554</v>
      </c>
      <c r="D339" s="242" t="s">
        <v>123</v>
      </c>
      <c r="E339" s="243" t="s">
        <v>555</v>
      </c>
      <c r="F339" s="244" t="s">
        <v>556</v>
      </c>
      <c r="G339" s="245" t="s">
        <v>399</v>
      </c>
      <c r="H339" s="246">
        <v>2</v>
      </c>
      <c r="I339" s="250">
        <v>0</v>
      </c>
      <c r="J339" s="249">
        <f>ROUND(I339*H339,2)</f>
        <v>0</v>
      </c>
      <c r="K339" s="244" t="s">
        <v>203</v>
      </c>
      <c r="L339" s="25"/>
      <c r="M339" s="192" t="s">
        <v>1</v>
      </c>
      <c r="N339" s="193" t="s">
        <v>42</v>
      </c>
      <c r="O339" s="194">
        <v>0.55700000000000005</v>
      </c>
      <c r="P339" s="194">
        <f>O339*H339</f>
        <v>1.1140000000000001</v>
      </c>
      <c r="Q339" s="194">
        <v>0</v>
      </c>
      <c r="R339" s="194">
        <f>Q339*H339</f>
        <v>0</v>
      </c>
      <c r="S339" s="194">
        <v>8.2000000000000003E-2</v>
      </c>
      <c r="T339" s="195">
        <f>S339*H339</f>
        <v>0.16400000000000001</v>
      </c>
      <c r="U339" s="128"/>
      <c r="V339" s="128"/>
      <c r="W339" s="128"/>
      <c r="X339" s="128"/>
      <c r="Y339" s="128"/>
      <c r="Z339" s="128"/>
      <c r="AA339" s="128"/>
      <c r="AB339" s="128"/>
      <c r="AC339" s="128"/>
      <c r="AD339" s="128"/>
      <c r="AE339" s="128"/>
      <c r="AR339" s="196" t="s">
        <v>121</v>
      </c>
      <c r="AT339" s="196" t="s">
        <v>123</v>
      </c>
      <c r="AU339" s="196" t="s">
        <v>86</v>
      </c>
      <c r="AY339" s="119" t="s">
        <v>122</v>
      </c>
      <c r="BE339" s="197">
        <f>IF(N339="základní",J339,0)</f>
        <v>0</v>
      </c>
      <c r="BF339" s="197">
        <f>IF(N339="snížená",J339,0)</f>
        <v>0</v>
      </c>
      <c r="BG339" s="197">
        <f>IF(N339="zákl. přenesená",J339,0)</f>
        <v>0</v>
      </c>
      <c r="BH339" s="197">
        <f>IF(N339="sníž. přenesená",J339,0)</f>
        <v>0</v>
      </c>
      <c r="BI339" s="197">
        <f>IF(N339="nulová",J339,0)</f>
        <v>0</v>
      </c>
      <c r="BJ339" s="119" t="s">
        <v>84</v>
      </c>
      <c r="BK339" s="197">
        <f>ROUND(I339*H339,2)</f>
        <v>0</v>
      </c>
      <c r="BL339" s="119" t="s">
        <v>121</v>
      </c>
      <c r="BM339" s="196" t="s">
        <v>557</v>
      </c>
    </row>
    <row r="340" spans="1:65" s="254" customFormat="1" ht="33.75">
      <c r="B340" s="255"/>
      <c r="C340" s="288"/>
      <c r="D340" s="247" t="s">
        <v>242</v>
      </c>
      <c r="E340" s="289" t="s">
        <v>1</v>
      </c>
      <c r="F340" s="290" t="s">
        <v>558</v>
      </c>
      <c r="G340" s="288"/>
      <c r="H340" s="291">
        <v>1</v>
      </c>
      <c r="J340" s="288"/>
      <c r="K340" s="288"/>
      <c r="L340" s="255"/>
      <c r="M340" s="257"/>
      <c r="N340" s="258"/>
      <c r="O340" s="258"/>
      <c r="P340" s="258"/>
      <c r="Q340" s="258"/>
      <c r="R340" s="258"/>
      <c r="S340" s="258"/>
      <c r="T340" s="259"/>
      <c r="AT340" s="256" t="s">
        <v>242</v>
      </c>
      <c r="AU340" s="256" t="s">
        <v>86</v>
      </c>
      <c r="AV340" s="254" t="s">
        <v>86</v>
      </c>
      <c r="AW340" s="254" t="s">
        <v>34</v>
      </c>
      <c r="AX340" s="254" t="s">
        <v>77</v>
      </c>
      <c r="AY340" s="256" t="s">
        <v>122</v>
      </c>
    </row>
    <row r="341" spans="1:65" s="254" customFormat="1" ht="22.5">
      <c r="B341" s="255"/>
      <c r="C341" s="288"/>
      <c r="D341" s="247" t="s">
        <v>242</v>
      </c>
      <c r="E341" s="289" t="s">
        <v>1</v>
      </c>
      <c r="F341" s="290" t="s">
        <v>559</v>
      </c>
      <c r="G341" s="288"/>
      <c r="H341" s="291">
        <v>1</v>
      </c>
      <c r="J341" s="288"/>
      <c r="K341" s="288"/>
      <c r="L341" s="255"/>
      <c r="M341" s="257"/>
      <c r="N341" s="258"/>
      <c r="O341" s="258"/>
      <c r="P341" s="258"/>
      <c r="Q341" s="258"/>
      <c r="R341" s="258"/>
      <c r="S341" s="258"/>
      <c r="T341" s="259"/>
      <c r="AT341" s="256" t="s">
        <v>242</v>
      </c>
      <c r="AU341" s="256" t="s">
        <v>86</v>
      </c>
      <c r="AV341" s="254" t="s">
        <v>86</v>
      </c>
      <c r="AW341" s="254" t="s">
        <v>34</v>
      </c>
      <c r="AX341" s="254" t="s">
        <v>77</v>
      </c>
      <c r="AY341" s="256" t="s">
        <v>122</v>
      </c>
    </row>
    <row r="342" spans="1:65" s="260" customFormat="1">
      <c r="B342" s="261"/>
      <c r="C342" s="292"/>
      <c r="D342" s="247" t="s">
        <v>242</v>
      </c>
      <c r="E342" s="293" t="s">
        <v>1</v>
      </c>
      <c r="F342" s="294" t="s">
        <v>244</v>
      </c>
      <c r="G342" s="292"/>
      <c r="H342" s="295">
        <v>2</v>
      </c>
      <c r="J342" s="292"/>
      <c r="K342" s="292"/>
      <c r="L342" s="261"/>
      <c r="M342" s="263"/>
      <c r="N342" s="264"/>
      <c r="O342" s="264"/>
      <c r="P342" s="264"/>
      <c r="Q342" s="264"/>
      <c r="R342" s="264"/>
      <c r="S342" s="264"/>
      <c r="T342" s="265"/>
      <c r="AT342" s="262" t="s">
        <v>242</v>
      </c>
      <c r="AU342" s="262" t="s">
        <v>86</v>
      </c>
      <c r="AV342" s="260" t="s">
        <v>121</v>
      </c>
      <c r="AW342" s="260" t="s">
        <v>34</v>
      </c>
      <c r="AX342" s="260" t="s">
        <v>84</v>
      </c>
      <c r="AY342" s="262" t="s">
        <v>122</v>
      </c>
    </row>
    <row r="343" spans="1:65" s="130" customFormat="1" ht="33" customHeight="1">
      <c r="A343" s="128"/>
      <c r="B343" s="25"/>
      <c r="C343" s="242" t="s">
        <v>560</v>
      </c>
      <c r="D343" s="242" t="s">
        <v>123</v>
      </c>
      <c r="E343" s="243" t="s">
        <v>561</v>
      </c>
      <c r="F343" s="244" t="s">
        <v>562</v>
      </c>
      <c r="G343" s="245" t="s">
        <v>259</v>
      </c>
      <c r="H343" s="246">
        <v>390</v>
      </c>
      <c r="I343" s="250">
        <v>0</v>
      </c>
      <c r="J343" s="249">
        <f>ROUND(I343*H343,2)</f>
        <v>0</v>
      </c>
      <c r="K343" s="244" t="s">
        <v>127</v>
      </c>
      <c r="L343" s="25"/>
      <c r="M343" s="192" t="s">
        <v>1</v>
      </c>
      <c r="N343" s="193" t="s">
        <v>42</v>
      </c>
      <c r="O343" s="194">
        <v>4.0000000000000001E-3</v>
      </c>
      <c r="P343" s="194">
        <f>O343*H343</f>
        <v>1.56</v>
      </c>
      <c r="Q343" s="194">
        <v>0</v>
      </c>
      <c r="R343" s="194">
        <f>Q343*H343</f>
        <v>0</v>
      </c>
      <c r="S343" s="194">
        <v>0</v>
      </c>
      <c r="T343" s="195">
        <f>S343*H343</f>
        <v>0</v>
      </c>
      <c r="U343" s="128"/>
      <c r="V343" s="128"/>
      <c r="W343" s="128"/>
      <c r="X343" s="128"/>
      <c r="Y343" s="128"/>
      <c r="Z343" s="128"/>
      <c r="AA343" s="128"/>
      <c r="AB343" s="128"/>
      <c r="AC343" s="128"/>
      <c r="AD343" s="128"/>
      <c r="AE343" s="128"/>
      <c r="AR343" s="196" t="s">
        <v>121</v>
      </c>
      <c r="AT343" s="196" t="s">
        <v>123</v>
      </c>
      <c r="AU343" s="196" t="s">
        <v>86</v>
      </c>
      <c r="AY343" s="119" t="s">
        <v>122</v>
      </c>
      <c r="BE343" s="197">
        <f>IF(N343="základní",J343,0)</f>
        <v>0</v>
      </c>
      <c r="BF343" s="197">
        <f>IF(N343="snížená",J343,0)</f>
        <v>0</v>
      </c>
      <c r="BG343" s="197">
        <f>IF(N343="zákl. přenesená",J343,0)</f>
        <v>0</v>
      </c>
      <c r="BH343" s="197">
        <f>IF(N343="sníž. přenesená",J343,0)</f>
        <v>0</v>
      </c>
      <c r="BI343" s="197">
        <f>IF(N343="nulová",J343,0)</f>
        <v>0</v>
      </c>
      <c r="BJ343" s="119" t="s">
        <v>84</v>
      </c>
      <c r="BK343" s="197">
        <f>ROUND(I343*H343,2)</f>
        <v>0</v>
      </c>
      <c r="BL343" s="119" t="s">
        <v>121</v>
      </c>
      <c r="BM343" s="196" t="s">
        <v>563</v>
      </c>
    </row>
    <row r="344" spans="1:65" s="254" customFormat="1">
      <c r="B344" s="255"/>
      <c r="C344" s="288"/>
      <c r="D344" s="247" t="s">
        <v>242</v>
      </c>
      <c r="E344" s="289" t="s">
        <v>1</v>
      </c>
      <c r="F344" s="290" t="s">
        <v>564</v>
      </c>
      <c r="G344" s="288"/>
      <c r="H344" s="291">
        <v>90</v>
      </c>
      <c r="J344" s="288"/>
      <c r="K344" s="288"/>
      <c r="L344" s="255"/>
      <c r="M344" s="257"/>
      <c r="N344" s="258"/>
      <c r="O344" s="258"/>
      <c r="P344" s="258"/>
      <c r="Q344" s="258"/>
      <c r="R344" s="258"/>
      <c r="S344" s="258"/>
      <c r="T344" s="259"/>
      <c r="AT344" s="256" t="s">
        <v>242</v>
      </c>
      <c r="AU344" s="256" t="s">
        <v>86</v>
      </c>
      <c r="AV344" s="254" t="s">
        <v>86</v>
      </c>
      <c r="AW344" s="254" t="s">
        <v>34</v>
      </c>
      <c r="AX344" s="254" t="s">
        <v>77</v>
      </c>
      <c r="AY344" s="256" t="s">
        <v>122</v>
      </c>
    </row>
    <row r="345" spans="1:65" s="254" customFormat="1">
      <c r="B345" s="255"/>
      <c r="C345" s="288"/>
      <c r="D345" s="247" t="s">
        <v>242</v>
      </c>
      <c r="E345" s="289" t="s">
        <v>1</v>
      </c>
      <c r="F345" s="290" t="s">
        <v>565</v>
      </c>
      <c r="G345" s="288"/>
      <c r="H345" s="291">
        <v>180</v>
      </c>
      <c r="J345" s="288"/>
      <c r="K345" s="288"/>
      <c r="L345" s="255"/>
      <c r="M345" s="257"/>
      <c r="N345" s="258"/>
      <c r="O345" s="258"/>
      <c r="P345" s="258"/>
      <c r="Q345" s="258"/>
      <c r="R345" s="258"/>
      <c r="S345" s="258"/>
      <c r="T345" s="259"/>
      <c r="AT345" s="256" t="s">
        <v>242</v>
      </c>
      <c r="AU345" s="256" t="s">
        <v>86</v>
      </c>
      <c r="AV345" s="254" t="s">
        <v>86</v>
      </c>
      <c r="AW345" s="254" t="s">
        <v>34</v>
      </c>
      <c r="AX345" s="254" t="s">
        <v>77</v>
      </c>
      <c r="AY345" s="256" t="s">
        <v>122</v>
      </c>
    </row>
    <row r="346" spans="1:65" s="254" customFormat="1">
      <c r="B346" s="255"/>
      <c r="C346" s="288"/>
      <c r="D346" s="247" t="s">
        <v>242</v>
      </c>
      <c r="E346" s="289" t="s">
        <v>1</v>
      </c>
      <c r="F346" s="290" t="s">
        <v>566</v>
      </c>
      <c r="G346" s="288"/>
      <c r="H346" s="291">
        <v>120</v>
      </c>
      <c r="J346" s="288"/>
      <c r="K346" s="288"/>
      <c r="L346" s="255"/>
      <c r="M346" s="257"/>
      <c r="N346" s="258"/>
      <c r="O346" s="258"/>
      <c r="P346" s="258"/>
      <c r="Q346" s="258"/>
      <c r="R346" s="258"/>
      <c r="S346" s="258"/>
      <c r="T346" s="259"/>
      <c r="AT346" s="256" t="s">
        <v>242</v>
      </c>
      <c r="AU346" s="256" t="s">
        <v>86</v>
      </c>
      <c r="AV346" s="254" t="s">
        <v>86</v>
      </c>
      <c r="AW346" s="254" t="s">
        <v>34</v>
      </c>
      <c r="AX346" s="254" t="s">
        <v>77</v>
      </c>
      <c r="AY346" s="256" t="s">
        <v>122</v>
      </c>
    </row>
    <row r="347" spans="1:65" s="275" customFormat="1">
      <c r="B347" s="276"/>
      <c r="C347" s="304"/>
      <c r="D347" s="247" t="s">
        <v>242</v>
      </c>
      <c r="E347" s="305" t="s">
        <v>1</v>
      </c>
      <c r="F347" s="306" t="s">
        <v>363</v>
      </c>
      <c r="G347" s="304"/>
      <c r="H347" s="307">
        <v>390</v>
      </c>
      <c r="J347" s="304"/>
      <c r="K347" s="304"/>
      <c r="L347" s="276"/>
      <c r="M347" s="278"/>
      <c r="N347" s="279"/>
      <c r="O347" s="279"/>
      <c r="P347" s="279"/>
      <c r="Q347" s="279"/>
      <c r="R347" s="279"/>
      <c r="S347" s="279"/>
      <c r="T347" s="280"/>
      <c r="AT347" s="277" t="s">
        <v>242</v>
      </c>
      <c r="AU347" s="277" t="s">
        <v>86</v>
      </c>
      <c r="AV347" s="275" t="s">
        <v>136</v>
      </c>
      <c r="AW347" s="275" t="s">
        <v>34</v>
      </c>
      <c r="AX347" s="275" t="s">
        <v>84</v>
      </c>
      <c r="AY347" s="277" t="s">
        <v>122</v>
      </c>
    </row>
    <row r="348" spans="1:65" s="130" customFormat="1" ht="24.2" customHeight="1">
      <c r="A348" s="128"/>
      <c r="B348" s="25"/>
      <c r="C348" s="242" t="s">
        <v>567</v>
      </c>
      <c r="D348" s="242" t="s">
        <v>123</v>
      </c>
      <c r="E348" s="243" t="s">
        <v>568</v>
      </c>
      <c r="F348" s="244" t="s">
        <v>569</v>
      </c>
      <c r="G348" s="245" t="s">
        <v>234</v>
      </c>
      <c r="H348" s="246">
        <v>4.8</v>
      </c>
      <c r="I348" s="250">
        <v>0</v>
      </c>
      <c r="J348" s="249">
        <f>ROUND(I348*H348,2)</f>
        <v>0</v>
      </c>
      <c r="K348" s="244" t="s">
        <v>127</v>
      </c>
      <c r="L348" s="25"/>
      <c r="M348" s="192" t="s">
        <v>1</v>
      </c>
      <c r="N348" s="193" t="s">
        <v>42</v>
      </c>
      <c r="O348" s="194">
        <v>0.03</v>
      </c>
      <c r="P348" s="194">
        <f>O348*H348</f>
        <v>0.14399999999999999</v>
      </c>
      <c r="Q348" s="194">
        <v>0</v>
      </c>
      <c r="R348" s="194">
        <f>Q348*H348</f>
        <v>0</v>
      </c>
      <c r="S348" s="194">
        <v>0</v>
      </c>
      <c r="T348" s="195">
        <f>S348*H348</f>
        <v>0</v>
      </c>
      <c r="U348" s="128"/>
      <c r="V348" s="128"/>
      <c r="W348" s="128"/>
      <c r="X348" s="128"/>
      <c r="Y348" s="128"/>
      <c r="Z348" s="128"/>
      <c r="AA348" s="128"/>
      <c r="AB348" s="128"/>
      <c r="AC348" s="128"/>
      <c r="AD348" s="128"/>
      <c r="AE348" s="128"/>
      <c r="AR348" s="196" t="s">
        <v>121</v>
      </c>
      <c r="AT348" s="196" t="s">
        <v>123</v>
      </c>
      <c r="AU348" s="196" t="s">
        <v>86</v>
      </c>
      <c r="AY348" s="119" t="s">
        <v>122</v>
      </c>
      <c r="BE348" s="197">
        <f>IF(N348="základní",J348,0)</f>
        <v>0</v>
      </c>
      <c r="BF348" s="197">
        <f>IF(N348="snížená",J348,0)</f>
        <v>0</v>
      </c>
      <c r="BG348" s="197">
        <f>IF(N348="zákl. přenesená",J348,0)</f>
        <v>0</v>
      </c>
      <c r="BH348" s="197">
        <f>IF(N348="sníž. přenesená",J348,0)</f>
        <v>0</v>
      </c>
      <c r="BI348" s="197">
        <f>IF(N348="nulová",J348,0)</f>
        <v>0</v>
      </c>
      <c r="BJ348" s="119" t="s">
        <v>84</v>
      </c>
      <c r="BK348" s="197">
        <f>ROUND(I348*H348,2)</f>
        <v>0</v>
      </c>
      <c r="BL348" s="119" t="s">
        <v>121</v>
      </c>
      <c r="BM348" s="196" t="s">
        <v>570</v>
      </c>
    </row>
    <row r="349" spans="1:65" s="254" customFormat="1">
      <c r="B349" s="255"/>
      <c r="C349" s="288"/>
      <c r="D349" s="247" t="s">
        <v>242</v>
      </c>
      <c r="E349" s="289" t="s">
        <v>1</v>
      </c>
      <c r="F349" s="290" t="s">
        <v>571</v>
      </c>
      <c r="G349" s="288"/>
      <c r="H349" s="291">
        <v>4.8</v>
      </c>
      <c r="J349" s="288"/>
      <c r="K349" s="288"/>
      <c r="L349" s="255"/>
      <c r="M349" s="257"/>
      <c r="N349" s="258"/>
      <c r="O349" s="258"/>
      <c r="P349" s="258"/>
      <c r="Q349" s="258"/>
      <c r="R349" s="258"/>
      <c r="S349" s="258"/>
      <c r="T349" s="259"/>
      <c r="AT349" s="256" t="s">
        <v>242</v>
      </c>
      <c r="AU349" s="256" t="s">
        <v>86</v>
      </c>
      <c r="AV349" s="254" t="s">
        <v>86</v>
      </c>
      <c r="AW349" s="254" t="s">
        <v>34</v>
      </c>
      <c r="AX349" s="254" t="s">
        <v>77</v>
      </c>
      <c r="AY349" s="256" t="s">
        <v>122</v>
      </c>
    </row>
    <row r="350" spans="1:65" s="260" customFormat="1">
      <c r="B350" s="261"/>
      <c r="C350" s="292"/>
      <c r="D350" s="247" t="s">
        <v>242</v>
      </c>
      <c r="E350" s="293" t="s">
        <v>1</v>
      </c>
      <c r="F350" s="294" t="s">
        <v>244</v>
      </c>
      <c r="G350" s="292"/>
      <c r="H350" s="295">
        <v>4.8</v>
      </c>
      <c r="J350" s="292"/>
      <c r="K350" s="292"/>
      <c r="L350" s="261"/>
      <c r="M350" s="263"/>
      <c r="N350" s="264"/>
      <c r="O350" s="264"/>
      <c r="P350" s="264"/>
      <c r="Q350" s="264"/>
      <c r="R350" s="264"/>
      <c r="S350" s="264"/>
      <c r="T350" s="265"/>
      <c r="AT350" s="262" t="s">
        <v>242</v>
      </c>
      <c r="AU350" s="262" t="s">
        <v>86</v>
      </c>
      <c r="AV350" s="260" t="s">
        <v>121</v>
      </c>
      <c r="AW350" s="260" t="s">
        <v>34</v>
      </c>
      <c r="AX350" s="260" t="s">
        <v>84</v>
      </c>
      <c r="AY350" s="262" t="s">
        <v>122</v>
      </c>
    </row>
    <row r="351" spans="1:65" s="130" customFormat="1" ht="21.75" customHeight="1">
      <c r="A351" s="128"/>
      <c r="B351" s="25"/>
      <c r="C351" s="242" t="s">
        <v>572</v>
      </c>
      <c r="D351" s="242" t="s">
        <v>123</v>
      </c>
      <c r="E351" s="243" t="s">
        <v>573</v>
      </c>
      <c r="F351" s="244" t="s">
        <v>574</v>
      </c>
      <c r="G351" s="245" t="s">
        <v>259</v>
      </c>
      <c r="H351" s="246">
        <v>13.6</v>
      </c>
      <c r="I351" s="250">
        <v>0</v>
      </c>
      <c r="J351" s="249">
        <f>ROUND(I351*H351,2)</f>
        <v>0</v>
      </c>
      <c r="K351" s="244" t="s">
        <v>127</v>
      </c>
      <c r="L351" s="25"/>
      <c r="M351" s="192" t="s">
        <v>1</v>
      </c>
      <c r="N351" s="193" t="s">
        <v>42</v>
      </c>
      <c r="O351" s="194">
        <v>0.124</v>
      </c>
      <c r="P351" s="194">
        <f>O351*H351</f>
        <v>1.6863999999999999</v>
      </c>
      <c r="Q351" s="194">
        <v>0</v>
      </c>
      <c r="R351" s="194">
        <f>Q351*H351</f>
        <v>0</v>
      </c>
      <c r="S351" s="194">
        <v>0</v>
      </c>
      <c r="T351" s="195">
        <f>S351*H351</f>
        <v>0</v>
      </c>
      <c r="U351" s="128"/>
      <c r="V351" s="128"/>
      <c r="W351" s="128"/>
      <c r="X351" s="128"/>
      <c r="Y351" s="128"/>
      <c r="Z351" s="128"/>
      <c r="AA351" s="128"/>
      <c r="AB351" s="128"/>
      <c r="AC351" s="128"/>
      <c r="AD351" s="128"/>
      <c r="AE351" s="128"/>
      <c r="AR351" s="196" t="s">
        <v>121</v>
      </c>
      <c r="AT351" s="196" t="s">
        <v>123</v>
      </c>
      <c r="AU351" s="196" t="s">
        <v>86</v>
      </c>
      <c r="AY351" s="119" t="s">
        <v>122</v>
      </c>
      <c r="BE351" s="197">
        <f>IF(N351="základní",J351,0)</f>
        <v>0</v>
      </c>
      <c r="BF351" s="197">
        <f>IF(N351="snížená",J351,0)</f>
        <v>0</v>
      </c>
      <c r="BG351" s="197">
        <f>IF(N351="zákl. přenesená",J351,0)</f>
        <v>0</v>
      </c>
      <c r="BH351" s="197">
        <f>IF(N351="sníž. přenesená",J351,0)</f>
        <v>0</v>
      </c>
      <c r="BI351" s="197">
        <f>IF(N351="nulová",J351,0)</f>
        <v>0</v>
      </c>
      <c r="BJ351" s="119" t="s">
        <v>84</v>
      </c>
      <c r="BK351" s="197">
        <f>ROUND(I351*H351,2)</f>
        <v>0</v>
      </c>
      <c r="BL351" s="119" t="s">
        <v>121</v>
      </c>
      <c r="BM351" s="196" t="s">
        <v>575</v>
      </c>
    </row>
    <row r="352" spans="1:65" s="254" customFormat="1" ht="22.5">
      <c r="B352" s="255"/>
      <c r="C352" s="288"/>
      <c r="D352" s="247" t="s">
        <v>242</v>
      </c>
      <c r="E352" s="289" t="s">
        <v>1</v>
      </c>
      <c r="F352" s="290" t="s">
        <v>576</v>
      </c>
      <c r="G352" s="288"/>
      <c r="H352" s="291">
        <v>13.6</v>
      </c>
      <c r="J352" s="288"/>
      <c r="K352" s="288"/>
      <c r="L352" s="255"/>
      <c r="M352" s="257"/>
      <c r="N352" s="258"/>
      <c r="O352" s="258"/>
      <c r="P352" s="258"/>
      <c r="Q352" s="258"/>
      <c r="R352" s="258"/>
      <c r="S352" s="258"/>
      <c r="T352" s="259"/>
      <c r="AT352" s="256" t="s">
        <v>242</v>
      </c>
      <c r="AU352" s="256" t="s">
        <v>86</v>
      </c>
      <c r="AV352" s="254" t="s">
        <v>86</v>
      </c>
      <c r="AW352" s="254" t="s">
        <v>34</v>
      </c>
      <c r="AX352" s="254" t="s">
        <v>77</v>
      </c>
      <c r="AY352" s="256" t="s">
        <v>122</v>
      </c>
    </row>
    <row r="353" spans="1:65" s="260" customFormat="1">
      <c r="B353" s="261"/>
      <c r="C353" s="292"/>
      <c r="D353" s="247" t="s">
        <v>242</v>
      </c>
      <c r="E353" s="293" t="s">
        <v>1</v>
      </c>
      <c r="F353" s="294" t="s">
        <v>244</v>
      </c>
      <c r="G353" s="292"/>
      <c r="H353" s="295">
        <v>13.6</v>
      </c>
      <c r="J353" s="292"/>
      <c r="K353" s="292"/>
      <c r="L353" s="261"/>
      <c r="M353" s="263"/>
      <c r="N353" s="264"/>
      <c r="O353" s="264"/>
      <c r="P353" s="264"/>
      <c r="Q353" s="264"/>
      <c r="R353" s="264"/>
      <c r="S353" s="264"/>
      <c r="T353" s="265"/>
      <c r="AT353" s="262" t="s">
        <v>242</v>
      </c>
      <c r="AU353" s="262" t="s">
        <v>86</v>
      </c>
      <c r="AV353" s="260" t="s">
        <v>121</v>
      </c>
      <c r="AW353" s="260" t="s">
        <v>34</v>
      </c>
      <c r="AX353" s="260" t="s">
        <v>84</v>
      </c>
      <c r="AY353" s="262" t="s">
        <v>122</v>
      </c>
    </row>
    <row r="354" spans="1:65" s="130" customFormat="1" ht="24.2" customHeight="1">
      <c r="A354" s="128"/>
      <c r="B354" s="25"/>
      <c r="C354" s="242" t="s">
        <v>577</v>
      </c>
      <c r="D354" s="242" t="s">
        <v>123</v>
      </c>
      <c r="E354" s="243" t="s">
        <v>578</v>
      </c>
      <c r="F354" s="244" t="s">
        <v>579</v>
      </c>
      <c r="G354" s="245" t="s">
        <v>234</v>
      </c>
      <c r="H354" s="246">
        <v>38.9</v>
      </c>
      <c r="I354" s="250">
        <v>0</v>
      </c>
      <c r="J354" s="249">
        <f>ROUND(I354*H354,2)</f>
        <v>0</v>
      </c>
      <c r="K354" s="244" t="s">
        <v>127</v>
      </c>
      <c r="L354" s="25"/>
      <c r="M354" s="192" t="s">
        <v>1</v>
      </c>
      <c r="N354" s="193" t="s">
        <v>42</v>
      </c>
      <c r="O354" s="194">
        <v>0.22</v>
      </c>
      <c r="P354" s="194">
        <f>O354*H354</f>
        <v>8.5579999999999998</v>
      </c>
      <c r="Q354" s="194">
        <v>0</v>
      </c>
      <c r="R354" s="194">
        <f>Q354*H354</f>
        <v>0</v>
      </c>
      <c r="S354" s="194">
        <v>0</v>
      </c>
      <c r="T354" s="195">
        <f>S354*H354</f>
        <v>0</v>
      </c>
      <c r="U354" s="128"/>
      <c r="V354" s="128"/>
      <c r="W354" s="128"/>
      <c r="X354" s="128"/>
      <c r="Y354" s="128"/>
      <c r="Z354" s="128"/>
      <c r="AA354" s="128"/>
      <c r="AB354" s="128"/>
      <c r="AC354" s="128"/>
      <c r="AD354" s="128"/>
      <c r="AE354" s="128"/>
      <c r="AR354" s="196" t="s">
        <v>121</v>
      </c>
      <c r="AT354" s="196" t="s">
        <v>123</v>
      </c>
      <c r="AU354" s="196" t="s">
        <v>86</v>
      </c>
      <c r="AY354" s="119" t="s">
        <v>122</v>
      </c>
      <c r="BE354" s="197">
        <f>IF(N354="základní",J354,0)</f>
        <v>0</v>
      </c>
      <c r="BF354" s="197">
        <f>IF(N354="snížená",J354,0)</f>
        <v>0</v>
      </c>
      <c r="BG354" s="197">
        <f>IF(N354="zákl. přenesená",J354,0)</f>
        <v>0</v>
      </c>
      <c r="BH354" s="197">
        <f>IF(N354="sníž. přenesená",J354,0)</f>
        <v>0</v>
      </c>
      <c r="BI354" s="197">
        <f>IF(N354="nulová",J354,0)</f>
        <v>0</v>
      </c>
      <c r="BJ354" s="119" t="s">
        <v>84</v>
      </c>
      <c r="BK354" s="197">
        <f>ROUND(I354*H354,2)</f>
        <v>0</v>
      </c>
      <c r="BL354" s="119" t="s">
        <v>121</v>
      </c>
      <c r="BM354" s="196" t="s">
        <v>580</v>
      </c>
    </row>
    <row r="355" spans="1:65" s="254" customFormat="1" ht="22.5">
      <c r="B355" s="255"/>
      <c r="C355" s="288"/>
      <c r="D355" s="247" t="s">
        <v>242</v>
      </c>
      <c r="E355" s="289" t="s">
        <v>1</v>
      </c>
      <c r="F355" s="290" t="s">
        <v>581</v>
      </c>
      <c r="G355" s="288"/>
      <c r="H355" s="291">
        <v>38.9</v>
      </c>
      <c r="J355" s="288"/>
      <c r="K355" s="288"/>
      <c r="L355" s="255"/>
      <c r="M355" s="257"/>
      <c r="N355" s="258"/>
      <c r="O355" s="258"/>
      <c r="P355" s="258"/>
      <c r="Q355" s="258"/>
      <c r="R355" s="258"/>
      <c r="S355" s="258"/>
      <c r="T355" s="259"/>
      <c r="AT355" s="256" t="s">
        <v>242</v>
      </c>
      <c r="AU355" s="256" t="s">
        <v>86</v>
      </c>
      <c r="AV355" s="254" t="s">
        <v>86</v>
      </c>
      <c r="AW355" s="254" t="s">
        <v>34</v>
      </c>
      <c r="AX355" s="254" t="s">
        <v>77</v>
      </c>
      <c r="AY355" s="256" t="s">
        <v>122</v>
      </c>
    </row>
    <row r="356" spans="1:65" s="260" customFormat="1">
      <c r="B356" s="261"/>
      <c r="C356" s="292"/>
      <c r="D356" s="247" t="s">
        <v>242</v>
      </c>
      <c r="E356" s="293" t="s">
        <v>1</v>
      </c>
      <c r="F356" s="294" t="s">
        <v>244</v>
      </c>
      <c r="G356" s="292"/>
      <c r="H356" s="295">
        <v>38.9</v>
      </c>
      <c r="J356" s="292"/>
      <c r="K356" s="292"/>
      <c r="L356" s="261"/>
      <c r="M356" s="263"/>
      <c r="N356" s="264"/>
      <c r="O356" s="264"/>
      <c r="P356" s="264"/>
      <c r="Q356" s="264"/>
      <c r="R356" s="264"/>
      <c r="S356" s="264"/>
      <c r="T356" s="265"/>
      <c r="AT356" s="262" t="s">
        <v>242</v>
      </c>
      <c r="AU356" s="262" t="s">
        <v>86</v>
      </c>
      <c r="AV356" s="260" t="s">
        <v>121</v>
      </c>
      <c r="AW356" s="260" t="s">
        <v>34</v>
      </c>
      <c r="AX356" s="260" t="s">
        <v>84</v>
      </c>
      <c r="AY356" s="262" t="s">
        <v>122</v>
      </c>
    </row>
    <row r="357" spans="1:65" s="183" customFormat="1" ht="22.9" customHeight="1">
      <c r="B357" s="184"/>
      <c r="C357" s="238"/>
      <c r="D357" s="239" t="s">
        <v>76</v>
      </c>
      <c r="E357" s="286" t="s">
        <v>582</v>
      </c>
      <c r="F357" s="286" t="s">
        <v>583</v>
      </c>
      <c r="G357" s="238"/>
      <c r="H357" s="238"/>
      <c r="J357" s="287">
        <f>BK357</f>
        <v>0</v>
      </c>
      <c r="K357" s="238"/>
      <c r="L357" s="184"/>
      <c r="M357" s="186"/>
      <c r="N357" s="187"/>
      <c r="O357" s="187"/>
      <c r="P357" s="188">
        <f>SUM(P358:P413)</f>
        <v>9.3338450000000002</v>
      </c>
      <c r="Q357" s="187"/>
      <c r="R357" s="188">
        <f>SUM(R358:R413)</f>
        <v>0</v>
      </c>
      <c r="S357" s="187"/>
      <c r="T357" s="189">
        <f>SUM(T358:T413)</f>
        <v>0</v>
      </c>
      <c r="AR357" s="185" t="s">
        <v>84</v>
      </c>
      <c r="AT357" s="190" t="s">
        <v>76</v>
      </c>
      <c r="AU357" s="190" t="s">
        <v>84</v>
      </c>
      <c r="AY357" s="185" t="s">
        <v>122</v>
      </c>
      <c r="BK357" s="191">
        <f>SUM(BK358:BK413)</f>
        <v>0</v>
      </c>
    </row>
    <row r="358" spans="1:65" s="130" customFormat="1" ht="21.75" customHeight="1">
      <c r="A358" s="128"/>
      <c r="B358" s="25"/>
      <c r="C358" s="242" t="s">
        <v>584</v>
      </c>
      <c r="D358" s="242" t="s">
        <v>123</v>
      </c>
      <c r="E358" s="243" t="s">
        <v>585</v>
      </c>
      <c r="F358" s="244" t="s">
        <v>586</v>
      </c>
      <c r="G358" s="245" t="s">
        <v>293</v>
      </c>
      <c r="H358" s="246">
        <v>32.4</v>
      </c>
      <c r="I358" s="250">
        <v>0</v>
      </c>
      <c r="J358" s="249">
        <f>ROUND(I358*H358,2)</f>
        <v>0</v>
      </c>
      <c r="K358" s="244" t="s">
        <v>127</v>
      </c>
      <c r="L358" s="25"/>
      <c r="M358" s="192" t="s">
        <v>1</v>
      </c>
      <c r="N358" s="193" t="s">
        <v>42</v>
      </c>
      <c r="O358" s="194">
        <v>0.03</v>
      </c>
      <c r="P358" s="194">
        <f>O358*H358</f>
        <v>0.97199999999999998</v>
      </c>
      <c r="Q358" s="194">
        <v>0</v>
      </c>
      <c r="R358" s="194">
        <f>Q358*H358</f>
        <v>0</v>
      </c>
      <c r="S358" s="194">
        <v>0</v>
      </c>
      <c r="T358" s="195">
        <f>S358*H358</f>
        <v>0</v>
      </c>
      <c r="U358" s="128"/>
      <c r="V358" s="128"/>
      <c r="W358" s="128"/>
      <c r="X358" s="128"/>
      <c r="Y358" s="128"/>
      <c r="Z358" s="128"/>
      <c r="AA358" s="128"/>
      <c r="AB358" s="128"/>
      <c r="AC358" s="128"/>
      <c r="AD358" s="128"/>
      <c r="AE358" s="128"/>
      <c r="AR358" s="196" t="s">
        <v>121</v>
      </c>
      <c r="AT358" s="196" t="s">
        <v>123</v>
      </c>
      <c r="AU358" s="196" t="s">
        <v>86</v>
      </c>
      <c r="AY358" s="119" t="s">
        <v>122</v>
      </c>
      <c r="BE358" s="197">
        <f>IF(N358="základní",J358,0)</f>
        <v>0</v>
      </c>
      <c r="BF358" s="197">
        <f>IF(N358="snížená",J358,0)</f>
        <v>0</v>
      </c>
      <c r="BG358" s="197">
        <f>IF(N358="zákl. přenesená",J358,0)</f>
        <v>0</v>
      </c>
      <c r="BH358" s="197">
        <f>IF(N358="sníž. přenesená",J358,0)</f>
        <v>0</v>
      </c>
      <c r="BI358" s="197">
        <f>IF(N358="nulová",J358,0)</f>
        <v>0</v>
      </c>
      <c r="BJ358" s="119" t="s">
        <v>84</v>
      </c>
      <c r="BK358" s="197">
        <f>ROUND(I358*H358,2)</f>
        <v>0</v>
      </c>
      <c r="BL358" s="119" t="s">
        <v>121</v>
      </c>
      <c r="BM358" s="196" t="s">
        <v>587</v>
      </c>
    </row>
    <row r="359" spans="1:65" s="254" customFormat="1" ht="22.5">
      <c r="B359" s="255"/>
      <c r="C359" s="288"/>
      <c r="D359" s="247" t="s">
        <v>242</v>
      </c>
      <c r="E359" s="289" t="s">
        <v>1</v>
      </c>
      <c r="F359" s="290" t="s">
        <v>588</v>
      </c>
      <c r="G359" s="288"/>
      <c r="H359" s="291">
        <v>32.4</v>
      </c>
      <c r="J359" s="288"/>
      <c r="K359" s="288"/>
      <c r="L359" s="255"/>
      <c r="M359" s="257"/>
      <c r="N359" s="258"/>
      <c r="O359" s="258"/>
      <c r="P359" s="258"/>
      <c r="Q359" s="258"/>
      <c r="R359" s="258"/>
      <c r="S359" s="258"/>
      <c r="T359" s="259"/>
      <c r="AT359" s="256" t="s">
        <v>242</v>
      </c>
      <c r="AU359" s="256" t="s">
        <v>86</v>
      </c>
      <c r="AV359" s="254" t="s">
        <v>86</v>
      </c>
      <c r="AW359" s="254" t="s">
        <v>34</v>
      </c>
      <c r="AX359" s="254" t="s">
        <v>77</v>
      </c>
      <c r="AY359" s="256" t="s">
        <v>122</v>
      </c>
    </row>
    <row r="360" spans="1:65" s="260" customFormat="1">
      <c r="B360" s="261"/>
      <c r="C360" s="292"/>
      <c r="D360" s="247" t="s">
        <v>242</v>
      </c>
      <c r="E360" s="293" t="s">
        <v>1</v>
      </c>
      <c r="F360" s="294" t="s">
        <v>244</v>
      </c>
      <c r="G360" s="292"/>
      <c r="H360" s="295">
        <v>32.4</v>
      </c>
      <c r="J360" s="292"/>
      <c r="K360" s="292"/>
      <c r="L360" s="261"/>
      <c r="M360" s="263"/>
      <c r="N360" s="264"/>
      <c r="O360" s="264"/>
      <c r="P360" s="264"/>
      <c r="Q360" s="264"/>
      <c r="R360" s="264"/>
      <c r="S360" s="264"/>
      <c r="T360" s="265"/>
      <c r="AT360" s="262" t="s">
        <v>242</v>
      </c>
      <c r="AU360" s="262" t="s">
        <v>86</v>
      </c>
      <c r="AV360" s="260" t="s">
        <v>121</v>
      </c>
      <c r="AW360" s="260" t="s">
        <v>34</v>
      </c>
      <c r="AX360" s="260" t="s">
        <v>84</v>
      </c>
      <c r="AY360" s="262" t="s">
        <v>122</v>
      </c>
    </row>
    <row r="361" spans="1:65" s="130" customFormat="1" ht="24.2" customHeight="1">
      <c r="A361" s="128"/>
      <c r="B361" s="25"/>
      <c r="C361" s="242" t="s">
        <v>589</v>
      </c>
      <c r="D361" s="242" t="s">
        <v>123</v>
      </c>
      <c r="E361" s="243" t="s">
        <v>590</v>
      </c>
      <c r="F361" s="244" t="s">
        <v>591</v>
      </c>
      <c r="G361" s="245" t="s">
        <v>293</v>
      </c>
      <c r="H361" s="246">
        <v>453.6</v>
      </c>
      <c r="I361" s="250">
        <v>0</v>
      </c>
      <c r="J361" s="249">
        <f>ROUND(I361*H361,2)</f>
        <v>0</v>
      </c>
      <c r="K361" s="244" t="s">
        <v>127</v>
      </c>
      <c r="L361" s="25"/>
      <c r="M361" s="192" t="s">
        <v>1</v>
      </c>
      <c r="N361" s="193" t="s">
        <v>42</v>
      </c>
      <c r="O361" s="194">
        <v>2E-3</v>
      </c>
      <c r="P361" s="194">
        <f>O361*H361</f>
        <v>0.90720000000000001</v>
      </c>
      <c r="Q361" s="194">
        <v>0</v>
      </c>
      <c r="R361" s="194">
        <f>Q361*H361</f>
        <v>0</v>
      </c>
      <c r="S361" s="194">
        <v>0</v>
      </c>
      <c r="T361" s="195">
        <f>S361*H361</f>
        <v>0</v>
      </c>
      <c r="U361" s="128"/>
      <c r="V361" s="128"/>
      <c r="W361" s="128"/>
      <c r="X361" s="128"/>
      <c r="Y361" s="128"/>
      <c r="Z361" s="128"/>
      <c r="AA361" s="128"/>
      <c r="AB361" s="128"/>
      <c r="AC361" s="128"/>
      <c r="AD361" s="128"/>
      <c r="AE361" s="128"/>
      <c r="AR361" s="196" t="s">
        <v>121</v>
      </c>
      <c r="AT361" s="196" t="s">
        <v>123</v>
      </c>
      <c r="AU361" s="196" t="s">
        <v>86</v>
      </c>
      <c r="AY361" s="119" t="s">
        <v>122</v>
      </c>
      <c r="BE361" s="197">
        <f>IF(N361="základní",J361,0)</f>
        <v>0</v>
      </c>
      <c r="BF361" s="197">
        <f>IF(N361="snížená",J361,0)</f>
        <v>0</v>
      </c>
      <c r="BG361" s="197">
        <f>IF(N361="zákl. přenesená",J361,0)</f>
        <v>0</v>
      </c>
      <c r="BH361" s="197">
        <f>IF(N361="sníž. přenesená",J361,0)</f>
        <v>0</v>
      </c>
      <c r="BI361" s="197">
        <f>IF(N361="nulová",J361,0)</f>
        <v>0</v>
      </c>
      <c r="BJ361" s="119" t="s">
        <v>84</v>
      </c>
      <c r="BK361" s="197">
        <f>ROUND(I361*H361,2)</f>
        <v>0</v>
      </c>
      <c r="BL361" s="119" t="s">
        <v>121</v>
      </c>
      <c r="BM361" s="196" t="s">
        <v>592</v>
      </c>
    </row>
    <row r="362" spans="1:65" s="266" customFormat="1">
      <c r="B362" s="267"/>
      <c r="C362" s="296"/>
      <c r="D362" s="247" t="s">
        <v>242</v>
      </c>
      <c r="E362" s="297" t="s">
        <v>1</v>
      </c>
      <c r="F362" s="298" t="s">
        <v>593</v>
      </c>
      <c r="G362" s="296"/>
      <c r="H362" s="297" t="s">
        <v>1</v>
      </c>
      <c r="J362" s="296"/>
      <c r="K362" s="296"/>
      <c r="L362" s="267"/>
      <c r="M362" s="269"/>
      <c r="N362" s="270"/>
      <c r="O362" s="270"/>
      <c r="P362" s="270"/>
      <c r="Q362" s="270"/>
      <c r="R362" s="270"/>
      <c r="S362" s="270"/>
      <c r="T362" s="271"/>
      <c r="AT362" s="268" t="s">
        <v>242</v>
      </c>
      <c r="AU362" s="268" t="s">
        <v>86</v>
      </c>
      <c r="AV362" s="266" t="s">
        <v>84</v>
      </c>
      <c r="AW362" s="266" t="s">
        <v>34</v>
      </c>
      <c r="AX362" s="266" t="s">
        <v>77</v>
      </c>
      <c r="AY362" s="268" t="s">
        <v>122</v>
      </c>
    </row>
    <row r="363" spans="1:65" s="254" customFormat="1" ht="22.5">
      <c r="B363" s="255"/>
      <c r="C363" s="288"/>
      <c r="D363" s="247" t="s">
        <v>242</v>
      </c>
      <c r="E363" s="289" t="s">
        <v>1</v>
      </c>
      <c r="F363" s="290" t="s">
        <v>594</v>
      </c>
      <c r="G363" s="288"/>
      <c r="H363" s="291">
        <v>453.6</v>
      </c>
      <c r="J363" s="288"/>
      <c r="K363" s="288"/>
      <c r="L363" s="255"/>
      <c r="M363" s="257"/>
      <c r="N363" s="258"/>
      <c r="O363" s="258"/>
      <c r="P363" s="258"/>
      <c r="Q363" s="258"/>
      <c r="R363" s="258"/>
      <c r="S363" s="258"/>
      <c r="T363" s="259"/>
      <c r="AT363" s="256" t="s">
        <v>242</v>
      </c>
      <c r="AU363" s="256" t="s">
        <v>86</v>
      </c>
      <c r="AV363" s="254" t="s">
        <v>86</v>
      </c>
      <c r="AW363" s="254" t="s">
        <v>34</v>
      </c>
      <c r="AX363" s="254" t="s">
        <v>77</v>
      </c>
      <c r="AY363" s="256" t="s">
        <v>122</v>
      </c>
    </row>
    <row r="364" spans="1:65" s="260" customFormat="1">
      <c r="B364" s="261"/>
      <c r="C364" s="292"/>
      <c r="D364" s="247" t="s">
        <v>242</v>
      </c>
      <c r="E364" s="293" t="s">
        <v>1</v>
      </c>
      <c r="F364" s="294" t="s">
        <v>244</v>
      </c>
      <c r="G364" s="292"/>
      <c r="H364" s="295">
        <v>453.6</v>
      </c>
      <c r="J364" s="292"/>
      <c r="K364" s="292"/>
      <c r="L364" s="261"/>
      <c r="M364" s="263"/>
      <c r="N364" s="264"/>
      <c r="O364" s="264"/>
      <c r="P364" s="264"/>
      <c r="Q364" s="264"/>
      <c r="R364" s="264"/>
      <c r="S364" s="264"/>
      <c r="T364" s="265"/>
      <c r="AT364" s="262" t="s">
        <v>242</v>
      </c>
      <c r="AU364" s="262" t="s">
        <v>86</v>
      </c>
      <c r="AV364" s="260" t="s">
        <v>121</v>
      </c>
      <c r="AW364" s="260" t="s">
        <v>34</v>
      </c>
      <c r="AX364" s="260" t="s">
        <v>84</v>
      </c>
      <c r="AY364" s="262" t="s">
        <v>122</v>
      </c>
    </row>
    <row r="365" spans="1:65" s="130" customFormat="1" ht="21.75" customHeight="1">
      <c r="A365" s="128"/>
      <c r="B365" s="25"/>
      <c r="C365" s="242" t="s">
        <v>595</v>
      </c>
      <c r="D365" s="242" t="s">
        <v>123</v>
      </c>
      <c r="E365" s="243" t="s">
        <v>596</v>
      </c>
      <c r="F365" s="244" t="s">
        <v>597</v>
      </c>
      <c r="G365" s="245" t="s">
        <v>293</v>
      </c>
      <c r="H365" s="246">
        <v>32.241999999999997</v>
      </c>
      <c r="I365" s="250">
        <v>0</v>
      </c>
      <c r="J365" s="249">
        <f>ROUND(I365*H365,2)</f>
        <v>0</v>
      </c>
      <c r="K365" s="244" t="s">
        <v>127</v>
      </c>
      <c r="L365" s="25"/>
      <c r="M365" s="192" t="s">
        <v>1</v>
      </c>
      <c r="N365" s="193" t="s">
        <v>42</v>
      </c>
      <c r="O365" s="194">
        <v>3.2000000000000001E-2</v>
      </c>
      <c r="P365" s="194">
        <f>O365*H365</f>
        <v>1.031744</v>
      </c>
      <c r="Q365" s="194">
        <v>0</v>
      </c>
      <c r="R365" s="194">
        <f>Q365*H365</f>
        <v>0</v>
      </c>
      <c r="S365" s="194">
        <v>0</v>
      </c>
      <c r="T365" s="195">
        <f>S365*H365</f>
        <v>0</v>
      </c>
      <c r="U365" s="128"/>
      <c r="V365" s="128"/>
      <c r="W365" s="128"/>
      <c r="X365" s="128"/>
      <c r="Y365" s="128"/>
      <c r="Z365" s="128"/>
      <c r="AA365" s="128"/>
      <c r="AB365" s="128"/>
      <c r="AC365" s="128"/>
      <c r="AD365" s="128"/>
      <c r="AE365" s="128"/>
      <c r="AR365" s="196" t="s">
        <v>121</v>
      </c>
      <c r="AT365" s="196" t="s">
        <v>123</v>
      </c>
      <c r="AU365" s="196" t="s">
        <v>86</v>
      </c>
      <c r="AY365" s="119" t="s">
        <v>122</v>
      </c>
      <c r="BE365" s="197">
        <f>IF(N365="základní",J365,0)</f>
        <v>0</v>
      </c>
      <c r="BF365" s="197">
        <f>IF(N365="snížená",J365,0)</f>
        <v>0</v>
      </c>
      <c r="BG365" s="197">
        <f>IF(N365="zákl. přenesená",J365,0)</f>
        <v>0</v>
      </c>
      <c r="BH365" s="197">
        <f>IF(N365="sníž. přenesená",J365,0)</f>
        <v>0</v>
      </c>
      <c r="BI365" s="197">
        <f>IF(N365="nulová",J365,0)</f>
        <v>0</v>
      </c>
      <c r="BJ365" s="119" t="s">
        <v>84</v>
      </c>
      <c r="BK365" s="197">
        <f>ROUND(I365*H365,2)</f>
        <v>0</v>
      </c>
      <c r="BL365" s="119" t="s">
        <v>121</v>
      </c>
      <c r="BM365" s="196" t="s">
        <v>598</v>
      </c>
    </row>
    <row r="366" spans="1:65" s="254" customFormat="1">
      <c r="B366" s="255"/>
      <c r="C366" s="288"/>
      <c r="D366" s="247" t="s">
        <v>242</v>
      </c>
      <c r="E366" s="289" t="s">
        <v>1</v>
      </c>
      <c r="F366" s="290" t="s">
        <v>599</v>
      </c>
      <c r="G366" s="288"/>
      <c r="H366" s="291">
        <v>1.8460000000000001</v>
      </c>
      <c r="J366" s="288"/>
      <c r="K366" s="288"/>
      <c r="L366" s="255"/>
      <c r="M366" s="257"/>
      <c r="N366" s="258"/>
      <c r="O366" s="258"/>
      <c r="P366" s="258"/>
      <c r="Q366" s="258"/>
      <c r="R366" s="258"/>
      <c r="S366" s="258"/>
      <c r="T366" s="259"/>
      <c r="AT366" s="256" t="s">
        <v>242</v>
      </c>
      <c r="AU366" s="256" t="s">
        <v>86</v>
      </c>
      <c r="AV366" s="254" t="s">
        <v>86</v>
      </c>
      <c r="AW366" s="254" t="s">
        <v>34</v>
      </c>
      <c r="AX366" s="254" t="s">
        <v>77</v>
      </c>
      <c r="AY366" s="256" t="s">
        <v>122</v>
      </c>
    </row>
    <row r="367" spans="1:65" s="275" customFormat="1">
      <c r="B367" s="276"/>
      <c r="C367" s="304"/>
      <c r="D367" s="247" t="s">
        <v>242</v>
      </c>
      <c r="E367" s="305" t="s">
        <v>1</v>
      </c>
      <c r="F367" s="306" t="s">
        <v>363</v>
      </c>
      <c r="G367" s="304"/>
      <c r="H367" s="307">
        <v>1.8460000000000001</v>
      </c>
      <c r="J367" s="304"/>
      <c r="K367" s="304"/>
      <c r="L367" s="276"/>
      <c r="M367" s="278"/>
      <c r="N367" s="279"/>
      <c r="O367" s="279"/>
      <c r="P367" s="279"/>
      <c r="Q367" s="279"/>
      <c r="R367" s="279"/>
      <c r="S367" s="279"/>
      <c r="T367" s="280"/>
      <c r="AT367" s="277" t="s">
        <v>242</v>
      </c>
      <c r="AU367" s="277" t="s">
        <v>86</v>
      </c>
      <c r="AV367" s="275" t="s">
        <v>136</v>
      </c>
      <c r="AW367" s="275" t="s">
        <v>34</v>
      </c>
      <c r="AX367" s="275" t="s">
        <v>77</v>
      </c>
      <c r="AY367" s="277" t="s">
        <v>122</v>
      </c>
    </row>
    <row r="368" spans="1:65" s="254" customFormat="1" ht="22.5">
      <c r="B368" s="255"/>
      <c r="C368" s="288"/>
      <c r="D368" s="247" t="s">
        <v>242</v>
      </c>
      <c r="E368" s="289" t="s">
        <v>1</v>
      </c>
      <c r="F368" s="290" t="s">
        <v>600</v>
      </c>
      <c r="G368" s="288"/>
      <c r="H368" s="291">
        <v>1.224</v>
      </c>
      <c r="J368" s="288"/>
      <c r="K368" s="288"/>
      <c r="L368" s="255"/>
      <c r="M368" s="257"/>
      <c r="N368" s="258"/>
      <c r="O368" s="258"/>
      <c r="P368" s="258"/>
      <c r="Q368" s="258"/>
      <c r="R368" s="258"/>
      <c r="S368" s="258"/>
      <c r="T368" s="259"/>
      <c r="AT368" s="256" t="s">
        <v>242</v>
      </c>
      <c r="AU368" s="256" t="s">
        <v>86</v>
      </c>
      <c r="AV368" s="254" t="s">
        <v>86</v>
      </c>
      <c r="AW368" s="254" t="s">
        <v>34</v>
      </c>
      <c r="AX368" s="254" t="s">
        <v>77</v>
      </c>
      <c r="AY368" s="256" t="s">
        <v>122</v>
      </c>
    </row>
    <row r="369" spans="1:65" s="275" customFormat="1">
      <c r="B369" s="276"/>
      <c r="C369" s="304"/>
      <c r="D369" s="247" t="s">
        <v>242</v>
      </c>
      <c r="E369" s="305" t="s">
        <v>1</v>
      </c>
      <c r="F369" s="306" t="s">
        <v>363</v>
      </c>
      <c r="G369" s="304"/>
      <c r="H369" s="307">
        <v>1.224</v>
      </c>
      <c r="J369" s="304"/>
      <c r="K369" s="304"/>
      <c r="L369" s="276"/>
      <c r="M369" s="278"/>
      <c r="N369" s="279"/>
      <c r="O369" s="279"/>
      <c r="P369" s="279"/>
      <c r="Q369" s="279"/>
      <c r="R369" s="279"/>
      <c r="S369" s="279"/>
      <c r="T369" s="280"/>
      <c r="AT369" s="277" t="s">
        <v>242</v>
      </c>
      <c r="AU369" s="277" t="s">
        <v>86</v>
      </c>
      <c r="AV369" s="275" t="s">
        <v>136</v>
      </c>
      <c r="AW369" s="275" t="s">
        <v>34</v>
      </c>
      <c r="AX369" s="275" t="s">
        <v>77</v>
      </c>
      <c r="AY369" s="277" t="s">
        <v>122</v>
      </c>
    </row>
    <row r="370" spans="1:65" s="254" customFormat="1" ht="22.5">
      <c r="B370" s="255"/>
      <c r="C370" s="288"/>
      <c r="D370" s="247" t="s">
        <v>242</v>
      </c>
      <c r="E370" s="289" t="s">
        <v>1</v>
      </c>
      <c r="F370" s="290" t="s">
        <v>601</v>
      </c>
      <c r="G370" s="288"/>
      <c r="H370" s="291">
        <v>15.167999999999999</v>
      </c>
      <c r="J370" s="288"/>
      <c r="K370" s="288"/>
      <c r="L370" s="255"/>
      <c r="M370" s="257"/>
      <c r="N370" s="258"/>
      <c r="O370" s="258"/>
      <c r="P370" s="258"/>
      <c r="Q370" s="258"/>
      <c r="R370" s="258"/>
      <c r="S370" s="258"/>
      <c r="T370" s="259"/>
      <c r="AT370" s="256" t="s">
        <v>242</v>
      </c>
      <c r="AU370" s="256" t="s">
        <v>86</v>
      </c>
      <c r="AV370" s="254" t="s">
        <v>86</v>
      </c>
      <c r="AW370" s="254" t="s">
        <v>34</v>
      </c>
      <c r="AX370" s="254" t="s">
        <v>77</v>
      </c>
      <c r="AY370" s="256" t="s">
        <v>122</v>
      </c>
    </row>
    <row r="371" spans="1:65" s="275" customFormat="1">
      <c r="B371" s="276"/>
      <c r="C371" s="304"/>
      <c r="D371" s="247" t="s">
        <v>242</v>
      </c>
      <c r="E371" s="305" t="s">
        <v>1</v>
      </c>
      <c r="F371" s="306" t="s">
        <v>363</v>
      </c>
      <c r="G371" s="304"/>
      <c r="H371" s="307">
        <v>15.167999999999999</v>
      </c>
      <c r="J371" s="304"/>
      <c r="K371" s="304"/>
      <c r="L371" s="276"/>
      <c r="M371" s="278"/>
      <c r="N371" s="279"/>
      <c r="O371" s="279"/>
      <c r="P371" s="279"/>
      <c r="Q371" s="279"/>
      <c r="R371" s="279"/>
      <c r="S371" s="279"/>
      <c r="T371" s="280"/>
      <c r="AT371" s="277" t="s">
        <v>242</v>
      </c>
      <c r="AU371" s="277" t="s">
        <v>86</v>
      </c>
      <c r="AV371" s="275" t="s">
        <v>136</v>
      </c>
      <c r="AW371" s="275" t="s">
        <v>34</v>
      </c>
      <c r="AX371" s="275" t="s">
        <v>77</v>
      </c>
      <c r="AY371" s="277" t="s">
        <v>122</v>
      </c>
    </row>
    <row r="372" spans="1:65" s="254" customFormat="1" ht="22.5">
      <c r="B372" s="255"/>
      <c r="C372" s="288"/>
      <c r="D372" s="247" t="s">
        <v>242</v>
      </c>
      <c r="E372" s="289" t="s">
        <v>1</v>
      </c>
      <c r="F372" s="290" t="s">
        <v>602</v>
      </c>
      <c r="G372" s="288"/>
      <c r="H372" s="291">
        <v>7.0019999999999998</v>
      </c>
      <c r="J372" s="288"/>
      <c r="K372" s="288"/>
      <c r="L372" s="255"/>
      <c r="M372" s="257"/>
      <c r="N372" s="258"/>
      <c r="O372" s="258"/>
      <c r="P372" s="258"/>
      <c r="Q372" s="258"/>
      <c r="R372" s="258"/>
      <c r="S372" s="258"/>
      <c r="T372" s="259"/>
      <c r="AT372" s="256" t="s">
        <v>242</v>
      </c>
      <c r="AU372" s="256" t="s">
        <v>86</v>
      </c>
      <c r="AV372" s="254" t="s">
        <v>86</v>
      </c>
      <c r="AW372" s="254" t="s">
        <v>34</v>
      </c>
      <c r="AX372" s="254" t="s">
        <v>77</v>
      </c>
      <c r="AY372" s="256" t="s">
        <v>122</v>
      </c>
    </row>
    <row r="373" spans="1:65" s="254" customFormat="1" ht="22.5">
      <c r="B373" s="255"/>
      <c r="C373" s="288"/>
      <c r="D373" s="247" t="s">
        <v>242</v>
      </c>
      <c r="E373" s="289" t="s">
        <v>1</v>
      </c>
      <c r="F373" s="290" t="s">
        <v>603</v>
      </c>
      <c r="G373" s="288"/>
      <c r="H373" s="291">
        <v>7.0019999999999998</v>
      </c>
      <c r="J373" s="288"/>
      <c r="K373" s="288"/>
      <c r="L373" s="255"/>
      <c r="M373" s="257"/>
      <c r="N373" s="258"/>
      <c r="O373" s="258"/>
      <c r="P373" s="258"/>
      <c r="Q373" s="258"/>
      <c r="R373" s="258"/>
      <c r="S373" s="258"/>
      <c r="T373" s="259"/>
      <c r="AT373" s="256" t="s">
        <v>242</v>
      </c>
      <c r="AU373" s="256" t="s">
        <v>86</v>
      </c>
      <c r="AV373" s="254" t="s">
        <v>86</v>
      </c>
      <c r="AW373" s="254" t="s">
        <v>34</v>
      </c>
      <c r="AX373" s="254" t="s">
        <v>77</v>
      </c>
      <c r="AY373" s="256" t="s">
        <v>122</v>
      </c>
    </row>
    <row r="374" spans="1:65" s="275" customFormat="1">
      <c r="B374" s="276"/>
      <c r="C374" s="304"/>
      <c r="D374" s="247" t="s">
        <v>242</v>
      </c>
      <c r="E374" s="305" t="s">
        <v>1</v>
      </c>
      <c r="F374" s="306" t="s">
        <v>363</v>
      </c>
      <c r="G374" s="304"/>
      <c r="H374" s="307">
        <v>14.004</v>
      </c>
      <c r="J374" s="304"/>
      <c r="K374" s="304"/>
      <c r="L374" s="276"/>
      <c r="M374" s="278"/>
      <c r="N374" s="279"/>
      <c r="O374" s="279"/>
      <c r="P374" s="279"/>
      <c r="Q374" s="279"/>
      <c r="R374" s="279"/>
      <c r="S374" s="279"/>
      <c r="T374" s="280"/>
      <c r="AT374" s="277" t="s">
        <v>242</v>
      </c>
      <c r="AU374" s="277" t="s">
        <v>86</v>
      </c>
      <c r="AV374" s="275" t="s">
        <v>136</v>
      </c>
      <c r="AW374" s="275" t="s">
        <v>34</v>
      </c>
      <c r="AX374" s="275" t="s">
        <v>77</v>
      </c>
      <c r="AY374" s="277" t="s">
        <v>122</v>
      </c>
    </row>
    <row r="375" spans="1:65" s="260" customFormat="1">
      <c r="B375" s="261"/>
      <c r="C375" s="292"/>
      <c r="D375" s="247" t="s">
        <v>242</v>
      </c>
      <c r="E375" s="293" t="s">
        <v>1</v>
      </c>
      <c r="F375" s="294" t="s">
        <v>244</v>
      </c>
      <c r="G375" s="292"/>
      <c r="H375" s="295">
        <v>32.241999999999997</v>
      </c>
      <c r="J375" s="292"/>
      <c r="K375" s="292"/>
      <c r="L375" s="261"/>
      <c r="M375" s="263"/>
      <c r="N375" s="264"/>
      <c r="O375" s="264"/>
      <c r="P375" s="264"/>
      <c r="Q375" s="264"/>
      <c r="R375" s="264"/>
      <c r="S375" s="264"/>
      <c r="T375" s="265"/>
      <c r="AT375" s="262" t="s">
        <v>242</v>
      </c>
      <c r="AU375" s="262" t="s">
        <v>86</v>
      </c>
      <c r="AV375" s="260" t="s">
        <v>121</v>
      </c>
      <c r="AW375" s="260" t="s">
        <v>34</v>
      </c>
      <c r="AX375" s="260" t="s">
        <v>84</v>
      </c>
      <c r="AY375" s="262" t="s">
        <v>122</v>
      </c>
    </row>
    <row r="376" spans="1:65" s="130" customFormat="1" ht="24.2" customHeight="1">
      <c r="A376" s="128"/>
      <c r="B376" s="25"/>
      <c r="C376" s="242" t="s">
        <v>604</v>
      </c>
      <c r="D376" s="242" t="s">
        <v>123</v>
      </c>
      <c r="E376" s="243" t="s">
        <v>605</v>
      </c>
      <c r="F376" s="244" t="s">
        <v>606</v>
      </c>
      <c r="G376" s="245" t="s">
        <v>293</v>
      </c>
      <c r="H376" s="246">
        <v>339.35599999999999</v>
      </c>
      <c r="I376" s="250">
        <v>0</v>
      </c>
      <c r="J376" s="249">
        <f>ROUND(I376*H376,2)</f>
        <v>0</v>
      </c>
      <c r="K376" s="244" t="s">
        <v>127</v>
      </c>
      <c r="L376" s="25"/>
      <c r="M376" s="192" t="s">
        <v>1</v>
      </c>
      <c r="N376" s="193" t="s">
        <v>42</v>
      </c>
      <c r="O376" s="194">
        <v>3.0000000000000001E-3</v>
      </c>
      <c r="P376" s="194">
        <f>O376*H376</f>
        <v>1.018068</v>
      </c>
      <c r="Q376" s="194">
        <v>0</v>
      </c>
      <c r="R376" s="194">
        <f>Q376*H376</f>
        <v>0</v>
      </c>
      <c r="S376" s="194">
        <v>0</v>
      </c>
      <c r="T376" s="195">
        <f>S376*H376</f>
        <v>0</v>
      </c>
      <c r="U376" s="128"/>
      <c r="V376" s="128"/>
      <c r="W376" s="128"/>
      <c r="X376" s="128"/>
      <c r="Y376" s="128"/>
      <c r="Z376" s="128"/>
      <c r="AA376" s="128"/>
      <c r="AB376" s="128"/>
      <c r="AC376" s="128"/>
      <c r="AD376" s="128"/>
      <c r="AE376" s="128"/>
      <c r="AR376" s="196" t="s">
        <v>121</v>
      </c>
      <c r="AT376" s="196" t="s">
        <v>123</v>
      </c>
      <c r="AU376" s="196" t="s">
        <v>86</v>
      </c>
      <c r="AY376" s="119" t="s">
        <v>122</v>
      </c>
      <c r="BE376" s="197">
        <f>IF(N376="základní",J376,0)</f>
        <v>0</v>
      </c>
      <c r="BF376" s="197">
        <f>IF(N376="snížená",J376,0)</f>
        <v>0</v>
      </c>
      <c r="BG376" s="197">
        <f>IF(N376="zákl. přenesená",J376,0)</f>
        <v>0</v>
      </c>
      <c r="BH376" s="197">
        <f>IF(N376="sníž. přenesená",J376,0)</f>
        <v>0</v>
      </c>
      <c r="BI376" s="197">
        <f>IF(N376="nulová",J376,0)</f>
        <v>0</v>
      </c>
      <c r="BJ376" s="119" t="s">
        <v>84</v>
      </c>
      <c r="BK376" s="197">
        <f>ROUND(I376*H376,2)</f>
        <v>0</v>
      </c>
      <c r="BL376" s="119" t="s">
        <v>121</v>
      </c>
      <c r="BM376" s="196" t="s">
        <v>607</v>
      </c>
    </row>
    <row r="377" spans="1:65" s="266" customFormat="1">
      <c r="B377" s="267"/>
      <c r="C377" s="296"/>
      <c r="D377" s="247" t="s">
        <v>242</v>
      </c>
      <c r="E377" s="297" t="s">
        <v>1</v>
      </c>
      <c r="F377" s="298" t="s">
        <v>593</v>
      </c>
      <c r="G377" s="296"/>
      <c r="H377" s="297" t="s">
        <v>1</v>
      </c>
      <c r="J377" s="296"/>
      <c r="K377" s="296"/>
      <c r="L377" s="267"/>
      <c r="M377" s="269"/>
      <c r="N377" s="270"/>
      <c r="O377" s="270"/>
      <c r="P377" s="270"/>
      <c r="Q377" s="270"/>
      <c r="R377" s="270"/>
      <c r="S377" s="270"/>
      <c r="T377" s="271"/>
      <c r="AT377" s="268" t="s">
        <v>242</v>
      </c>
      <c r="AU377" s="268" t="s">
        <v>86</v>
      </c>
      <c r="AV377" s="266" t="s">
        <v>84</v>
      </c>
      <c r="AW377" s="266" t="s">
        <v>34</v>
      </c>
      <c r="AX377" s="266" t="s">
        <v>77</v>
      </c>
      <c r="AY377" s="268" t="s">
        <v>122</v>
      </c>
    </row>
    <row r="378" spans="1:65" s="254" customFormat="1">
      <c r="B378" s="255"/>
      <c r="C378" s="288"/>
      <c r="D378" s="247" t="s">
        <v>242</v>
      </c>
      <c r="E378" s="289" t="s">
        <v>1</v>
      </c>
      <c r="F378" s="290" t="s">
        <v>608</v>
      </c>
      <c r="G378" s="288"/>
      <c r="H378" s="291">
        <v>25.844000000000001</v>
      </c>
      <c r="J378" s="288"/>
      <c r="K378" s="288"/>
      <c r="L378" s="255"/>
      <c r="M378" s="257"/>
      <c r="N378" s="258"/>
      <c r="O378" s="258"/>
      <c r="P378" s="258"/>
      <c r="Q378" s="258"/>
      <c r="R378" s="258"/>
      <c r="S378" s="258"/>
      <c r="T378" s="259"/>
      <c r="AT378" s="256" t="s">
        <v>242</v>
      </c>
      <c r="AU378" s="256" t="s">
        <v>86</v>
      </c>
      <c r="AV378" s="254" t="s">
        <v>86</v>
      </c>
      <c r="AW378" s="254" t="s">
        <v>34</v>
      </c>
      <c r="AX378" s="254" t="s">
        <v>77</v>
      </c>
      <c r="AY378" s="256" t="s">
        <v>122</v>
      </c>
    </row>
    <row r="379" spans="1:65" s="275" customFormat="1">
      <c r="B379" s="276"/>
      <c r="C379" s="304"/>
      <c r="D379" s="247" t="s">
        <v>242</v>
      </c>
      <c r="E379" s="305" t="s">
        <v>1</v>
      </c>
      <c r="F379" s="306" t="s">
        <v>363</v>
      </c>
      <c r="G379" s="304"/>
      <c r="H379" s="307">
        <v>25.844000000000001</v>
      </c>
      <c r="J379" s="304"/>
      <c r="K379" s="304"/>
      <c r="L379" s="276"/>
      <c r="M379" s="278"/>
      <c r="N379" s="279"/>
      <c r="O379" s="279"/>
      <c r="P379" s="279"/>
      <c r="Q379" s="279"/>
      <c r="R379" s="279"/>
      <c r="S379" s="279"/>
      <c r="T379" s="280"/>
      <c r="AT379" s="277" t="s">
        <v>242</v>
      </c>
      <c r="AU379" s="277" t="s">
        <v>86</v>
      </c>
      <c r="AV379" s="275" t="s">
        <v>136</v>
      </c>
      <c r="AW379" s="275" t="s">
        <v>34</v>
      </c>
      <c r="AX379" s="275" t="s">
        <v>77</v>
      </c>
      <c r="AY379" s="277" t="s">
        <v>122</v>
      </c>
    </row>
    <row r="380" spans="1:65" s="254" customFormat="1" ht="22.5">
      <c r="B380" s="255"/>
      <c r="C380" s="288"/>
      <c r="D380" s="247" t="s">
        <v>242</v>
      </c>
      <c r="E380" s="289" t="s">
        <v>1</v>
      </c>
      <c r="F380" s="290" t="s">
        <v>609</v>
      </c>
      <c r="G380" s="288"/>
      <c r="H380" s="291">
        <v>17.135999999999999</v>
      </c>
      <c r="J380" s="288"/>
      <c r="K380" s="288"/>
      <c r="L380" s="255"/>
      <c r="M380" s="257"/>
      <c r="N380" s="258"/>
      <c r="O380" s="258"/>
      <c r="P380" s="258"/>
      <c r="Q380" s="258"/>
      <c r="R380" s="258"/>
      <c r="S380" s="258"/>
      <c r="T380" s="259"/>
      <c r="AT380" s="256" t="s">
        <v>242</v>
      </c>
      <c r="AU380" s="256" t="s">
        <v>86</v>
      </c>
      <c r="AV380" s="254" t="s">
        <v>86</v>
      </c>
      <c r="AW380" s="254" t="s">
        <v>34</v>
      </c>
      <c r="AX380" s="254" t="s">
        <v>77</v>
      </c>
      <c r="AY380" s="256" t="s">
        <v>122</v>
      </c>
    </row>
    <row r="381" spans="1:65" s="275" customFormat="1">
      <c r="B381" s="276"/>
      <c r="C381" s="304"/>
      <c r="D381" s="247" t="s">
        <v>242</v>
      </c>
      <c r="E381" s="305" t="s">
        <v>1</v>
      </c>
      <c r="F381" s="306" t="s">
        <v>363</v>
      </c>
      <c r="G381" s="304"/>
      <c r="H381" s="307">
        <v>17.135999999999999</v>
      </c>
      <c r="J381" s="304"/>
      <c r="K381" s="304"/>
      <c r="L381" s="276"/>
      <c r="M381" s="278"/>
      <c r="N381" s="279"/>
      <c r="O381" s="279"/>
      <c r="P381" s="279"/>
      <c r="Q381" s="279"/>
      <c r="R381" s="279"/>
      <c r="S381" s="279"/>
      <c r="T381" s="280"/>
      <c r="AT381" s="277" t="s">
        <v>242</v>
      </c>
      <c r="AU381" s="277" t="s">
        <v>86</v>
      </c>
      <c r="AV381" s="275" t="s">
        <v>136</v>
      </c>
      <c r="AW381" s="275" t="s">
        <v>34</v>
      </c>
      <c r="AX381" s="275" t="s">
        <v>77</v>
      </c>
      <c r="AY381" s="277" t="s">
        <v>122</v>
      </c>
    </row>
    <row r="382" spans="1:65" s="254" customFormat="1" ht="22.5">
      <c r="B382" s="255"/>
      <c r="C382" s="288"/>
      <c r="D382" s="247" t="s">
        <v>242</v>
      </c>
      <c r="E382" s="289" t="s">
        <v>1</v>
      </c>
      <c r="F382" s="290" t="s">
        <v>610</v>
      </c>
      <c r="G382" s="288"/>
      <c r="H382" s="291">
        <v>212.352</v>
      </c>
      <c r="J382" s="288"/>
      <c r="K382" s="288"/>
      <c r="L382" s="255"/>
      <c r="M382" s="257"/>
      <c r="N382" s="258"/>
      <c r="O382" s="258"/>
      <c r="P382" s="258"/>
      <c r="Q382" s="258"/>
      <c r="R382" s="258"/>
      <c r="S382" s="258"/>
      <c r="T382" s="259"/>
      <c r="AT382" s="256" t="s">
        <v>242</v>
      </c>
      <c r="AU382" s="256" t="s">
        <v>86</v>
      </c>
      <c r="AV382" s="254" t="s">
        <v>86</v>
      </c>
      <c r="AW382" s="254" t="s">
        <v>34</v>
      </c>
      <c r="AX382" s="254" t="s">
        <v>77</v>
      </c>
      <c r="AY382" s="256" t="s">
        <v>122</v>
      </c>
    </row>
    <row r="383" spans="1:65" s="275" customFormat="1">
      <c r="B383" s="276"/>
      <c r="C383" s="304"/>
      <c r="D383" s="247" t="s">
        <v>242</v>
      </c>
      <c r="E383" s="305" t="s">
        <v>1</v>
      </c>
      <c r="F383" s="306" t="s">
        <v>363</v>
      </c>
      <c r="G383" s="304"/>
      <c r="H383" s="307">
        <v>212.352</v>
      </c>
      <c r="J383" s="304"/>
      <c r="K383" s="304"/>
      <c r="L383" s="276"/>
      <c r="M383" s="278"/>
      <c r="N383" s="279"/>
      <c r="O383" s="279"/>
      <c r="P383" s="279"/>
      <c r="Q383" s="279"/>
      <c r="R383" s="279"/>
      <c r="S383" s="279"/>
      <c r="T383" s="280"/>
      <c r="AT383" s="277" t="s">
        <v>242</v>
      </c>
      <c r="AU383" s="277" t="s">
        <v>86</v>
      </c>
      <c r="AV383" s="275" t="s">
        <v>136</v>
      </c>
      <c r="AW383" s="275" t="s">
        <v>34</v>
      </c>
      <c r="AX383" s="275" t="s">
        <v>77</v>
      </c>
      <c r="AY383" s="277" t="s">
        <v>122</v>
      </c>
    </row>
    <row r="384" spans="1:65" s="266" customFormat="1">
      <c r="B384" s="267"/>
      <c r="C384" s="296"/>
      <c r="D384" s="247" t="s">
        <v>242</v>
      </c>
      <c r="E384" s="297" t="s">
        <v>1</v>
      </c>
      <c r="F384" s="298" t="s">
        <v>611</v>
      </c>
      <c r="G384" s="296"/>
      <c r="H384" s="297" t="s">
        <v>1</v>
      </c>
      <c r="J384" s="296"/>
      <c r="K384" s="296"/>
      <c r="L384" s="267"/>
      <c r="M384" s="269"/>
      <c r="N384" s="270"/>
      <c r="O384" s="270"/>
      <c r="P384" s="270"/>
      <c r="Q384" s="270"/>
      <c r="R384" s="270"/>
      <c r="S384" s="270"/>
      <c r="T384" s="271"/>
      <c r="AT384" s="268" t="s">
        <v>242</v>
      </c>
      <c r="AU384" s="268" t="s">
        <v>86</v>
      </c>
      <c r="AV384" s="266" t="s">
        <v>84</v>
      </c>
      <c r="AW384" s="266" t="s">
        <v>34</v>
      </c>
      <c r="AX384" s="266" t="s">
        <v>77</v>
      </c>
      <c r="AY384" s="268" t="s">
        <v>122</v>
      </c>
    </row>
    <row r="385" spans="1:65" s="254" customFormat="1" ht="22.5">
      <c r="B385" s="255"/>
      <c r="C385" s="288"/>
      <c r="D385" s="247" t="s">
        <v>242</v>
      </c>
      <c r="E385" s="289" t="s">
        <v>1</v>
      </c>
      <c r="F385" s="290" t="s">
        <v>612</v>
      </c>
      <c r="G385" s="288"/>
      <c r="H385" s="291">
        <v>42.012</v>
      </c>
      <c r="J385" s="288"/>
      <c r="K385" s="288"/>
      <c r="L385" s="255"/>
      <c r="M385" s="257"/>
      <c r="N385" s="258"/>
      <c r="O385" s="258"/>
      <c r="P385" s="258"/>
      <c r="Q385" s="258"/>
      <c r="R385" s="258"/>
      <c r="S385" s="258"/>
      <c r="T385" s="259"/>
      <c r="AT385" s="256" t="s">
        <v>242</v>
      </c>
      <c r="AU385" s="256" t="s">
        <v>86</v>
      </c>
      <c r="AV385" s="254" t="s">
        <v>86</v>
      </c>
      <c r="AW385" s="254" t="s">
        <v>34</v>
      </c>
      <c r="AX385" s="254" t="s">
        <v>77</v>
      </c>
      <c r="AY385" s="256" t="s">
        <v>122</v>
      </c>
    </row>
    <row r="386" spans="1:65" s="254" customFormat="1" ht="22.5">
      <c r="B386" s="255"/>
      <c r="C386" s="288"/>
      <c r="D386" s="247" t="s">
        <v>242</v>
      </c>
      <c r="E386" s="289" t="s">
        <v>1</v>
      </c>
      <c r="F386" s="290" t="s">
        <v>613</v>
      </c>
      <c r="G386" s="288"/>
      <c r="H386" s="291">
        <v>42.012</v>
      </c>
      <c r="J386" s="288"/>
      <c r="K386" s="288"/>
      <c r="L386" s="255"/>
      <c r="M386" s="257"/>
      <c r="N386" s="258"/>
      <c r="O386" s="258"/>
      <c r="P386" s="258"/>
      <c r="Q386" s="258"/>
      <c r="R386" s="258"/>
      <c r="S386" s="258"/>
      <c r="T386" s="259"/>
      <c r="AT386" s="256" t="s">
        <v>242</v>
      </c>
      <c r="AU386" s="256" t="s">
        <v>86</v>
      </c>
      <c r="AV386" s="254" t="s">
        <v>86</v>
      </c>
      <c r="AW386" s="254" t="s">
        <v>34</v>
      </c>
      <c r="AX386" s="254" t="s">
        <v>77</v>
      </c>
      <c r="AY386" s="256" t="s">
        <v>122</v>
      </c>
    </row>
    <row r="387" spans="1:65" s="275" customFormat="1">
      <c r="B387" s="276"/>
      <c r="C387" s="304"/>
      <c r="D387" s="247" t="s">
        <v>242</v>
      </c>
      <c r="E387" s="305" t="s">
        <v>1</v>
      </c>
      <c r="F387" s="306" t="s">
        <v>363</v>
      </c>
      <c r="G387" s="304"/>
      <c r="H387" s="307">
        <v>84.024000000000001</v>
      </c>
      <c r="J387" s="304"/>
      <c r="K387" s="304"/>
      <c r="L387" s="276"/>
      <c r="M387" s="278"/>
      <c r="N387" s="279"/>
      <c r="O387" s="279"/>
      <c r="P387" s="279"/>
      <c r="Q387" s="279"/>
      <c r="R387" s="279"/>
      <c r="S387" s="279"/>
      <c r="T387" s="280"/>
      <c r="AT387" s="277" t="s">
        <v>242</v>
      </c>
      <c r="AU387" s="277" t="s">
        <v>86</v>
      </c>
      <c r="AV387" s="275" t="s">
        <v>136</v>
      </c>
      <c r="AW387" s="275" t="s">
        <v>34</v>
      </c>
      <c r="AX387" s="275" t="s">
        <v>77</v>
      </c>
      <c r="AY387" s="277" t="s">
        <v>122</v>
      </c>
    </row>
    <row r="388" spans="1:65" s="260" customFormat="1">
      <c r="B388" s="261"/>
      <c r="C388" s="292"/>
      <c r="D388" s="247" t="s">
        <v>242</v>
      </c>
      <c r="E388" s="293" t="s">
        <v>1</v>
      </c>
      <c r="F388" s="294" t="s">
        <v>244</v>
      </c>
      <c r="G388" s="292"/>
      <c r="H388" s="295">
        <v>339.35599999999999</v>
      </c>
      <c r="J388" s="292"/>
      <c r="K388" s="292"/>
      <c r="L388" s="261"/>
      <c r="M388" s="263"/>
      <c r="N388" s="264"/>
      <c r="O388" s="264"/>
      <c r="P388" s="264"/>
      <c r="Q388" s="264"/>
      <c r="R388" s="264"/>
      <c r="S388" s="264"/>
      <c r="T388" s="265"/>
      <c r="AT388" s="262" t="s">
        <v>242</v>
      </c>
      <c r="AU388" s="262" t="s">
        <v>86</v>
      </c>
      <c r="AV388" s="260" t="s">
        <v>121</v>
      </c>
      <c r="AW388" s="260" t="s">
        <v>34</v>
      </c>
      <c r="AX388" s="260" t="s">
        <v>84</v>
      </c>
      <c r="AY388" s="262" t="s">
        <v>122</v>
      </c>
    </row>
    <row r="389" spans="1:65" s="130" customFormat="1" ht="16.5" customHeight="1">
      <c r="A389" s="128"/>
      <c r="B389" s="25"/>
      <c r="C389" s="242" t="s">
        <v>614</v>
      </c>
      <c r="D389" s="242" t="s">
        <v>123</v>
      </c>
      <c r="E389" s="243" t="s">
        <v>615</v>
      </c>
      <c r="F389" s="244" t="s">
        <v>616</v>
      </c>
      <c r="G389" s="245" t="s">
        <v>293</v>
      </c>
      <c r="H389" s="246">
        <v>3.5670000000000002</v>
      </c>
      <c r="I389" s="250">
        <v>0</v>
      </c>
      <c r="J389" s="249">
        <f>ROUND(I389*H389,2)</f>
        <v>0</v>
      </c>
      <c r="K389" s="244" t="s">
        <v>127</v>
      </c>
      <c r="L389" s="25"/>
      <c r="M389" s="192" t="s">
        <v>1</v>
      </c>
      <c r="N389" s="193" t="s">
        <v>42</v>
      </c>
      <c r="O389" s="194">
        <v>0.83499999999999996</v>
      </c>
      <c r="P389" s="194">
        <f>O389*H389</f>
        <v>2.9784449999999998</v>
      </c>
      <c r="Q389" s="194">
        <v>0</v>
      </c>
      <c r="R389" s="194">
        <f>Q389*H389</f>
        <v>0</v>
      </c>
      <c r="S389" s="194">
        <v>0</v>
      </c>
      <c r="T389" s="195">
        <f>S389*H389</f>
        <v>0</v>
      </c>
      <c r="U389" s="128"/>
      <c r="V389" s="128"/>
      <c r="W389" s="128"/>
      <c r="X389" s="128"/>
      <c r="Y389" s="128"/>
      <c r="Z389" s="128"/>
      <c r="AA389" s="128"/>
      <c r="AB389" s="128"/>
      <c r="AC389" s="128"/>
      <c r="AD389" s="128"/>
      <c r="AE389" s="128"/>
      <c r="AR389" s="196" t="s">
        <v>121</v>
      </c>
      <c r="AT389" s="196" t="s">
        <v>123</v>
      </c>
      <c r="AU389" s="196" t="s">
        <v>86</v>
      </c>
      <c r="AY389" s="119" t="s">
        <v>122</v>
      </c>
      <c r="BE389" s="197">
        <f>IF(N389="základní",J389,0)</f>
        <v>0</v>
      </c>
      <c r="BF389" s="197">
        <f>IF(N389="snížená",J389,0)</f>
        <v>0</v>
      </c>
      <c r="BG389" s="197">
        <f>IF(N389="zákl. přenesená",J389,0)</f>
        <v>0</v>
      </c>
      <c r="BH389" s="197">
        <f>IF(N389="sníž. přenesená",J389,0)</f>
        <v>0</v>
      </c>
      <c r="BI389" s="197">
        <f>IF(N389="nulová",J389,0)</f>
        <v>0</v>
      </c>
      <c r="BJ389" s="119" t="s">
        <v>84</v>
      </c>
      <c r="BK389" s="197">
        <f>ROUND(I389*H389,2)</f>
        <v>0</v>
      </c>
      <c r="BL389" s="119" t="s">
        <v>121</v>
      </c>
      <c r="BM389" s="196" t="s">
        <v>617</v>
      </c>
    </row>
    <row r="390" spans="1:65" s="254" customFormat="1">
      <c r="B390" s="255"/>
      <c r="C390" s="288"/>
      <c r="D390" s="247" t="s">
        <v>242</v>
      </c>
      <c r="E390" s="289" t="s">
        <v>1</v>
      </c>
      <c r="F390" s="290" t="s">
        <v>618</v>
      </c>
      <c r="G390" s="288"/>
      <c r="H390" s="291">
        <v>0.69699999999999995</v>
      </c>
      <c r="J390" s="288"/>
      <c r="K390" s="288"/>
      <c r="L390" s="255"/>
      <c r="M390" s="257"/>
      <c r="N390" s="258"/>
      <c r="O390" s="258"/>
      <c r="P390" s="258"/>
      <c r="Q390" s="258"/>
      <c r="R390" s="258"/>
      <c r="S390" s="258"/>
      <c r="T390" s="259"/>
      <c r="AT390" s="256" t="s">
        <v>242</v>
      </c>
      <c r="AU390" s="256" t="s">
        <v>86</v>
      </c>
      <c r="AV390" s="254" t="s">
        <v>86</v>
      </c>
      <c r="AW390" s="254" t="s">
        <v>34</v>
      </c>
      <c r="AX390" s="254" t="s">
        <v>77</v>
      </c>
      <c r="AY390" s="256" t="s">
        <v>122</v>
      </c>
    </row>
    <row r="391" spans="1:65" s="254" customFormat="1" ht="22.5">
      <c r="B391" s="255"/>
      <c r="C391" s="288"/>
      <c r="D391" s="247" t="s">
        <v>242</v>
      </c>
      <c r="E391" s="289" t="s">
        <v>1</v>
      </c>
      <c r="F391" s="290" t="s">
        <v>619</v>
      </c>
      <c r="G391" s="288"/>
      <c r="H391" s="291">
        <v>2.87</v>
      </c>
      <c r="J391" s="288"/>
      <c r="K391" s="288"/>
      <c r="L391" s="255"/>
      <c r="M391" s="257"/>
      <c r="N391" s="258"/>
      <c r="O391" s="258"/>
      <c r="P391" s="258"/>
      <c r="Q391" s="258"/>
      <c r="R391" s="258"/>
      <c r="S391" s="258"/>
      <c r="T391" s="259"/>
      <c r="AT391" s="256" t="s">
        <v>242</v>
      </c>
      <c r="AU391" s="256" t="s">
        <v>86</v>
      </c>
      <c r="AV391" s="254" t="s">
        <v>86</v>
      </c>
      <c r="AW391" s="254" t="s">
        <v>34</v>
      </c>
      <c r="AX391" s="254" t="s">
        <v>77</v>
      </c>
      <c r="AY391" s="256" t="s">
        <v>122</v>
      </c>
    </row>
    <row r="392" spans="1:65" s="260" customFormat="1">
      <c r="B392" s="261"/>
      <c r="C392" s="292"/>
      <c r="D392" s="247" t="s">
        <v>242</v>
      </c>
      <c r="E392" s="293" t="s">
        <v>1</v>
      </c>
      <c r="F392" s="294" t="s">
        <v>244</v>
      </c>
      <c r="G392" s="292"/>
      <c r="H392" s="295">
        <v>3.5670000000000002</v>
      </c>
      <c r="J392" s="292"/>
      <c r="K392" s="292"/>
      <c r="L392" s="261"/>
      <c r="M392" s="263"/>
      <c r="N392" s="264"/>
      <c r="O392" s="264"/>
      <c r="P392" s="264"/>
      <c r="Q392" s="264"/>
      <c r="R392" s="264"/>
      <c r="S392" s="264"/>
      <c r="T392" s="265"/>
      <c r="AT392" s="262" t="s">
        <v>242</v>
      </c>
      <c r="AU392" s="262" t="s">
        <v>86</v>
      </c>
      <c r="AV392" s="260" t="s">
        <v>121</v>
      </c>
      <c r="AW392" s="260" t="s">
        <v>34</v>
      </c>
      <c r="AX392" s="260" t="s">
        <v>84</v>
      </c>
      <c r="AY392" s="262" t="s">
        <v>122</v>
      </c>
    </row>
    <row r="393" spans="1:65" s="130" customFormat="1" ht="24.2" customHeight="1">
      <c r="A393" s="128"/>
      <c r="B393" s="25"/>
      <c r="C393" s="242" t="s">
        <v>620</v>
      </c>
      <c r="D393" s="242" t="s">
        <v>123</v>
      </c>
      <c r="E393" s="243" t="s">
        <v>621</v>
      </c>
      <c r="F393" s="244" t="s">
        <v>622</v>
      </c>
      <c r="G393" s="245" t="s">
        <v>293</v>
      </c>
      <c r="H393" s="246">
        <v>49.938000000000002</v>
      </c>
      <c r="I393" s="250">
        <v>0</v>
      </c>
      <c r="J393" s="249">
        <f>ROUND(I393*H393,2)</f>
        <v>0</v>
      </c>
      <c r="K393" s="244" t="s">
        <v>127</v>
      </c>
      <c r="L393" s="25"/>
      <c r="M393" s="192" t="s">
        <v>1</v>
      </c>
      <c r="N393" s="193" t="s">
        <v>42</v>
      </c>
      <c r="O393" s="194">
        <v>4.0000000000000001E-3</v>
      </c>
      <c r="P393" s="194">
        <f>O393*H393</f>
        <v>0.19975200000000001</v>
      </c>
      <c r="Q393" s="194">
        <v>0</v>
      </c>
      <c r="R393" s="194">
        <f>Q393*H393</f>
        <v>0</v>
      </c>
      <c r="S393" s="194">
        <v>0</v>
      </c>
      <c r="T393" s="195">
        <f>S393*H393</f>
        <v>0</v>
      </c>
      <c r="U393" s="128"/>
      <c r="V393" s="128"/>
      <c r="W393" s="128"/>
      <c r="X393" s="128"/>
      <c r="Y393" s="128"/>
      <c r="Z393" s="128"/>
      <c r="AA393" s="128"/>
      <c r="AB393" s="128"/>
      <c r="AC393" s="128"/>
      <c r="AD393" s="128"/>
      <c r="AE393" s="128"/>
      <c r="AR393" s="196" t="s">
        <v>121</v>
      </c>
      <c r="AT393" s="196" t="s">
        <v>123</v>
      </c>
      <c r="AU393" s="196" t="s">
        <v>86</v>
      </c>
      <c r="AY393" s="119" t="s">
        <v>122</v>
      </c>
      <c r="BE393" s="197">
        <f>IF(N393="základní",J393,0)</f>
        <v>0</v>
      </c>
      <c r="BF393" s="197">
        <f>IF(N393="snížená",J393,0)</f>
        <v>0</v>
      </c>
      <c r="BG393" s="197">
        <f>IF(N393="zákl. přenesená",J393,0)</f>
        <v>0</v>
      </c>
      <c r="BH393" s="197">
        <f>IF(N393="sníž. přenesená",J393,0)</f>
        <v>0</v>
      </c>
      <c r="BI393" s="197">
        <f>IF(N393="nulová",J393,0)</f>
        <v>0</v>
      </c>
      <c r="BJ393" s="119" t="s">
        <v>84</v>
      </c>
      <c r="BK393" s="197">
        <f>ROUND(I393*H393,2)</f>
        <v>0</v>
      </c>
      <c r="BL393" s="119" t="s">
        <v>121</v>
      </c>
      <c r="BM393" s="196" t="s">
        <v>623</v>
      </c>
    </row>
    <row r="394" spans="1:65" s="266" customFormat="1">
      <c r="B394" s="267"/>
      <c r="C394" s="296"/>
      <c r="D394" s="247" t="s">
        <v>242</v>
      </c>
      <c r="E394" s="297" t="s">
        <v>1</v>
      </c>
      <c r="F394" s="298" t="s">
        <v>593</v>
      </c>
      <c r="G394" s="296"/>
      <c r="H394" s="297" t="s">
        <v>1</v>
      </c>
      <c r="J394" s="296"/>
      <c r="K394" s="296"/>
      <c r="L394" s="267"/>
      <c r="M394" s="269"/>
      <c r="N394" s="270"/>
      <c r="O394" s="270"/>
      <c r="P394" s="270"/>
      <c r="Q394" s="270"/>
      <c r="R394" s="270"/>
      <c r="S394" s="270"/>
      <c r="T394" s="271"/>
      <c r="AT394" s="268" t="s">
        <v>242</v>
      </c>
      <c r="AU394" s="268" t="s">
        <v>86</v>
      </c>
      <c r="AV394" s="266" t="s">
        <v>84</v>
      </c>
      <c r="AW394" s="266" t="s">
        <v>34</v>
      </c>
      <c r="AX394" s="266" t="s">
        <v>77</v>
      </c>
      <c r="AY394" s="268" t="s">
        <v>122</v>
      </c>
    </row>
    <row r="395" spans="1:65" s="254" customFormat="1">
      <c r="B395" s="255"/>
      <c r="C395" s="288"/>
      <c r="D395" s="247" t="s">
        <v>242</v>
      </c>
      <c r="E395" s="289" t="s">
        <v>1</v>
      </c>
      <c r="F395" s="290" t="s">
        <v>624</v>
      </c>
      <c r="G395" s="288"/>
      <c r="H395" s="291">
        <v>9.7579999999999991</v>
      </c>
      <c r="J395" s="288"/>
      <c r="K395" s="288"/>
      <c r="L395" s="255"/>
      <c r="M395" s="257"/>
      <c r="N395" s="258"/>
      <c r="O395" s="258"/>
      <c r="P395" s="258"/>
      <c r="Q395" s="258"/>
      <c r="R395" s="258"/>
      <c r="S395" s="258"/>
      <c r="T395" s="259"/>
      <c r="AT395" s="256" t="s">
        <v>242</v>
      </c>
      <c r="AU395" s="256" t="s">
        <v>86</v>
      </c>
      <c r="AV395" s="254" t="s">
        <v>86</v>
      </c>
      <c r="AW395" s="254" t="s">
        <v>34</v>
      </c>
      <c r="AX395" s="254" t="s">
        <v>77</v>
      </c>
      <c r="AY395" s="256" t="s">
        <v>122</v>
      </c>
    </row>
    <row r="396" spans="1:65" s="254" customFormat="1" ht="22.5">
      <c r="B396" s="255"/>
      <c r="C396" s="288"/>
      <c r="D396" s="247" t="s">
        <v>242</v>
      </c>
      <c r="E396" s="289" t="s">
        <v>1</v>
      </c>
      <c r="F396" s="290" t="s">
        <v>625</v>
      </c>
      <c r="G396" s="288"/>
      <c r="H396" s="291">
        <v>40.18</v>
      </c>
      <c r="J396" s="288"/>
      <c r="K396" s="288"/>
      <c r="L396" s="255"/>
      <c r="M396" s="257"/>
      <c r="N396" s="258"/>
      <c r="O396" s="258"/>
      <c r="P396" s="258"/>
      <c r="Q396" s="258"/>
      <c r="R396" s="258"/>
      <c r="S396" s="258"/>
      <c r="T396" s="259"/>
      <c r="AT396" s="256" t="s">
        <v>242</v>
      </c>
      <c r="AU396" s="256" t="s">
        <v>86</v>
      </c>
      <c r="AV396" s="254" t="s">
        <v>86</v>
      </c>
      <c r="AW396" s="254" t="s">
        <v>34</v>
      </c>
      <c r="AX396" s="254" t="s">
        <v>77</v>
      </c>
      <c r="AY396" s="256" t="s">
        <v>122</v>
      </c>
    </row>
    <row r="397" spans="1:65" s="260" customFormat="1">
      <c r="B397" s="261"/>
      <c r="C397" s="292"/>
      <c r="D397" s="247" t="s">
        <v>242</v>
      </c>
      <c r="E397" s="293" t="s">
        <v>1</v>
      </c>
      <c r="F397" s="294" t="s">
        <v>244</v>
      </c>
      <c r="G397" s="292"/>
      <c r="H397" s="295">
        <v>49.938000000000002</v>
      </c>
      <c r="J397" s="292"/>
      <c r="K397" s="292"/>
      <c r="L397" s="261"/>
      <c r="M397" s="263"/>
      <c r="N397" s="264"/>
      <c r="O397" s="264"/>
      <c r="P397" s="264"/>
      <c r="Q397" s="264"/>
      <c r="R397" s="264"/>
      <c r="S397" s="264"/>
      <c r="T397" s="265"/>
      <c r="AT397" s="262" t="s">
        <v>242</v>
      </c>
      <c r="AU397" s="262" t="s">
        <v>86</v>
      </c>
      <c r="AV397" s="260" t="s">
        <v>121</v>
      </c>
      <c r="AW397" s="260" t="s">
        <v>34</v>
      </c>
      <c r="AX397" s="260" t="s">
        <v>84</v>
      </c>
      <c r="AY397" s="262" t="s">
        <v>122</v>
      </c>
    </row>
    <row r="398" spans="1:65" s="130" customFormat="1" ht="24.2" customHeight="1">
      <c r="A398" s="128"/>
      <c r="B398" s="25"/>
      <c r="C398" s="242" t="s">
        <v>626</v>
      </c>
      <c r="D398" s="242" t="s">
        <v>123</v>
      </c>
      <c r="E398" s="243" t="s">
        <v>627</v>
      </c>
      <c r="F398" s="244" t="s">
        <v>628</v>
      </c>
      <c r="G398" s="245" t="s">
        <v>293</v>
      </c>
      <c r="H398" s="246">
        <v>14.004</v>
      </c>
      <c r="I398" s="250">
        <v>0</v>
      </c>
      <c r="J398" s="249">
        <f>ROUND(I398*H398,2)</f>
        <v>0</v>
      </c>
      <c r="K398" s="244" t="s">
        <v>127</v>
      </c>
      <c r="L398" s="25"/>
      <c r="M398" s="192" t="s">
        <v>1</v>
      </c>
      <c r="N398" s="193" t="s">
        <v>42</v>
      </c>
      <c r="O398" s="194">
        <v>0.159</v>
      </c>
      <c r="P398" s="194">
        <f>O398*H398</f>
        <v>2.2266360000000001</v>
      </c>
      <c r="Q398" s="194">
        <v>0</v>
      </c>
      <c r="R398" s="194">
        <f>Q398*H398</f>
        <v>0</v>
      </c>
      <c r="S398" s="194">
        <v>0</v>
      </c>
      <c r="T398" s="195">
        <f>S398*H398</f>
        <v>0</v>
      </c>
      <c r="U398" s="128"/>
      <c r="V398" s="128"/>
      <c r="W398" s="128"/>
      <c r="X398" s="128"/>
      <c r="Y398" s="128"/>
      <c r="Z398" s="128"/>
      <c r="AA398" s="128"/>
      <c r="AB398" s="128"/>
      <c r="AC398" s="128"/>
      <c r="AD398" s="128"/>
      <c r="AE398" s="128"/>
      <c r="AR398" s="196" t="s">
        <v>121</v>
      </c>
      <c r="AT398" s="196" t="s">
        <v>123</v>
      </c>
      <c r="AU398" s="196" t="s">
        <v>86</v>
      </c>
      <c r="AY398" s="119" t="s">
        <v>122</v>
      </c>
      <c r="BE398" s="197">
        <f>IF(N398="základní",J398,0)</f>
        <v>0</v>
      </c>
      <c r="BF398" s="197">
        <f>IF(N398="snížená",J398,0)</f>
        <v>0</v>
      </c>
      <c r="BG398" s="197">
        <f>IF(N398="zákl. přenesená",J398,0)</f>
        <v>0</v>
      </c>
      <c r="BH398" s="197">
        <f>IF(N398="sníž. přenesená",J398,0)</f>
        <v>0</v>
      </c>
      <c r="BI398" s="197">
        <f>IF(N398="nulová",J398,0)</f>
        <v>0</v>
      </c>
      <c r="BJ398" s="119" t="s">
        <v>84</v>
      </c>
      <c r="BK398" s="197">
        <f>ROUND(I398*H398,2)</f>
        <v>0</v>
      </c>
      <c r="BL398" s="119" t="s">
        <v>121</v>
      </c>
      <c r="BM398" s="196" t="s">
        <v>629</v>
      </c>
    </row>
    <row r="399" spans="1:65" s="254" customFormat="1" ht="22.5">
      <c r="B399" s="255"/>
      <c r="C399" s="288"/>
      <c r="D399" s="247" t="s">
        <v>242</v>
      </c>
      <c r="E399" s="289" t="s">
        <v>1</v>
      </c>
      <c r="F399" s="290" t="s">
        <v>630</v>
      </c>
      <c r="G399" s="288"/>
      <c r="H399" s="291">
        <v>7.0019999999999998</v>
      </c>
      <c r="J399" s="288"/>
      <c r="K399" s="288"/>
      <c r="L399" s="255"/>
      <c r="M399" s="257"/>
      <c r="N399" s="258"/>
      <c r="O399" s="258"/>
      <c r="P399" s="258"/>
      <c r="Q399" s="258"/>
      <c r="R399" s="258"/>
      <c r="S399" s="258"/>
      <c r="T399" s="259"/>
      <c r="AT399" s="256" t="s">
        <v>242</v>
      </c>
      <c r="AU399" s="256" t="s">
        <v>86</v>
      </c>
      <c r="AV399" s="254" t="s">
        <v>86</v>
      </c>
      <c r="AW399" s="254" t="s">
        <v>34</v>
      </c>
      <c r="AX399" s="254" t="s">
        <v>77</v>
      </c>
      <c r="AY399" s="256" t="s">
        <v>122</v>
      </c>
    </row>
    <row r="400" spans="1:65" s="254" customFormat="1" ht="22.5">
      <c r="B400" s="255"/>
      <c r="C400" s="288"/>
      <c r="D400" s="247" t="s">
        <v>242</v>
      </c>
      <c r="E400" s="289" t="s">
        <v>1</v>
      </c>
      <c r="F400" s="290" t="s">
        <v>631</v>
      </c>
      <c r="G400" s="288"/>
      <c r="H400" s="291">
        <v>7.0019999999999998</v>
      </c>
      <c r="J400" s="288"/>
      <c r="K400" s="288"/>
      <c r="L400" s="255"/>
      <c r="M400" s="257"/>
      <c r="N400" s="258"/>
      <c r="O400" s="258"/>
      <c r="P400" s="258"/>
      <c r="Q400" s="258"/>
      <c r="R400" s="258"/>
      <c r="S400" s="258"/>
      <c r="T400" s="259"/>
      <c r="AT400" s="256" t="s">
        <v>242</v>
      </c>
      <c r="AU400" s="256" t="s">
        <v>86</v>
      </c>
      <c r="AV400" s="254" t="s">
        <v>86</v>
      </c>
      <c r="AW400" s="254" t="s">
        <v>34</v>
      </c>
      <c r="AX400" s="254" t="s">
        <v>77</v>
      </c>
      <c r="AY400" s="256" t="s">
        <v>122</v>
      </c>
    </row>
    <row r="401" spans="1:65" s="260" customFormat="1">
      <c r="B401" s="261"/>
      <c r="C401" s="292"/>
      <c r="D401" s="247" t="s">
        <v>242</v>
      </c>
      <c r="E401" s="293" t="s">
        <v>1</v>
      </c>
      <c r="F401" s="294" t="s">
        <v>244</v>
      </c>
      <c r="G401" s="292"/>
      <c r="H401" s="295">
        <v>14.004</v>
      </c>
      <c r="J401" s="292"/>
      <c r="K401" s="292"/>
      <c r="L401" s="261"/>
      <c r="M401" s="263"/>
      <c r="N401" s="264"/>
      <c r="O401" s="264"/>
      <c r="P401" s="264"/>
      <c r="Q401" s="264"/>
      <c r="R401" s="264"/>
      <c r="S401" s="264"/>
      <c r="T401" s="265"/>
      <c r="AT401" s="262" t="s">
        <v>242</v>
      </c>
      <c r="AU401" s="262" t="s">
        <v>86</v>
      </c>
      <c r="AV401" s="260" t="s">
        <v>121</v>
      </c>
      <c r="AW401" s="260" t="s">
        <v>34</v>
      </c>
      <c r="AX401" s="260" t="s">
        <v>84</v>
      </c>
      <c r="AY401" s="262" t="s">
        <v>122</v>
      </c>
    </row>
    <row r="402" spans="1:65" s="130" customFormat="1" ht="33" customHeight="1">
      <c r="A402" s="128"/>
      <c r="B402" s="25"/>
      <c r="C402" s="242" t="s">
        <v>632</v>
      </c>
      <c r="D402" s="242" t="s">
        <v>123</v>
      </c>
      <c r="E402" s="243" t="s">
        <v>633</v>
      </c>
      <c r="F402" s="244" t="s">
        <v>634</v>
      </c>
      <c r="G402" s="245" t="s">
        <v>293</v>
      </c>
      <c r="H402" s="246">
        <v>6.6369999999999996</v>
      </c>
      <c r="I402" s="250">
        <v>0</v>
      </c>
      <c r="J402" s="249">
        <f>ROUND(I402*H402,2)</f>
        <v>0</v>
      </c>
      <c r="K402" s="244" t="s">
        <v>127</v>
      </c>
      <c r="L402" s="25"/>
      <c r="M402" s="192" t="s">
        <v>1</v>
      </c>
      <c r="N402" s="193" t="s">
        <v>42</v>
      </c>
      <c r="O402" s="194">
        <v>0</v>
      </c>
      <c r="P402" s="194">
        <f>O402*H402</f>
        <v>0</v>
      </c>
      <c r="Q402" s="194">
        <v>0</v>
      </c>
      <c r="R402" s="194">
        <f>Q402*H402</f>
        <v>0</v>
      </c>
      <c r="S402" s="194">
        <v>0</v>
      </c>
      <c r="T402" s="195">
        <f>S402*H402</f>
        <v>0</v>
      </c>
      <c r="U402" s="128"/>
      <c r="V402" s="128"/>
      <c r="W402" s="128"/>
      <c r="X402" s="128"/>
      <c r="Y402" s="128"/>
      <c r="Z402" s="128"/>
      <c r="AA402" s="128"/>
      <c r="AB402" s="128"/>
      <c r="AC402" s="128"/>
      <c r="AD402" s="128"/>
      <c r="AE402" s="128"/>
      <c r="AR402" s="196" t="s">
        <v>121</v>
      </c>
      <c r="AT402" s="196" t="s">
        <v>123</v>
      </c>
      <c r="AU402" s="196" t="s">
        <v>86</v>
      </c>
      <c r="AY402" s="119" t="s">
        <v>122</v>
      </c>
      <c r="BE402" s="197">
        <f>IF(N402="základní",J402,0)</f>
        <v>0</v>
      </c>
      <c r="BF402" s="197">
        <f>IF(N402="snížená",J402,0)</f>
        <v>0</v>
      </c>
      <c r="BG402" s="197">
        <f>IF(N402="zákl. přenesená",J402,0)</f>
        <v>0</v>
      </c>
      <c r="BH402" s="197">
        <f>IF(N402="sníž. přenesená",J402,0)</f>
        <v>0</v>
      </c>
      <c r="BI402" s="197">
        <f>IF(N402="nulová",J402,0)</f>
        <v>0</v>
      </c>
      <c r="BJ402" s="119" t="s">
        <v>84</v>
      </c>
      <c r="BK402" s="197">
        <f>ROUND(I402*H402,2)</f>
        <v>0</v>
      </c>
      <c r="BL402" s="119" t="s">
        <v>121</v>
      </c>
      <c r="BM402" s="196" t="s">
        <v>635</v>
      </c>
    </row>
    <row r="403" spans="1:65" s="254" customFormat="1">
      <c r="B403" s="255"/>
      <c r="C403" s="288"/>
      <c r="D403" s="247" t="s">
        <v>242</v>
      </c>
      <c r="E403" s="289" t="s">
        <v>1</v>
      </c>
      <c r="F403" s="290" t="s">
        <v>636</v>
      </c>
      <c r="G403" s="288"/>
      <c r="H403" s="291">
        <v>0.69699999999999995</v>
      </c>
      <c r="J403" s="288"/>
      <c r="K403" s="288"/>
      <c r="L403" s="255"/>
      <c r="M403" s="257"/>
      <c r="N403" s="258"/>
      <c r="O403" s="258"/>
      <c r="P403" s="258"/>
      <c r="Q403" s="258"/>
      <c r="R403" s="258"/>
      <c r="S403" s="258"/>
      <c r="T403" s="259"/>
      <c r="AT403" s="256" t="s">
        <v>242</v>
      </c>
      <c r="AU403" s="256" t="s">
        <v>86</v>
      </c>
      <c r="AV403" s="254" t="s">
        <v>86</v>
      </c>
      <c r="AW403" s="254" t="s">
        <v>34</v>
      </c>
      <c r="AX403" s="254" t="s">
        <v>77</v>
      </c>
      <c r="AY403" s="256" t="s">
        <v>122</v>
      </c>
    </row>
    <row r="404" spans="1:65" s="254" customFormat="1" ht="22.5">
      <c r="B404" s="255"/>
      <c r="C404" s="288"/>
      <c r="D404" s="247" t="s">
        <v>242</v>
      </c>
      <c r="E404" s="289" t="s">
        <v>1</v>
      </c>
      <c r="F404" s="290" t="s">
        <v>637</v>
      </c>
      <c r="G404" s="288"/>
      <c r="H404" s="291">
        <v>1.224</v>
      </c>
      <c r="J404" s="288"/>
      <c r="K404" s="288"/>
      <c r="L404" s="255"/>
      <c r="M404" s="257"/>
      <c r="N404" s="258"/>
      <c r="O404" s="258"/>
      <c r="P404" s="258"/>
      <c r="Q404" s="258"/>
      <c r="R404" s="258"/>
      <c r="S404" s="258"/>
      <c r="T404" s="259"/>
      <c r="AT404" s="256" t="s">
        <v>242</v>
      </c>
      <c r="AU404" s="256" t="s">
        <v>86</v>
      </c>
      <c r="AV404" s="254" t="s">
        <v>86</v>
      </c>
      <c r="AW404" s="254" t="s">
        <v>34</v>
      </c>
      <c r="AX404" s="254" t="s">
        <v>77</v>
      </c>
      <c r="AY404" s="256" t="s">
        <v>122</v>
      </c>
    </row>
    <row r="405" spans="1:65" s="254" customFormat="1">
      <c r="B405" s="255"/>
      <c r="C405" s="288"/>
      <c r="D405" s="247" t="s">
        <v>242</v>
      </c>
      <c r="E405" s="289" t="s">
        <v>1</v>
      </c>
      <c r="F405" s="290" t="s">
        <v>638</v>
      </c>
      <c r="G405" s="288"/>
      <c r="H405" s="291">
        <v>2.87</v>
      </c>
      <c r="J405" s="288"/>
      <c r="K405" s="288"/>
      <c r="L405" s="255"/>
      <c r="M405" s="257"/>
      <c r="N405" s="258"/>
      <c r="O405" s="258"/>
      <c r="P405" s="258"/>
      <c r="Q405" s="258"/>
      <c r="R405" s="258"/>
      <c r="S405" s="258"/>
      <c r="T405" s="259"/>
      <c r="AT405" s="256" t="s">
        <v>242</v>
      </c>
      <c r="AU405" s="256" t="s">
        <v>86</v>
      </c>
      <c r="AV405" s="254" t="s">
        <v>86</v>
      </c>
      <c r="AW405" s="254" t="s">
        <v>34</v>
      </c>
      <c r="AX405" s="254" t="s">
        <v>77</v>
      </c>
      <c r="AY405" s="256" t="s">
        <v>122</v>
      </c>
    </row>
    <row r="406" spans="1:65" s="254" customFormat="1">
      <c r="B406" s="255"/>
      <c r="C406" s="288"/>
      <c r="D406" s="247" t="s">
        <v>242</v>
      </c>
      <c r="E406" s="289" t="s">
        <v>1</v>
      </c>
      <c r="F406" s="290" t="s">
        <v>639</v>
      </c>
      <c r="G406" s="288"/>
      <c r="H406" s="291">
        <v>1.8460000000000001</v>
      </c>
      <c r="J406" s="288"/>
      <c r="K406" s="288"/>
      <c r="L406" s="255"/>
      <c r="M406" s="257"/>
      <c r="N406" s="258"/>
      <c r="O406" s="258"/>
      <c r="P406" s="258"/>
      <c r="Q406" s="258"/>
      <c r="R406" s="258"/>
      <c r="S406" s="258"/>
      <c r="T406" s="259"/>
      <c r="AT406" s="256" t="s">
        <v>242</v>
      </c>
      <c r="AU406" s="256" t="s">
        <v>86</v>
      </c>
      <c r="AV406" s="254" t="s">
        <v>86</v>
      </c>
      <c r="AW406" s="254" t="s">
        <v>34</v>
      </c>
      <c r="AX406" s="254" t="s">
        <v>77</v>
      </c>
      <c r="AY406" s="256" t="s">
        <v>122</v>
      </c>
    </row>
    <row r="407" spans="1:65" s="260" customFormat="1">
      <c r="B407" s="261"/>
      <c r="C407" s="292"/>
      <c r="D407" s="247" t="s">
        <v>242</v>
      </c>
      <c r="E407" s="293" t="s">
        <v>1</v>
      </c>
      <c r="F407" s="294" t="s">
        <v>244</v>
      </c>
      <c r="G407" s="292"/>
      <c r="H407" s="295">
        <v>6.6369999999999996</v>
      </c>
      <c r="J407" s="292"/>
      <c r="K407" s="292"/>
      <c r="L407" s="261"/>
      <c r="M407" s="263"/>
      <c r="N407" s="264"/>
      <c r="O407" s="264"/>
      <c r="P407" s="264"/>
      <c r="Q407" s="264"/>
      <c r="R407" s="264"/>
      <c r="S407" s="264"/>
      <c r="T407" s="265"/>
      <c r="AT407" s="262" t="s">
        <v>242</v>
      </c>
      <c r="AU407" s="262" t="s">
        <v>86</v>
      </c>
      <c r="AV407" s="260" t="s">
        <v>121</v>
      </c>
      <c r="AW407" s="260" t="s">
        <v>34</v>
      </c>
      <c r="AX407" s="260" t="s">
        <v>84</v>
      </c>
      <c r="AY407" s="262" t="s">
        <v>122</v>
      </c>
    </row>
    <row r="408" spans="1:65" s="130" customFormat="1" ht="24.2" customHeight="1">
      <c r="A408" s="128"/>
      <c r="B408" s="25"/>
      <c r="C408" s="242" t="s">
        <v>640</v>
      </c>
      <c r="D408" s="242" t="s">
        <v>123</v>
      </c>
      <c r="E408" s="243" t="s">
        <v>641</v>
      </c>
      <c r="F408" s="244" t="s">
        <v>292</v>
      </c>
      <c r="G408" s="245" t="s">
        <v>293</v>
      </c>
      <c r="H408" s="246">
        <v>32.4</v>
      </c>
      <c r="I408" s="250">
        <v>0</v>
      </c>
      <c r="J408" s="249">
        <f>ROUND(I408*H408,2)</f>
        <v>0</v>
      </c>
      <c r="K408" s="244" t="s">
        <v>127</v>
      </c>
      <c r="L408" s="25"/>
      <c r="M408" s="192" t="s">
        <v>1</v>
      </c>
      <c r="N408" s="193" t="s">
        <v>42</v>
      </c>
      <c r="O408" s="194">
        <v>0</v>
      </c>
      <c r="P408" s="194">
        <f>O408*H408</f>
        <v>0</v>
      </c>
      <c r="Q408" s="194">
        <v>0</v>
      </c>
      <c r="R408" s="194">
        <f>Q408*H408</f>
        <v>0</v>
      </c>
      <c r="S408" s="194">
        <v>0</v>
      </c>
      <c r="T408" s="195">
        <f>S408*H408</f>
        <v>0</v>
      </c>
      <c r="U408" s="128"/>
      <c r="V408" s="128"/>
      <c r="W408" s="128"/>
      <c r="X408" s="128"/>
      <c r="Y408" s="128"/>
      <c r="Z408" s="128"/>
      <c r="AA408" s="128"/>
      <c r="AB408" s="128"/>
      <c r="AC408" s="128"/>
      <c r="AD408" s="128"/>
      <c r="AE408" s="128"/>
      <c r="AR408" s="196" t="s">
        <v>121</v>
      </c>
      <c r="AT408" s="196" t="s">
        <v>123</v>
      </c>
      <c r="AU408" s="196" t="s">
        <v>86</v>
      </c>
      <c r="AY408" s="119" t="s">
        <v>122</v>
      </c>
      <c r="BE408" s="197">
        <f>IF(N408="základní",J408,0)</f>
        <v>0</v>
      </c>
      <c r="BF408" s="197">
        <f>IF(N408="snížená",J408,0)</f>
        <v>0</v>
      </c>
      <c r="BG408" s="197">
        <f>IF(N408="zákl. přenesená",J408,0)</f>
        <v>0</v>
      </c>
      <c r="BH408" s="197">
        <f>IF(N408="sníž. přenesená",J408,0)</f>
        <v>0</v>
      </c>
      <c r="BI408" s="197">
        <f>IF(N408="nulová",J408,0)</f>
        <v>0</v>
      </c>
      <c r="BJ408" s="119" t="s">
        <v>84</v>
      </c>
      <c r="BK408" s="197">
        <f>ROUND(I408*H408,2)</f>
        <v>0</v>
      </c>
      <c r="BL408" s="119" t="s">
        <v>121</v>
      </c>
      <c r="BM408" s="196" t="s">
        <v>642</v>
      </c>
    </row>
    <row r="409" spans="1:65" s="254" customFormat="1" ht="22.5">
      <c r="B409" s="255"/>
      <c r="C409" s="288"/>
      <c r="D409" s="247" t="s">
        <v>242</v>
      </c>
      <c r="E409" s="289" t="s">
        <v>1</v>
      </c>
      <c r="F409" s="290" t="s">
        <v>643</v>
      </c>
      <c r="G409" s="288"/>
      <c r="H409" s="291">
        <v>32.4</v>
      </c>
      <c r="J409" s="288"/>
      <c r="K409" s="288"/>
      <c r="L409" s="255"/>
      <c r="M409" s="257"/>
      <c r="N409" s="258"/>
      <c r="O409" s="258"/>
      <c r="P409" s="258"/>
      <c r="Q409" s="258"/>
      <c r="R409" s="258"/>
      <c r="S409" s="258"/>
      <c r="T409" s="259"/>
      <c r="AT409" s="256" t="s">
        <v>242</v>
      </c>
      <c r="AU409" s="256" t="s">
        <v>86</v>
      </c>
      <c r="AV409" s="254" t="s">
        <v>86</v>
      </c>
      <c r="AW409" s="254" t="s">
        <v>34</v>
      </c>
      <c r="AX409" s="254" t="s">
        <v>77</v>
      </c>
      <c r="AY409" s="256" t="s">
        <v>122</v>
      </c>
    </row>
    <row r="410" spans="1:65" s="260" customFormat="1">
      <c r="B410" s="261"/>
      <c r="C410" s="292"/>
      <c r="D410" s="247" t="s">
        <v>242</v>
      </c>
      <c r="E410" s="293" t="s">
        <v>1</v>
      </c>
      <c r="F410" s="294" t="s">
        <v>244</v>
      </c>
      <c r="G410" s="292"/>
      <c r="H410" s="295">
        <v>32.4</v>
      </c>
      <c r="J410" s="292"/>
      <c r="K410" s="292"/>
      <c r="L410" s="261"/>
      <c r="M410" s="263"/>
      <c r="N410" s="264"/>
      <c r="O410" s="264"/>
      <c r="P410" s="264"/>
      <c r="Q410" s="264"/>
      <c r="R410" s="264"/>
      <c r="S410" s="264"/>
      <c r="T410" s="265"/>
      <c r="AT410" s="262" t="s">
        <v>242</v>
      </c>
      <c r="AU410" s="262" t="s">
        <v>86</v>
      </c>
      <c r="AV410" s="260" t="s">
        <v>121</v>
      </c>
      <c r="AW410" s="260" t="s">
        <v>34</v>
      </c>
      <c r="AX410" s="260" t="s">
        <v>84</v>
      </c>
      <c r="AY410" s="262" t="s">
        <v>122</v>
      </c>
    </row>
    <row r="411" spans="1:65" s="130" customFormat="1" ht="37.9" customHeight="1">
      <c r="A411" s="128"/>
      <c r="B411" s="25"/>
      <c r="C411" s="242" t="s">
        <v>644</v>
      </c>
      <c r="D411" s="242" t="s">
        <v>123</v>
      </c>
      <c r="E411" s="243" t="s">
        <v>645</v>
      </c>
      <c r="F411" s="244" t="s">
        <v>646</v>
      </c>
      <c r="G411" s="245" t="s">
        <v>293</v>
      </c>
      <c r="H411" s="246">
        <v>15.167999999999999</v>
      </c>
      <c r="I411" s="250">
        <v>0</v>
      </c>
      <c r="J411" s="249">
        <f>ROUND(I411*H411,2)</f>
        <v>0</v>
      </c>
      <c r="K411" s="244" t="s">
        <v>127</v>
      </c>
      <c r="L411" s="25"/>
      <c r="M411" s="192" t="s">
        <v>1</v>
      </c>
      <c r="N411" s="193" t="s">
        <v>42</v>
      </c>
      <c r="O411" s="194">
        <v>0</v>
      </c>
      <c r="P411" s="194">
        <f>O411*H411</f>
        <v>0</v>
      </c>
      <c r="Q411" s="194">
        <v>0</v>
      </c>
      <c r="R411" s="194">
        <f>Q411*H411</f>
        <v>0</v>
      </c>
      <c r="S411" s="194">
        <v>0</v>
      </c>
      <c r="T411" s="195">
        <f>S411*H411</f>
        <v>0</v>
      </c>
      <c r="U411" s="128"/>
      <c r="V411" s="128"/>
      <c r="W411" s="128"/>
      <c r="X411" s="128"/>
      <c r="Y411" s="128"/>
      <c r="Z411" s="128"/>
      <c r="AA411" s="128"/>
      <c r="AB411" s="128"/>
      <c r="AC411" s="128"/>
      <c r="AD411" s="128"/>
      <c r="AE411" s="128"/>
      <c r="AR411" s="196" t="s">
        <v>121</v>
      </c>
      <c r="AT411" s="196" t="s">
        <v>123</v>
      </c>
      <c r="AU411" s="196" t="s">
        <v>86</v>
      </c>
      <c r="AY411" s="119" t="s">
        <v>122</v>
      </c>
      <c r="BE411" s="197">
        <f>IF(N411="základní",J411,0)</f>
        <v>0</v>
      </c>
      <c r="BF411" s="197">
        <f>IF(N411="snížená",J411,0)</f>
        <v>0</v>
      </c>
      <c r="BG411" s="197">
        <f>IF(N411="zákl. přenesená",J411,0)</f>
        <v>0</v>
      </c>
      <c r="BH411" s="197">
        <f>IF(N411="sníž. přenesená",J411,0)</f>
        <v>0</v>
      </c>
      <c r="BI411" s="197">
        <f>IF(N411="nulová",J411,0)</f>
        <v>0</v>
      </c>
      <c r="BJ411" s="119" t="s">
        <v>84</v>
      </c>
      <c r="BK411" s="197">
        <f>ROUND(I411*H411,2)</f>
        <v>0</v>
      </c>
      <c r="BL411" s="119" t="s">
        <v>121</v>
      </c>
      <c r="BM411" s="196" t="s">
        <v>647</v>
      </c>
    </row>
    <row r="412" spans="1:65" s="254" customFormat="1" ht="22.5">
      <c r="B412" s="255"/>
      <c r="C412" s="288"/>
      <c r="D412" s="247" t="s">
        <v>242</v>
      </c>
      <c r="E412" s="289" t="s">
        <v>1</v>
      </c>
      <c r="F412" s="290" t="s">
        <v>648</v>
      </c>
      <c r="G412" s="288"/>
      <c r="H412" s="291">
        <v>15.167999999999999</v>
      </c>
      <c r="J412" s="288"/>
      <c r="K412" s="288"/>
      <c r="L412" s="255"/>
      <c r="M412" s="257"/>
      <c r="N412" s="258"/>
      <c r="O412" s="258"/>
      <c r="P412" s="258"/>
      <c r="Q412" s="258"/>
      <c r="R412" s="258"/>
      <c r="S412" s="258"/>
      <c r="T412" s="259"/>
      <c r="AT412" s="256" t="s">
        <v>242</v>
      </c>
      <c r="AU412" s="256" t="s">
        <v>86</v>
      </c>
      <c r="AV412" s="254" t="s">
        <v>86</v>
      </c>
      <c r="AW412" s="254" t="s">
        <v>34</v>
      </c>
      <c r="AX412" s="254" t="s">
        <v>77</v>
      </c>
      <c r="AY412" s="256" t="s">
        <v>122</v>
      </c>
    </row>
    <row r="413" spans="1:65" s="260" customFormat="1">
      <c r="B413" s="261"/>
      <c r="C413" s="292"/>
      <c r="D413" s="247" t="s">
        <v>242</v>
      </c>
      <c r="E413" s="293" t="s">
        <v>1</v>
      </c>
      <c r="F413" s="294" t="s">
        <v>244</v>
      </c>
      <c r="G413" s="292"/>
      <c r="H413" s="295">
        <v>15.167999999999999</v>
      </c>
      <c r="J413" s="292"/>
      <c r="K413" s="292"/>
      <c r="L413" s="261"/>
      <c r="M413" s="263"/>
      <c r="N413" s="264"/>
      <c r="O413" s="264"/>
      <c r="P413" s="264"/>
      <c r="Q413" s="264"/>
      <c r="R413" s="264"/>
      <c r="S413" s="264"/>
      <c r="T413" s="265"/>
      <c r="AT413" s="262" t="s">
        <v>242</v>
      </c>
      <c r="AU413" s="262" t="s">
        <v>86</v>
      </c>
      <c r="AV413" s="260" t="s">
        <v>121</v>
      </c>
      <c r="AW413" s="260" t="s">
        <v>34</v>
      </c>
      <c r="AX413" s="260" t="s">
        <v>84</v>
      </c>
      <c r="AY413" s="262" t="s">
        <v>122</v>
      </c>
    </row>
    <row r="414" spans="1:65" s="183" customFormat="1" ht="22.9" customHeight="1">
      <c r="B414" s="184"/>
      <c r="C414" s="238"/>
      <c r="D414" s="239" t="s">
        <v>76</v>
      </c>
      <c r="E414" s="286" t="s">
        <v>649</v>
      </c>
      <c r="F414" s="286" t="s">
        <v>650</v>
      </c>
      <c r="G414" s="238"/>
      <c r="H414" s="238"/>
      <c r="J414" s="287">
        <f>BK414</f>
        <v>0</v>
      </c>
      <c r="K414" s="238"/>
      <c r="L414" s="184"/>
      <c r="M414" s="186"/>
      <c r="N414" s="187"/>
      <c r="O414" s="187"/>
      <c r="P414" s="188">
        <f>P415</f>
        <v>49.108899999999998</v>
      </c>
      <c r="Q414" s="187"/>
      <c r="R414" s="188">
        <f>R415</f>
        <v>0</v>
      </c>
      <c r="S414" s="187"/>
      <c r="T414" s="189">
        <f>T415</f>
        <v>0</v>
      </c>
      <c r="AR414" s="185" t="s">
        <v>84</v>
      </c>
      <c r="AT414" s="190" t="s">
        <v>76</v>
      </c>
      <c r="AU414" s="190" t="s">
        <v>84</v>
      </c>
      <c r="AY414" s="185" t="s">
        <v>122</v>
      </c>
      <c r="BK414" s="191">
        <f>BK415</f>
        <v>0</v>
      </c>
    </row>
    <row r="415" spans="1:65" s="130" customFormat="1" ht="24.2" customHeight="1">
      <c r="A415" s="128"/>
      <c r="B415" s="25"/>
      <c r="C415" s="242" t="s">
        <v>651</v>
      </c>
      <c r="D415" s="242" t="s">
        <v>123</v>
      </c>
      <c r="E415" s="243" t="s">
        <v>652</v>
      </c>
      <c r="F415" s="244" t="s">
        <v>653</v>
      </c>
      <c r="G415" s="245" t="s">
        <v>293</v>
      </c>
      <c r="H415" s="246">
        <v>123.7</v>
      </c>
      <c r="I415" s="250">
        <v>0</v>
      </c>
      <c r="J415" s="249">
        <f>ROUND(I415*H415,2)</f>
        <v>0</v>
      </c>
      <c r="K415" s="244" t="s">
        <v>127</v>
      </c>
      <c r="L415" s="25"/>
      <c r="M415" s="202" t="s">
        <v>1</v>
      </c>
      <c r="N415" s="203" t="s">
        <v>42</v>
      </c>
      <c r="O415" s="204">
        <v>0.39700000000000002</v>
      </c>
      <c r="P415" s="204">
        <f>O415*H415</f>
        <v>49.108899999999998</v>
      </c>
      <c r="Q415" s="204">
        <v>0</v>
      </c>
      <c r="R415" s="204">
        <f>Q415*H415</f>
        <v>0</v>
      </c>
      <c r="S415" s="204">
        <v>0</v>
      </c>
      <c r="T415" s="205">
        <f>S415*H415</f>
        <v>0</v>
      </c>
      <c r="U415" s="128"/>
      <c r="V415" s="128"/>
      <c r="W415" s="128"/>
      <c r="X415" s="128"/>
      <c r="Y415" s="128"/>
      <c r="Z415" s="128"/>
      <c r="AA415" s="128"/>
      <c r="AB415" s="128"/>
      <c r="AC415" s="128"/>
      <c r="AD415" s="128"/>
      <c r="AE415" s="128"/>
      <c r="AR415" s="196" t="s">
        <v>121</v>
      </c>
      <c r="AT415" s="196" t="s">
        <v>123</v>
      </c>
      <c r="AU415" s="196" t="s">
        <v>86</v>
      </c>
      <c r="AY415" s="119" t="s">
        <v>122</v>
      </c>
      <c r="BE415" s="197">
        <f>IF(N415="základní",J415,0)</f>
        <v>0</v>
      </c>
      <c r="BF415" s="197">
        <f>IF(N415="snížená",J415,0)</f>
        <v>0</v>
      </c>
      <c r="BG415" s="197">
        <f>IF(N415="zákl. přenesená",J415,0)</f>
        <v>0</v>
      </c>
      <c r="BH415" s="197">
        <f>IF(N415="sníž. přenesená",J415,0)</f>
        <v>0</v>
      </c>
      <c r="BI415" s="197">
        <f>IF(N415="nulová",J415,0)</f>
        <v>0</v>
      </c>
      <c r="BJ415" s="119" t="s">
        <v>84</v>
      </c>
      <c r="BK415" s="197">
        <f>ROUND(I415*H415,2)</f>
        <v>0</v>
      </c>
      <c r="BL415" s="119" t="s">
        <v>121</v>
      </c>
      <c r="BM415" s="196" t="s">
        <v>654</v>
      </c>
    </row>
    <row r="416" spans="1:65" s="130" customFormat="1" ht="6.95" customHeight="1">
      <c r="A416" s="128"/>
      <c r="B416" s="162"/>
      <c r="C416" s="163"/>
      <c r="D416" s="163"/>
      <c r="E416" s="163"/>
      <c r="F416" s="163"/>
      <c r="G416" s="163"/>
      <c r="H416" s="163"/>
      <c r="I416" s="163"/>
      <c r="J416" s="163"/>
      <c r="K416" s="163"/>
      <c r="L416" s="25"/>
      <c r="M416" s="128"/>
      <c r="O416" s="128"/>
      <c r="P416" s="128"/>
      <c r="Q416" s="128"/>
      <c r="R416" s="128"/>
      <c r="S416" s="128"/>
      <c r="T416" s="128"/>
      <c r="U416" s="128"/>
      <c r="V416" s="128"/>
      <c r="W416" s="128"/>
      <c r="X416" s="128"/>
      <c r="Y416" s="128"/>
      <c r="Z416" s="128"/>
      <c r="AA416" s="128"/>
      <c r="AB416" s="128"/>
      <c r="AC416" s="128"/>
      <c r="AD416" s="128"/>
      <c r="AE416" s="128"/>
    </row>
  </sheetData>
  <sheetProtection algorithmName="SHA-512" hashValue="ZMA0xq3l3oTxNf3M10qjlzBqXfbkwK7sU6UIFEZRnfGzX/qZvyW7EmV6xC9uxRPbw47+BD0fALW0QAOpTAyiKg==" saltValue="W3NJXT4E78jh1i6MuhXziw==" spinCount="100000" sheet="1" objects="1" scenarios="1"/>
  <autoFilter ref="C122:K415"/>
  <mergeCells count="9">
    <mergeCell ref="E85:H85"/>
    <mergeCell ref="E87:H87"/>
    <mergeCell ref="E113:H113"/>
    <mergeCell ref="E115:H115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96"/>
  <sheetViews>
    <sheetView showGridLines="0" topLeftCell="A280" workbookViewId="0">
      <selection activeCell="J306" sqref="J306"/>
    </sheetView>
  </sheetViews>
  <sheetFormatPr defaultColWidth="12" defaultRowHeight="11.25"/>
  <cols>
    <col min="1" max="1" width="8.33203125" style="116" customWidth="1"/>
    <col min="2" max="2" width="1.1640625" style="116" customWidth="1"/>
    <col min="3" max="3" width="4.1640625" style="116" customWidth="1"/>
    <col min="4" max="4" width="4.33203125" style="116" customWidth="1"/>
    <col min="5" max="5" width="17.1640625" style="116" customWidth="1"/>
    <col min="6" max="6" width="50.83203125" style="116" customWidth="1"/>
    <col min="7" max="7" width="7.5" style="116" customWidth="1"/>
    <col min="8" max="8" width="14" style="116" customWidth="1"/>
    <col min="9" max="9" width="15.83203125" style="116" customWidth="1"/>
    <col min="10" max="11" width="22.33203125" style="116" customWidth="1"/>
    <col min="12" max="12" width="9.33203125" style="116" customWidth="1"/>
    <col min="13" max="13" width="10.83203125" style="116" hidden="1" customWidth="1"/>
    <col min="14" max="14" width="9.33203125" style="116" hidden="1"/>
    <col min="15" max="20" width="14.1640625" style="116" hidden="1" customWidth="1"/>
    <col min="21" max="21" width="16.33203125" style="116" hidden="1" customWidth="1"/>
    <col min="22" max="22" width="12.33203125" style="116" customWidth="1"/>
    <col min="23" max="23" width="16.33203125" style="116" customWidth="1"/>
    <col min="24" max="24" width="12.33203125" style="116" customWidth="1"/>
    <col min="25" max="25" width="15" style="116" customWidth="1"/>
    <col min="26" max="26" width="11" style="116" customWidth="1"/>
    <col min="27" max="27" width="15" style="116" customWidth="1"/>
    <col min="28" max="28" width="16.33203125" style="116" customWidth="1"/>
    <col min="29" max="29" width="11" style="116" customWidth="1"/>
    <col min="30" max="30" width="15" style="116" customWidth="1"/>
    <col min="31" max="31" width="16.33203125" style="116" customWidth="1"/>
    <col min="32" max="43" width="12" style="116"/>
    <col min="44" max="65" width="9.33203125" style="116" hidden="1"/>
    <col min="66" max="16384" width="12" style="116"/>
  </cols>
  <sheetData>
    <row r="2" spans="1:46" ht="36.950000000000003" customHeight="1">
      <c r="L2" s="117" t="s">
        <v>5</v>
      </c>
      <c r="M2" s="118"/>
      <c r="N2" s="118"/>
      <c r="O2" s="118"/>
      <c r="P2" s="118"/>
      <c r="Q2" s="118"/>
      <c r="R2" s="118"/>
      <c r="S2" s="118"/>
      <c r="T2" s="118"/>
      <c r="U2" s="118"/>
      <c r="V2" s="118"/>
      <c r="AT2" s="119" t="s">
        <v>92</v>
      </c>
    </row>
    <row r="3" spans="1:46" ht="6.95" customHeight="1"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122"/>
      <c r="AT3" s="119" t="s">
        <v>86</v>
      </c>
    </row>
    <row r="4" spans="1:46" ht="24.95" customHeight="1">
      <c r="B4" s="122"/>
      <c r="D4" s="123" t="s">
        <v>96</v>
      </c>
      <c r="L4" s="122"/>
      <c r="M4" s="124" t="s">
        <v>10</v>
      </c>
      <c r="AT4" s="119" t="s">
        <v>3</v>
      </c>
    </row>
    <row r="5" spans="1:46" ht="6.95" customHeight="1">
      <c r="B5" s="122"/>
      <c r="L5" s="122"/>
    </row>
    <row r="6" spans="1:46" ht="12" customHeight="1">
      <c r="B6" s="122"/>
      <c r="D6" s="125" t="s">
        <v>14</v>
      </c>
      <c r="L6" s="122"/>
    </row>
    <row r="7" spans="1:46" ht="16.5" customHeight="1">
      <c r="B7" s="122"/>
      <c r="E7" s="126" t="str">
        <f>'Rekapitulace stavby'!K6</f>
        <v>Přechod pro chodce - Podlesí, Drážky</v>
      </c>
      <c r="F7" s="127"/>
      <c r="G7" s="127"/>
      <c r="H7" s="127"/>
      <c r="L7" s="122"/>
    </row>
    <row r="8" spans="1:46" s="130" customFormat="1" ht="12" customHeight="1">
      <c r="A8" s="128"/>
      <c r="B8" s="25"/>
      <c r="C8" s="128"/>
      <c r="D8" s="125" t="s">
        <v>97</v>
      </c>
      <c r="E8" s="128"/>
      <c r="F8" s="128"/>
      <c r="G8" s="128"/>
      <c r="H8" s="128"/>
      <c r="I8" s="128"/>
      <c r="J8" s="128"/>
      <c r="K8" s="128"/>
      <c r="L8" s="129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46" s="130" customFormat="1" ht="16.5" customHeight="1">
      <c r="A9" s="128"/>
      <c r="B9" s="25"/>
      <c r="C9" s="128"/>
      <c r="D9" s="128"/>
      <c r="E9" s="131" t="s">
        <v>655</v>
      </c>
      <c r="F9" s="132"/>
      <c r="G9" s="132"/>
      <c r="H9" s="132"/>
      <c r="I9" s="128"/>
      <c r="J9" s="128"/>
      <c r="K9" s="128"/>
      <c r="L9" s="129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46" s="130" customFormat="1">
      <c r="A10" s="128"/>
      <c r="B10" s="25"/>
      <c r="C10" s="128"/>
      <c r="D10" s="128"/>
      <c r="E10" s="128"/>
      <c r="F10" s="128"/>
      <c r="G10" s="128"/>
      <c r="H10" s="128"/>
      <c r="I10" s="128"/>
      <c r="J10" s="128"/>
      <c r="K10" s="128"/>
      <c r="L10" s="129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46" s="130" customFormat="1" ht="12" customHeight="1">
      <c r="A11" s="128"/>
      <c r="B11" s="25"/>
      <c r="C11" s="128"/>
      <c r="D11" s="125" t="s">
        <v>16</v>
      </c>
      <c r="E11" s="128"/>
      <c r="F11" s="133" t="s">
        <v>1</v>
      </c>
      <c r="G11" s="128"/>
      <c r="H11" s="128"/>
      <c r="I11" s="125" t="s">
        <v>17</v>
      </c>
      <c r="J11" s="133" t="s">
        <v>1</v>
      </c>
      <c r="K11" s="128"/>
      <c r="L11" s="129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46" s="130" customFormat="1" ht="12" customHeight="1">
      <c r="A12" s="128"/>
      <c r="B12" s="25"/>
      <c r="C12" s="128"/>
      <c r="D12" s="125" t="s">
        <v>18</v>
      </c>
      <c r="E12" s="128"/>
      <c r="F12" s="133" t="s">
        <v>19</v>
      </c>
      <c r="G12" s="128"/>
      <c r="H12" s="128"/>
      <c r="I12" s="125" t="s">
        <v>20</v>
      </c>
      <c r="J12" s="134" t="str">
        <f>'Rekapitulace stavby'!AN8</f>
        <v>10. 2. 2026</v>
      </c>
      <c r="K12" s="128"/>
      <c r="L12" s="129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46" s="130" customFormat="1" ht="10.9" customHeight="1">
      <c r="A13" s="128"/>
      <c r="B13" s="25"/>
      <c r="C13" s="128"/>
      <c r="D13" s="128"/>
      <c r="E13" s="128"/>
      <c r="F13" s="128"/>
      <c r="G13" s="128"/>
      <c r="H13" s="128"/>
      <c r="I13" s="128"/>
      <c r="J13" s="128"/>
      <c r="K13" s="128"/>
      <c r="L13" s="129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46" s="130" customFormat="1" ht="12" customHeight="1">
      <c r="A14" s="128"/>
      <c r="B14" s="25"/>
      <c r="C14" s="128"/>
      <c r="D14" s="125" t="s">
        <v>22</v>
      </c>
      <c r="E14" s="128"/>
      <c r="F14" s="128"/>
      <c r="G14" s="128"/>
      <c r="H14" s="128"/>
      <c r="I14" s="125" t="s">
        <v>23</v>
      </c>
      <c r="J14" s="133" t="s">
        <v>24</v>
      </c>
      <c r="K14" s="128"/>
      <c r="L14" s="129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46" s="130" customFormat="1" ht="18" customHeight="1">
      <c r="A15" s="128"/>
      <c r="B15" s="25"/>
      <c r="C15" s="128"/>
      <c r="D15" s="128"/>
      <c r="E15" s="133" t="s">
        <v>25</v>
      </c>
      <c r="F15" s="128"/>
      <c r="G15" s="128"/>
      <c r="H15" s="128"/>
      <c r="I15" s="125" t="s">
        <v>26</v>
      </c>
      <c r="J15" s="133" t="s">
        <v>27</v>
      </c>
      <c r="K15" s="128"/>
      <c r="L15" s="129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46" s="130" customFormat="1" ht="6.95" customHeight="1">
      <c r="A16" s="128"/>
      <c r="B16" s="25"/>
      <c r="C16" s="128"/>
      <c r="D16" s="128"/>
      <c r="E16" s="128"/>
      <c r="F16" s="128"/>
      <c r="G16" s="128"/>
      <c r="H16" s="128"/>
      <c r="I16" s="128"/>
      <c r="J16" s="128"/>
      <c r="K16" s="128"/>
      <c r="L16" s="129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30" customFormat="1" ht="12" customHeight="1">
      <c r="A17" s="128"/>
      <c r="B17" s="25"/>
      <c r="C17" s="128"/>
      <c r="D17" s="125" t="s">
        <v>28</v>
      </c>
      <c r="E17" s="128"/>
      <c r="F17" s="128"/>
      <c r="G17" s="128"/>
      <c r="H17" s="128"/>
      <c r="I17" s="125" t="s">
        <v>23</v>
      </c>
      <c r="J17" s="133" t="str">
        <f>'Rekapitulace stavby'!AN13</f>
        <v/>
      </c>
      <c r="K17" s="128"/>
      <c r="L17" s="129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30" customFormat="1" ht="18" customHeight="1">
      <c r="A18" s="128"/>
      <c r="B18" s="25"/>
      <c r="C18" s="128"/>
      <c r="D18" s="128"/>
      <c r="E18" s="135" t="str">
        <f>'Rekapitulace stavby'!E14</f>
        <v/>
      </c>
      <c r="F18" s="135"/>
      <c r="G18" s="135"/>
      <c r="H18" s="135"/>
      <c r="I18" s="125" t="s">
        <v>26</v>
      </c>
      <c r="J18" s="133" t="str">
        <f>'Rekapitulace stavby'!AN14</f>
        <v/>
      </c>
      <c r="K18" s="128"/>
      <c r="L18" s="129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30" customFormat="1" ht="6.95" customHeight="1">
      <c r="A19" s="128"/>
      <c r="B19" s="25"/>
      <c r="C19" s="128"/>
      <c r="D19" s="128"/>
      <c r="E19" s="128"/>
      <c r="F19" s="128"/>
      <c r="G19" s="128"/>
      <c r="H19" s="128"/>
      <c r="I19" s="128"/>
      <c r="J19" s="128"/>
      <c r="K19" s="128"/>
      <c r="L19" s="129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30" customFormat="1" ht="12" customHeight="1">
      <c r="A20" s="128"/>
      <c r="B20" s="25"/>
      <c r="C20" s="128"/>
      <c r="D20" s="125" t="s">
        <v>30</v>
      </c>
      <c r="E20" s="128"/>
      <c r="F20" s="128"/>
      <c r="G20" s="128"/>
      <c r="H20" s="128"/>
      <c r="I20" s="125" t="s">
        <v>23</v>
      </c>
      <c r="J20" s="133" t="s">
        <v>31</v>
      </c>
      <c r="K20" s="128"/>
      <c r="L20" s="129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30" customFormat="1" ht="18" customHeight="1">
      <c r="A21" s="128"/>
      <c r="B21" s="25"/>
      <c r="C21" s="128"/>
      <c r="D21" s="128"/>
      <c r="E21" s="133" t="s">
        <v>32</v>
      </c>
      <c r="F21" s="128"/>
      <c r="G21" s="128"/>
      <c r="H21" s="128"/>
      <c r="I21" s="125" t="s">
        <v>26</v>
      </c>
      <c r="J21" s="133" t="s">
        <v>33</v>
      </c>
      <c r="K21" s="128"/>
      <c r="L21" s="129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30" customFormat="1" ht="6.95" customHeight="1">
      <c r="A22" s="128"/>
      <c r="B22" s="25"/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30" customFormat="1" ht="12" customHeight="1">
      <c r="A23" s="128"/>
      <c r="B23" s="25"/>
      <c r="C23" s="128"/>
      <c r="D23" s="125" t="s">
        <v>35</v>
      </c>
      <c r="E23" s="128"/>
      <c r="F23" s="128"/>
      <c r="G23" s="128"/>
      <c r="H23" s="128"/>
      <c r="I23" s="125" t="s">
        <v>23</v>
      </c>
      <c r="J23" s="133" t="str">
        <f>IF('Rekapitulace stavby'!AN19="","",'Rekapitulace stavby'!AN19)</f>
        <v/>
      </c>
      <c r="K23" s="128"/>
      <c r="L23" s="129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30" customFormat="1" ht="18" customHeight="1">
      <c r="A24" s="128"/>
      <c r="B24" s="25"/>
      <c r="C24" s="128"/>
      <c r="D24" s="128"/>
      <c r="E24" s="133" t="str">
        <f>IF('Rekapitulace stavby'!E20="","",'Rekapitulace stavby'!E20)</f>
        <v/>
      </c>
      <c r="F24" s="128"/>
      <c r="G24" s="128"/>
      <c r="H24" s="128"/>
      <c r="I24" s="125" t="s">
        <v>26</v>
      </c>
      <c r="J24" s="133" t="str">
        <f>IF('Rekapitulace stavby'!AN20="","",'Rekapitulace stavby'!AN20)</f>
        <v/>
      </c>
      <c r="K24" s="128"/>
      <c r="L24" s="129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30" customFormat="1" ht="6.95" customHeight="1">
      <c r="A25" s="128"/>
      <c r="B25" s="25"/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30" customFormat="1" ht="12" customHeight="1">
      <c r="A26" s="128"/>
      <c r="B26" s="25"/>
      <c r="C26" s="128"/>
      <c r="D26" s="125" t="s">
        <v>36</v>
      </c>
      <c r="E26" s="128"/>
      <c r="F26" s="128"/>
      <c r="G26" s="128"/>
      <c r="H26" s="128"/>
      <c r="I26" s="128"/>
      <c r="J26" s="128"/>
      <c r="K26" s="128"/>
      <c r="L26" s="129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40" customFormat="1" ht="16.5" customHeight="1">
      <c r="A27" s="136"/>
      <c r="B27" s="137"/>
      <c r="C27" s="136"/>
      <c r="D27" s="136"/>
      <c r="E27" s="138" t="s">
        <v>1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pans="1:31" s="130" customFormat="1" ht="6.95" customHeight="1">
      <c r="A28" s="128"/>
      <c r="B28" s="25"/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30" customFormat="1" ht="6.95" customHeight="1">
      <c r="A29" s="128"/>
      <c r="B29" s="25"/>
      <c r="C29" s="128"/>
      <c r="D29" s="141"/>
      <c r="E29" s="141"/>
      <c r="F29" s="141"/>
      <c r="G29" s="141"/>
      <c r="H29" s="141"/>
      <c r="I29" s="141"/>
      <c r="J29" s="141"/>
      <c r="K29" s="141"/>
      <c r="L29" s="129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30" customFormat="1" ht="25.5" customHeight="1">
      <c r="A30" s="128"/>
      <c r="B30" s="25"/>
      <c r="C30" s="128"/>
      <c r="D30" s="142" t="s">
        <v>37</v>
      </c>
      <c r="E30" s="128"/>
      <c r="F30" s="128"/>
      <c r="G30" s="128"/>
      <c r="H30" s="128"/>
      <c r="I30" s="128"/>
      <c r="J30" s="143">
        <f>ROUND(J123,2)</f>
        <v>0</v>
      </c>
      <c r="K30" s="128"/>
      <c r="L30" s="129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30" customFormat="1" ht="6.95" customHeight="1">
      <c r="A31" s="128"/>
      <c r="B31" s="25"/>
      <c r="C31" s="128"/>
      <c r="D31" s="141"/>
      <c r="E31" s="141"/>
      <c r="F31" s="141"/>
      <c r="G31" s="141"/>
      <c r="H31" s="141"/>
      <c r="I31" s="141"/>
      <c r="J31" s="141"/>
      <c r="K31" s="141"/>
      <c r="L31" s="129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130" customFormat="1" ht="14.45" customHeight="1">
      <c r="A32" s="128"/>
      <c r="B32" s="25"/>
      <c r="C32" s="128"/>
      <c r="D32" s="128"/>
      <c r="E32" s="128"/>
      <c r="F32" s="144" t="s">
        <v>39</v>
      </c>
      <c r="G32" s="128"/>
      <c r="H32" s="128"/>
      <c r="I32" s="144" t="s">
        <v>38</v>
      </c>
      <c r="J32" s="144" t="s">
        <v>40</v>
      </c>
      <c r="K32" s="128"/>
      <c r="L32" s="129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</row>
    <row r="33" spans="1:31" s="130" customFormat="1" ht="14.45" customHeight="1">
      <c r="A33" s="128"/>
      <c r="B33" s="25"/>
      <c r="C33" s="128"/>
      <c r="D33" s="145" t="s">
        <v>41</v>
      </c>
      <c r="E33" s="125" t="s">
        <v>42</v>
      </c>
      <c r="F33" s="146">
        <f>ROUND((SUM(BE123:BE295)),2)</f>
        <v>0</v>
      </c>
      <c r="G33" s="128"/>
      <c r="H33" s="128"/>
      <c r="I33" s="147">
        <v>0.21</v>
      </c>
      <c r="J33" s="146">
        <f>ROUND(((SUM(BE123:BE295))*I33),2)</f>
        <v>0</v>
      </c>
      <c r="K33" s="128"/>
      <c r="L33" s="129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</row>
    <row r="34" spans="1:31" s="130" customFormat="1" ht="14.45" customHeight="1">
      <c r="A34" s="128"/>
      <c r="B34" s="25"/>
      <c r="C34" s="128"/>
      <c r="D34" s="128"/>
      <c r="E34" s="125" t="s">
        <v>43</v>
      </c>
      <c r="F34" s="146">
        <f>ROUND((SUM(BF123:BF295)),2)</f>
        <v>0</v>
      </c>
      <c r="G34" s="128"/>
      <c r="H34" s="128"/>
      <c r="I34" s="147">
        <v>0.12</v>
      </c>
      <c r="J34" s="146">
        <f>ROUND(((SUM(BF123:BF295))*I34),2)</f>
        <v>0</v>
      </c>
      <c r="K34" s="128"/>
      <c r="L34" s="129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</row>
    <row r="35" spans="1:31" s="130" customFormat="1" ht="14.45" hidden="1" customHeight="1">
      <c r="A35" s="128"/>
      <c r="B35" s="25"/>
      <c r="C35" s="128"/>
      <c r="D35" s="128"/>
      <c r="E35" s="125" t="s">
        <v>44</v>
      </c>
      <c r="F35" s="146">
        <f>ROUND((SUM(BG123:BG295)),2)</f>
        <v>0</v>
      </c>
      <c r="G35" s="128"/>
      <c r="H35" s="128"/>
      <c r="I35" s="147">
        <v>0.21</v>
      </c>
      <c r="J35" s="146">
        <f>0</f>
        <v>0</v>
      </c>
      <c r="K35" s="128"/>
      <c r="L35" s="129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</row>
    <row r="36" spans="1:31" s="130" customFormat="1" ht="14.45" hidden="1" customHeight="1">
      <c r="A36" s="128"/>
      <c r="B36" s="25"/>
      <c r="C36" s="128"/>
      <c r="D36" s="128"/>
      <c r="E36" s="125" t="s">
        <v>45</v>
      </c>
      <c r="F36" s="146">
        <f>ROUND((SUM(BH123:BH295)),2)</f>
        <v>0</v>
      </c>
      <c r="G36" s="128"/>
      <c r="H36" s="128"/>
      <c r="I36" s="147">
        <v>0.12</v>
      </c>
      <c r="J36" s="146">
        <f>0</f>
        <v>0</v>
      </c>
      <c r="K36" s="128"/>
      <c r="L36" s="129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</row>
    <row r="37" spans="1:31" s="130" customFormat="1" ht="14.45" hidden="1" customHeight="1">
      <c r="A37" s="128"/>
      <c r="B37" s="25"/>
      <c r="C37" s="128"/>
      <c r="D37" s="128"/>
      <c r="E37" s="125" t="s">
        <v>46</v>
      </c>
      <c r="F37" s="146">
        <f>ROUND((SUM(BI123:BI295)),2)</f>
        <v>0</v>
      </c>
      <c r="G37" s="128"/>
      <c r="H37" s="128"/>
      <c r="I37" s="147">
        <v>0</v>
      </c>
      <c r="J37" s="146">
        <f>0</f>
        <v>0</v>
      </c>
      <c r="K37" s="128"/>
      <c r="L37" s="129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</row>
    <row r="38" spans="1:31" s="130" customFormat="1" ht="6.95" customHeight="1">
      <c r="A38" s="128"/>
      <c r="B38" s="25"/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</row>
    <row r="39" spans="1:31" s="130" customFormat="1" ht="25.5" customHeight="1">
      <c r="A39" s="128"/>
      <c r="B39" s="25"/>
      <c r="C39" s="148"/>
      <c r="D39" s="149" t="s">
        <v>47</v>
      </c>
      <c r="E39" s="150"/>
      <c r="F39" s="150"/>
      <c r="G39" s="151" t="s">
        <v>48</v>
      </c>
      <c r="H39" s="152" t="s">
        <v>49</v>
      </c>
      <c r="I39" s="150"/>
      <c r="J39" s="153">
        <f>SUM(J30:J37)</f>
        <v>0</v>
      </c>
      <c r="K39" s="154"/>
      <c r="L39" s="129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</row>
    <row r="40" spans="1:31" s="130" customFormat="1" ht="14.45" customHeight="1">
      <c r="A40" s="128"/>
      <c r="B40" s="25"/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</row>
    <row r="41" spans="1:31" ht="14.45" customHeight="1">
      <c r="B41" s="122"/>
      <c r="L41" s="122"/>
    </row>
    <row r="42" spans="1:31" ht="14.45" customHeight="1">
      <c r="B42" s="122"/>
      <c r="L42" s="122"/>
    </row>
    <row r="43" spans="1:31" ht="14.45" customHeight="1">
      <c r="B43" s="122"/>
      <c r="L43" s="122"/>
    </row>
    <row r="44" spans="1:31" ht="14.45" customHeight="1">
      <c r="B44" s="122"/>
      <c r="L44" s="122"/>
    </row>
    <row r="45" spans="1:31" ht="14.45" customHeight="1">
      <c r="B45" s="122"/>
      <c r="L45" s="122"/>
    </row>
    <row r="46" spans="1:31" ht="14.45" customHeight="1">
      <c r="B46" s="122"/>
      <c r="L46" s="122"/>
    </row>
    <row r="47" spans="1:31" ht="14.45" customHeight="1">
      <c r="B47" s="122"/>
      <c r="L47" s="122"/>
    </row>
    <row r="48" spans="1:31" ht="14.45" customHeight="1">
      <c r="B48" s="122"/>
      <c r="L48" s="122"/>
    </row>
    <row r="49" spans="1:31" ht="14.45" customHeight="1">
      <c r="B49" s="122"/>
      <c r="L49" s="122"/>
    </row>
    <row r="50" spans="1:31" s="130" customFormat="1" ht="14.45" customHeight="1">
      <c r="B50" s="129"/>
      <c r="D50" s="155" t="s">
        <v>50</v>
      </c>
      <c r="E50" s="156"/>
      <c r="F50" s="156"/>
      <c r="G50" s="155" t="s">
        <v>51</v>
      </c>
      <c r="H50" s="156"/>
      <c r="I50" s="156"/>
      <c r="J50" s="156"/>
      <c r="K50" s="156"/>
      <c r="L50" s="129"/>
    </row>
    <row r="51" spans="1:31">
      <c r="B51" s="122"/>
      <c r="L51" s="122"/>
    </row>
    <row r="52" spans="1:31">
      <c r="B52" s="122"/>
      <c r="L52" s="122"/>
    </row>
    <row r="53" spans="1:31">
      <c r="B53" s="122"/>
      <c r="L53" s="122"/>
    </row>
    <row r="54" spans="1:31">
      <c r="B54" s="122"/>
      <c r="L54" s="122"/>
    </row>
    <row r="55" spans="1:31">
      <c r="B55" s="122"/>
      <c r="L55" s="122"/>
    </row>
    <row r="56" spans="1:31">
      <c r="B56" s="122"/>
      <c r="L56" s="122"/>
    </row>
    <row r="57" spans="1:31">
      <c r="B57" s="122"/>
      <c r="L57" s="122"/>
    </row>
    <row r="58" spans="1:31">
      <c r="B58" s="122"/>
      <c r="L58" s="122"/>
    </row>
    <row r="59" spans="1:31">
      <c r="B59" s="122"/>
      <c r="L59" s="122"/>
    </row>
    <row r="60" spans="1:31">
      <c r="B60" s="122"/>
      <c r="L60" s="122"/>
    </row>
    <row r="61" spans="1:31" s="130" customFormat="1" ht="12.75">
      <c r="A61" s="128"/>
      <c r="B61" s="25"/>
      <c r="C61" s="128"/>
      <c r="D61" s="157" t="s">
        <v>52</v>
      </c>
      <c r="E61" s="158"/>
      <c r="F61" s="159" t="s">
        <v>53</v>
      </c>
      <c r="G61" s="157" t="s">
        <v>52</v>
      </c>
      <c r="H61" s="158"/>
      <c r="I61" s="158"/>
      <c r="J61" s="160" t="s">
        <v>53</v>
      </c>
      <c r="K61" s="158"/>
      <c r="L61" s="129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</row>
    <row r="62" spans="1:31">
      <c r="B62" s="122"/>
      <c r="L62" s="122"/>
    </row>
    <row r="63" spans="1:31">
      <c r="B63" s="122"/>
      <c r="L63" s="122"/>
    </row>
    <row r="64" spans="1:31">
      <c r="B64" s="122"/>
      <c r="L64" s="122"/>
    </row>
    <row r="65" spans="1:31" s="130" customFormat="1" ht="12.75">
      <c r="A65" s="128"/>
      <c r="B65" s="25"/>
      <c r="C65" s="128"/>
      <c r="D65" s="155" t="s">
        <v>54</v>
      </c>
      <c r="E65" s="161"/>
      <c r="F65" s="161"/>
      <c r="G65" s="155" t="s">
        <v>55</v>
      </c>
      <c r="H65" s="161"/>
      <c r="I65" s="161"/>
      <c r="J65" s="161"/>
      <c r="K65" s="161"/>
      <c r="L65" s="129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</row>
    <row r="66" spans="1:31">
      <c r="B66" s="122"/>
      <c r="L66" s="122"/>
    </row>
    <row r="67" spans="1:31">
      <c r="B67" s="122"/>
      <c r="L67" s="122"/>
    </row>
    <row r="68" spans="1:31">
      <c r="B68" s="122"/>
      <c r="L68" s="122"/>
    </row>
    <row r="69" spans="1:31">
      <c r="B69" s="122"/>
      <c r="L69" s="122"/>
    </row>
    <row r="70" spans="1:31">
      <c r="B70" s="122"/>
      <c r="L70" s="122"/>
    </row>
    <row r="71" spans="1:31">
      <c r="B71" s="122"/>
      <c r="L71" s="122"/>
    </row>
    <row r="72" spans="1:31">
      <c r="B72" s="122"/>
      <c r="L72" s="122"/>
    </row>
    <row r="73" spans="1:31">
      <c r="B73" s="122"/>
      <c r="L73" s="122"/>
    </row>
    <row r="74" spans="1:31">
      <c r="B74" s="122"/>
      <c r="L74" s="122"/>
    </row>
    <row r="75" spans="1:31">
      <c r="B75" s="122"/>
      <c r="L75" s="122"/>
    </row>
    <row r="76" spans="1:31" s="130" customFormat="1" ht="12.75">
      <c r="A76" s="128"/>
      <c r="B76" s="25"/>
      <c r="C76" s="128"/>
      <c r="D76" s="157" t="s">
        <v>52</v>
      </c>
      <c r="E76" s="158"/>
      <c r="F76" s="159" t="s">
        <v>53</v>
      </c>
      <c r="G76" s="157" t="s">
        <v>52</v>
      </c>
      <c r="H76" s="158"/>
      <c r="I76" s="158"/>
      <c r="J76" s="160" t="s">
        <v>53</v>
      </c>
      <c r="K76" s="158"/>
      <c r="L76" s="129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</row>
    <row r="77" spans="1:31" s="130" customFormat="1" ht="14.45" customHeight="1">
      <c r="A77" s="128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129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</row>
    <row r="81" spans="1:47" s="130" customFormat="1" ht="6.95" customHeight="1">
      <c r="A81" s="128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129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</row>
    <row r="82" spans="1:47" s="130" customFormat="1" ht="24.95" customHeight="1">
      <c r="A82" s="128"/>
      <c r="B82" s="25"/>
      <c r="C82" s="123" t="s">
        <v>99</v>
      </c>
      <c r="D82" s="128"/>
      <c r="E82" s="128"/>
      <c r="F82" s="128"/>
      <c r="G82" s="128"/>
      <c r="H82" s="128"/>
      <c r="I82" s="128"/>
      <c r="J82" s="128"/>
      <c r="K82" s="128"/>
      <c r="L82" s="129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</row>
    <row r="83" spans="1:47" s="130" customFormat="1" ht="6.95" customHeight="1">
      <c r="A83" s="128"/>
      <c r="B83" s="25"/>
      <c r="C83" s="128"/>
      <c r="D83" s="128"/>
      <c r="E83" s="128"/>
      <c r="F83" s="128"/>
      <c r="G83" s="128"/>
      <c r="H83" s="128"/>
      <c r="I83" s="128"/>
      <c r="J83" s="128"/>
      <c r="K83" s="128"/>
      <c r="L83" s="129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</row>
    <row r="84" spans="1:47" s="130" customFormat="1" ht="12" customHeight="1">
      <c r="A84" s="128"/>
      <c r="B84" s="25"/>
      <c r="C84" s="125" t="s">
        <v>14</v>
      </c>
      <c r="D84" s="128"/>
      <c r="E84" s="128"/>
      <c r="F84" s="128"/>
      <c r="G84" s="128"/>
      <c r="H84" s="128"/>
      <c r="I84" s="128"/>
      <c r="J84" s="128"/>
      <c r="K84" s="128"/>
      <c r="L84" s="129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</row>
    <row r="85" spans="1:47" s="130" customFormat="1" ht="16.5" customHeight="1">
      <c r="A85" s="128"/>
      <c r="B85" s="25"/>
      <c r="C85" s="128"/>
      <c r="D85" s="128"/>
      <c r="E85" s="126" t="str">
        <f>E7</f>
        <v>Přechod pro chodce - Podlesí, Drážky</v>
      </c>
      <c r="F85" s="127"/>
      <c r="G85" s="127"/>
      <c r="H85" s="127"/>
      <c r="I85" s="128"/>
      <c r="J85" s="128"/>
      <c r="K85" s="128"/>
      <c r="L85" s="129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</row>
    <row r="86" spans="1:47" s="130" customFormat="1" ht="12" customHeight="1">
      <c r="A86" s="128"/>
      <c r="B86" s="25"/>
      <c r="C86" s="125" t="s">
        <v>97</v>
      </c>
      <c r="D86" s="128"/>
      <c r="E86" s="128"/>
      <c r="F86" s="128"/>
      <c r="G86" s="128"/>
      <c r="H86" s="128"/>
      <c r="I86" s="128"/>
      <c r="J86" s="128"/>
      <c r="K86" s="128"/>
      <c r="L86" s="129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</row>
    <row r="87" spans="1:47" s="130" customFormat="1" ht="16.5" customHeight="1">
      <c r="A87" s="128"/>
      <c r="B87" s="25"/>
      <c r="C87" s="128"/>
      <c r="D87" s="128"/>
      <c r="E87" s="131" t="str">
        <f>E9</f>
        <v>SO 101.2 - Směr Nový Jičín</v>
      </c>
      <c r="F87" s="132"/>
      <c r="G87" s="132"/>
      <c r="H87" s="132"/>
      <c r="I87" s="128"/>
      <c r="J87" s="128"/>
      <c r="K87" s="128"/>
      <c r="L87" s="129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</row>
    <row r="88" spans="1:47" s="130" customFormat="1" ht="6.95" customHeight="1">
      <c r="A88" s="128"/>
      <c r="B88" s="25"/>
      <c r="C88" s="128"/>
      <c r="D88" s="128"/>
      <c r="E88" s="128"/>
      <c r="F88" s="128"/>
      <c r="G88" s="128"/>
      <c r="H88" s="128"/>
      <c r="I88" s="128"/>
      <c r="J88" s="128"/>
      <c r="K88" s="128"/>
      <c r="L88" s="129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</row>
    <row r="89" spans="1:47" s="130" customFormat="1" ht="12" customHeight="1">
      <c r="A89" s="128"/>
      <c r="B89" s="25"/>
      <c r="C89" s="125" t="s">
        <v>18</v>
      </c>
      <c r="D89" s="128"/>
      <c r="E89" s="128"/>
      <c r="F89" s="133" t="str">
        <f>F12</f>
        <v>Valašské Meziříčí</v>
      </c>
      <c r="G89" s="128"/>
      <c r="H89" s="128"/>
      <c r="I89" s="125" t="s">
        <v>20</v>
      </c>
      <c r="J89" s="134" t="str">
        <f>IF(J12="","",J12)</f>
        <v>10. 2. 2026</v>
      </c>
      <c r="K89" s="128"/>
      <c r="L89" s="129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</row>
    <row r="90" spans="1:47" s="130" customFormat="1" ht="6.95" customHeight="1">
      <c r="A90" s="128"/>
      <c r="B90" s="25"/>
      <c r="C90" s="128"/>
      <c r="D90" s="128"/>
      <c r="E90" s="128"/>
      <c r="F90" s="128"/>
      <c r="G90" s="128"/>
      <c r="H90" s="128"/>
      <c r="I90" s="128"/>
      <c r="J90" s="128"/>
      <c r="K90" s="128"/>
      <c r="L90" s="129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</row>
    <row r="91" spans="1:47" s="130" customFormat="1" ht="15.2" customHeight="1">
      <c r="A91" s="128"/>
      <c r="B91" s="25"/>
      <c r="C91" s="125" t="s">
        <v>22</v>
      </c>
      <c r="D91" s="128"/>
      <c r="E91" s="128"/>
      <c r="F91" s="133" t="str">
        <f>E15</f>
        <v>Město Valašské Meziříčí</v>
      </c>
      <c r="G91" s="128"/>
      <c r="H91" s="128"/>
      <c r="I91" s="125" t="s">
        <v>30</v>
      </c>
      <c r="J91" s="166" t="str">
        <f>E21</f>
        <v>via-pds s.r.o.</v>
      </c>
      <c r="K91" s="128"/>
      <c r="L91" s="129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</row>
    <row r="92" spans="1:47" s="130" customFormat="1" ht="15.2" customHeight="1">
      <c r="A92" s="128"/>
      <c r="B92" s="25"/>
      <c r="C92" s="125" t="s">
        <v>28</v>
      </c>
      <c r="D92" s="128"/>
      <c r="E92" s="128"/>
      <c r="F92" s="133" t="str">
        <f>IF(E18="","",E18)</f>
        <v/>
      </c>
      <c r="G92" s="128"/>
      <c r="H92" s="128"/>
      <c r="I92" s="125" t="s">
        <v>35</v>
      </c>
      <c r="J92" s="166" t="str">
        <f>E24</f>
        <v/>
      </c>
      <c r="K92" s="128"/>
      <c r="L92" s="129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</row>
    <row r="93" spans="1:47" s="130" customFormat="1" ht="10.35" customHeight="1">
      <c r="A93" s="128"/>
      <c r="B93" s="25"/>
      <c r="C93" s="128"/>
      <c r="D93" s="128"/>
      <c r="E93" s="128"/>
      <c r="F93" s="128"/>
      <c r="G93" s="128"/>
      <c r="H93" s="128"/>
      <c r="I93" s="128"/>
      <c r="J93" s="128"/>
      <c r="K93" s="128"/>
      <c r="L93" s="129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</row>
    <row r="94" spans="1:47" s="130" customFormat="1" ht="29.25" customHeight="1">
      <c r="A94" s="128"/>
      <c r="B94" s="25"/>
      <c r="C94" s="167" t="s">
        <v>100</v>
      </c>
      <c r="D94" s="148"/>
      <c r="E94" s="148"/>
      <c r="F94" s="148"/>
      <c r="G94" s="148"/>
      <c r="H94" s="148"/>
      <c r="I94" s="148"/>
      <c r="J94" s="168" t="s">
        <v>101</v>
      </c>
      <c r="K94" s="148"/>
      <c r="L94" s="129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</row>
    <row r="95" spans="1:47" s="130" customFormat="1" ht="10.35" customHeight="1">
      <c r="A95" s="128"/>
      <c r="B95" s="25"/>
      <c r="C95" s="210"/>
      <c r="D95" s="210"/>
      <c r="E95" s="210"/>
      <c r="F95" s="210"/>
      <c r="G95" s="210"/>
      <c r="H95" s="210"/>
      <c r="I95" s="210"/>
      <c r="J95" s="210"/>
      <c r="K95" s="210"/>
      <c r="L95" s="129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</row>
    <row r="96" spans="1:47" s="130" customFormat="1" ht="22.9" customHeight="1">
      <c r="A96" s="128"/>
      <c r="B96" s="25"/>
      <c r="C96" s="222" t="s">
        <v>102</v>
      </c>
      <c r="D96" s="210"/>
      <c r="E96" s="210"/>
      <c r="F96" s="210"/>
      <c r="G96" s="210"/>
      <c r="H96" s="210"/>
      <c r="I96" s="210"/>
      <c r="J96" s="223">
        <f>J123</f>
        <v>0</v>
      </c>
      <c r="K96" s="210"/>
      <c r="L96" s="129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U96" s="119" t="s">
        <v>103</v>
      </c>
    </row>
    <row r="97" spans="1:31" s="169" customFormat="1" ht="24.95" customHeight="1">
      <c r="B97" s="170"/>
      <c r="C97" s="225"/>
      <c r="D97" s="226" t="s">
        <v>222</v>
      </c>
      <c r="E97" s="227"/>
      <c r="F97" s="227"/>
      <c r="G97" s="227"/>
      <c r="H97" s="227"/>
      <c r="I97" s="227"/>
      <c r="J97" s="228">
        <f>J124</f>
        <v>0</v>
      </c>
      <c r="K97" s="225"/>
      <c r="L97" s="170"/>
    </row>
    <row r="98" spans="1:31" s="252" customFormat="1" ht="19.899999999999999" customHeight="1">
      <c r="B98" s="253"/>
      <c r="C98" s="282"/>
      <c r="D98" s="283" t="s">
        <v>223</v>
      </c>
      <c r="E98" s="284"/>
      <c r="F98" s="284"/>
      <c r="G98" s="284"/>
      <c r="H98" s="284"/>
      <c r="I98" s="284"/>
      <c r="J98" s="285">
        <f>J125</f>
        <v>0</v>
      </c>
      <c r="K98" s="282"/>
      <c r="L98" s="253"/>
    </row>
    <row r="99" spans="1:31" s="252" customFormat="1" ht="19.899999999999999" customHeight="1">
      <c r="B99" s="253"/>
      <c r="C99" s="282"/>
      <c r="D99" s="283" t="s">
        <v>224</v>
      </c>
      <c r="E99" s="284"/>
      <c r="F99" s="284"/>
      <c r="G99" s="284"/>
      <c r="H99" s="284"/>
      <c r="I99" s="284"/>
      <c r="J99" s="285">
        <f>J141</f>
        <v>0</v>
      </c>
      <c r="K99" s="282"/>
      <c r="L99" s="253"/>
    </row>
    <row r="100" spans="1:31" s="252" customFormat="1" ht="19.899999999999999" customHeight="1">
      <c r="B100" s="253"/>
      <c r="C100" s="282"/>
      <c r="D100" s="283" t="s">
        <v>225</v>
      </c>
      <c r="E100" s="284"/>
      <c r="F100" s="284"/>
      <c r="G100" s="284"/>
      <c r="H100" s="284"/>
      <c r="I100" s="284"/>
      <c r="J100" s="285">
        <f>J164</f>
        <v>0</v>
      </c>
      <c r="K100" s="282"/>
      <c r="L100" s="253"/>
    </row>
    <row r="101" spans="1:31" s="252" customFormat="1" ht="19.899999999999999" customHeight="1">
      <c r="B101" s="253"/>
      <c r="C101" s="282"/>
      <c r="D101" s="283" t="s">
        <v>226</v>
      </c>
      <c r="E101" s="284"/>
      <c r="F101" s="284"/>
      <c r="G101" s="284"/>
      <c r="H101" s="284"/>
      <c r="I101" s="284"/>
      <c r="J101" s="285">
        <f>J173</f>
        <v>0</v>
      </c>
      <c r="K101" s="282"/>
      <c r="L101" s="253"/>
    </row>
    <row r="102" spans="1:31" s="252" customFormat="1" ht="19.899999999999999" customHeight="1">
      <c r="B102" s="253"/>
      <c r="C102" s="282"/>
      <c r="D102" s="283" t="s">
        <v>227</v>
      </c>
      <c r="E102" s="284"/>
      <c r="F102" s="284"/>
      <c r="G102" s="284"/>
      <c r="H102" s="284"/>
      <c r="I102" s="284"/>
      <c r="J102" s="285">
        <f>J247</f>
        <v>0</v>
      </c>
      <c r="K102" s="282"/>
      <c r="L102" s="253"/>
    </row>
    <row r="103" spans="1:31" s="252" customFormat="1" ht="19.899999999999999" customHeight="1">
      <c r="B103" s="253"/>
      <c r="C103" s="282"/>
      <c r="D103" s="283" t="s">
        <v>228</v>
      </c>
      <c r="E103" s="284"/>
      <c r="F103" s="284"/>
      <c r="G103" s="284"/>
      <c r="H103" s="284"/>
      <c r="I103" s="284"/>
      <c r="J103" s="285">
        <f>J294</f>
        <v>0</v>
      </c>
      <c r="K103" s="282"/>
      <c r="L103" s="253"/>
    </row>
    <row r="104" spans="1:31" s="130" customFormat="1" ht="21.95" customHeight="1">
      <c r="A104" s="128"/>
      <c r="B104" s="25"/>
      <c r="C104" s="210"/>
      <c r="D104" s="210"/>
      <c r="E104" s="210"/>
      <c r="F104" s="210"/>
      <c r="G104" s="210"/>
      <c r="H104" s="210"/>
      <c r="I104" s="210"/>
      <c r="J104" s="210"/>
      <c r="K104" s="210"/>
      <c r="L104" s="129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</row>
    <row r="105" spans="1:31" s="130" customFormat="1" ht="6.95" customHeight="1">
      <c r="A105" s="128"/>
      <c r="B105" s="162"/>
      <c r="C105" s="230"/>
      <c r="D105" s="230"/>
      <c r="E105" s="230"/>
      <c r="F105" s="230"/>
      <c r="G105" s="230"/>
      <c r="H105" s="230"/>
      <c r="I105" s="230"/>
      <c r="J105" s="230"/>
      <c r="K105" s="230"/>
      <c r="L105" s="129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</row>
    <row r="106" spans="1:31">
      <c r="C106" s="2"/>
      <c r="D106" s="2"/>
      <c r="E106" s="2"/>
      <c r="F106" s="2"/>
      <c r="G106" s="2"/>
      <c r="H106" s="2"/>
      <c r="I106" s="2"/>
      <c r="J106" s="2"/>
      <c r="K106" s="2"/>
    </row>
    <row r="107" spans="1:31">
      <c r="C107" s="2"/>
      <c r="D107" s="2"/>
      <c r="E107" s="2"/>
      <c r="F107" s="2"/>
      <c r="G107" s="2"/>
      <c r="H107" s="2"/>
      <c r="I107" s="2"/>
      <c r="J107" s="2"/>
      <c r="K107" s="2"/>
    </row>
    <row r="108" spans="1:31">
      <c r="C108" s="2"/>
      <c r="D108" s="2"/>
      <c r="E108" s="2"/>
      <c r="F108" s="2"/>
      <c r="G108" s="2"/>
      <c r="H108" s="2"/>
      <c r="I108" s="2"/>
      <c r="J108" s="2"/>
      <c r="K108" s="2"/>
    </row>
    <row r="109" spans="1:31" s="130" customFormat="1" ht="6.95" customHeight="1">
      <c r="A109" s="128"/>
      <c r="B109" s="164"/>
      <c r="C109" s="207"/>
      <c r="D109" s="207"/>
      <c r="E109" s="207"/>
      <c r="F109" s="207"/>
      <c r="G109" s="207"/>
      <c r="H109" s="207"/>
      <c r="I109" s="207"/>
      <c r="J109" s="207"/>
      <c r="K109" s="207"/>
      <c r="L109" s="129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</row>
    <row r="110" spans="1:31" s="130" customFormat="1" ht="24.95" customHeight="1">
      <c r="A110" s="128"/>
      <c r="B110" s="25"/>
      <c r="C110" s="209" t="s">
        <v>106</v>
      </c>
      <c r="D110" s="210"/>
      <c r="E110" s="210"/>
      <c r="F110" s="210"/>
      <c r="G110" s="210"/>
      <c r="H110" s="210"/>
      <c r="I110" s="210"/>
      <c r="J110" s="210"/>
      <c r="K110" s="210"/>
      <c r="L110" s="129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</row>
    <row r="111" spans="1:31" s="130" customFormat="1" ht="6.95" customHeight="1">
      <c r="A111" s="128"/>
      <c r="B111" s="25"/>
      <c r="C111" s="210"/>
      <c r="D111" s="210"/>
      <c r="E111" s="210"/>
      <c r="F111" s="210"/>
      <c r="G111" s="210"/>
      <c r="H111" s="210"/>
      <c r="I111" s="210"/>
      <c r="J111" s="210"/>
      <c r="K111" s="210"/>
      <c r="L111" s="129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</row>
    <row r="112" spans="1:31" s="130" customFormat="1" ht="12" customHeight="1">
      <c r="A112" s="128"/>
      <c r="B112" s="25"/>
      <c r="C112" s="211" t="s">
        <v>14</v>
      </c>
      <c r="D112" s="210"/>
      <c r="E112" s="210"/>
      <c r="F112" s="210"/>
      <c r="G112" s="210"/>
      <c r="H112" s="210"/>
      <c r="I112" s="210"/>
      <c r="J112" s="210"/>
      <c r="K112" s="210"/>
      <c r="L112" s="129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</row>
    <row r="113" spans="1:65" s="130" customFormat="1" ht="16.5" customHeight="1">
      <c r="A113" s="128"/>
      <c r="B113" s="25"/>
      <c r="C113" s="210"/>
      <c r="D113" s="210"/>
      <c r="E113" s="212" t="str">
        <f>E7</f>
        <v>Přechod pro chodce - Podlesí, Drážky</v>
      </c>
      <c r="F113" s="213"/>
      <c r="G113" s="213"/>
      <c r="H113" s="213"/>
      <c r="I113" s="210"/>
      <c r="J113" s="210"/>
      <c r="K113" s="210"/>
      <c r="L113" s="129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</row>
    <row r="114" spans="1:65" s="130" customFormat="1" ht="12" customHeight="1">
      <c r="A114" s="128"/>
      <c r="B114" s="25"/>
      <c r="C114" s="211" t="s">
        <v>97</v>
      </c>
      <c r="D114" s="210"/>
      <c r="E114" s="210"/>
      <c r="F114" s="210"/>
      <c r="G114" s="210"/>
      <c r="H114" s="210"/>
      <c r="I114" s="210"/>
      <c r="J114" s="210"/>
      <c r="K114" s="210"/>
      <c r="L114" s="129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</row>
    <row r="115" spans="1:65" s="130" customFormat="1" ht="16.5" customHeight="1">
      <c r="A115" s="128"/>
      <c r="B115" s="25"/>
      <c r="C115" s="210"/>
      <c r="D115" s="210"/>
      <c r="E115" s="214" t="str">
        <f>E9</f>
        <v>SO 101.2 - Směr Nový Jičín</v>
      </c>
      <c r="F115" s="215"/>
      <c r="G115" s="215"/>
      <c r="H115" s="215"/>
      <c r="I115" s="210"/>
      <c r="J115" s="210"/>
      <c r="K115" s="210"/>
      <c r="L115" s="129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</row>
    <row r="116" spans="1:65" s="130" customFormat="1" ht="6.95" customHeight="1">
      <c r="A116" s="128"/>
      <c r="B116" s="25"/>
      <c r="C116" s="210"/>
      <c r="D116" s="210"/>
      <c r="E116" s="210"/>
      <c r="F116" s="210"/>
      <c r="G116" s="210"/>
      <c r="H116" s="210"/>
      <c r="I116" s="210"/>
      <c r="J116" s="210"/>
      <c r="K116" s="210"/>
      <c r="L116" s="129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</row>
    <row r="117" spans="1:65" s="130" customFormat="1" ht="12" customHeight="1">
      <c r="A117" s="128"/>
      <c r="B117" s="25"/>
      <c r="C117" s="211" t="s">
        <v>18</v>
      </c>
      <c r="D117" s="210"/>
      <c r="E117" s="210"/>
      <c r="F117" s="216" t="str">
        <f>F12</f>
        <v>Valašské Meziříčí</v>
      </c>
      <c r="G117" s="210"/>
      <c r="H117" s="210"/>
      <c r="I117" s="211" t="s">
        <v>20</v>
      </c>
      <c r="J117" s="217" t="str">
        <f>IF(J12="","",J12)</f>
        <v>10. 2. 2026</v>
      </c>
      <c r="K117" s="210"/>
      <c r="L117" s="129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</row>
    <row r="118" spans="1:65" s="130" customFormat="1" ht="6.95" customHeight="1">
      <c r="A118" s="128"/>
      <c r="B118" s="25"/>
      <c r="C118" s="210"/>
      <c r="D118" s="210"/>
      <c r="E118" s="210"/>
      <c r="F118" s="210"/>
      <c r="G118" s="210"/>
      <c r="H118" s="210"/>
      <c r="I118" s="210"/>
      <c r="J118" s="210"/>
      <c r="K118" s="210"/>
      <c r="L118" s="129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</row>
    <row r="119" spans="1:65" s="130" customFormat="1" ht="15.2" customHeight="1">
      <c r="A119" s="128"/>
      <c r="B119" s="25"/>
      <c r="C119" s="211" t="s">
        <v>22</v>
      </c>
      <c r="D119" s="210"/>
      <c r="E119" s="210"/>
      <c r="F119" s="216" t="str">
        <f>E15</f>
        <v>Město Valašské Meziříčí</v>
      </c>
      <c r="G119" s="210"/>
      <c r="H119" s="210"/>
      <c r="I119" s="211" t="s">
        <v>30</v>
      </c>
      <c r="J119" s="218" t="str">
        <f>E21</f>
        <v>via-pds s.r.o.</v>
      </c>
      <c r="K119" s="210"/>
      <c r="L119" s="129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</row>
    <row r="120" spans="1:65" s="130" customFormat="1" ht="15.2" customHeight="1">
      <c r="A120" s="128"/>
      <c r="B120" s="25"/>
      <c r="C120" s="211" t="s">
        <v>28</v>
      </c>
      <c r="D120" s="210"/>
      <c r="E120" s="210"/>
      <c r="F120" s="216" t="str">
        <f>IF(E18="","",E18)</f>
        <v/>
      </c>
      <c r="G120" s="210"/>
      <c r="H120" s="210"/>
      <c r="I120" s="211" t="s">
        <v>35</v>
      </c>
      <c r="J120" s="218" t="str">
        <f>E24</f>
        <v/>
      </c>
      <c r="K120" s="210"/>
      <c r="L120" s="129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</row>
    <row r="121" spans="1:65" s="130" customFormat="1" ht="10.35" customHeight="1">
      <c r="A121" s="128"/>
      <c r="B121" s="25"/>
      <c r="C121" s="210"/>
      <c r="D121" s="210"/>
      <c r="E121" s="210"/>
      <c r="F121" s="210"/>
      <c r="G121" s="210"/>
      <c r="H121" s="210"/>
      <c r="I121" s="210"/>
      <c r="J121" s="210"/>
      <c r="K121" s="210"/>
      <c r="L121" s="129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</row>
    <row r="122" spans="1:65" s="177" customFormat="1" ht="29.25" customHeight="1">
      <c r="A122" s="171"/>
      <c r="B122" s="172"/>
      <c r="C122" s="232" t="s">
        <v>107</v>
      </c>
      <c r="D122" s="233" t="s">
        <v>62</v>
      </c>
      <c r="E122" s="233" t="s">
        <v>58</v>
      </c>
      <c r="F122" s="233" t="s">
        <v>59</v>
      </c>
      <c r="G122" s="233" t="s">
        <v>108</v>
      </c>
      <c r="H122" s="233" t="s">
        <v>109</v>
      </c>
      <c r="I122" s="233" t="s">
        <v>110</v>
      </c>
      <c r="J122" s="233" t="s">
        <v>101</v>
      </c>
      <c r="K122" s="234" t="s">
        <v>111</v>
      </c>
      <c r="L122" s="173"/>
      <c r="M122" s="174" t="s">
        <v>1</v>
      </c>
      <c r="N122" s="175" t="s">
        <v>41</v>
      </c>
      <c r="O122" s="175" t="s">
        <v>112</v>
      </c>
      <c r="P122" s="175" t="s">
        <v>113</v>
      </c>
      <c r="Q122" s="175" t="s">
        <v>114</v>
      </c>
      <c r="R122" s="175" t="s">
        <v>115</v>
      </c>
      <c r="S122" s="175" t="s">
        <v>116</v>
      </c>
      <c r="T122" s="176" t="s">
        <v>117</v>
      </c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71"/>
      <c r="AE122" s="171"/>
    </row>
    <row r="123" spans="1:65" s="130" customFormat="1" ht="22.9" customHeight="1">
      <c r="A123" s="128"/>
      <c r="B123" s="25"/>
      <c r="C123" s="235" t="s">
        <v>118</v>
      </c>
      <c r="D123" s="210"/>
      <c r="E123" s="210"/>
      <c r="F123" s="210"/>
      <c r="G123" s="210"/>
      <c r="H123" s="210"/>
      <c r="I123" s="128"/>
      <c r="J123" s="236">
        <f>BK123</f>
        <v>0</v>
      </c>
      <c r="K123" s="210"/>
      <c r="L123" s="25"/>
      <c r="M123" s="178"/>
      <c r="N123" s="179"/>
      <c r="O123" s="141"/>
      <c r="P123" s="180">
        <f>P124</f>
        <v>293.604242</v>
      </c>
      <c r="Q123" s="141"/>
      <c r="R123" s="180">
        <f>R124</f>
        <v>98.933522400000001</v>
      </c>
      <c r="S123" s="141"/>
      <c r="T123" s="181">
        <f>T124</f>
        <v>102.54900000000001</v>
      </c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T123" s="119" t="s">
        <v>76</v>
      </c>
      <c r="AU123" s="119" t="s">
        <v>103</v>
      </c>
      <c r="BK123" s="182">
        <f>BK124</f>
        <v>0</v>
      </c>
    </row>
    <row r="124" spans="1:65" s="183" customFormat="1" ht="25.9" customHeight="1">
      <c r="B124" s="184"/>
      <c r="C124" s="238"/>
      <c r="D124" s="239" t="s">
        <v>76</v>
      </c>
      <c r="E124" s="240" t="s">
        <v>229</v>
      </c>
      <c r="F124" s="240" t="s">
        <v>230</v>
      </c>
      <c r="G124" s="238"/>
      <c r="H124" s="238"/>
      <c r="J124" s="241">
        <f>BK124</f>
        <v>0</v>
      </c>
      <c r="K124" s="238"/>
      <c r="L124" s="184"/>
      <c r="M124" s="186"/>
      <c r="N124" s="187"/>
      <c r="O124" s="187"/>
      <c r="P124" s="188">
        <f>P125+P141+P164+P173+P247+P294</f>
        <v>293.604242</v>
      </c>
      <c r="Q124" s="187"/>
      <c r="R124" s="188">
        <f>R125+R141+R164+R173+R247+R294</f>
        <v>98.933522400000001</v>
      </c>
      <c r="S124" s="187"/>
      <c r="T124" s="189">
        <f>T125+T141+T164+T173+T247+T294</f>
        <v>102.54900000000001</v>
      </c>
      <c r="AR124" s="185" t="s">
        <v>84</v>
      </c>
      <c r="AT124" s="190" t="s">
        <v>76</v>
      </c>
      <c r="AU124" s="190" t="s">
        <v>77</v>
      </c>
      <c r="AY124" s="185" t="s">
        <v>122</v>
      </c>
      <c r="BK124" s="191">
        <f>BK125+BK141+BK164+BK173+BK247+BK294</f>
        <v>0</v>
      </c>
    </row>
    <row r="125" spans="1:65" s="183" customFormat="1" ht="22.9" customHeight="1">
      <c r="B125" s="184"/>
      <c r="C125" s="238"/>
      <c r="D125" s="239" t="s">
        <v>76</v>
      </c>
      <c r="E125" s="286" t="s">
        <v>84</v>
      </c>
      <c r="F125" s="286" t="s">
        <v>231</v>
      </c>
      <c r="G125" s="238"/>
      <c r="H125" s="238"/>
      <c r="J125" s="287">
        <f>BK125</f>
        <v>0</v>
      </c>
      <c r="K125" s="238"/>
      <c r="L125" s="184"/>
      <c r="M125" s="186"/>
      <c r="N125" s="187"/>
      <c r="O125" s="187"/>
      <c r="P125" s="188">
        <f>SUM(P126:P140)</f>
        <v>87.135999999999996</v>
      </c>
      <c r="Q125" s="187"/>
      <c r="R125" s="188">
        <f>SUM(R126:R140)</f>
        <v>0</v>
      </c>
      <c r="S125" s="187"/>
      <c r="T125" s="189">
        <f>SUM(T126:T140)</f>
        <v>101.78</v>
      </c>
      <c r="AR125" s="185" t="s">
        <v>84</v>
      </c>
      <c r="AT125" s="190" t="s">
        <v>76</v>
      </c>
      <c r="AU125" s="190" t="s">
        <v>84</v>
      </c>
      <c r="AY125" s="185" t="s">
        <v>122</v>
      </c>
      <c r="BK125" s="191">
        <f>SUM(BK126:BK140)</f>
        <v>0</v>
      </c>
    </row>
    <row r="126" spans="1:65" s="130" customFormat="1" ht="24.2" customHeight="1">
      <c r="A126" s="128"/>
      <c r="B126" s="25"/>
      <c r="C126" s="242" t="s">
        <v>84</v>
      </c>
      <c r="D126" s="242" t="s">
        <v>123</v>
      </c>
      <c r="E126" s="243" t="s">
        <v>239</v>
      </c>
      <c r="F126" s="244" t="s">
        <v>240</v>
      </c>
      <c r="G126" s="245" t="s">
        <v>234</v>
      </c>
      <c r="H126" s="246">
        <v>128</v>
      </c>
      <c r="I126" s="250">
        <v>0</v>
      </c>
      <c r="J126" s="249">
        <f>ROUND(I126*H126,2)</f>
        <v>0</v>
      </c>
      <c r="K126" s="244" t="s">
        <v>127</v>
      </c>
      <c r="L126" s="25"/>
      <c r="M126" s="192" t="s">
        <v>1</v>
      </c>
      <c r="N126" s="193" t="s">
        <v>42</v>
      </c>
      <c r="O126" s="194">
        <v>0.27200000000000002</v>
      </c>
      <c r="P126" s="194">
        <f>O126*H126</f>
        <v>34.816000000000003</v>
      </c>
      <c r="Q126" s="194">
        <v>0</v>
      </c>
      <c r="R126" s="194">
        <f>Q126*H126</f>
        <v>0</v>
      </c>
      <c r="S126" s="194">
        <v>0.26</v>
      </c>
      <c r="T126" s="195">
        <f>S126*H126</f>
        <v>33.28</v>
      </c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R126" s="196" t="s">
        <v>121</v>
      </c>
      <c r="AT126" s="196" t="s">
        <v>123</v>
      </c>
      <c r="AU126" s="196" t="s">
        <v>86</v>
      </c>
      <c r="AY126" s="119" t="s">
        <v>122</v>
      </c>
      <c r="BE126" s="197">
        <f>IF(N126="základní",J126,0)</f>
        <v>0</v>
      </c>
      <c r="BF126" s="197">
        <f>IF(N126="snížená",J126,0)</f>
        <v>0</v>
      </c>
      <c r="BG126" s="197">
        <f>IF(N126="zákl. přenesená",J126,0)</f>
        <v>0</v>
      </c>
      <c r="BH126" s="197">
        <f>IF(N126="sníž. přenesená",J126,0)</f>
        <v>0</v>
      </c>
      <c r="BI126" s="197">
        <f>IF(N126="nulová",J126,0)</f>
        <v>0</v>
      </c>
      <c r="BJ126" s="119" t="s">
        <v>84</v>
      </c>
      <c r="BK126" s="197">
        <f>ROUND(I126*H126,2)</f>
        <v>0</v>
      </c>
      <c r="BL126" s="119" t="s">
        <v>121</v>
      </c>
      <c r="BM126" s="196" t="s">
        <v>656</v>
      </c>
    </row>
    <row r="127" spans="1:65" s="254" customFormat="1">
      <c r="B127" s="255"/>
      <c r="C127" s="288"/>
      <c r="D127" s="247" t="s">
        <v>242</v>
      </c>
      <c r="E127" s="289" t="s">
        <v>1</v>
      </c>
      <c r="F127" s="290" t="s">
        <v>657</v>
      </c>
      <c r="G127" s="288"/>
      <c r="H127" s="291">
        <v>128</v>
      </c>
      <c r="J127" s="288"/>
      <c r="K127" s="288"/>
      <c r="L127" s="255"/>
      <c r="M127" s="257"/>
      <c r="N127" s="258"/>
      <c r="O127" s="258"/>
      <c r="P127" s="258"/>
      <c r="Q127" s="258"/>
      <c r="R127" s="258"/>
      <c r="S127" s="258"/>
      <c r="T127" s="259"/>
      <c r="AT127" s="256" t="s">
        <v>242</v>
      </c>
      <c r="AU127" s="256" t="s">
        <v>86</v>
      </c>
      <c r="AV127" s="254" t="s">
        <v>86</v>
      </c>
      <c r="AW127" s="254" t="s">
        <v>34</v>
      </c>
      <c r="AX127" s="254" t="s">
        <v>77</v>
      </c>
      <c r="AY127" s="256" t="s">
        <v>122</v>
      </c>
    </row>
    <row r="128" spans="1:65" s="260" customFormat="1">
      <c r="B128" s="261"/>
      <c r="C128" s="292"/>
      <c r="D128" s="247" t="s">
        <v>242</v>
      </c>
      <c r="E128" s="293" t="s">
        <v>1</v>
      </c>
      <c r="F128" s="294" t="s">
        <v>244</v>
      </c>
      <c r="G128" s="292"/>
      <c r="H128" s="295">
        <v>128</v>
      </c>
      <c r="J128" s="292"/>
      <c r="K128" s="292"/>
      <c r="L128" s="261"/>
      <c r="M128" s="263"/>
      <c r="N128" s="264"/>
      <c r="O128" s="264"/>
      <c r="P128" s="264"/>
      <c r="Q128" s="264"/>
      <c r="R128" s="264"/>
      <c r="S128" s="264"/>
      <c r="T128" s="265"/>
      <c r="AT128" s="262" t="s">
        <v>242</v>
      </c>
      <c r="AU128" s="262" t="s">
        <v>86</v>
      </c>
      <c r="AV128" s="260" t="s">
        <v>121</v>
      </c>
      <c r="AW128" s="260" t="s">
        <v>34</v>
      </c>
      <c r="AX128" s="260" t="s">
        <v>84</v>
      </c>
      <c r="AY128" s="262" t="s">
        <v>122</v>
      </c>
    </row>
    <row r="129" spans="1:65" s="130" customFormat="1" ht="33" customHeight="1">
      <c r="A129" s="128"/>
      <c r="B129" s="25"/>
      <c r="C129" s="242" t="s">
        <v>86</v>
      </c>
      <c r="D129" s="242" t="s">
        <v>123</v>
      </c>
      <c r="E129" s="243" t="s">
        <v>658</v>
      </c>
      <c r="F129" s="244" t="s">
        <v>659</v>
      </c>
      <c r="G129" s="245" t="s">
        <v>234</v>
      </c>
      <c r="H129" s="246">
        <v>128</v>
      </c>
      <c r="I129" s="250">
        <v>0</v>
      </c>
      <c r="J129" s="249">
        <f>ROUND(I129*H129,2)</f>
        <v>0</v>
      </c>
      <c r="K129" s="244" t="s">
        <v>127</v>
      </c>
      <c r="L129" s="25"/>
      <c r="M129" s="192" t="s">
        <v>1</v>
      </c>
      <c r="N129" s="193" t="s">
        <v>42</v>
      </c>
      <c r="O129" s="194">
        <v>0.16600000000000001</v>
      </c>
      <c r="P129" s="194">
        <f>O129*H129</f>
        <v>21.248000000000001</v>
      </c>
      <c r="Q129" s="194">
        <v>0</v>
      </c>
      <c r="R129" s="194">
        <f>Q129*H129</f>
        <v>0</v>
      </c>
      <c r="S129" s="194">
        <v>0.44</v>
      </c>
      <c r="T129" s="195">
        <f>S129*H129</f>
        <v>56.32</v>
      </c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R129" s="196" t="s">
        <v>121</v>
      </c>
      <c r="AT129" s="196" t="s">
        <v>123</v>
      </c>
      <c r="AU129" s="196" t="s">
        <v>86</v>
      </c>
      <c r="AY129" s="119" t="s">
        <v>122</v>
      </c>
      <c r="BE129" s="197">
        <f>IF(N129="základní",J129,0)</f>
        <v>0</v>
      </c>
      <c r="BF129" s="197">
        <f>IF(N129="snížená",J129,0)</f>
        <v>0</v>
      </c>
      <c r="BG129" s="197">
        <f>IF(N129="zákl. přenesená",J129,0)</f>
        <v>0</v>
      </c>
      <c r="BH129" s="197">
        <f>IF(N129="sníž. přenesená",J129,0)</f>
        <v>0</v>
      </c>
      <c r="BI129" s="197">
        <f>IF(N129="nulová",J129,0)</f>
        <v>0</v>
      </c>
      <c r="BJ129" s="119" t="s">
        <v>84</v>
      </c>
      <c r="BK129" s="197">
        <f>ROUND(I129*H129,2)</f>
        <v>0</v>
      </c>
      <c r="BL129" s="119" t="s">
        <v>121</v>
      </c>
      <c r="BM129" s="196" t="s">
        <v>660</v>
      </c>
    </row>
    <row r="130" spans="1:65" s="254" customFormat="1" ht="22.5">
      <c r="B130" s="255"/>
      <c r="C130" s="288"/>
      <c r="D130" s="247" t="s">
        <v>242</v>
      </c>
      <c r="E130" s="289" t="s">
        <v>1</v>
      </c>
      <c r="F130" s="290" t="s">
        <v>661</v>
      </c>
      <c r="G130" s="288"/>
      <c r="H130" s="291">
        <v>128</v>
      </c>
      <c r="J130" s="288"/>
      <c r="K130" s="288"/>
      <c r="L130" s="255"/>
      <c r="M130" s="257"/>
      <c r="N130" s="258"/>
      <c r="O130" s="258"/>
      <c r="P130" s="258"/>
      <c r="Q130" s="258"/>
      <c r="R130" s="258"/>
      <c r="S130" s="258"/>
      <c r="T130" s="259"/>
      <c r="AT130" s="256" t="s">
        <v>242</v>
      </c>
      <c r="AU130" s="256" t="s">
        <v>86</v>
      </c>
      <c r="AV130" s="254" t="s">
        <v>86</v>
      </c>
      <c r="AW130" s="254" t="s">
        <v>34</v>
      </c>
      <c r="AX130" s="254" t="s">
        <v>77</v>
      </c>
      <c r="AY130" s="256" t="s">
        <v>122</v>
      </c>
    </row>
    <row r="131" spans="1:65" s="260" customFormat="1">
      <c r="B131" s="261"/>
      <c r="C131" s="292"/>
      <c r="D131" s="247" t="s">
        <v>242</v>
      </c>
      <c r="E131" s="293" t="s">
        <v>1</v>
      </c>
      <c r="F131" s="294" t="s">
        <v>244</v>
      </c>
      <c r="G131" s="292"/>
      <c r="H131" s="295">
        <v>128</v>
      </c>
      <c r="J131" s="292"/>
      <c r="K131" s="292"/>
      <c r="L131" s="261"/>
      <c r="M131" s="263"/>
      <c r="N131" s="264"/>
      <c r="O131" s="264"/>
      <c r="P131" s="264"/>
      <c r="Q131" s="264"/>
      <c r="R131" s="264"/>
      <c r="S131" s="264"/>
      <c r="T131" s="265"/>
      <c r="AT131" s="262" t="s">
        <v>242</v>
      </c>
      <c r="AU131" s="262" t="s">
        <v>86</v>
      </c>
      <c r="AV131" s="260" t="s">
        <v>121</v>
      </c>
      <c r="AW131" s="260" t="s">
        <v>34</v>
      </c>
      <c r="AX131" s="260" t="s">
        <v>84</v>
      </c>
      <c r="AY131" s="262" t="s">
        <v>122</v>
      </c>
    </row>
    <row r="132" spans="1:65" s="130" customFormat="1" ht="16.5" customHeight="1">
      <c r="A132" s="128"/>
      <c r="B132" s="25"/>
      <c r="C132" s="242" t="s">
        <v>136</v>
      </c>
      <c r="D132" s="242" t="s">
        <v>123</v>
      </c>
      <c r="E132" s="243" t="s">
        <v>257</v>
      </c>
      <c r="F132" s="244" t="s">
        <v>258</v>
      </c>
      <c r="G132" s="245" t="s">
        <v>259</v>
      </c>
      <c r="H132" s="246">
        <v>28</v>
      </c>
      <c r="I132" s="250">
        <v>0</v>
      </c>
      <c r="J132" s="249">
        <f>ROUND(I132*H132,2)</f>
        <v>0</v>
      </c>
      <c r="K132" s="244" t="s">
        <v>127</v>
      </c>
      <c r="L132" s="25"/>
      <c r="M132" s="192" t="s">
        <v>1</v>
      </c>
      <c r="N132" s="193" t="s">
        <v>42</v>
      </c>
      <c r="O132" s="194">
        <v>0.13300000000000001</v>
      </c>
      <c r="P132" s="194">
        <f>O132*H132</f>
        <v>3.7240000000000002</v>
      </c>
      <c r="Q132" s="194">
        <v>0</v>
      </c>
      <c r="R132" s="194">
        <f>Q132*H132</f>
        <v>0</v>
      </c>
      <c r="S132" s="194">
        <v>0.20499999999999999</v>
      </c>
      <c r="T132" s="195">
        <f>S132*H132</f>
        <v>5.74</v>
      </c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  <c r="AR132" s="196" t="s">
        <v>121</v>
      </c>
      <c r="AT132" s="196" t="s">
        <v>123</v>
      </c>
      <c r="AU132" s="196" t="s">
        <v>86</v>
      </c>
      <c r="AY132" s="119" t="s">
        <v>122</v>
      </c>
      <c r="BE132" s="197">
        <f>IF(N132="základní",J132,0)</f>
        <v>0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19" t="s">
        <v>84</v>
      </c>
      <c r="BK132" s="197">
        <f>ROUND(I132*H132,2)</f>
        <v>0</v>
      </c>
      <c r="BL132" s="119" t="s">
        <v>121</v>
      </c>
      <c r="BM132" s="196" t="s">
        <v>662</v>
      </c>
    </row>
    <row r="133" spans="1:65" s="254" customFormat="1">
      <c r="B133" s="255"/>
      <c r="C133" s="288"/>
      <c r="D133" s="247" t="s">
        <v>242</v>
      </c>
      <c r="E133" s="289" t="s">
        <v>1</v>
      </c>
      <c r="F133" s="290" t="s">
        <v>663</v>
      </c>
      <c r="G133" s="288"/>
      <c r="H133" s="291">
        <v>28</v>
      </c>
      <c r="J133" s="288"/>
      <c r="K133" s="288"/>
      <c r="L133" s="255"/>
      <c r="M133" s="257"/>
      <c r="N133" s="258"/>
      <c r="O133" s="258"/>
      <c r="P133" s="258"/>
      <c r="Q133" s="258"/>
      <c r="R133" s="258"/>
      <c r="S133" s="258"/>
      <c r="T133" s="259"/>
      <c r="AT133" s="256" t="s">
        <v>242</v>
      </c>
      <c r="AU133" s="256" t="s">
        <v>86</v>
      </c>
      <c r="AV133" s="254" t="s">
        <v>86</v>
      </c>
      <c r="AW133" s="254" t="s">
        <v>34</v>
      </c>
      <c r="AX133" s="254" t="s">
        <v>77</v>
      </c>
      <c r="AY133" s="256" t="s">
        <v>122</v>
      </c>
    </row>
    <row r="134" spans="1:65" s="260" customFormat="1">
      <c r="B134" s="261"/>
      <c r="C134" s="292"/>
      <c r="D134" s="247" t="s">
        <v>242</v>
      </c>
      <c r="E134" s="293" t="s">
        <v>1</v>
      </c>
      <c r="F134" s="294" t="s">
        <v>244</v>
      </c>
      <c r="G134" s="292"/>
      <c r="H134" s="295">
        <v>28</v>
      </c>
      <c r="J134" s="292"/>
      <c r="K134" s="292"/>
      <c r="L134" s="261"/>
      <c r="M134" s="263"/>
      <c r="N134" s="264"/>
      <c r="O134" s="264"/>
      <c r="P134" s="264"/>
      <c r="Q134" s="264"/>
      <c r="R134" s="264"/>
      <c r="S134" s="264"/>
      <c r="T134" s="265"/>
      <c r="AT134" s="262" t="s">
        <v>242</v>
      </c>
      <c r="AU134" s="262" t="s">
        <v>86</v>
      </c>
      <c r="AV134" s="260" t="s">
        <v>121</v>
      </c>
      <c r="AW134" s="260" t="s">
        <v>34</v>
      </c>
      <c r="AX134" s="260" t="s">
        <v>84</v>
      </c>
      <c r="AY134" s="262" t="s">
        <v>122</v>
      </c>
    </row>
    <row r="135" spans="1:65" s="130" customFormat="1" ht="16.5" customHeight="1">
      <c r="A135" s="128"/>
      <c r="B135" s="25"/>
      <c r="C135" s="242" t="s">
        <v>121</v>
      </c>
      <c r="D135" s="242" t="s">
        <v>123</v>
      </c>
      <c r="E135" s="243" t="s">
        <v>664</v>
      </c>
      <c r="F135" s="244" t="s">
        <v>665</v>
      </c>
      <c r="G135" s="245" t="s">
        <v>259</v>
      </c>
      <c r="H135" s="246">
        <v>28</v>
      </c>
      <c r="I135" s="250">
        <v>0</v>
      </c>
      <c r="J135" s="249">
        <f>ROUND(I135*H135,2)</f>
        <v>0</v>
      </c>
      <c r="K135" s="244" t="s">
        <v>127</v>
      </c>
      <c r="L135" s="25"/>
      <c r="M135" s="192" t="s">
        <v>1</v>
      </c>
      <c r="N135" s="193" t="s">
        <v>42</v>
      </c>
      <c r="O135" s="194">
        <v>0.22700000000000001</v>
      </c>
      <c r="P135" s="194">
        <f>O135*H135</f>
        <v>6.3559999999999999</v>
      </c>
      <c r="Q135" s="194">
        <v>0</v>
      </c>
      <c r="R135" s="194">
        <f>Q135*H135</f>
        <v>0</v>
      </c>
      <c r="S135" s="194">
        <v>0.23</v>
      </c>
      <c r="T135" s="195">
        <f>S135*H135</f>
        <v>6.44</v>
      </c>
      <c r="U135" s="128"/>
      <c r="V135" s="128"/>
      <c r="W135" s="128"/>
      <c r="X135" s="128"/>
      <c r="Y135" s="128"/>
      <c r="Z135" s="128"/>
      <c r="AA135" s="128"/>
      <c r="AB135" s="128"/>
      <c r="AC135" s="128"/>
      <c r="AD135" s="128"/>
      <c r="AE135" s="128"/>
      <c r="AR135" s="196" t="s">
        <v>121</v>
      </c>
      <c r="AT135" s="196" t="s">
        <v>123</v>
      </c>
      <c r="AU135" s="196" t="s">
        <v>86</v>
      </c>
      <c r="AY135" s="119" t="s">
        <v>122</v>
      </c>
      <c r="BE135" s="197">
        <f>IF(N135="základní",J135,0)</f>
        <v>0</v>
      </c>
      <c r="BF135" s="197">
        <f>IF(N135="snížená",J135,0)</f>
        <v>0</v>
      </c>
      <c r="BG135" s="197">
        <f>IF(N135="zákl. přenesená",J135,0)</f>
        <v>0</v>
      </c>
      <c r="BH135" s="197">
        <f>IF(N135="sníž. přenesená",J135,0)</f>
        <v>0</v>
      </c>
      <c r="BI135" s="197">
        <f>IF(N135="nulová",J135,0)</f>
        <v>0</v>
      </c>
      <c r="BJ135" s="119" t="s">
        <v>84</v>
      </c>
      <c r="BK135" s="197">
        <f>ROUND(I135*H135,2)</f>
        <v>0</v>
      </c>
      <c r="BL135" s="119" t="s">
        <v>121</v>
      </c>
      <c r="BM135" s="196" t="s">
        <v>666</v>
      </c>
    </row>
    <row r="136" spans="1:65" s="254" customFormat="1" ht="22.5">
      <c r="B136" s="255"/>
      <c r="C136" s="288"/>
      <c r="D136" s="247" t="s">
        <v>242</v>
      </c>
      <c r="E136" s="289" t="s">
        <v>1</v>
      </c>
      <c r="F136" s="290" t="s">
        <v>667</v>
      </c>
      <c r="G136" s="288"/>
      <c r="H136" s="291">
        <v>28</v>
      </c>
      <c r="J136" s="288"/>
      <c r="K136" s="288"/>
      <c r="L136" s="255"/>
      <c r="M136" s="257"/>
      <c r="N136" s="258"/>
      <c r="O136" s="258"/>
      <c r="P136" s="258"/>
      <c r="Q136" s="258"/>
      <c r="R136" s="258"/>
      <c r="S136" s="258"/>
      <c r="T136" s="259"/>
      <c r="AT136" s="256" t="s">
        <v>242</v>
      </c>
      <c r="AU136" s="256" t="s">
        <v>86</v>
      </c>
      <c r="AV136" s="254" t="s">
        <v>86</v>
      </c>
      <c r="AW136" s="254" t="s">
        <v>34</v>
      </c>
      <c r="AX136" s="254" t="s">
        <v>77</v>
      </c>
      <c r="AY136" s="256" t="s">
        <v>122</v>
      </c>
    </row>
    <row r="137" spans="1:65" s="260" customFormat="1">
      <c r="B137" s="261"/>
      <c r="C137" s="292"/>
      <c r="D137" s="247" t="s">
        <v>242</v>
      </c>
      <c r="E137" s="293" t="s">
        <v>1</v>
      </c>
      <c r="F137" s="294" t="s">
        <v>244</v>
      </c>
      <c r="G137" s="292"/>
      <c r="H137" s="295">
        <v>28</v>
      </c>
      <c r="J137" s="292"/>
      <c r="K137" s="292"/>
      <c r="L137" s="261"/>
      <c r="M137" s="263"/>
      <c r="N137" s="264"/>
      <c r="O137" s="264"/>
      <c r="P137" s="264"/>
      <c r="Q137" s="264"/>
      <c r="R137" s="264"/>
      <c r="S137" s="264"/>
      <c r="T137" s="265"/>
      <c r="AT137" s="262" t="s">
        <v>242</v>
      </c>
      <c r="AU137" s="262" t="s">
        <v>86</v>
      </c>
      <c r="AV137" s="260" t="s">
        <v>121</v>
      </c>
      <c r="AW137" s="260" t="s">
        <v>34</v>
      </c>
      <c r="AX137" s="260" t="s">
        <v>84</v>
      </c>
      <c r="AY137" s="262" t="s">
        <v>122</v>
      </c>
    </row>
    <row r="138" spans="1:65" s="130" customFormat="1" ht="24.2" customHeight="1">
      <c r="A138" s="128"/>
      <c r="B138" s="25"/>
      <c r="C138" s="242" t="s">
        <v>145</v>
      </c>
      <c r="D138" s="242" t="s">
        <v>123</v>
      </c>
      <c r="E138" s="243" t="s">
        <v>315</v>
      </c>
      <c r="F138" s="244" t="s">
        <v>316</v>
      </c>
      <c r="G138" s="245" t="s">
        <v>234</v>
      </c>
      <c r="H138" s="246">
        <v>128</v>
      </c>
      <c r="I138" s="250">
        <v>0</v>
      </c>
      <c r="J138" s="249">
        <f>ROUND(I138*H138,2)</f>
        <v>0</v>
      </c>
      <c r="K138" s="244" t="s">
        <v>127</v>
      </c>
      <c r="L138" s="25"/>
      <c r="M138" s="192" t="s">
        <v>1</v>
      </c>
      <c r="N138" s="193" t="s">
        <v>42</v>
      </c>
      <c r="O138" s="194">
        <v>0.16400000000000001</v>
      </c>
      <c r="P138" s="194">
        <f>O138*H138</f>
        <v>20.992000000000001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U138" s="128"/>
      <c r="V138" s="128"/>
      <c r="W138" s="128"/>
      <c r="X138" s="128"/>
      <c r="Y138" s="128"/>
      <c r="Z138" s="128"/>
      <c r="AA138" s="128"/>
      <c r="AB138" s="128"/>
      <c r="AC138" s="128"/>
      <c r="AD138" s="128"/>
      <c r="AE138" s="128"/>
      <c r="AR138" s="196" t="s">
        <v>121</v>
      </c>
      <c r="AT138" s="196" t="s">
        <v>123</v>
      </c>
      <c r="AU138" s="196" t="s">
        <v>86</v>
      </c>
      <c r="AY138" s="119" t="s">
        <v>122</v>
      </c>
      <c r="BE138" s="197">
        <f>IF(N138="základní",J138,0)</f>
        <v>0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19" t="s">
        <v>84</v>
      </c>
      <c r="BK138" s="197">
        <f>ROUND(I138*H138,2)</f>
        <v>0</v>
      </c>
      <c r="BL138" s="119" t="s">
        <v>121</v>
      </c>
      <c r="BM138" s="196" t="s">
        <v>668</v>
      </c>
    </row>
    <row r="139" spans="1:65" s="254" customFormat="1">
      <c r="B139" s="255"/>
      <c r="C139" s="288"/>
      <c r="D139" s="247" t="s">
        <v>242</v>
      </c>
      <c r="E139" s="289" t="s">
        <v>1</v>
      </c>
      <c r="F139" s="290" t="s">
        <v>669</v>
      </c>
      <c r="G139" s="288"/>
      <c r="H139" s="291">
        <v>128</v>
      </c>
      <c r="J139" s="288"/>
      <c r="K139" s="288"/>
      <c r="L139" s="255"/>
      <c r="M139" s="257"/>
      <c r="N139" s="258"/>
      <c r="O139" s="258"/>
      <c r="P139" s="258"/>
      <c r="Q139" s="258"/>
      <c r="R139" s="258"/>
      <c r="S139" s="258"/>
      <c r="T139" s="259"/>
      <c r="AT139" s="256" t="s">
        <v>242</v>
      </c>
      <c r="AU139" s="256" t="s">
        <v>86</v>
      </c>
      <c r="AV139" s="254" t="s">
        <v>86</v>
      </c>
      <c r="AW139" s="254" t="s">
        <v>34</v>
      </c>
      <c r="AX139" s="254" t="s">
        <v>77</v>
      </c>
      <c r="AY139" s="256" t="s">
        <v>122</v>
      </c>
    </row>
    <row r="140" spans="1:65" s="260" customFormat="1">
      <c r="B140" s="261"/>
      <c r="C140" s="292"/>
      <c r="D140" s="247" t="s">
        <v>242</v>
      </c>
      <c r="E140" s="293" t="s">
        <v>1</v>
      </c>
      <c r="F140" s="294" t="s">
        <v>244</v>
      </c>
      <c r="G140" s="292"/>
      <c r="H140" s="295">
        <v>128</v>
      </c>
      <c r="J140" s="292"/>
      <c r="K140" s="292"/>
      <c r="L140" s="261"/>
      <c r="M140" s="263"/>
      <c r="N140" s="264"/>
      <c r="O140" s="264"/>
      <c r="P140" s="264"/>
      <c r="Q140" s="264"/>
      <c r="R140" s="264"/>
      <c r="S140" s="264"/>
      <c r="T140" s="265"/>
      <c r="AT140" s="262" t="s">
        <v>242</v>
      </c>
      <c r="AU140" s="262" t="s">
        <v>86</v>
      </c>
      <c r="AV140" s="260" t="s">
        <v>121</v>
      </c>
      <c r="AW140" s="260" t="s">
        <v>34</v>
      </c>
      <c r="AX140" s="260" t="s">
        <v>84</v>
      </c>
      <c r="AY140" s="262" t="s">
        <v>122</v>
      </c>
    </row>
    <row r="141" spans="1:65" s="183" customFormat="1" ht="22.9" customHeight="1">
      <c r="B141" s="184"/>
      <c r="C141" s="238"/>
      <c r="D141" s="239" t="s">
        <v>76</v>
      </c>
      <c r="E141" s="286" t="s">
        <v>145</v>
      </c>
      <c r="F141" s="286" t="s">
        <v>344</v>
      </c>
      <c r="G141" s="238"/>
      <c r="H141" s="238"/>
      <c r="J141" s="287">
        <f>BK141</f>
        <v>0</v>
      </c>
      <c r="K141" s="238"/>
      <c r="L141" s="184"/>
      <c r="M141" s="186"/>
      <c r="N141" s="187"/>
      <c r="O141" s="187"/>
      <c r="P141" s="188">
        <f>SUM(P142:P163)</f>
        <v>84.01</v>
      </c>
      <c r="Q141" s="187"/>
      <c r="R141" s="188">
        <f>SUM(R142:R163)</f>
        <v>87.335909000000001</v>
      </c>
      <c r="S141" s="187"/>
      <c r="T141" s="189">
        <f>SUM(T142:T163)</f>
        <v>0</v>
      </c>
      <c r="AR141" s="185" t="s">
        <v>84</v>
      </c>
      <c r="AT141" s="190" t="s">
        <v>76</v>
      </c>
      <c r="AU141" s="190" t="s">
        <v>84</v>
      </c>
      <c r="AY141" s="185" t="s">
        <v>122</v>
      </c>
      <c r="BK141" s="191">
        <f>SUM(BK142:BK163)</f>
        <v>0</v>
      </c>
    </row>
    <row r="142" spans="1:65" s="130" customFormat="1" ht="21.75" customHeight="1">
      <c r="A142" s="128"/>
      <c r="B142" s="25"/>
      <c r="C142" s="242" t="s">
        <v>149</v>
      </c>
      <c r="D142" s="242" t="s">
        <v>123</v>
      </c>
      <c r="E142" s="243" t="s">
        <v>351</v>
      </c>
      <c r="F142" s="244" t="s">
        <v>352</v>
      </c>
      <c r="G142" s="245" t="s">
        <v>234</v>
      </c>
      <c r="H142" s="246">
        <v>128</v>
      </c>
      <c r="I142" s="250">
        <v>0</v>
      </c>
      <c r="J142" s="249">
        <f>ROUND(I142*H142,2)</f>
        <v>0</v>
      </c>
      <c r="K142" s="244" t="s">
        <v>127</v>
      </c>
      <c r="L142" s="25"/>
      <c r="M142" s="192" t="s">
        <v>1</v>
      </c>
      <c r="N142" s="193" t="s">
        <v>42</v>
      </c>
      <c r="O142" s="194">
        <v>0.12</v>
      </c>
      <c r="P142" s="194">
        <f>O142*H142</f>
        <v>15.36</v>
      </c>
      <c r="Q142" s="194">
        <v>0.57499999999999996</v>
      </c>
      <c r="R142" s="194">
        <f>Q142*H142</f>
        <v>73.599999999999994</v>
      </c>
      <c r="S142" s="194">
        <v>0</v>
      </c>
      <c r="T142" s="195">
        <f>S142*H142</f>
        <v>0</v>
      </c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  <c r="AR142" s="196" t="s">
        <v>121</v>
      </c>
      <c r="AT142" s="196" t="s">
        <v>123</v>
      </c>
      <c r="AU142" s="196" t="s">
        <v>86</v>
      </c>
      <c r="AY142" s="119" t="s">
        <v>122</v>
      </c>
      <c r="BE142" s="197">
        <f>IF(N142="základní",J142,0)</f>
        <v>0</v>
      </c>
      <c r="BF142" s="197">
        <f>IF(N142="snížená",J142,0)</f>
        <v>0</v>
      </c>
      <c r="BG142" s="197">
        <f>IF(N142="zákl. přenesená",J142,0)</f>
        <v>0</v>
      </c>
      <c r="BH142" s="197">
        <f>IF(N142="sníž. přenesená",J142,0)</f>
        <v>0</v>
      </c>
      <c r="BI142" s="197">
        <f>IF(N142="nulová",J142,0)</f>
        <v>0</v>
      </c>
      <c r="BJ142" s="119" t="s">
        <v>84</v>
      </c>
      <c r="BK142" s="197">
        <f>ROUND(I142*H142,2)</f>
        <v>0</v>
      </c>
      <c r="BL142" s="119" t="s">
        <v>121</v>
      </c>
      <c r="BM142" s="196" t="s">
        <v>670</v>
      </c>
    </row>
    <row r="143" spans="1:65" s="254" customFormat="1">
      <c r="B143" s="255"/>
      <c r="C143" s="288"/>
      <c r="D143" s="247" t="s">
        <v>242</v>
      </c>
      <c r="E143" s="289" t="s">
        <v>1</v>
      </c>
      <c r="F143" s="290" t="s">
        <v>671</v>
      </c>
      <c r="G143" s="288"/>
      <c r="H143" s="291">
        <v>128</v>
      </c>
      <c r="J143" s="288"/>
      <c r="K143" s="288"/>
      <c r="L143" s="255"/>
      <c r="M143" s="257"/>
      <c r="N143" s="258"/>
      <c r="O143" s="258"/>
      <c r="P143" s="258"/>
      <c r="Q143" s="258"/>
      <c r="R143" s="258"/>
      <c r="S143" s="258"/>
      <c r="T143" s="259"/>
      <c r="AT143" s="256" t="s">
        <v>242</v>
      </c>
      <c r="AU143" s="256" t="s">
        <v>86</v>
      </c>
      <c r="AV143" s="254" t="s">
        <v>86</v>
      </c>
      <c r="AW143" s="254" t="s">
        <v>34</v>
      </c>
      <c r="AX143" s="254" t="s">
        <v>77</v>
      </c>
      <c r="AY143" s="256" t="s">
        <v>122</v>
      </c>
    </row>
    <row r="144" spans="1:65" s="260" customFormat="1">
      <c r="B144" s="261"/>
      <c r="C144" s="292"/>
      <c r="D144" s="247" t="s">
        <v>242</v>
      </c>
      <c r="E144" s="293" t="s">
        <v>1</v>
      </c>
      <c r="F144" s="294" t="s">
        <v>244</v>
      </c>
      <c r="G144" s="292"/>
      <c r="H144" s="295">
        <v>128</v>
      </c>
      <c r="J144" s="292"/>
      <c r="K144" s="292"/>
      <c r="L144" s="261"/>
      <c r="M144" s="263"/>
      <c r="N144" s="264"/>
      <c r="O144" s="264"/>
      <c r="P144" s="264"/>
      <c r="Q144" s="264"/>
      <c r="R144" s="264"/>
      <c r="S144" s="264"/>
      <c r="T144" s="265"/>
      <c r="AT144" s="262" t="s">
        <v>242</v>
      </c>
      <c r="AU144" s="262" t="s">
        <v>86</v>
      </c>
      <c r="AV144" s="260" t="s">
        <v>121</v>
      </c>
      <c r="AW144" s="260" t="s">
        <v>34</v>
      </c>
      <c r="AX144" s="260" t="s">
        <v>84</v>
      </c>
      <c r="AY144" s="262" t="s">
        <v>122</v>
      </c>
    </row>
    <row r="145" spans="1:65" s="130" customFormat="1" ht="33" customHeight="1">
      <c r="A145" s="128"/>
      <c r="B145" s="25"/>
      <c r="C145" s="242" t="s">
        <v>154</v>
      </c>
      <c r="D145" s="242" t="s">
        <v>123</v>
      </c>
      <c r="E145" s="243" t="s">
        <v>672</v>
      </c>
      <c r="F145" s="244" t="s">
        <v>673</v>
      </c>
      <c r="G145" s="245" t="s">
        <v>234</v>
      </c>
      <c r="H145" s="246">
        <v>128</v>
      </c>
      <c r="I145" s="250">
        <v>0</v>
      </c>
      <c r="J145" s="249">
        <f>ROUND(I145*H145,2)</f>
        <v>0</v>
      </c>
      <c r="K145" s="244" t="s">
        <v>127</v>
      </c>
      <c r="L145" s="25"/>
      <c r="M145" s="192" t="s">
        <v>1</v>
      </c>
      <c r="N145" s="193" t="s">
        <v>42</v>
      </c>
      <c r="O145" s="194">
        <v>0.53</v>
      </c>
      <c r="P145" s="194">
        <f>O145*H145</f>
        <v>67.84</v>
      </c>
      <c r="Q145" s="194">
        <v>8.9219999999999994E-2</v>
      </c>
      <c r="R145" s="194">
        <f>Q145*H145</f>
        <v>11.420159999999999</v>
      </c>
      <c r="S145" s="194">
        <v>0</v>
      </c>
      <c r="T145" s="195">
        <f>S145*H145</f>
        <v>0</v>
      </c>
      <c r="U145" s="128"/>
      <c r="V145" s="128"/>
      <c r="W145" s="128"/>
      <c r="X145" s="128"/>
      <c r="Y145" s="128"/>
      <c r="Z145" s="128"/>
      <c r="AA145" s="128"/>
      <c r="AB145" s="128"/>
      <c r="AC145" s="128"/>
      <c r="AD145" s="128"/>
      <c r="AE145" s="128"/>
      <c r="AR145" s="196" t="s">
        <v>121</v>
      </c>
      <c r="AT145" s="196" t="s">
        <v>123</v>
      </c>
      <c r="AU145" s="196" t="s">
        <v>86</v>
      </c>
      <c r="AY145" s="119" t="s">
        <v>122</v>
      </c>
      <c r="BE145" s="197">
        <f>IF(N145="základní",J145,0)</f>
        <v>0</v>
      </c>
      <c r="BF145" s="197">
        <f>IF(N145="snížená",J145,0)</f>
        <v>0</v>
      </c>
      <c r="BG145" s="197">
        <f>IF(N145="zákl. přenesená",J145,0)</f>
        <v>0</v>
      </c>
      <c r="BH145" s="197">
        <f>IF(N145="sníž. přenesená",J145,0)</f>
        <v>0</v>
      </c>
      <c r="BI145" s="197">
        <f>IF(N145="nulová",J145,0)</f>
        <v>0</v>
      </c>
      <c r="BJ145" s="119" t="s">
        <v>84</v>
      </c>
      <c r="BK145" s="197">
        <f>ROUND(I145*H145,2)</f>
        <v>0</v>
      </c>
      <c r="BL145" s="119" t="s">
        <v>121</v>
      </c>
      <c r="BM145" s="196" t="s">
        <v>674</v>
      </c>
    </row>
    <row r="146" spans="1:65" s="266" customFormat="1" ht="22.5">
      <c r="B146" s="267"/>
      <c r="C146" s="296"/>
      <c r="D146" s="247" t="s">
        <v>242</v>
      </c>
      <c r="E146" s="297" t="s">
        <v>1</v>
      </c>
      <c r="F146" s="298" t="s">
        <v>675</v>
      </c>
      <c r="G146" s="296"/>
      <c r="H146" s="297" t="s">
        <v>1</v>
      </c>
      <c r="J146" s="296"/>
      <c r="K146" s="296"/>
      <c r="L146" s="267"/>
      <c r="M146" s="269"/>
      <c r="N146" s="270"/>
      <c r="O146" s="270"/>
      <c r="P146" s="270"/>
      <c r="Q146" s="270"/>
      <c r="R146" s="270"/>
      <c r="S146" s="270"/>
      <c r="T146" s="271"/>
      <c r="AT146" s="268" t="s">
        <v>242</v>
      </c>
      <c r="AU146" s="268" t="s">
        <v>86</v>
      </c>
      <c r="AV146" s="266" t="s">
        <v>84</v>
      </c>
      <c r="AW146" s="266" t="s">
        <v>34</v>
      </c>
      <c r="AX146" s="266" t="s">
        <v>77</v>
      </c>
      <c r="AY146" s="268" t="s">
        <v>122</v>
      </c>
    </row>
    <row r="147" spans="1:65" s="254" customFormat="1">
      <c r="B147" s="255"/>
      <c r="C147" s="288"/>
      <c r="D147" s="247" t="s">
        <v>242</v>
      </c>
      <c r="E147" s="289" t="s">
        <v>1</v>
      </c>
      <c r="F147" s="290" t="s">
        <v>676</v>
      </c>
      <c r="G147" s="288"/>
      <c r="H147" s="291">
        <v>115.2</v>
      </c>
      <c r="J147" s="288"/>
      <c r="K147" s="288"/>
      <c r="L147" s="255"/>
      <c r="M147" s="257"/>
      <c r="N147" s="258"/>
      <c r="O147" s="258"/>
      <c r="P147" s="258"/>
      <c r="Q147" s="258"/>
      <c r="R147" s="258"/>
      <c r="S147" s="258"/>
      <c r="T147" s="259"/>
      <c r="AT147" s="256" t="s">
        <v>242</v>
      </c>
      <c r="AU147" s="256" t="s">
        <v>86</v>
      </c>
      <c r="AV147" s="254" t="s">
        <v>86</v>
      </c>
      <c r="AW147" s="254" t="s">
        <v>34</v>
      </c>
      <c r="AX147" s="254" t="s">
        <v>77</v>
      </c>
      <c r="AY147" s="256" t="s">
        <v>122</v>
      </c>
    </row>
    <row r="148" spans="1:65" s="254" customFormat="1" ht="22.5">
      <c r="B148" s="255"/>
      <c r="C148" s="288"/>
      <c r="D148" s="247" t="s">
        <v>242</v>
      </c>
      <c r="E148" s="289" t="s">
        <v>1</v>
      </c>
      <c r="F148" s="290" t="s">
        <v>677</v>
      </c>
      <c r="G148" s="288"/>
      <c r="H148" s="291">
        <v>3.8</v>
      </c>
      <c r="J148" s="288"/>
      <c r="K148" s="288"/>
      <c r="L148" s="255"/>
      <c r="M148" s="257"/>
      <c r="N148" s="258"/>
      <c r="O148" s="258"/>
      <c r="P148" s="258"/>
      <c r="Q148" s="258"/>
      <c r="R148" s="258"/>
      <c r="S148" s="258"/>
      <c r="T148" s="259"/>
      <c r="AT148" s="256" t="s">
        <v>242</v>
      </c>
      <c r="AU148" s="256" t="s">
        <v>86</v>
      </c>
      <c r="AV148" s="254" t="s">
        <v>86</v>
      </c>
      <c r="AW148" s="254" t="s">
        <v>34</v>
      </c>
      <c r="AX148" s="254" t="s">
        <v>77</v>
      </c>
      <c r="AY148" s="256" t="s">
        <v>122</v>
      </c>
    </row>
    <row r="149" spans="1:65" s="254" customFormat="1">
      <c r="B149" s="255"/>
      <c r="C149" s="288"/>
      <c r="D149" s="247" t="s">
        <v>242</v>
      </c>
      <c r="E149" s="289" t="s">
        <v>1</v>
      </c>
      <c r="F149" s="290" t="s">
        <v>678</v>
      </c>
      <c r="G149" s="288"/>
      <c r="H149" s="291">
        <v>4.5</v>
      </c>
      <c r="J149" s="288"/>
      <c r="K149" s="288"/>
      <c r="L149" s="255"/>
      <c r="M149" s="257"/>
      <c r="N149" s="258"/>
      <c r="O149" s="258"/>
      <c r="P149" s="258"/>
      <c r="Q149" s="258"/>
      <c r="R149" s="258"/>
      <c r="S149" s="258"/>
      <c r="T149" s="259"/>
      <c r="AT149" s="256" t="s">
        <v>242</v>
      </c>
      <c r="AU149" s="256" t="s">
        <v>86</v>
      </c>
      <c r="AV149" s="254" t="s">
        <v>86</v>
      </c>
      <c r="AW149" s="254" t="s">
        <v>34</v>
      </c>
      <c r="AX149" s="254" t="s">
        <v>77</v>
      </c>
      <c r="AY149" s="256" t="s">
        <v>122</v>
      </c>
    </row>
    <row r="150" spans="1:65" s="254" customFormat="1">
      <c r="B150" s="255"/>
      <c r="C150" s="288"/>
      <c r="D150" s="247" t="s">
        <v>242</v>
      </c>
      <c r="E150" s="289" t="s">
        <v>1</v>
      </c>
      <c r="F150" s="290" t="s">
        <v>679</v>
      </c>
      <c r="G150" s="288"/>
      <c r="H150" s="291">
        <v>4.5</v>
      </c>
      <c r="J150" s="288"/>
      <c r="K150" s="288"/>
      <c r="L150" s="255"/>
      <c r="M150" s="257"/>
      <c r="N150" s="258"/>
      <c r="O150" s="258"/>
      <c r="P150" s="258"/>
      <c r="Q150" s="258"/>
      <c r="R150" s="258"/>
      <c r="S150" s="258"/>
      <c r="T150" s="259"/>
      <c r="AT150" s="256" t="s">
        <v>242</v>
      </c>
      <c r="AU150" s="256" t="s">
        <v>86</v>
      </c>
      <c r="AV150" s="254" t="s">
        <v>86</v>
      </c>
      <c r="AW150" s="254" t="s">
        <v>34</v>
      </c>
      <c r="AX150" s="254" t="s">
        <v>77</v>
      </c>
      <c r="AY150" s="256" t="s">
        <v>122</v>
      </c>
    </row>
    <row r="151" spans="1:65" s="260" customFormat="1">
      <c r="B151" s="261"/>
      <c r="C151" s="292"/>
      <c r="D151" s="247" t="s">
        <v>242</v>
      </c>
      <c r="E151" s="293" t="s">
        <v>1</v>
      </c>
      <c r="F151" s="294" t="s">
        <v>244</v>
      </c>
      <c r="G151" s="292"/>
      <c r="H151" s="295">
        <v>128</v>
      </c>
      <c r="J151" s="292"/>
      <c r="K151" s="292"/>
      <c r="L151" s="261"/>
      <c r="M151" s="263"/>
      <c r="N151" s="264"/>
      <c r="O151" s="264"/>
      <c r="P151" s="264"/>
      <c r="Q151" s="264"/>
      <c r="R151" s="264"/>
      <c r="S151" s="264"/>
      <c r="T151" s="265"/>
      <c r="AT151" s="262" t="s">
        <v>242</v>
      </c>
      <c r="AU151" s="262" t="s">
        <v>86</v>
      </c>
      <c r="AV151" s="260" t="s">
        <v>121</v>
      </c>
      <c r="AW151" s="260" t="s">
        <v>34</v>
      </c>
      <c r="AX151" s="260" t="s">
        <v>84</v>
      </c>
      <c r="AY151" s="262" t="s">
        <v>122</v>
      </c>
    </row>
    <row r="152" spans="1:65" s="130" customFormat="1" ht="24.2" customHeight="1">
      <c r="A152" s="128"/>
      <c r="B152" s="25"/>
      <c r="C152" s="299" t="s">
        <v>159</v>
      </c>
      <c r="D152" s="299" t="s">
        <v>309</v>
      </c>
      <c r="E152" s="300" t="s">
        <v>369</v>
      </c>
      <c r="F152" s="301" t="s">
        <v>370</v>
      </c>
      <c r="G152" s="302" t="s">
        <v>234</v>
      </c>
      <c r="H152" s="303">
        <v>3.9140000000000001</v>
      </c>
      <c r="I152" s="281">
        <v>0</v>
      </c>
      <c r="J152" s="308">
        <f>ROUND(I152*H152,2)</f>
        <v>0</v>
      </c>
      <c r="K152" s="301" t="s">
        <v>127</v>
      </c>
      <c r="L152" s="272"/>
      <c r="M152" s="273" t="s">
        <v>1</v>
      </c>
      <c r="N152" s="274" t="s">
        <v>42</v>
      </c>
      <c r="O152" s="194">
        <v>0</v>
      </c>
      <c r="P152" s="194">
        <f>O152*H152</f>
        <v>0</v>
      </c>
      <c r="Q152" s="194">
        <v>0.17599999999999999</v>
      </c>
      <c r="R152" s="194">
        <f>Q152*H152</f>
        <v>0.68886400000000003</v>
      </c>
      <c r="S152" s="194">
        <v>0</v>
      </c>
      <c r="T152" s="195">
        <f>S152*H152</f>
        <v>0</v>
      </c>
      <c r="U152" s="128"/>
      <c r="V152" s="128"/>
      <c r="W152" s="128"/>
      <c r="X152" s="128"/>
      <c r="Y152" s="128"/>
      <c r="Z152" s="128"/>
      <c r="AA152" s="128"/>
      <c r="AB152" s="128"/>
      <c r="AC152" s="128"/>
      <c r="AD152" s="128"/>
      <c r="AE152" s="128"/>
      <c r="AR152" s="196" t="s">
        <v>159</v>
      </c>
      <c r="AT152" s="196" t="s">
        <v>309</v>
      </c>
      <c r="AU152" s="196" t="s">
        <v>86</v>
      </c>
      <c r="AY152" s="119" t="s">
        <v>122</v>
      </c>
      <c r="BE152" s="197">
        <f>IF(N152="základní",J152,0)</f>
        <v>0</v>
      </c>
      <c r="BF152" s="197">
        <f>IF(N152="snížená",J152,0)</f>
        <v>0</v>
      </c>
      <c r="BG152" s="197">
        <f>IF(N152="zákl. přenesená",J152,0)</f>
        <v>0</v>
      </c>
      <c r="BH152" s="197">
        <f>IF(N152="sníž. přenesená",J152,0)</f>
        <v>0</v>
      </c>
      <c r="BI152" s="197">
        <f>IF(N152="nulová",J152,0)</f>
        <v>0</v>
      </c>
      <c r="BJ152" s="119" t="s">
        <v>84</v>
      </c>
      <c r="BK152" s="197">
        <f>ROUND(I152*H152,2)</f>
        <v>0</v>
      </c>
      <c r="BL152" s="119" t="s">
        <v>121</v>
      </c>
      <c r="BM152" s="196" t="s">
        <v>680</v>
      </c>
    </row>
    <row r="153" spans="1:65" s="254" customFormat="1">
      <c r="B153" s="255"/>
      <c r="C153" s="288"/>
      <c r="D153" s="247" t="s">
        <v>242</v>
      </c>
      <c r="E153" s="289" t="s">
        <v>1</v>
      </c>
      <c r="F153" s="290" t="s">
        <v>681</v>
      </c>
      <c r="G153" s="288"/>
      <c r="H153" s="291">
        <v>3.9140000000000001</v>
      </c>
      <c r="J153" s="288"/>
      <c r="K153" s="288"/>
      <c r="L153" s="255"/>
      <c r="M153" s="257"/>
      <c r="N153" s="258"/>
      <c r="O153" s="258"/>
      <c r="P153" s="258"/>
      <c r="Q153" s="258"/>
      <c r="R153" s="258"/>
      <c r="S153" s="258"/>
      <c r="T153" s="259"/>
      <c r="AT153" s="256" t="s">
        <v>242</v>
      </c>
      <c r="AU153" s="256" t="s">
        <v>86</v>
      </c>
      <c r="AV153" s="254" t="s">
        <v>86</v>
      </c>
      <c r="AW153" s="254" t="s">
        <v>34</v>
      </c>
      <c r="AX153" s="254" t="s">
        <v>77</v>
      </c>
      <c r="AY153" s="256" t="s">
        <v>122</v>
      </c>
    </row>
    <row r="154" spans="1:65" s="260" customFormat="1">
      <c r="B154" s="261"/>
      <c r="C154" s="292"/>
      <c r="D154" s="247" t="s">
        <v>242</v>
      </c>
      <c r="E154" s="293" t="s">
        <v>1</v>
      </c>
      <c r="F154" s="294" t="s">
        <v>244</v>
      </c>
      <c r="G154" s="292"/>
      <c r="H154" s="295">
        <v>3.9140000000000001</v>
      </c>
      <c r="J154" s="292"/>
      <c r="K154" s="292"/>
      <c r="L154" s="261"/>
      <c r="M154" s="263"/>
      <c r="N154" s="264"/>
      <c r="O154" s="264"/>
      <c r="P154" s="264"/>
      <c r="Q154" s="264"/>
      <c r="R154" s="264"/>
      <c r="S154" s="264"/>
      <c r="T154" s="265"/>
      <c r="AT154" s="262" t="s">
        <v>242</v>
      </c>
      <c r="AU154" s="262" t="s">
        <v>86</v>
      </c>
      <c r="AV154" s="260" t="s">
        <v>121</v>
      </c>
      <c r="AW154" s="260" t="s">
        <v>34</v>
      </c>
      <c r="AX154" s="260" t="s">
        <v>84</v>
      </c>
      <c r="AY154" s="262" t="s">
        <v>122</v>
      </c>
    </row>
    <row r="155" spans="1:65" s="130" customFormat="1" ht="24.2" customHeight="1">
      <c r="A155" s="128"/>
      <c r="B155" s="25"/>
      <c r="C155" s="299" t="s">
        <v>164</v>
      </c>
      <c r="D155" s="299" t="s">
        <v>309</v>
      </c>
      <c r="E155" s="300" t="s">
        <v>374</v>
      </c>
      <c r="F155" s="301" t="s">
        <v>682</v>
      </c>
      <c r="G155" s="302" t="s">
        <v>234</v>
      </c>
      <c r="H155" s="303">
        <v>4.6349999999999998</v>
      </c>
      <c r="I155" s="281">
        <v>0</v>
      </c>
      <c r="J155" s="308">
        <f>ROUND(I155*H155,2)</f>
        <v>0</v>
      </c>
      <c r="K155" s="301" t="s">
        <v>127</v>
      </c>
      <c r="L155" s="272"/>
      <c r="M155" s="273" t="s">
        <v>1</v>
      </c>
      <c r="N155" s="274" t="s">
        <v>42</v>
      </c>
      <c r="O155" s="194">
        <v>0</v>
      </c>
      <c r="P155" s="194">
        <f>O155*H155</f>
        <v>0</v>
      </c>
      <c r="Q155" s="194">
        <v>0.17499999999999999</v>
      </c>
      <c r="R155" s="194">
        <f>Q155*H155</f>
        <v>0.81112499999999998</v>
      </c>
      <c r="S155" s="194">
        <v>0</v>
      </c>
      <c r="T155" s="195">
        <f>S155*H155</f>
        <v>0</v>
      </c>
      <c r="U155" s="128"/>
      <c r="V155" s="128"/>
      <c r="W155" s="128"/>
      <c r="X155" s="128"/>
      <c r="Y155" s="128"/>
      <c r="Z155" s="128"/>
      <c r="AA155" s="128"/>
      <c r="AB155" s="128"/>
      <c r="AC155" s="128"/>
      <c r="AD155" s="128"/>
      <c r="AE155" s="128"/>
      <c r="AR155" s="196" t="s">
        <v>159</v>
      </c>
      <c r="AT155" s="196" t="s">
        <v>309</v>
      </c>
      <c r="AU155" s="196" t="s">
        <v>86</v>
      </c>
      <c r="AY155" s="119" t="s">
        <v>122</v>
      </c>
      <c r="BE155" s="197">
        <f>IF(N155="základní",J155,0)</f>
        <v>0</v>
      </c>
      <c r="BF155" s="197">
        <f>IF(N155="snížená",J155,0)</f>
        <v>0</v>
      </c>
      <c r="BG155" s="197">
        <f>IF(N155="zákl. přenesená",J155,0)</f>
        <v>0</v>
      </c>
      <c r="BH155" s="197">
        <f>IF(N155="sníž. přenesená",J155,0)</f>
        <v>0</v>
      </c>
      <c r="BI155" s="197">
        <f>IF(N155="nulová",J155,0)</f>
        <v>0</v>
      </c>
      <c r="BJ155" s="119" t="s">
        <v>84</v>
      </c>
      <c r="BK155" s="197">
        <f>ROUND(I155*H155,2)</f>
        <v>0</v>
      </c>
      <c r="BL155" s="119" t="s">
        <v>121</v>
      </c>
      <c r="BM155" s="196" t="s">
        <v>683</v>
      </c>
    </row>
    <row r="156" spans="1:65" s="254" customFormat="1">
      <c r="B156" s="255"/>
      <c r="C156" s="288"/>
      <c r="D156" s="247" t="s">
        <v>242</v>
      </c>
      <c r="E156" s="289" t="s">
        <v>1</v>
      </c>
      <c r="F156" s="290" t="s">
        <v>684</v>
      </c>
      <c r="G156" s="288"/>
      <c r="H156" s="291">
        <v>4.6349999999999998</v>
      </c>
      <c r="J156" s="288"/>
      <c r="K156" s="288"/>
      <c r="L156" s="255"/>
      <c r="M156" s="257"/>
      <c r="N156" s="258"/>
      <c r="O156" s="258"/>
      <c r="P156" s="258"/>
      <c r="Q156" s="258"/>
      <c r="R156" s="258"/>
      <c r="S156" s="258"/>
      <c r="T156" s="259"/>
      <c r="AT156" s="256" t="s">
        <v>242</v>
      </c>
      <c r="AU156" s="256" t="s">
        <v>86</v>
      </c>
      <c r="AV156" s="254" t="s">
        <v>86</v>
      </c>
      <c r="AW156" s="254" t="s">
        <v>34</v>
      </c>
      <c r="AX156" s="254" t="s">
        <v>77</v>
      </c>
      <c r="AY156" s="256" t="s">
        <v>122</v>
      </c>
    </row>
    <row r="157" spans="1:65" s="260" customFormat="1">
      <c r="B157" s="261"/>
      <c r="C157" s="292"/>
      <c r="D157" s="247" t="s">
        <v>242</v>
      </c>
      <c r="E157" s="293" t="s">
        <v>1</v>
      </c>
      <c r="F157" s="294" t="s">
        <v>244</v>
      </c>
      <c r="G157" s="292"/>
      <c r="H157" s="295">
        <v>4.6349999999999998</v>
      </c>
      <c r="J157" s="292"/>
      <c r="K157" s="292"/>
      <c r="L157" s="261"/>
      <c r="M157" s="263"/>
      <c r="N157" s="264"/>
      <c r="O157" s="264"/>
      <c r="P157" s="264"/>
      <c r="Q157" s="264"/>
      <c r="R157" s="264"/>
      <c r="S157" s="264"/>
      <c r="T157" s="265"/>
      <c r="AT157" s="262" t="s">
        <v>242</v>
      </c>
      <c r="AU157" s="262" t="s">
        <v>86</v>
      </c>
      <c r="AV157" s="260" t="s">
        <v>121</v>
      </c>
      <c r="AW157" s="260" t="s">
        <v>34</v>
      </c>
      <c r="AX157" s="260" t="s">
        <v>84</v>
      </c>
      <c r="AY157" s="262" t="s">
        <v>122</v>
      </c>
    </row>
    <row r="158" spans="1:65" s="130" customFormat="1" ht="24.2" customHeight="1">
      <c r="A158" s="128"/>
      <c r="B158" s="25"/>
      <c r="C158" s="299" t="s">
        <v>168</v>
      </c>
      <c r="D158" s="299" t="s">
        <v>309</v>
      </c>
      <c r="E158" s="300" t="s">
        <v>380</v>
      </c>
      <c r="F158" s="301" t="s">
        <v>381</v>
      </c>
      <c r="G158" s="302" t="s">
        <v>234</v>
      </c>
      <c r="H158" s="303">
        <v>4.6349999999999998</v>
      </c>
      <c r="I158" s="281">
        <v>0</v>
      </c>
      <c r="J158" s="308">
        <f>ROUND(I158*H158,2)</f>
        <v>0</v>
      </c>
      <c r="K158" s="301" t="s">
        <v>127</v>
      </c>
      <c r="L158" s="272"/>
      <c r="M158" s="273" t="s">
        <v>1</v>
      </c>
      <c r="N158" s="274" t="s">
        <v>42</v>
      </c>
      <c r="O158" s="194">
        <v>0</v>
      </c>
      <c r="P158" s="194">
        <f>O158*H158</f>
        <v>0</v>
      </c>
      <c r="Q158" s="194">
        <v>0.17599999999999999</v>
      </c>
      <c r="R158" s="194">
        <f>Q158*H158</f>
        <v>0.81576000000000004</v>
      </c>
      <c r="S158" s="194">
        <v>0</v>
      </c>
      <c r="T158" s="195">
        <f>S158*H158</f>
        <v>0</v>
      </c>
      <c r="U158" s="128"/>
      <c r="V158" s="128"/>
      <c r="W158" s="128"/>
      <c r="X158" s="128"/>
      <c r="Y158" s="128"/>
      <c r="Z158" s="128"/>
      <c r="AA158" s="128"/>
      <c r="AB158" s="128"/>
      <c r="AC158" s="128"/>
      <c r="AD158" s="128"/>
      <c r="AE158" s="128"/>
      <c r="AR158" s="196" t="s">
        <v>159</v>
      </c>
      <c r="AT158" s="196" t="s">
        <v>309</v>
      </c>
      <c r="AU158" s="196" t="s">
        <v>86</v>
      </c>
      <c r="AY158" s="119" t="s">
        <v>122</v>
      </c>
      <c r="BE158" s="197">
        <f>IF(N158="základní",J158,0)</f>
        <v>0</v>
      </c>
      <c r="BF158" s="197">
        <f>IF(N158="snížená",J158,0)</f>
        <v>0</v>
      </c>
      <c r="BG158" s="197">
        <f>IF(N158="zákl. přenesená",J158,0)</f>
        <v>0</v>
      </c>
      <c r="BH158" s="197">
        <f>IF(N158="sníž. přenesená",J158,0)</f>
        <v>0</v>
      </c>
      <c r="BI158" s="197">
        <f>IF(N158="nulová",J158,0)</f>
        <v>0</v>
      </c>
      <c r="BJ158" s="119" t="s">
        <v>84</v>
      </c>
      <c r="BK158" s="197">
        <f>ROUND(I158*H158,2)</f>
        <v>0</v>
      </c>
      <c r="BL158" s="119" t="s">
        <v>121</v>
      </c>
      <c r="BM158" s="196" t="s">
        <v>685</v>
      </c>
    </row>
    <row r="159" spans="1:65" s="254" customFormat="1">
      <c r="B159" s="255"/>
      <c r="C159" s="288"/>
      <c r="D159" s="247" t="s">
        <v>242</v>
      </c>
      <c r="E159" s="289" t="s">
        <v>1</v>
      </c>
      <c r="F159" s="290" t="s">
        <v>684</v>
      </c>
      <c r="G159" s="288"/>
      <c r="H159" s="291">
        <v>4.6349999999999998</v>
      </c>
      <c r="J159" s="288"/>
      <c r="K159" s="288"/>
      <c r="L159" s="255"/>
      <c r="M159" s="257"/>
      <c r="N159" s="258"/>
      <c r="O159" s="258"/>
      <c r="P159" s="258"/>
      <c r="Q159" s="258"/>
      <c r="R159" s="258"/>
      <c r="S159" s="258"/>
      <c r="T159" s="259"/>
      <c r="AT159" s="256" t="s">
        <v>242</v>
      </c>
      <c r="AU159" s="256" t="s">
        <v>86</v>
      </c>
      <c r="AV159" s="254" t="s">
        <v>86</v>
      </c>
      <c r="AW159" s="254" t="s">
        <v>34</v>
      </c>
      <c r="AX159" s="254" t="s">
        <v>77</v>
      </c>
      <c r="AY159" s="256" t="s">
        <v>122</v>
      </c>
    </row>
    <row r="160" spans="1:65" s="260" customFormat="1">
      <c r="B160" s="261"/>
      <c r="C160" s="292"/>
      <c r="D160" s="247" t="s">
        <v>242</v>
      </c>
      <c r="E160" s="293" t="s">
        <v>1</v>
      </c>
      <c r="F160" s="294" t="s">
        <v>244</v>
      </c>
      <c r="G160" s="292"/>
      <c r="H160" s="295">
        <v>4.6349999999999998</v>
      </c>
      <c r="J160" s="292"/>
      <c r="K160" s="292"/>
      <c r="L160" s="261"/>
      <c r="M160" s="263"/>
      <c r="N160" s="264"/>
      <c r="O160" s="264"/>
      <c r="P160" s="264"/>
      <c r="Q160" s="264"/>
      <c r="R160" s="264"/>
      <c r="S160" s="264"/>
      <c r="T160" s="265"/>
      <c r="AT160" s="262" t="s">
        <v>242</v>
      </c>
      <c r="AU160" s="262" t="s">
        <v>86</v>
      </c>
      <c r="AV160" s="260" t="s">
        <v>121</v>
      </c>
      <c r="AW160" s="260" t="s">
        <v>34</v>
      </c>
      <c r="AX160" s="260" t="s">
        <v>84</v>
      </c>
      <c r="AY160" s="262" t="s">
        <v>122</v>
      </c>
    </row>
    <row r="161" spans="1:65" s="130" customFormat="1" ht="33" customHeight="1">
      <c r="A161" s="128"/>
      <c r="B161" s="25"/>
      <c r="C161" s="242" t="s">
        <v>173</v>
      </c>
      <c r="D161" s="242" t="s">
        <v>123</v>
      </c>
      <c r="E161" s="243" t="s">
        <v>385</v>
      </c>
      <c r="F161" s="244" t="s">
        <v>386</v>
      </c>
      <c r="G161" s="245" t="s">
        <v>234</v>
      </c>
      <c r="H161" s="246">
        <v>9</v>
      </c>
      <c r="I161" s="250">
        <v>0</v>
      </c>
      <c r="J161" s="249">
        <f>ROUND(I161*H161,2)</f>
        <v>0</v>
      </c>
      <c r="K161" s="244" t="s">
        <v>127</v>
      </c>
      <c r="L161" s="25"/>
      <c r="M161" s="192" t="s">
        <v>1</v>
      </c>
      <c r="N161" s="193" t="s">
        <v>42</v>
      </c>
      <c r="O161" s="194">
        <v>0.09</v>
      </c>
      <c r="P161" s="194">
        <f>O161*H161</f>
        <v>0.81</v>
      </c>
      <c r="Q161" s="194">
        <v>0</v>
      </c>
      <c r="R161" s="194">
        <f>Q161*H161</f>
        <v>0</v>
      </c>
      <c r="S161" s="194">
        <v>0</v>
      </c>
      <c r="T161" s="195">
        <f>S161*H161</f>
        <v>0</v>
      </c>
      <c r="U161" s="128"/>
      <c r="V161" s="128"/>
      <c r="W161" s="128"/>
      <c r="X161" s="128"/>
      <c r="Y161" s="128"/>
      <c r="Z161" s="128"/>
      <c r="AA161" s="128"/>
      <c r="AB161" s="128"/>
      <c r="AC161" s="128"/>
      <c r="AD161" s="128"/>
      <c r="AE161" s="128"/>
      <c r="AR161" s="196" t="s">
        <v>121</v>
      </c>
      <c r="AT161" s="196" t="s">
        <v>123</v>
      </c>
      <c r="AU161" s="196" t="s">
        <v>86</v>
      </c>
      <c r="AY161" s="119" t="s">
        <v>122</v>
      </c>
      <c r="BE161" s="197">
        <f>IF(N161="základní",J161,0)</f>
        <v>0</v>
      </c>
      <c r="BF161" s="197">
        <f>IF(N161="snížená",J161,0)</f>
        <v>0</v>
      </c>
      <c r="BG161" s="197">
        <f>IF(N161="zákl. přenesená",J161,0)</f>
        <v>0</v>
      </c>
      <c r="BH161" s="197">
        <f>IF(N161="sníž. přenesená",J161,0)</f>
        <v>0</v>
      </c>
      <c r="BI161" s="197">
        <f>IF(N161="nulová",J161,0)</f>
        <v>0</v>
      </c>
      <c r="BJ161" s="119" t="s">
        <v>84</v>
      </c>
      <c r="BK161" s="197">
        <f>ROUND(I161*H161,2)</f>
        <v>0</v>
      </c>
      <c r="BL161" s="119" t="s">
        <v>121</v>
      </c>
      <c r="BM161" s="196" t="s">
        <v>686</v>
      </c>
    </row>
    <row r="162" spans="1:65" s="254" customFormat="1">
      <c r="B162" s="255"/>
      <c r="C162" s="288"/>
      <c r="D162" s="247" t="s">
        <v>242</v>
      </c>
      <c r="E162" s="289" t="s">
        <v>1</v>
      </c>
      <c r="F162" s="290" t="s">
        <v>687</v>
      </c>
      <c r="G162" s="288"/>
      <c r="H162" s="291">
        <v>9</v>
      </c>
      <c r="J162" s="288"/>
      <c r="K162" s="288"/>
      <c r="L162" s="255"/>
      <c r="M162" s="257"/>
      <c r="N162" s="258"/>
      <c r="O162" s="258"/>
      <c r="P162" s="258"/>
      <c r="Q162" s="258"/>
      <c r="R162" s="258"/>
      <c r="S162" s="258"/>
      <c r="T162" s="259"/>
      <c r="AT162" s="256" t="s">
        <v>242</v>
      </c>
      <c r="AU162" s="256" t="s">
        <v>86</v>
      </c>
      <c r="AV162" s="254" t="s">
        <v>86</v>
      </c>
      <c r="AW162" s="254" t="s">
        <v>34</v>
      </c>
      <c r="AX162" s="254" t="s">
        <v>77</v>
      </c>
      <c r="AY162" s="256" t="s">
        <v>122</v>
      </c>
    </row>
    <row r="163" spans="1:65" s="260" customFormat="1">
      <c r="B163" s="261"/>
      <c r="C163" s="292"/>
      <c r="D163" s="247" t="s">
        <v>242</v>
      </c>
      <c r="E163" s="293" t="s">
        <v>1</v>
      </c>
      <c r="F163" s="294" t="s">
        <v>244</v>
      </c>
      <c r="G163" s="292"/>
      <c r="H163" s="295">
        <v>9</v>
      </c>
      <c r="J163" s="292"/>
      <c r="K163" s="292"/>
      <c r="L163" s="261"/>
      <c r="M163" s="263"/>
      <c r="N163" s="264"/>
      <c r="O163" s="264"/>
      <c r="P163" s="264"/>
      <c r="Q163" s="264"/>
      <c r="R163" s="264"/>
      <c r="S163" s="264"/>
      <c r="T163" s="265"/>
      <c r="AT163" s="262" t="s">
        <v>242</v>
      </c>
      <c r="AU163" s="262" t="s">
        <v>86</v>
      </c>
      <c r="AV163" s="260" t="s">
        <v>121</v>
      </c>
      <c r="AW163" s="260" t="s">
        <v>34</v>
      </c>
      <c r="AX163" s="260" t="s">
        <v>84</v>
      </c>
      <c r="AY163" s="262" t="s">
        <v>122</v>
      </c>
    </row>
    <row r="164" spans="1:65" s="183" customFormat="1" ht="22.9" customHeight="1">
      <c r="B164" s="184"/>
      <c r="C164" s="238"/>
      <c r="D164" s="239" t="s">
        <v>76</v>
      </c>
      <c r="E164" s="286" t="s">
        <v>159</v>
      </c>
      <c r="F164" s="286" t="s">
        <v>389</v>
      </c>
      <c r="G164" s="238"/>
      <c r="H164" s="238"/>
      <c r="J164" s="287">
        <f>BK164</f>
        <v>0</v>
      </c>
      <c r="K164" s="238"/>
      <c r="L164" s="184"/>
      <c r="M164" s="186"/>
      <c r="N164" s="187"/>
      <c r="O164" s="187"/>
      <c r="P164" s="188">
        <f>SUM(P165:P172)</f>
        <v>7.25</v>
      </c>
      <c r="Q164" s="187"/>
      <c r="R164" s="188">
        <f>SUM(R165:R172)</f>
        <v>1.0665199999999999</v>
      </c>
      <c r="S164" s="187"/>
      <c r="T164" s="189">
        <f>SUM(T165:T172)</f>
        <v>0.6</v>
      </c>
      <c r="AR164" s="185" t="s">
        <v>84</v>
      </c>
      <c r="AT164" s="190" t="s">
        <v>76</v>
      </c>
      <c r="AU164" s="190" t="s">
        <v>84</v>
      </c>
      <c r="AY164" s="185" t="s">
        <v>122</v>
      </c>
      <c r="BK164" s="191">
        <f>SUM(BK165:BK172)</f>
        <v>0</v>
      </c>
    </row>
    <row r="165" spans="1:65" s="130" customFormat="1" ht="37.9" customHeight="1">
      <c r="A165" s="128"/>
      <c r="B165" s="25"/>
      <c r="C165" s="242" t="s">
        <v>8</v>
      </c>
      <c r="D165" s="242" t="s">
        <v>123</v>
      </c>
      <c r="E165" s="243" t="s">
        <v>688</v>
      </c>
      <c r="F165" s="244" t="s">
        <v>689</v>
      </c>
      <c r="G165" s="245" t="s">
        <v>399</v>
      </c>
      <c r="H165" s="246">
        <v>1</v>
      </c>
      <c r="I165" s="250">
        <v>0</v>
      </c>
      <c r="J165" s="249">
        <f>ROUND(I165*H165,2)</f>
        <v>0</v>
      </c>
      <c r="K165" s="244" t="s">
        <v>203</v>
      </c>
      <c r="L165" s="25"/>
      <c r="M165" s="192" t="s">
        <v>1</v>
      </c>
      <c r="N165" s="193" t="s">
        <v>42</v>
      </c>
      <c r="O165" s="194">
        <v>3.625</v>
      </c>
      <c r="P165" s="194">
        <f>O165*H165</f>
        <v>3.625</v>
      </c>
      <c r="Q165" s="194">
        <v>0.53325999999999996</v>
      </c>
      <c r="R165" s="194">
        <f>Q165*H165</f>
        <v>0.53325999999999996</v>
      </c>
      <c r="S165" s="194">
        <v>0.3</v>
      </c>
      <c r="T165" s="195">
        <f>S165*H165</f>
        <v>0.3</v>
      </c>
      <c r="U165" s="128"/>
      <c r="V165" s="128"/>
      <c r="W165" s="128"/>
      <c r="X165" s="128"/>
      <c r="Y165" s="128"/>
      <c r="Z165" s="128"/>
      <c r="AA165" s="128"/>
      <c r="AB165" s="128"/>
      <c r="AC165" s="128"/>
      <c r="AD165" s="128"/>
      <c r="AE165" s="128"/>
      <c r="AR165" s="196" t="s">
        <v>121</v>
      </c>
      <c r="AT165" s="196" t="s">
        <v>123</v>
      </c>
      <c r="AU165" s="196" t="s">
        <v>86</v>
      </c>
      <c r="AY165" s="119" t="s">
        <v>122</v>
      </c>
      <c r="BE165" s="197">
        <f>IF(N165="základní",J165,0)</f>
        <v>0</v>
      </c>
      <c r="BF165" s="197">
        <f>IF(N165="snížená",J165,0)</f>
        <v>0</v>
      </c>
      <c r="BG165" s="197">
        <f>IF(N165="zákl. přenesená",J165,0)</f>
        <v>0</v>
      </c>
      <c r="BH165" s="197">
        <f>IF(N165="sníž. přenesená",J165,0)</f>
        <v>0</v>
      </c>
      <c r="BI165" s="197">
        <f>IF(N165="nulová",J165,0)</f>
        <v>0</v>
      </c>
      <c r="BJ165" s="119" t="s">
        <v>84</v>
      </c>
      <c r="BK165" s="197">
        <f>ROUND(I165*H165,2)</f>
        <v>0</v>
      </c>
      <c r="BL165" s="119" t="s">
        <v>121</v>
      </c>
      <c r="BM165" s="196" t="s">
        <v>690</v>
      </c>
    </row>
    <row r="166" spans="1:65" s="266" customFormat="1">
      <c r="B166" s="267"/>
      <c r="C166" s="296"/>
      <c r="D166" s="247" t="s">
        <v>242</v>
      </c>
      <c r="E166" s="297" t="s">
        <v>1</v>
      </c>
      <c r="F166" s="298" t="s">
        <v>691</v>
      </c>
      <c r="G166" s="296"/>
      <c r="H166" s="297" t="s">
        <v>1</v>
      </c>
      <c r="J166" s="296"/>
      <c r="K166" s="296"/>
      <c r="L166" s="267"/>
      <c r="M166" s="269"/>
      <c r="N166" s="270"/>
      <c r="O166" s="270"/>
      <c r="P166" s="270"/>
      <c r="Q166" s="270"/>
      <c r="R166" s="270"/>
      <c r="S166" s="270"/>
      <c r="T166" s="271"/>
      <c r="AT166" s="268" t="s">
        <v>242</v>
      </c>
      <c r="AU166" s="268" t="s">
        <v>86</v>
      </c>
      <c r="AV166" s="266" t="s">
        <v>84</v>
      </c>
      <c r="AW166" s="266" t="s">
        <v>34</v>
      </c>
      <c r="AX166" s="266" t="s">
        <v>77</v>
      </c>
      <c r="AY166" s="268" t="s">
        <v>122</v>
      </c>
    </row>
    <row r="167" spans="1:65" s="254" customFormat="1" ht="22.5">
      <c r="B167" s="255"/>
      <c r="C167" s="288"/>
      <c r="D167" s="247" t="s">
        <v>242</v>
      </c>
      <c r="E167" s="289" t="s">
        <v>1</v>
      </c>
      <c r="F167" s="290" t="s">
        <v>692</v>
      </c>
      <c r="G167" s="288"/>
      <c r="H167" s="291">
        <v>1</v>
      </c>
      <c r="J167" s="288"/>
      <c r="K167" s="288"/>
      <c r="L167" s="255"/>
      <c r="M167" s="257"/>
      <c r="N167" s="258"/>
      <c r="O167" s="258"/>
      <c r="P167" s="258"/>
      <c r="Q167" s="258"/>
      <c r="R167" s="258"/>
      <c r="S167" s="258"/>
      <c r="T167" s="259"/>
      <c r="AT167" s="256" t="s">
        <v>242</v>
      </c>
      <c r="AU167" s="256" t="s">
        <v>86</v>
      </c>
      <c r="AV167" s="254" t="s">
        <v>86</v>
      </c>
      <c r="AW167" s="254" t="s">
        <v>34</v>
      </c>
      <c r="AX167" s="254" t="s">
        <v>77</v>
      </c>
      <c r="AY167" s="256" t="s">
        <v>122</v>
      </c>
    </row>
    <row r="168" spans="1:65" s="260" customFormat="1">
      <c r="B168" s="261"/>
      <c r="C168" s="292"/>
      <c r="D168" s="247" t="s">
        <v>242</v>
      </c>
      <c r="E168" s="293" t="s">
        <v>1</v>
      </c>
      <c r="F168" s="294" t="s">
        <v>244</v>
      </c>
      <c r="G168" s="292"/>
      <c r="H168" s="295">
        <v>1</v>
      </c>
      <c r="J168" s="292"/>
      <c r="K168" s="292"/>
      <c r="L168" s="261"/>
      <c r="M168" s="263"/>
      <c r="N168" s="264"/>
      <c r="O168" s="264"/>
      <c r="P168" s="264"/>
      <c r="Q168" s="264"/>
      <c r="R168" s="264"/>
      <c r="S168" s="264"/>
      <c r="T168" s="265"/>
      <c r="AT168" s="262" t="s">
        <v>242</v>
      </c>
      <c r="AU168" s="262" t="s">
        <v>86</v>
      </c>
      <c r="AV168" s="260" t="s">
        <v>121</v>
      </c>
      <c r="AW168" s="260" t="s">
        <v>34</v>
      </c>
      <c r="AX168" s="260" t="s">
        <v>84</v>
      </c>
      <c r="AY168" s="262" t="s">
        <v>122</v>
      </c>
    </row>
    <row r="169" spans="1:65" s="130" customFormat="1" ht="33" customHeight="1">
      <c r="A169" s="128"/>
      <c r="B169" s="25"/>
      <c r="C169" s="242" t="s">
        <v>182</v>
      </c>
      <c r="D169" s="242" t="s">
        <v>123</v>
      </c>
      <c r="E169" s="243" t="s">
        <v>693</v>
      </c>
      <c r="F169" s="244" t="s">
        <v>694</v>
      </c>
      <c r="G169" s="245" t="s">
        <v>399</v>
      </c>
      <c r="H169" s="246">
        <v>1</v>
      </c>
      <c r="I169" s="250">
        <v>0</v>
      </c>
      <c r="J169" s="249">
        <f>ROUND(I169*H169,2)</f>
        <v>0</v>
      </c>
      <c r="K169" s="244" t="s">
        <v>203</v>
      </c>
      <c r="L169" s="25"/>
      <c r="M169" s="192" t="s">
        <v>1</v>
      </c>
      <c r="N169" s="193" t="s">
        <v>42</v>
      </c>
      <c r="O169" s="194">
        <v>3.625</v>
      </c>
      <c r="P169" s="194">
        <f>O169*H169</f>
        <v>3.625</v>
      </c>
      <c r="Q169" s="194">
        <v>0.53325999999999996</v>
      </c>
      <c r="R169" s="194">
        <f>Q169*H169</f>
        <v>0.53325999999999996</v>
      </c>
      <c r="S169" s="194">
        <v>0.3</v>
      </c>
      <c r="T169" s="195">
        <f>S169*H169</f>
        <v>0.3</v>
      </c>
      <c r="U169" s="128"/>
      <c r="V169" s="128"/>
      <c r="W169" s="128"/>
      <c r="X169" s="128"/>
      <c r="Y169" s="128"/>
      <c r="Z169" s="128"/>
      <c r="AA169" s="128"/>
      <c r="AB169" s="128"/>
      <c r="AC169" s="128"/>
      <c r="AD169" s="128"/>
      <c r="AE169" s="128"/>
      <c r="AR169" s="196" t="s">
        <v>121</v>
      </c>
      <c r="AT169" s="196" t="s">
        <v>123</v>
      </c>
      <c r="AU169" s="196" t="s">
        <v>86</v>
      </c>
      <c r="AY169" s="119" t="s">
        <v>122</v>
      </c>
      <c r="BE169" s="197">
        <f>IF(N169="základní",J169,0)</f>
        <v>0</v>
      </c>
      <c r="BF169" s="197">
        <f>IF(N169="snížená",J169,0)</f>
        <v>0</v>
      </c>
      <c r="BG169" s="197">
        <f>IF(N169="zákl. přenesená",J169,0)</f>
        <v>0</v>
      </c>
      <c r="BH169" s="197">
        <f>IF(N169="sníž. přenesená",J169,0)</f>
        <v>0</v>
      </c>
      <c r="BI169" s="197">
        <f>IF(N169="nulová",J169,0)</f>
        <v>0</v>
      </c>
      <c r="BJ169" s="119" t="s">
        <v>84</v>
      </c>
      <c r="BK169" s="197">
        <f>ROUND(I169*H169,2)</f>
        <v>0</v>
      </c>
      <c r="BL169" s="119" t="s">
        <v>121</v>
      </c>
      <c r="BM169" s="196" t="s">
        <v>695</v>
      </c>
    </row>
    <row r="170" spans="1:65" s="266" customFormat="1" ht="22.5">
      <c r="B170" s="267"/>
      <c r="C170" s="296"/>
      <c r="D170" s="247" t="s">
        <v>242</v>
      </c>
      <c r="E170" s="297" t="s">
        <v>1</v>
      </c>
      <c r="F170" s="298" t="s">
        <v>696</v>
      </c>
      <c r="G170" s="296"/>
      <c r="H170" s="297" t="s">
        <v>1</v>
      </c>
      <c r="J170" s="296"/>
      <c r="K170" s="296"/>
      <c r="L170" s="267"/>
      <c r="M170" s="269"/>
      <c r="N170" s="270"/>
      <c r="O170" s="270"/>
      <c r="P170" s="270"/>
      <c r="Q170" s="270"/>
      <c r="R170" s="270"/>
      <c r="S170" s="270"/>
      <c r="T170" s="271"/>
      <c r="AT170" s="268" t="s">
        <v>242</v>
      </c>
      <c r="AU170" s="268" t="s">
        <v>86</v>
      </c>
      <c r="AV170" s="266" t="s">
        <v>84</v>
      </c>
      <c r="AW170" s="266" t="s">
        <v>34</v>
      </c>
      <c r="AX170" s="266" t="s">
        <v>77</v>
      </c>
      <c r="AY170" s="268" t="s">
        <v>122</v>
      </c>
    </row>
    <row r="171" spans="1:65" s="254" customFormat="1" ht="33.75">
      <c r="B171" s="255"/>
      <c r="C171" s="288"/>
      <c r="D171" s="247" t="s">
        <v>242</v>
      </c>
      <c r="E171" s="289" t="s">
        <v>1</v>
      </c>
      <c r="F171" s="290" t="s">
        <v>697</v>
      </c>
      <c r="G171" s="288"/>
      <c r="H171" s="291">
        <v>1</v>
      </c>
      <c r="J171" s="288"/>
      <c r="K171" s="288"/>
      <c r="L171" s="255"/>
      <c r="M171" s="257"/>
      <c r="N171" s="258"/>
      <c r="O171" s="258"/>
      <c r="P171" s="258"/>
      <c r="Q171" s="258"/>
      <c r="R171" s="258"/>
      <c r="S171" s="258"/>
      <c r="T171" s="259"/>
      <c r="AT171" s="256" t="s">
        <v>242</v>
      </c>
      <c r="AU171" s="256" t="s">
        <v>86</v>
      </c>
      <c r="AV171" s="254" t="s">
        <v>86</v>
      </c>
      <c r="AW171" s="254" t="s">
        <v>34</v>
      </c>
      <c r="AX171" s="254" t="s">
        <v>77</v>
      </c>
      <c r="AY171" s="256" t="s">
        <v>122</v>
      </c>
    </row>
    <row r="172" spans="1:65" s="260" customFormat="1">
      <c r="B172" s="261"/>
      <c r="C172" s="292"/>
      <c r="D172" s="247" t="s">
        <v>242</v>
      </c>
      <c r="E172" s="293" t="s">
        <v>1</v>
      </c>
      <c r="F172" s="294" t="s">
        <v>244</v>
      </c>
      <c r="G172" s="292"/>
      <c r="H172" s="295">
        <v>1</v>
      </c>
      <c r="J172" s="292"/>
      <c r="K172" s="292"/>
      <c r="L172" s="261"/>
      <c r="M172" s="263"/>
      <c r="N172" s="264"/>
      <c r="O172" s="264"/>
      <c r="P172" s="264"/>
      <c r="Q172" s="264"/>
      <c r="R172" s="264"/>
      <c r="S172" s="264"/>
      <c r="T172" s="265"/>
      <c r="AT172" s="262" t="s">
        <v>242</v>
      </c>
      <c r="AU172" s="262" t="s">
        <v>86</v>
      </c>
      <c r="AV172" s="260" t="s">
        <v>121</v>
      </c>
      <c r="AW172" s="260" t="s">
        <v>34</v>
      </c>
      <c r="AX172" s="260" t="s">
        <v>84</v>
      </c>
      <c r="AY172" s="262" t="s">
        <v>122</v>
      </c>
    </row>
    <row r="173" spans="1:65" s="183" customFormat="1" ht="22.9" customHeight="1">
      <c r="B173" s="184"/>
      <c r="C173" s="238"/>
      <c r="D173" s="239" t="s">
        <v>76</v>
      </c>
      <c r="E173" s="286" t="s">
        <v>164</v>
      </c>
      <c r="F173" s="286" t="s">
        <v>405</v>
      </c>
      <c r="G173" s="238"/>
      <c r="H173" s="238"/>
      <c r="J173" s="287">
        <f>BK173</f>
        <v>0</v>
      </c>
      <c r="K173" s="238"/>
      <c r="L173" s="184"/>
      <c r="M173" s="186"/>
      <c r="N173" s="187"/>
      <c r="O173" s="187"/>
      <c r="P173" s="188">
        <f>SUM(P174:P246)</f>
        <v>58.500599999999999</v>
      </c>
      <c r="Q173" s="187"/>
      <c r="R173" s="188">
        <f>SUM(R174:R246)</f>
        <v>10.5310934</v>
      </c>
      <c r="S173" s="187"/>
      <c r="T173" s="189">
        <f>SUM(T174:T246)</f>
        <v>0.16900000000000001</v>
      </c>
      <c r="AR173" s="185" t="s">
        <v>84</v>
      </c>
      <c r="AT173" s="190" t="s">
        <v>76</v>
      </c>
      <c r="AU173" s="190" t="s">
        <v>84</v>
      </c>
      <c r="AY173" s="185" t="s">
        <v>122</v>
      </c>
      <c r="BK173" s="191">
        <f>SUM(BK174:BK246)</f>
        <v>0</v>
      </c>
    </row>
    <row r="174" spans="1:65" s="130" customFormat="1" ht="24.2" customHeight="1">
      <c r="A174" s="128"/>
      <c r="B174" s="25"/>
      <c r="C174" s="242" t="s">
        <v>186</v>
      </c>
      <c r="D174" s="242" t="s">
        <v>123</v>
      </c>
      <c r="E174" s="243" t="s">
        <v>417</v>
      </c>
      <c r="F174" s="244" t="s">
        <v>418</v>
      </c>
      <c r="G174" s="245" t="s">
        <v>399</v>
      </c>
      <c r="H174" s="246">
        <v>2</v>
      </c>
      <c r="I174" s="250">
        <v>0</v>
      </c>
      <c r="J174" s="249">
        <f>ROUND(I174*H174,2)</f>
        <v>0</v>
      </c>
      <c r="K174" s="244" t="s">
        <v>127</v>
      </c>
      <c r="L174" s="25"/>
      <c r="M174" s="192" t="s">
        <v>1</v>
      </c>
      <c r="N174" s="193" t="s">
        <v>42</v>
      </c>
      <c r="O174" s="194">
        <v>0.16600000000000001</v>
      </c>
      <c r="P174" s="194">
        <f>O174*H174</f>
        <v>0.33200000000000002</v>
      </c>
      <c r="Q174" s="194">
        <v>1.0000000000000001E-5</v>
      </c>
      <c r="R174" s="194">
        <f>Q174*H174</f>
        <v>2.0000000000000002E-5</v>
      </c>
      <c r="S174" s="194">
        <v>0</v>
      </c>
      <c r="T174" s="195">
        <f>S174*H174</f>
        <v>0</v>
      </c>
      <c r="U174" s="128"/>
      <c r="V174" s="128"/>
      <c r="W174" s="128"/>
      <c r="X174" s="128"/>
      <c r="Y174" s="128"/>
      <c r="Z174" s="128"/>
      <c r="AA174" s="128"/>
      <c r="AB174" s="128"/>
      <c r="AC174" s="128"/>
      <c r="AD174" s="128"/>
      <c r="AE174" s="128"/>
      <c r="AR174" s="196" t="s">
        <v>121</v>
      </c>
      <c r="AT174" s="196" t="s">
        <v>123</v>
      </c>
      <c r="AU174" s="196" t="s">
        <v>86</v>
      </c>
      <c r="AY174" s="119" t="s">
        <v>122</v>
      </c>
      <c r="BE174" s="197">
        <f>IF(N174="základní",J174,0)</f>
        <v>0</v>
      </c>
      <c r="BF174" s="197">
        <f>IF(N174="snížená",J174,0)</f>
        <v>0</v>
      </c>
      <c r="BG174" s="197">
        <f>IF(N174="zákl. přenesená",J174,0)</f>
        <v>0</v>
      </c>
      <c r="BH174" s="197">
        <f>IF(N174="sníž. přenesená",J174,0)</f>
        <v>0</v>
      </c>
      <c r="BI174" s="197">
        <f>IF(N174="nulová",J174,0)</f>
        <v>0</v>
      </c>
      <c r="BJ174" s="119" t="s">
        <v>84</v>
      </c>
      <c r="BK174" s="197">
        <f>ROUND(I174*H174,2)</f>
        <v>0</v>
      </c>
      <c r="BL174" s="119" t="s">
        <v>121</v>
      </c>
      <c r="BM174" s="196" t="s">
        <v>698</v>
      </c>
    </row>
    <row r="175" spans="1:65" s="254" customFormat="1" ht="22.5">
      <c r="B175" s="255"/>
      <c r="C175" s="288"/>
      <c r="D175" s="247" t="s">
        <v>242</v>
      </c>
      <c r="E175" s="289" t="s">
        <v>1</v>
      </c>
      <c r="F175" s="290" t="s">
        <v>420</v>
      </c>
      <c r="G175" s="288"/>
      <c r="H175" s="291">
        <v>1</v>
      </c>
      <c r="J175" s="288"/>
      <c r="K175" s="288"/>
      <c r="L175" s="255"/>
      <c r="M175" s="257"/>
      <c r="N175" s="258"/>
      <c r="O175" s="258"/>
      <c r="P175" s="258"/>
      <c r="Q175" s="258"/>
      <c r="R175" s="258"/>
      <c r="S175" s="258"/>
      <c r="T175" s="259"/>
      <c r="AT175" s="256" t="s">
        <v>242</v>
      </c>
      <c r="AU175" s="256" t="s">
        <v>86</v>
      </c>
      <c r="AV175" s="254" t="s">
        <v>86</v>
      </c>
      <c r="AW175" s="254" t="s">
        <v>34</v>
      </c>
      <c r="AX175" s="254" t="s">
        <v>77</v>
      </c>
      <c r="AY175" s="256" t="s">
        <v>122</v>
      </c>
    </row>
    <row r="176" spans="1:65" s="254" customFormat="1" ht="22.5">
      <c r="B176" s="255"/>
      <c r="C176" s="288"/>
      <c r="D176" s="247" t="s">
        <v>242</v>
      </c>
      <c r="E176" s="289" t="s">
        <v>1</v>
      </c>
      <c r="F176" s="290" t="s">
        <v>421</v>
      </c>
      <c r="G176" s="288"/>
      <c r="H176" s="291">
        <v>1</v>
      </c>
      <c r="J176" s="288"/>
      <c r="K176" s="288"/>
      <c r="L176" s="255"/>
      <c r="M176" s="257"/>
      <c r="N176" s="258"/>
      <c r="O176" s="258"/>
      <c r="P176" s="258"/>
      <c r="Q176" s="258"/>
      <c r="R176" s="258"/>
      <c r="S176" s="258"/>
      <c r="T176" s="259"/>
      <c r="AT176" s="256" t="s">
        <v>242</v>
      </c>
      <c r="AU176" s="256" t="s">
        <v>86</v>
      </c>
      <c r="AV176" s="254" t="s">
        <v>86</v>
      </c>
      <c r="AW176" s="254" t="s">
        <v>34</v>
      </c>
      <c r="AX176" s="254" t="s">
        <v>77</v>
      </c>
      <c r="AY176" s="256" t="s">
        <v>122</v>
      </c>
    </row>
    <row r="177" spans="1:65" s="260" customFormat="1">
      <c r="B177" s="261"/>
      <c r="C177" s="292"/>
      <c r="D177" s="247" t="s">
        <v>242</v>
      </c>
      <c r="E177" s="293" t="s">
        <v>1</v>
      </c>
      <c r="F177" s="294" t="s">
        <v>244</v>
      </c>
      <c r="G177" s="292"/>
      <c r="H177" s="295">
        <v>2</v>
      </c>
      <c r="J177" s="292"/>
      <c r="K177" s="292"/>
      <c r="L177" s="261"/>
      <c r="M177" s="263"/>
      <c r="N177" s="264"/>
      <c r="O177" s="264"/>
      <c r="P177" s="264"/>
      <c r="Q177" s="264"/>
      <c r="R177" s="264"/>
      <c r="S177" s="264"/>
      <c r="T177" s="265"/>
      <c r="AT177" s="262" t="s">
        <v>242</v>
      </c>
      <c r="AU177" s="262" t="s">
        <v>86</v>
      </c>
      <c r="AV177" s="260" t="s">
        <v>121</v>
      </c>
      <c r="AW177" s="260" t="s">
        <v>34</v>
      </c>
      <c r="AX177" s="260" t="s">
        <v>84</v>
      </c>
      <c r="AY177" s="262" t="s">
        <v>122</v>
      </c>
    </row>
    <row r="178" spans="1:65" s="130" customFormat="1" ht="24.2" customHeight="1">
      <c r="A178" s="128"/>
      <c r="B178" s="25"/>
      <c r="C178" s="299" t="s">
        <v>190</v>
      </c>
      <c r="D178" s="299" t="s">
        <v>309</v>
      </c>
      <c r="E178" s="300" t="s">
        <v>423</v>
      </c>
      <c r="F178" s="301" t="s">
        <v>424</v>
      </c>
      <c r="G178" s="302" t="s">
        <v>399</v>
      </c>
      <c r="H178" s="303">
        <v>1</v>
      </c>
      <c r="I178" s="281">
        <v>0</v>
      </c>
      <c r="J178" s="308">
        <f>ROUND(I178*H178,2)</f>
        <v>0</v>
      </c>
      <c r="K178" s="301" t="s">
        <v>127</v>
      </c>
      <c r="L178" s="272"/>
      <c r="M178" s="273" t="s">
        <v>1</v>
      </c>
      <c r="N178" s="274" t="s">
        <v>42</v>
      </c>
      <c r="O178" s="194">
        <v>0</v>
      </c>
      <c r="P178" s="194">
        <f>O178*H178</f>
        <v>0</v>
      </c>
      <c r="Q178" s="194">
        <v>4.0000000000000001E-3</v>
      </c>
      <c r="R178" s="194">
        <f>Q178*H178</f>
        <v>4.0000000000000001E-3</v>
      </c>
      <c r="S178" s="194">
        <v>0</v>
      </c>
      <c r="T178" s="195">
        <f>S178*H178</f>
        <v>0</v>
      </c>
      <c r="U178" s="128"/>
      <c r="V178" s="128"/>
      <c r="W178" s="128"/>
      <c r="X178" s="128"/>
      <c r="Y178" s="128"/>
      <c r="Z178" s="128"/>
      <c r="AA178" s="128"/>
      <c r="AB178" s="128"/>
      <c r="AC178" s="128"/>
      <c r="AD178" s="128"/>
      <c r="AE178" s="128"/>
      <c r="AR178" s="196" t="s">
        <v>159</v>
      </c>
      <c r="AT178" s="196" t="s">
        <v>309</v>
      </c>
      <c r="AU178" s="196" t="s">
        <v>86</v>
      </c>
      <c r="AY178" s="119" t="s">
        <v>122</v>
      </c>
      <c r="BE178" s="197">
        <f>IF(N178="základní",J178,0)</f>
        <v>0</v>
      </c>
      <c r="BF178" s="197">
        <f>IF(N178="snížená",J178,0)</f>
        <v>0</v>
      </c>
      <c r="BG178" s="197">
        <f>IF(N178="zákl. přenesená",J178,0)</f>
        <v>0</v>
      </c>
      <c r="BH178" s="197">
        <f>IF(N178="sníž. přenesená",J178,0)</f>
        <v>0</v>
      </c>
      <c r="BI178" s="197">
        <f>IF(N178="nulová",J178,0)</f>
        <v>0</v>
      </c>
      <c r="BJ178" s="119" t="s">
        <v>84</v>
      </c>
      <c r="BK178" s="197">
        <f>ROUND(I178*H178,2)</f>
        <v>0</v>
      </c>
      <c r="BL178" s="119" t="s">
        <v>121</v>
      </c>
      <c r="BM178" s="196" t="s">
        <v>699</v>
      </c>
    </row>
    <row r="179" spans="1:65" s="254" customFormat="1">
      <c r="B179" s="255"/>
      <c r="C179" s="288"/>
      <c r="D179" s="247" t="s">
        <v>242</v>
      </c>
      <c r="E179" s="289" t="s">
        <v>1</v>
      </c>
      <c r="F179" s="290" t="s">
        <v>426</v>
      </c>
      <c r="G179" s="288"/>
      <c r="H179" s="291">
        <v>1</v>
      </c>
      <c r="J179" s="288"/>
      <c r="K179" s="288"/>
      <c r="L179" s="255"/>
      <c r="M179" s="257"/>
      <c r="N179" s="258"/>
      <c r="O179" s="258"/>
      <c r="P179" s="258"/>
      <c r="Q179" s="258"/>
      <c r="R179" s="258"/>
      <c r="S179" s="258"/>
      <c r="T179" s="259"/>
      <c r="AT179" s="256" t="s">
        <v>242</v>
      </c>
      <c r="AU179" s="256" t="s">
        <v>86</v>
      </c>
      <c r="AV179" s="254" t="s">
        <v>86</v>
      </c>
      <c r="AW179" s="254" t="s">
        <v>34</v>
      </c>
      <c r="AX179" s="254" t="s">
        <v>77</v>
      </c>
      <c r="AY179" s="256" t="s">
        <v>122</v>
      </c>
    </row>
    <row r="180" spans="1:65" s="260" customFormat="1">
      <c r="B180" s="261"/>
      <c r="C180" s="292"/>
      <c r="D180" s="247" t="s">
        <v>242</v>
      </c>
      <c r="E180" s="293" t="s">
        <v>1</v>
      </c>
      <c r="F180" s="294" t="s">
        <v>244</v>
      </c>
      <c r="G180" s="292"/>
      <c r="H180" s="295">
        <v>1</v>
      </c>
      <c r="J180" s="292"/>
      <c r="K180" s="292"/>
      <c r="L180" s="261"/>
      <c r="M180" s="263"/>
      <c r="N180" s="264"/>
      <c r="O180" s="264"/>
      <c r="P180" s="264"/>
      <c r="Q180" s="264"/>
      <c r="R180" s="264"/>
      <c r="S180" s="264"/>
      <c r="T180" s="265"/>
      <c r="AT180" s="262" t="s">
        <v>242</v>
      </c>
      <c r="AU180" s="262" t="s">
        <v>86</v>
      </c>
      <c r="AV180" s="260" t="s">
        <v>121</v>
      </c>
      <c r="AW180" s="260" t="s">
        <v>34</v>
      </c>
      <c r="AX180" s="260" t="s">
        <v>84</v>
      </c>
      <c r="AY180" s="262" t="s">
        <v>122</v>
      </c>
    </row>
    <row r="181" spans="1:65" s="130" customFormat="1" ht="16.5" customHeight="1">
      <c r="A181" s="128"/>
      <c r="B181" s="25"/>
      <c r="C181" s="299" t="s">
        <v>195</v>
      </c>
      <c r="D181" s="299" t="s">
        <v>309</v>
      </c>
      <c r="E181" s="300" t="s">
        <v>428</v>
      </c>
      <c r="F181" s="301" t="s">
        <v>429</v>
      </c>
      <c r="G181" s="302" t="s">
        <v>399</v>
      </c>
      <c r="H181" s="303">
        <v>1</v>
      </c>
      <c r="I181" s="281">
        <v>0</v>
      </c>
      <c r="J181" s="308">
        <f>ROUND(I181*H181,2)</f>
        <v>0</v>
      </c>
      <c r="K181" s="301" t="s">
        <v>127</v>
      </c>
      <c r="L181" s="272"/>
      <c r="M181" s="273" t="s">
        <v>1</v>
      </c>
      <c r="N181" s="274" t="s">
        <v>42</v>
      </c>
      <c r="O181" s="194">
        <v>0</v>
      </c>
      <c r="P181" s="194">
        <f>O181*H181</f>
        <v>0</v>
      </c>
      <c r="Q181" s="194">
        <v>2.5999999999999999E-3</v>
      </c>
      <c r="R181" s="194">
        <f>Q181*H181</f>
        <v>2.5999999999999999E-3</v>
      </c>
      <c r="S181" s="194">
        <v>0</v>
      </c>
      <c r="T181" s="195">
        <f>S181*H181</f>
        <v>0</v>
      </c>
      <c r="U181" s="128"/>
      <c r="V181" s="128"/>
      <c r="W181" s="128"/>
      <c r="X181" s="128"/>
      <c r="Y181" s="128"/>
      <c r="Z181" s="128"/>
      <c r="AA181" s="128"/>
      <c r="AB181" s="128"/>
      <c r="AC181" s="128"/>
      <c r="AD181" s="128"/>
      <c r="AE181" s="128"/>
      <c r="AR181" s="196" t="s">
        <v>159</v>
      </c>
      <c r="AT181" s="196" t="s">
        <v>309</v>
      </c>
      <c r="AU181" s="196" t="s">
        <v>86</v>
      </c>
      <c r="AY181" s="119" t="s">
        <v>122</v>
      </c>
      <c r="BE181" s="197">
        <f>IF(N181="základní",J181,0)</f>
        <v>0</v>
      </c>
      <c r="BF181" s="197">
        <f>IF(N181="snížená",J181,0)</f>
        <v>0</v>
      </c>
      <c r="BG181" s="197">
        <f>IF(N181="zákl. přenesená",J181,0)</f>
        <v>0</v>
      </c>
      <c r="BH181" s="197">
        <f>IF(N181="sníž. přenesená",J181,0)</f>
        <v>0</v>
      </c>
      <c r="BI181" s="197">
        <f>IF(N181="nulová",J181,0)</f>
        <v>0</v>
      </c>
      <c r="BJ181" s="119" t="s">
        <v>84</v>
      </c>
      <c r="BK181" s="197">
        <f>ROUND(I181*H181,2)</f>
        <v>0</v>
      </c>
      <c r="BL181" s="119" t="s">
        <v>121</v>
      </c>
      <c r="BM181" s="196" t="s">
        <v>700</v>
      </c>
    </row>
    <row r="182" spans="1:65" s="254" customFormat="1">
      <c r="B182" s="255"/>
      <c r="C182" s="288"/>
      <c r="D182" s="247" t="s">
        <v>242</v>
      </c>
      <c r="E182" s="289" t="s">
        <v>1</v>
      </c>
      <c r="F182" s="290" t="s">
        <v>431</v>
      </c>
      <c r="G182" s="288"/>
      <c r="H182" s="291">
        <v>1</v>
      </c>
      <c r="J182" s="288"/>
      <c r="K182" s="288"/>
      <c r="L182" s="255"/>
      <c r="M182" s="257"/>
      <c r="N182" s="258"/>
      <c r="O182" s="258"/>
      <c r="P182" s="258"/>
      <c r="Q182" s="258"/>
      <c r="R182" s="258"/>
      <c r="S182" s="258"/>
      <c r="T182" s="259"/>
      <c r="AT182" s="256" t="s">
        <v>242</v>
      </c>
      <c r="AU182" s="256" t="s">
        <v>86</v>
      </c>
      <c r="AV182" s="254" t="s">
        <v>86</v>
      </c>
      <c r="AW182" s="254" t="s">
        <v>34</v>
      </c>
      <c r="AX182" s="254" t="s">
        <v>77</v>
      </c>
      <c r="AY182" s="256" t="s">
        <v>122</v>
      </c>
    </row>
    <row r="183" spans="1:65" s="260" customFormat="1">
      <c r="B183" s="261"/>
      <c r="C183" s="292"/>
      <c r="D183" s="247" t="s">
        <v>242</v>
      </c>
      <c r="E183" s="293" t="s">
        <v>1</v>
      </c>
      <c r="F183" s="294" t="s">
        <v>244</v>
      </c>
      <c r="G183" s="292"/>
      <c r="H183" s="295">
        <v>1</v>
      </c>
      <c r="J183" s="292"/>
      <c r="K183" s="292"/>
      <c r="L183" s="261"/>
      <c r="M183" s="263"/>
      <c r="N183" s="264"/>
      <c r="O183" s="264"/>
      <c r="P183" s="264"/>
      <c r="Q183" s="264"/>
      <c r="R183" s="264"/>
      <c r="S183" s="264"/>
      <c r="T183" s="265"/>
      <c r="AT183" s="262" t="s">
        <v>242</v>
      </c>
      <c r="AU183" s="262" t="s">
        <v>86</v>
      </c>
      <c r="AV183" s="260" t="s">
        <v>121</v>
      </c>
      <c r="AW183" s="260" t="s">
        <v>34</v>
      </c>
      <c r="AX183" s="260" t="s">
        <v>84</v>
      </c>
      <c r="AY183" s="262" t="s">
        <v>122</v>
      </c>
    </row>
    <row r="184" spans="1:65" s="130" customFormat="1" ht="24.2" customHeight="1">
      <c r="A184" s="128"/>
      <c r="B184" s="25"/>
      <c r="C184" s="242" t="s">
        <v>200</v>
      </c>
      <c r="D184" s="242" t="s">
        <v>123</v>
      </c>
      <c r="E184" s="243" t="s">
        <v>433</v>
      </c>
      <c r="F184" s="244" t="s">
        <v>434</v>
      </c>
      <c r="G184" s="245" t="s">
        <v>399</v>
      </c>
      <c r="H184" s="246">
        <v>1</v>
      </c>
      <c r="I184" s="250">
        <v>0</v>
      </c>
      <c r="J184" s="249">
        <f>ROUND(I184*H184,2)</f>
        <v>0</v>
      </c>
      <c r="K184" s="244" t="s">
        <v>127</v>
      </c>
      <c r="L184" s="25"/>
      <c r="M184" s="192" t="s">
        <v>1</v>
      </c>
      <c r="N184" s="193" t="s">
        <v>42</v>
      </c>
      <c r="O184" s="194">
        <v>0.41599999999999998</v>
      </c>
      <c r="P184" s="194">
        <f>O184*H184</f>
        <v>0.41599999999999998</v>
      </c>
      <c r="Q184" s="194">
        <v>0.10940999999999999</v>
      </c>
      <c r="R184" s="194">
        <f>Q184*H184</f>
        <v>0.10940999999999999</v>
      </c>
      <c r="S184" s="194">
        <v>0</v>
      </c>
      <c r="T184" s="195">
        <f>S184*H184</f>
        <v>0</v>
      </c>
      <c r="U184" s="128"/>
      <c r="V184" s="128"/>
      <c r="W184" s="128"/>
      <c r="X184" s="128"/>
      <c r="Y184" s="128"/>
      <c r="Z184" s="128"/>
      <c r="AA184" s="128"/>
      <c r="AB184" s="128"/>
      <c r="AC184" s="128"/>
      <c r="AD184" s="128"/>
      <c r="AE184" s="128"/>
      <c r="AR184" s="196" t="s">
        <v>121</v>
      </c>
      <c r="AT184" s="196" t="s">
        <v>123</v>
      </c>
      <c r="AU184" s="196" t="s">
        <v>86</v>
      </c>
      <c r="AY184" s="119" t="s">
        <v>122</v>
      </c>
      <c r="BE184" s="197">
        <f>IF(N184="základní",J184,0)</f>
        <v>0</v>
      </c>
      <c r="BF184" s="197">
        <f>IF(N184="snížená",J184,0)</f>
        <v>0</v>
      </c>
      <c r="BG184" s="197">
        <f>IF(N184="zákl. přenesená",J184,0)</f>
        <v>0</v>
      </c>
      <c r="BH184" s="197">
        <f>IF(N184="sníž. přenesená",J184,0)</f>
        <v>0</v>
      </c>
      <c r="BI184" s="197">
        <f>IF(N184="nulová",J184,0)</f>
        <v>0</v>
      </c>
      <c r="BJ184" s="119" t="s">
        <v>84</v>
      </c>
      <c r="BK184" s="197">
        <f>ROUND(I184*H184,2)</f>
        <v>0</v>
      </c>
      <c r="BL184" s="119" t="s">
        <v>121</v>
      </c>
      <c r="BM184" s="196" t="s">
        <v>701</v>
      </c>
    </row>
    <row r="185" spans="1:65" s="254" customFormat="1" ht="22.5">
      <c r="B185" s="255"/>
      <c r="C185" s="288"/>
      <c r="D185" s="247" t="s">
        <v>242</v>
      </c>
      <c r="E185" s="289" t="s">
        <v>1</v>
      </c>
      <c r="F185" s="290" t="s">
        <v>436</v>
      </c>
      <c r="G185" s="288"/>
      <c r="H185" s="291">
        <v>1</v>
      </c>
      <c r="J185" s="288"/>
      <c r="K185" s="288"/>
      <c r="L185" s="255"/>
      <c r="M185" s="257"/>
      <c r="N185" s="258"/>
      <c r="O185" s="258"/>
      <c r="P185" s="258"/>
      <c r="Q185" s="258"/>
      <c r="R185" s="258"/>
      <c r="S185" s="258"/>
      <c r="T185" s="259"/>
      <c r="AT185" s="256" t="s">
        <v>242</v>
      </c>
      <c r="AU185" s="256" t="s">
        <v>86</v>
      </c>
      <c r="AV185" s="254" t="s">
        <v>86</v>
      </c>
      <c r="AW185" s="254" t="s">
        <v>34</v>
      </c>
      <c r="AX185" s="254" t="s">
        <v>77</v>
      </c>
      <c r="AY185" s="256" t="s">
        <v>122</v>
      </c>
    </row>
    <row r="186" spans="1:65" s="260" customFormat="1">
      <c r="B186" s="261"/>
      <c r="C186" s="292"/>
      <c r="D186" s="247" t="s">
        <v>242</v>
      </c>
      <c r="E186" s="293" t="s">
        <v>1</v>
      </c>
      <c r="F186" s="294" t="s">
        <v>244</v>
      </c>
      <c r="G186" s="292"/>
      <c r="H186" s="295">
        <v>1</v>
      </c>
      <c r="J186" s="292"/>
      <c r="K186" s="292"/>
      <c r="L186" s="261"/>
      <c r="M186" s="263"/>
      <c r="N186" s="264"/>
      <c r="O186" s="264"/>
      <c r="P186" s="264"/>
      <c r="Q186" s="264"/>
      <c r="R186" s="264"/>
      <c r="S186" s="264"/>
      <c r="T186" s="265"/>
      <c r="AT186" s="262" t="s">
        <v>242</v>
      </c>
      <c r="AU186" s="262" t="s">
        <v>86</v>
      </c>
      <c r="AV186" s="260" t="s">
        <v>121</v>
      </c>
      <c r="AW186" s="260" t="s">
        <v>34</v>
      </c>
      <c r="AX186" s="260" t="s">
        <v>84</v>
      </c>
      <c r="AY186" s="262" t="s">
        <v>122</v>
      </c>
    </row>
    <row r="187" spans="1:65" s="130" customFormat="1" ht="24.2" customHeight="1">
      <c r="A187" s="128"/>
      <c r="B187" s="25"/>
      <c r="C187" s="242" t="s">
        <v>205</v>
      </c>
      <c r="D187" s="242" t="s">
        <v>123</v>
      </c>
      <c r="E187" s="243" t="s">
        <v>439</v>
      </c>
      <c r="F187" s="244" t="s">
        <v>440</v>
      </c>
      <c r="G187" s="245" t="s">
        <v>259</v>
      </c>
      <c r="H187" s="246">
        <v>60</v>
      </c>
      <c r="I187" s="250">
        <v>0</v>
      </c>
      <c r="J187" s="249">
        <f>ROUND(I187*H187,2)</f>
        <v>0</v>
      </c>
      <c r="K187" s="244" t="s">
        <v>127</v>
      </c>
      <c r="L187" s="25"/>
      <c r="M187" s="192" t="s">
        <v>1</v>
      </c>
      <c r="N187" s="193" t="s">
        <v>42</v>
      </c>
      <c r="O187" s="194">
        <v>3.0000000000000001E-3</v>
      </c>
      <c r="P187" s="194">
        <f>O187*H187</f>
        <v>0.18</v>
      </c>
      <c r="Q187" s="194">
        <v>3.3E-4</v>
      </c>
      <c r="R187" s="194">
        <f>Q187*H187</f>
        <v>1.9800000000000002E-2</v>
      </c>
      <c r="S187" s="194">
        <v>0</v>
      </c>
      <c r="T187" s="195">
        <f>S187*H187</f>
        <v>0</v>
      </c>
      <c r="U187" s="128"/>
      <c r="V187" s="128"/>
      <c r="W187" s="128"/>
      <c r="X187" s="128"/>
      <c r="Y187" s="128"/>
      <c r="Z187" s="128"/>
      <c r="AA187" s="128"/>
      <c r="AB187" s="128"/>
      <c r="AC187" s="128"/>
      <c r="AD187" s="128"/>
      <c r="AE187" s="128"/>
      <c r="AR187" s="196" t="s">
        <v>121</v>
      </c>
      <c r="AT187" s="196" t="s">
        <v>123</v>
      </c>
      <c r="AU187" s="196" t="s">
        <v>86</v>
      </c>
      <c r="AY187" s="119" t="s">
        <v>122</v>
      </c>
      <c r="BE187" s="197">
        <f>IF(N187="základní",J187,0)</f>
        <v>0</v>
      </c>
      <c r="BF187" s="197">
        <f>IF(N187="snížená",J187,0)</f>
        <v>0</v>
      </c>
      <c r="BG187" s="197">
        <f>IF(N187="zákl. přenesená",J187,0)</f>
        <v>0</v>
      </c>
      <c r="BH187" s="197">
        <f>IF(N187="sníž. přenesená",J187,0)</f>
        <v>0</v>
      </c>
      <c r="BI187" s="197">
        <f>IF(N187="nulová",J187,0)</f>
        <v>0</v>
      </c>
      <c r="BJ187" s="119" t="s">
        <v>84</v>
      </c>
      <c r="BK187" s="197">
        <f>ROUND(I187*H187,2)</f>
        <v>0</v>
      </c>
      <c r="BL187" s="119" t="s">
        <v>121</v>
      </c>
      <c r="BM187" s="196" t="s">
        <v>702</v>
      </c>
    </row>
    <row r="188" spans="1:65" s="254" customFormat="1">
      <c r="B188" s="255"/>
      <c r="C188" s="288"/>
      <c r="D188" s="247" t="s">
        <v>242</v>
      </c>
      <c r="E188" s="289" t="s">
        <v>1</v>
      </c>
      <c r="F188" s="290" t="s">
        <v>443</v>
      </c>
      <c r="G188" s="288"/>
      <c r="H188" s="291">
        <v>60</v>
      </c>
      <c r="J188" s="288"/>
      <c r="K188" s="288"/>
      <c r="L188" s="255"/>
      <c r="M188" s="257"/>
      <c r="N188" s="258"/>
      <c r="O188" s="258"/>
      <c r="P188" s="258"/>
      <c r="Q188" s="258"/>
      <c r="R188" s="258"/>
      <c r="S188" s="258"/>
      <c r="T188" s="259"/>
      <c r="AT188" s="256" t="s">
        <v>242</v>
      </c>
      <c r="AU188" s="256" t="s">
        <v>86</v>
      </c>
      <c r="AV188" s="254" t="s">
        <v>86</v>
      </c>
      <c r="AW188" s="254" t="s">
        <v>34</v>
      </c>
      <c r="AX188" s="254" t="s">
        <v>77</v>
      </c>
      <c r="AY188" s="256" t="s">
        <v>122</v>
      </c>
    </row>
    <row r="189" spans="1:65" s="260" customFormat="1">
      <c r="B189" s="261"/>
      <c r="C189" s="292"/>
      <c r="D189" s="247" t="s">
        <v>242</v>
      </c>
      <c r="E189" s="293" t="s">
        <v>1</v>
      </c>
      <c r="F189" s="294" t="s">
        <v>244</v>
      </c>
      <c r="G189" s="292"/>
      <c r="H189" s="295">
        <v>60</v>
      </c>
      <c r="J189" s="292"/>
      <c r="K189" s="292"/>
      <c r="L189" s="261"/>
      <c r="M189" s="263"/>
      <c r="N189" s="264"/>
      <c r="O189" s="264"/>
      <c r="P189" s="264"/>
      <c r="Q189" s="264"/>
      <c r="R189" s="264"/>
      <c r="S189" s="264"/>
      <c r="T189" s="265"/>
      <c r="AT189" s="262" t="s">
        <v>242</v>
      </c>
      <c r="AU189" s="262" t="s">
        <v>86</v>
      </c>
      <c r="AV189" s="260" t="s">
        <v>121</v>
      </c>
      <c r="AW189" s="260" t="s">
        <v>34</v>
      </c>
      <c r="AX189" s="260" t="s">
        <v>84</v>
      </c>
      <c r="AY189" s="262" t="s">
        <v>122</v>
      </c>
    </row>
    <row r="190" spans="1:65" s="130" customFormat="1" ht="24.2" customHeight="1">
      <c r="A190" s="128"/>
      <c r="B190" s="25"/>
      <c r="C190" s="242" t="s">
        <v>210</v>
      </c>
      <c r="D190" s="242" t="s">
        <v>123</v>
      </c>
      <c r="E190" s="243" t="s">
        <v>450</v>
      </c>
      <c r="F190" s="244" t="s">
        <v>451</v>
      </c>
      <c r="G190" s="245" t="s">
        <v>234</v>
      </c>
      <c r="H190" s="246">
        <v>4.8</v>
      </c>
      <c r="I190" s="250">
        <v>0</v>
      </c>
      <c r="J190" s="249">
        <f>ROUND(I190*H190,2)</f>
        <v>0</v>
      </c>
      <c r="K190" s="244" t="s">
        <v>127</v>
      </c>
      <c r="L190" s="25"/>
      <c r="M190" s="192" t="s">
        <v>1</v>
      </c>
      <c r="N190" s="193" t="s">
        <v>42</v>
      </c>
      <c r="O190" s="194">
        <v>0.129</v>
      </c>
      <c r="P190" s="194">
        <f>O190*H190</f>
        <v>0.61919999999999997</v>
      </c>
      <c r="Q190" s="194">
        <v>2.5999999999999999E-3</v>
      </c>
      <c r="R190" s="194">
        <f>Q190*H190</f>
        <v>1.248E-2</v>
      </c>
      <c r="S190" s="194">
        <v>0</v>
      </c>
      <c r="T190" s="195">
        <f>S190*H190</f>
        <v>0</v>
      </c>
      <c r="U190" s="128"/>
      <c r="V190" s="128"/>
      <c r="W190" s="128"/>
      <c r="X190" s="128"/>
      <c r="Y190" s="128"/>
      <c r="Z190" s="128"/>
      <c r="AA190" s="128"/>
      <c r="AB190" s="128"/>
      <c r="AC190" s="128"/>
      <c r="AD190" s="128"/>
      <c r="AE190" s="128"/>
      <c r="AR190" s="196" t="s">
        <v>121</v>
      </c>
      <c r="AT190" s="196" t="s">
        <v>123</v>
      </c>
      <c r="AU190" s="196" t="s">
        <v>86</v>
      </c>
      <c r="AY190" s="119" t="s">
        <v>122</v>
      </c>
      <c r="BE190" s="197">
        <f>IF(N190="základní",J190,0)</f>
        <v>0</v>
      </c>
      <c r="BF190" s="197">
        <f>IF(N190="snížená",J190,0)</f>
        <v>0</v>
      </c>
      <c r="BG190" s="197">
        <f>IF(N190="zákl. přenesená",J190,0)</f>
        <v>0</v>
      </c>
      <c r="BH190" s="197">
        <f>IF(N190="sníž. přenesená",J190,0)</f>
        <v>0</v>
      </c>
      <c r="BI190" s="197">
        <f>IF(N190="nulová",J190,0)</f>
        <v>0</v>
      </c>
      <c r="BJ190" s="119" t="s">
        <v>84</v>
      </c>
      <c r="BK190" s="197">
        <f>ROUND(I190*H190,2)</f>
        <v>0</v>
      </c>
      <c r="BL190" s="119" t="s">
        <v>121</v>
      </c>
      <c r="BM190" s="196" t="s">
        <v>703</v>
      </c>
    </row>
    <row r="191" spans="1:65" s="254" customFormat="1">
      <c r="B191" s="255"/>
      <c r="C191" s="288"/>
      <c r="D191" s="247" t="s">
        <v>242</v>
      </c>
      <c r="E191" s="289" t="s">
        <v>1</v>
      </c>
      <c r="F191" s="290" t="s">
        <v>454</v>
      </c>
      <c r="G191" s="288"/>
      <c r="H191" s="291">
        <v>4.8</v>
      </c>
      <c r="J191" s="288"/>
      <c r="K191" s="288"/>
      <c r="L191" s="255"/>
      <c r="M191" s="257"/>
      <c r="N191" s="258"/>
      <c r="O191" s="258"/>
      <c r="P191" s="258"/>
      <c r="Q191" s="258"/>
      <c r="R191" s="258"/>
      <c r="S191" s="258"/>
      <c r="T191" s="259"/>
      <c r="AT191" s="256" t="s">
        <v>242</v>
      </c>
      <c r="AU191" s="256" t="s">
        <v>86</v>
      </c>
      <c r="AV191" s="254" t="s">
        <v>86</v>
      </c>
      <c r="AW191" s="254" t="s">
        <v>34</v>
      </c>
      <c r="AX191" s="254" t="s">
        <v>77</v>
      </c>
      <c r="AY191" s="256" t="s">
        <v>122</v>
      </c>
    </row>
    <row r="192" spans="1:65" s="260" customFormat="1">
      <c r="B192" s="261"/>
      <c r="C192" s="292"/>
      <c r="D192" s="247" t="s">
        <v>242</v>
      </c>
      <c r="E192" s="293" t="s">
        <v>1</v>
      </c>
      <c r="F192" s="294" t="s">
        <v>244</v>
      </c>
      <c r="G192" s="292"/>
      <c r="H192" s="295">
        <v>4.8</v>
      </c>
      <c r="J192" s="292"/>
      <c r="K192" s="292"/>
      <c r="L192" s="261"/>
      <c r="M192" s="263"/>
      <c r="N192" s="264"/>
      <c r="O192" s="264"/>
      <c r="P192" s="264"/>
      <c r="Q192" s="264"/>
      <c r="R192" s="264"/>
      <c r="S192" s="264"/>
      <c r="T192" s="265"/>
      <c r="AT192" s="262" t="s">
        <v>242</v>
      </c>
      <c r="AU192" s="262" t="s">
        <v>86</v>
      </c>
      <c r="AV192" s="260" t="s">
        <v>121</v>
      </c>
      <c r="AW192" s="260" t="s">
        <v>34</v>
      </c>
      <c r="AX192" s="260" t="s">
        <v>84</v>
      </c>
      <c r="AY192" s="262" t="s">
        <v>122</v>
      </c>
    </row>
    <row r="193" spans="1:65" s="130" customFormat="1" ht="33" customHeight="1">
      <c r="A193" s="128"/>
      <c r="B193" s="25"/>
      <c r="C193" s="242" t="s">
        <v>217</v>
      </c>
      <c r="D193" s="242" t="s">
        <v>123</v>
      </c>
      <c r="E193" s="243" t="s">
        <v>456</v>
      </c>
      <c r="F193" s="244" t="s">
        <v>457</v>
      </c>
      <c r="G193" s="245" t="s">
        <v>259</v>
      </c>
      <c r="H193" s="246">
        <v>28</v>
      </c>
      <c r="I193" s="250">
        <v>0</v>
      </c>
      <c r="J193" s="249">
        <f>ROUND(I193*H193,2)</f>
        <v>0</v>
      </c>
      <c r="K193" s="244" t="s">
        <v>127</v>
      </c>
      <c r="L193" s="25"/>
      <c r="M193" s="192" t="s">
        <v>1</v>
      </c>
      <c r="N193" s="193" t="s">
        <v>42</v>
      </c>
      <c r="O193" s="194">
        <v>0.13600000000000001</v>
      </c>
      <c r="P193" s="194">
        <f>O193*H193</f>
        <v>3.8079999999999998</v>
      </c>
      <c r="Q193" s="194">
        <v>8.0879999999999994E-2</v>
      </c>
      <c r="R193" s="194">
        <f>Q193*H193</f>
        <v>2.26464</v>
      </c>
      <c r="S193" s="194">
        <v>0</v>
      </c>
      <c r="T193" s="195">
        <f>S193*H193</f>
        <v>0</v>
      </c>
      <c r="U193" s="128"/>
      <c r="V193" s="128"/>
      <c r="W193" s="128"/>
      <c r="X193" s="128"/>
      <c r="Y193" s="128"/>
      <c r="Z193" s="128"/>
      <c r="AA193" s="128"/>
      <c r="AB193" s="128"/>
      <c r="AC193" s="128"/>
      <c r="AD193" s="128"/>
      <c r="AE193" s="128"/>
      <c r="AR193" s="196" t="s">
        <v>121</v>
      </c>
      <c r="AT193" s="196" t="s">
        <v>123</v>
      </c>
      <c r="AU193" s="196" t="s">
        <v>86</v>
      </c>
      <c r="AY193" s="119" t="s">
        <v>122</v>
      </c>
      <c r="BE193" s="197">
        <f>IF(N193="základní",J193,0)</f>
        <v>0</v>
      </c>
      <c r="BF193" s="197">
        <f>IF(N193="snížená",J193,0)</f>
        <v>0</v>
      </c>
      <c r="BG193" s="197">
        <f>IF(N193="zákl. přenesená",J193,0)</f>
        <v>0</v>
      </c>
      <c r="BH193" s="197">
        <f>IF(N193="sníž. přenesená",J193,0)</f>
        <v>0</v>
      </c>
      <c r="BI193" s="197">
        <f>IF(N193="nulová",J193,0)</f>
        <v>0</v>
      </c>
      <c r="BJ193" s="119" t="s">
        <v>84</v>
      </c>
      <c r="BK193" s="197">
        <f>ROUND(I193*H193,2)</f>
        <v>0</v>
      </c>
      <c r="BL193" s="119" t="s">
        <v>121</v>
      </c>
      <c r="BM193" s="196" t="s">
        <v>704</v>
      </c>
    </row>
    <row r="194" spans="1:65" s="254" customFormat="1" ht="22.5">
      <c r="B194" s="255"/>
      <c r="C194" s="288"/>
      <c r="D194" s="247" t="s">
        <v>242</v>
      </c>
      <c r="E194" s="289" t="s">
        <v>1</v>
      </c>
      <c r="F194" s="290" t="s">
        <v>705</v>
      </c>
      <c r="G194" s="288"/>
      <c r="H194" s="291">
        <v>28</v>
      </c>
      <c r="J194" s="288"/>
      <c r="K194" s="288"/>
      <c r="L194" s="255"/>
      <c r="M194" s="257"/>
      <c r="N194" s="258"/>
      <c r="O194" s="258"/>
      <c r="P194" s="258"/>
      <c r="Q194" s="258"/>
      <c r="R194" s="258"/>
      <c r="S194" s="258"/>
      <c r="T194" s="259"/>
      <c r="AT194" s="256" t="s">
        <v>242</v>
      </c>
      <c r="AU194" s="256" t="s">
        <v>86</v>
      </c>
      <c r="AV194" s="254" t="s">
        <v>86</v>
      </c>
      <c r="AW194" s="254" t="s">
        <v>34</v>
      </c>
      <c r="AX194" s="254" t="s">
        <v>77</v>
      </c>
      <c r="AY194" s="256" t="s">
        <v>122</v>
      </c>
    </row>
    <row r="195" spans="1:65" s="260" customFormat="1">
      <c r="B195" s="261"/>
      <c r="C195" s="292"/>
      <c r="D195" s="247" t="s">
        <v>242</v>
      </c>
      <c r="E195" s="293" t="s">
        <v>1</v>
      </c>
      <c r="F195" s="294" t="s">
        <v>244</v>
      </c>
      <c r="G195" s="292"/>
      <c r="H195" s="295">
        <v>28</v>
      </c>
      <c r="J195" s="292"/>
      <c r="K195" s="292"/>
      <c r="L195" s="261"/>
      <c r="M195" s="263"/>
      <c r="N195" s="264"/>
      <c r="O195" s="264"/>
      <c r="P195" s="264"/>
      <c r="Q195" s="264"/>
      <c r="R195" s="264"/>
      <c r="S195" s="264"/>
      <c r="T195" s="265"/>
      <c r="AT195" s="262" t="s">
        <v>242</v>
      </c>
      <c r="AU195" s="262" t="s">
        <v>86</v>
      </c>
      <c r="AV195" s="260" t="s">
        <v>121</v>
      </c>
      <c r="AW195" s="260" t="s">
        <v>34</v>
      </c>
      <c r="AX195" s="260" t="s">
        <v>84</v>
      </c>
      <c r="AY195" s="262" t="s">
        <v>122</v>
      </c>
    </row>
    <row r="196" spans="1:65" s="130" customFormat="1" ht="21.75" customHeight="1">
      <c r="A196" s="128"/>
      <c r="B196" s="25"/>
      <c r="C196" s="299" t="s">
        <v>7</v>
      </c>
      <c r="D196" s="299" t="s">
        <v>309</v>
      </c>
      <c r="E196" s="300" t="s">
        <v>461</v>
      </c>
      <c r="F196" s="301" t="s">
        <v>462</v>
      </c>
      <c r="G196" s="302" t="s">
        <v>259</v>
      </c>
      <c r="H196" s="303">
        <v>7.07</v>
      </c>
      <c r="I196" s="281">
        <v>0</v>
      </c>
      <c r="J196" s="308">
        <f>ROUND(I196*H196,2)</f>
        <v>0</v>
      </c>
      <c r="K196" s="301" t="s">
        <v>127</v>
      </c>
      <c r="L196" s="272"/>
      <c r="M196" s="273" t="s">
        <v>1</v>
      </c>
      <c r="N196" s="274" t="s">
        <v>42</v>
      </c>
      <c r="O196" s="194">
        <v>0</v>
      </c>
      <c r="P196" s="194">
        <f>O196*H196</f>
        <v>0</v>
      </c>
      <c r="Q196" s="194">
        <v>5.8000000000000003E-2</v>
      </c>
      <c r="R196" s="194">
        <f>Q196*H196</f>
        <v>0.41005999999999998</v>
      </c>
      <c r="S196" s="194">
        <v>0</v>
      </c>
      <c r="T196" s="195">
        <f>S196*H196</f>
        <v>0</v>
      </c>
      <c r="U196" s="128"/>
      <c r="V196" s="128"/>
      <c r="W196" s="128"/>
      <c r="X196" s="128"/>
      <c r="Y196" s="128"/>
      <c r="Z196" s="128"/>
      <c r="AA196" s="128"/>
      <c r="AB196" s="128"/>
      <c r="AC196" s="128"/>
      <c r="AD196" s="128"/>
      <c r="AE196" s="128"/>
      <c r="AR196" s="196" t="s">
        <v>159</v>
      </c>
      <c r="AT196" s="196" t="s">
        <v>309</v>
      </c>
      <c r="AU196" s="196" t="s">
        <v>86</v>
      </c>
      <c r="AY196" s="119" t="s">
        <v>122</v>
      </c>
      <c r="BE196" s="197">
        <f>IF(N196="základní",J196,0)</f>
        <v>0</v>
      </c>
      <c r="BF196" s="197">
        <f>IF(N196="snížená",J196,0)</f>
        <v>0</v>
      </c>
      <c r="BG196" s="197">
        <f>IF(N196="zákl. přenesená",J196,0)</f>
        <v>0</v>
      </c>
      <c r="BH196" s="197">
        <f>IF(N196="sníž. přenesená",J196,0)</f>
        <v>0</v>
      </c>
      <c r="BI196" s="197">
        <f>IF(N196="nulová",J196,0)</f>
        <v>0</v>
      </c>
      <c r="BJ196" s="119" t="s">
        <v>84</v>
      </c>
      <c r="BK196" s="197">
        <f>ROUND(I196*H196,2)</f>
        <v>0</v>
      </c>
      <c r="BL196" s="119" t="s">
        <v>121</v>
      </c>
      <c r="BM196" s="196" t="s">
        <v>706</v>
      </c>
    </row>
    <row r="197" spans="1:65" s="254" customFormat="1">
      <c r="B197" s="255"/>
      <c r="C197" s="288"/>
      <c r="D197" s="247" t="s">
        <v>242</v>
      </c>
      <c r="E197" s="289" t="s">
        <v>1</v>
      </c>
      <c r="F197" s="290" t="s">
        <v>707</v>
      </c>
      <c r="G197" s="288"/>
      <c r="H197" s="291">
        <v>7.07</v>
      </c>
      <c r="J197" s="288"/>
      <c r="K197" s="288"/>
      <c r="L197" s="255"/>
      <c r="M197" s="257"/>
      <c r="N197" s="258"/>
      <c r="O197" s="258"/>
      <c r="P197" s="258"/>
      <c r="Q197" s="258"/>
      <c r="R197" s="258"/>
      <c r="S197" s="258"/>
      <c r="T197" s="259"/>
      <c r="AT197" s="256" t="s">
        <v>242</v>
      </c>
      <c r="AU197" s="256" t="s">
        <v>86</v>
      </c>
      <c r="AV197" s="254" t="s">
        <v>86</v>
      </c>
      <c r="AW197" s="254" t="s">
        <v>34</v>
      </c>
      <c r="AX197" s="254" t="s">
        <v>77</v>
      </c>
      <c r="AY197" s="256" t="s">
        <v>122</v>
      </c>
    </row>
    <row r="198" spans="1:65" s="260" customFormat="1">
      <c r="B198" s="261"/>
      <c r="C198" s="292"/>
      <c r="D198" s="247" t="s">
        <v>242</v>
      </c>
      <c r="E198" s="293" t="s">
        <v>1</v>
      </c>
      <c r="F198" s="294" t="s">
        <v>244</v>
      </c>
      <c r="G198" s="292"/>
      <c r="H198" s="295">
        <v>7.07</v>
      </c>
      <c r="J198" s="292"/>
      <c r="K198" s="292"/>
      <c r="L198" s="261"/>
      <c r="M198" s="263"/>
      <c r="N198" s="264"/>
      <c r="O198" s="264"/>
      <c r="P198" s="264"/>
      <c r="Q198" s="264"/>
      <c r="R198" s="264"/>
      <c r="S198" s="264"/>
      <c r="T198" s="265"/>
      <c r="AT198" s="262" t="s">
        <v>242</v>
      </c>
      <c r="AU198" s="262" t="s">
        <v>86</v>
      </c>
      <c r="AV198" s="260" t="s">
        <v>121</v>
      </c>
      <c r="AW198" s="260" t="s">
        <v>34</v>
      </c>
      <c r="AX198" s="260" t="s">
        <v>84</v>
      </c>
      <c r="AY198" s="262" t="s">
        <v>122</v>
      </c>
    </row>
    <row r="199" spans="1:65" s="130" customFormat="1" ht="16.5" customHeight="1">
      <c r="A199" s="128"/>
      <c r="B199" s="25"/>
      <c r="C199" s="242" t="s">
        <v>331</v>
      </c>
      <c r="D199" s="242" t="s">
        <v>123</v>
      </c>
      <c r="E199" s="243" t="s">
        <v>466</v>
      </c>
      <c r="F199" s="244" t="s">
        <v>467</v>
      </c>
      <c r="G199" s="245" t="s">
        <v>259</v>
      </c>
      <c r="H199" s="246">
        <v>60</v>
      </c>
      <c r="I199" s="250">
        <v>0</v>
      </c>
      <c r="J199" s="249">
        <f>ROUND(I199*H199,2)</f>
        <v>0</v>
      </c>
      <c r="K199" s="244" t="s">
        <v>127</v>
      </c>
      <c r="L199" s="25"/>
      <c r="M199" s="192" t="s">
        <v>1</v>
      </c>
      <c r="N199" s="193" t="s">
        <v>42</v>
      </c>
      <c r="O199" s="194">
        <v>1.6E-2</v>
      </c>
      <c r="P199" s="194">
        <f>O199*H199</f>
        <v>0.96</v>
      </c>
      <c r="Q199" s="194">
        <v>0</v>
      </c>
      <c r="R199" s="194">
        <f>Q199*H199</f>
        <v>0</v>
      </c>
      <c r="S199" s="194">
        <v>0</v>
      </c>
      <c r="T199" s="195">
        <f>S199*H199</f>
        <v>0</v>
      </c>
      <c r="U199" s="128"/>
      <c r="V199" s="128"/>
      <c r="W199" s="128"/>
      <c r="X199" s="128"/>
      <c r="Y199" s="128"/>
      <c r="Z199" s="128"/>
      <c r="AA199" s="128"/>
      <c r="AB199" s="128"/>
      <c r="AC199" s="128"/>
      <c r="AD199" s="128"/>
      <c r="AE199" s="128"/>
      <c r="AR199" s="196" t="s">
        <v>121</v>
      </c>
      <c r="AT199" s="196" t="s">
        <v>123</v>
      </c>
      <c r="AU199" s="196" t="s">
        <v>86</v>
      </c>
      <c r="AY199" s="119" t="s">
        <v>122</v>
      </c>
      <c r="BE199" s="197">
        <f>IF(N199="základní",J199,0)</f>
        <v>0</v>
      </c>
      <c r="BF199" s="197">
        <f>IF(N199="snížená",J199,0)</f>
        <v>0</v>
      </c>
      <c r="BG199" s="197">
        <f>IF(N199="zákl. přenesená",J199,0)</f>
        <v>0</v>
      </c>
      <c r="BH199" s="197">
        <f>IF(N199="sníž. přenesená",J199,0)</f>
        <v>0</v>
      </c>
      <c r="BI199" s="197">
        <f>IF(N199="nulová",J199,0)</f>
        <v>0</v>
      </c>
      <c r="BJ199" s="119" t="s">
        <v>84</v>
      </c>
      <c r="BK199" s="197">
        <f>ROUND(I199*H199,2)</f>
        <v>0</v>
      </c>
      <c r="BL199" s="119" t="s">
        <v>121</v>
      </c>
      <c r="BM199" s="196" t="s">
        <v>708</v>
      </c>
    </row>
    <row r="200" spans="1:65" s="254" customFormat="1">
      <c r="B200" s="255"/>
      <c r="C200" s="288"/>
      <c r="D200" s="247" t="s">
        <v>242</v>
      </c>
      <c r="E200" s="289" t="s">
        <v>1</v>
      </c>
      <c r="F200" s="290" t="s">
        <v>443</v>
      </c>
      <c r="G200" s="288"/>
      <c r="H200" s="291">
        <v>60</v>
      </c>
      <c r="J200" s="288"/>
      <c r="K200" s="288"/>
      <c r="L200" s="255"/>
      <c r="M200" s="257"/>
      <c r="N200" s="258"/>
      <c r="O200" s="258"/>
      <c r="P200" s="258"/>
      <c r="Q200" s="258"/>
      <c r="R200" s="258"/>
      <c r="S200" s="258"/>
      <c r="T200" s="259"/>
      <c r="AT200" s="256" t="s">
        <v>242</v>
      </c>
      <c r="AU200" s="256" t="s">
        <v>86</v>
      </c>
      <c r="AV200" s="254" t="s">
        <v>86</v>
      </c>
      <c r="AW200" s="254" t="s">
        <v>34</v>
      </c>
      <c r="AX200" s="254" t="s">
        <v>77</v>
      </c>
      <c r="AY200" s="256" t="s">
        <v>122</v>
      </c>
    </row>
    <row r="201" spans="1:65" s="260" customFormat="1">
      <c r="B201" s="261"/>
      <c r="C201" s="292"/>
      <c r="D201" s="247" t="s">
        <v>242</v>
      </c>
      <c r="E201" s="293" t="s">
        <v>1</v>
      </c>
      <c r="F201" s="294" t="s">
        <v>244</v>
      </c>
      <c r="G201" s="292"/>
      <c r="H201" s="295">
        <v>60</v>
      </c>
      <c r="J201" s="292"/>
      <c r="K201" s="292"/>
      <c r="L201" s="261"/>
      <c r="M201" s="263"/>
      <c r="N201" s="264"/>
      <c r="O201" s="264"/>
      <c r="P201" s="264"/>
      <c r="Q201" s="264"/>
      <c r="R201" s="264"/>
      <c r="S201" s="264"/>
      <c r="T201" s="265"/>
      <c r="AT201" s="262" t="s">
        <v>242</v>
      </c>
      <c r="AU201" s="262" t="s">
        <v>86</v>
      </c>
      <c r="AV201" s="260" t="s">
        <v>121</v>
      </c>
      <c r="AW201" s="260" t="s">
        <v>34</v>
      </c>
      <c r="AX201" s="260" t="s">
        <v>84</v>
      </c>
      <c r="AY201" s="262" t="s">
        <v>122</v>
      </c>
    </row>
    <row r="202" spans="1:65" s="130" customFormat="1" ht="16.5" customHeight="1">
      <c r="A202" s="128"/>
      <c r="B202" s="25"/>
      <c r="C202" s="242" t="s">
        <v>336</v>
      </c>
      <c r="D202" s="242" t="s">
        <v>123</v>
      </c>
      <c r="E202" s="243" t="s">
        <v>470</v>
      </c>
      <c r="F202" s="244" t="s">
        <v>471</v>
      </c>
      <c r="G202" s="245" t="s">
        <v>234</v>
      </c>
      <c r="H202" s="246">
        <v>4.8</v>
      </c>
      <c r="I202" s="250">
        <v>0</v>
      </c>
      <c r="J202" s="249">
        <f>ROUND(I202*H202,2)</f>
        <v>0</v>
      </c>
      <c r="K202" s="244" t="s">
        <v>127</v>
      </c>
      <c r="L202" s="25"/>
      <c r="M202" s="192" t="s">
        <v>1</v>
      </c>
      <c r="N202" s="193" t="s">
        <v>42</v>
      </c>
      <c r="O202" s="194">
        <v>8.3000000000000004E-2</v>
      </c>
      <c r="P202" s="194">
        <f>O202*H202</f>
        <v>0.39839999999999998</v>
      </c>
      <c r="Q202" s="194">
        <v>1.0000000000000001E-5</v>
      </c>
      <c r="R202" s="194">
        <f>Q202*H202</f>
        <v>4.8000000000000001E-5</v>
      </c>
      <c r="S202" s="194">
        <v>0</v>
      </c>
      <c r="T202" s="195">
        <f>S202*H202</f>
        <v>0</v>
      </c>
      <c r="U202" s="128"/>
      <c r="V202" s="128"/>
      <c r="W202" s="128"/>
      <c r="X202" s="128"/>
      <c r="Y202" s="128"/>
      <c r="Z202" s="128"/>
      <c r="AA202" s="128"/>
      <c r="AB202" s="128"/>
      <c r="AC202" s="128"/>
      <c r="AD202" s="128"/>
      <c r="AE202" s="128"/>
      <c r="AR202" s="196" t="s">
        <v>121</v>
      </c>
      <c r="AT202" s="196" t="s">
        <v>123</v>
      </c>
      <c r="AU202" s="196" t="s">
        <v>86</v>
      </c>
      <c r="AY202" s="119" t="s">
        <v>122</v>
      </c>
      <c r="BE202" s="197">
        <f>IF(N202="základní",J202,0)</f>
        <v>0</v>
      </c>
      <c r="BF202" s="197">
        <f>IF(N202="snížená",J202,0)</f>
        <v>0</v>
      </c>
      <c r="BG202" s="197">
        <f>IF(N202="zákl. přenesená",J202,0)</f>
        <v>0</v>
      </c>
      <c r="BH202" s="197">
        <f>IF(N202="sníž. přenesená",J202,0)</f>
        <v>0</v>
      </c>
      <c r="BI202" s="197">
        <f>IF(N202="nulová",J202,0)</f>
        <v>0</v>
      </c>
      <c r="BJ202" s="119" t="s">
        <v>84</v>
      </c>
      <c r="BK202" s="197">
        <f>ROUND(I202*H202,2)</f>
        <v>0</v>
      </c>
      <c r="BL202" s="119" t="s">
        <v>121</v>
      </c>
      <c r="BM202" s="196" t="s">
        <v>709</v>
      </c>
    </row>
    <row r="203" spans="1:65" s="254" customFormat="1">
      <c r="B203" s="255"/>
      <c r="C203" s="288"/>
      <c r="D203" s="247" t="s">
        <v>242</v>
      </c>
      <c r="E203" s="289" t="s">
        <v>1</v>
      </c>
      <c r="F203" s="290" t="s">
        <v>454</v>
      </c>
      <c r="G203" s="288"/>
      <c r="H203" s="291">
        <v>4.8</v>
      </c>
      <c r="J203" s="288"/>
      <c r="K203" s="288"/>
      <c r="L203" s="255"/>
      <c r="M203" s="257"/>
      <c r="N203" s="258"/>
      <c r="O203" s="258"/>
      <c r="P203" s="258"/>
      <c r="Q203" s="258"/>
      <c r="R203" s="258"/>
      <c r="S203" s="258"/>
      <c r="T203" s="259"/>
      <c r="AT203" s="256" t="s">
        <v>242</v>
      </c>
      <c r="AU203" s="256" t="s">
        <v>86</v>
      </c>
      <c r="AV203" s="254" t="s">
        <v>86</v>
      </c>
      <c r="AW203" s="254" t="s">
        <v>34</v>
      </c>
      <c r="AX203" s="254" t="s">
        <v>77</v>
      </c>
      <c r="AY203" s="256" t="s">
        <v>122</v>
      </c>
    </row>
    <row r="204" spans="1:65" s="260" customFormat="1">
      <c r="B204" s="261"/>
      <c r="C204" s="292"/>
      <c r="D204" s="247" t="s">
        <v>242</v>
      </c>
      <c r="E204" s="293" t="s">
        <v>1</v>
      </c>
      <c r="F204" s="294" t="s">
        <v>244</v>
      </c>
      <c r="G204" s="292"/>
      <c r="H204" s="295">
        <v>4.8</v>
      </c>
      <c r="J204" s="292"/>
      <c r="K204" s="292"/>
      <c r="L204" s="261"/>
      <c r="M204" s="263"/>
      <c r="N204" s="264"/>
      <c r="O204" s="264"/>
      <c r="P204" s="264"/>
      <c r="Q204" s="264"/>
      <c r="R204" s="264"/>
      <c r="S204" s="264"/>
      <c r="T204" s="265"/>
      <c r="AT204" s="262" t="s">
        <v>242</v>
      </c>
      <c r="AU204" s="262" t="s">
        <v>86</v>
      </c>
      <c r="AV204" s="260" t="s">
        <v>121</v>
      </c>
      <c r="AW204" s="260" t="s">
        <v>34</v>
      </c>
      <c r="AX204" s="260" t="s">
        <v>84</v>
      </c>
      <c r="AY204" s="262" t="s">
        <v>122</v>
      </c>
    </row>
    <row r="205" spans="1:65" s="130" customFormat="1" ht="33" customHeight="1">
      <c r="A205" s="128"/>
      <c r="B205" s="25"/>
      <c r="C205" s="242" t="s">
        <v>340</v>
      </c>
      <c r="D205" s="242" t="s">
        <v>123</v>
      </c>
      <c r="E205" s="243" t="s">
        <v>474</v>
      </c>
      <c r="F205" s="244" t="s">
        <v>475</v>
      </c>
      <c r="G205" s="245" t="s">
        <v>259</v>
      </c>
      <c r="H205" s="246">
        <v>9</v>
      </c>
      <c r="I205" s="250">
        <v>0</v>
      </c>
      <c r="J205" s="249">
        <f>ROUND(I205*H205,2)</f>
        <v>0</v>
      </c>
      <c r="K205" s="244" t="s">
        <v>127</v>
      </c>
      <c r="L205" s="25"/>
      <c r="M205" s="192" t="s">
        <v>1</v>
      </c>
      <c r="N205" s="193" t="s">
        <v>42</v>
      </c>
      <c r="O205" s="194">
        <v>0.26800000000000002</v>
      </c>
      <c r="P205" s="194">
        <f>O205*H205</f>
        <v>2.4119999999999999</v>
      </c>
      <c r="Q205" s="194">
        <v>0.16850000000000001</v>
      </c>
      <c r="R205" s="194">
        <f>Q205*H205</f>
        <v>1.5165</v>
      </c>
      <c r="S205" s="194">
        <v>0</v>
      </c>
      <c r="T205" s="195">
        <f>S205*H205</f>
        <v>0</v>
      </c>
      <c r="U205" s="128"/>
      <c r="V205" s="128"/>
      <c r="W205" s="128"/>
      <c r="X205" s="128"/>
      <c r="Y205" s="128"/>
      <c r="Z205" s="128"/>
      <c r="AA205" s="128"/>
      <c r="AB205" s="128"/>
      <c r="AC205" s="128"/>
      <c r="AD205" s="128"/>
      <c r="AE205" s="128"/>
      <c r="AR205" s="196" t="s">
        <v>121</v>
      </c>
      <c r="AT205" s="196" t="s">
        <v>123</v>
      </c>
      <c r="AU205" s="196" t="s">
        <v>86</v>
      </c>
      <c r="AY205" s="119" t="s">
        <v>122</v>
      </c>
      <c r="BE205" s="197">
        <f>IF(N205="základní",J205,0)</f>
        <v>0</v>
      </c>
      <c r="BF205" s="197">
        <f>IF(N205="snížená",J205,0)</f>
        <v>0</v>
      </c>
      <c r="BG205" s="197">
        <f>IF(N205="zákl. přenesená",J205,0)</f>
        <v>0</v>
      </c>
      <c r="BH205" s="197">
        <f>IF(N205="sníž. přenesená",J205,0)</f>
        <v>0</v>
      </c>
      <c r="BI205" s="197">
        <f>IF(N205="nulová",J205,0)</f>
        <v>0</v>
      </c>
      <c r="BJ205" s="119" t="s">
        <v>84</v>
      </c>
      <c r="BK205" s="197">
        <f>ROUND(I205*H205,2)</f>
        <v>0</v>
      </c>
      <c r="BL205" s="119" t="s">
        <v>121</v>
      </c>
      <c r="BM205" s="196" t="s">
        <v>710</v>
      </c>
    </row>
    <row r="206" spans="1:65" s="254" customFormat="1" ht="22.5">
      <c r="B206" s="255"/>
      <c r="C206" s="288"/>
      <c r="D206" s="247" t="s">
        <v>242</v>
      </c>
      <c r="E206" s="289" t="s">
        <v>1</v>
      </c>
      <c r="F206" s="290" t="s">
        <v>711</v>
      </c>
      <c r="G206" s="288"/>
      <c r="H206" s="291">
        <v>3</v>
      </c>
      <c r="J206" s="288"/>
      <c r="K206" s="288"/>
      <c r="L206" s="255"/>
      <c r="M206" s="257"/>
      <c r="N206" s="258"/>
      <c r="O206" s="258"/>
      <c r="P206" s="258"/>
      <c r="Q206" s="258"/>
      <c r="R206" s="258"/>
      <c r="S206" s="258"/>
      <c r="T206" s="259"/>
      <c r="AT206" s="256" t="s">
        <v>242</v>
      </c>
      <c r="AU206" s="256" t="s">
        <v>86</v>
      </c>
      <c r="AV206" s="254" t="s">
        <v>86</v>
      </c>
      <c r="AW206" s="254" t="s">
        <v>34</v>
      </c>
      <c r="AX206" s="254" t="s">
        <v>77</v>
      </c>
      <c r="AY206" s="256" t="s">
        <v>122</v>
      </c>
    </row>
    <row r="207" spans="1:65" s="254" customFormat="1" ht="22.5">
      <c r="B207" s="255"/>
      <c r="C207" s="288"/>
      <c r="D207" s="247" t="s">
        <v>242</v>
      </c>
      <c r="E207" s="289" t="s">
        <v>1</v>
      </c>
      <c r="F207" s="290" t="s">
        <v>478</v>
      </c>
      <c r="G207" s="288"/>
      <c r="H207" s="291">
        <v>4</v>
      </c>
      <c r="J207" s="288"/>
      <c r="K207" s="288"/>
      <c r="L207" s="255"/>
      <c r="M207" s="257"/>
      <c r="N207" s="258"/>
      <c r="O207" s="258"/>
      <c r="P207" s="258"/>
      <c r="Q207" s="258"/>
      <c r="R207" s="258"/>
      <c r="S207" s="258"/>
      <c r="T207" s="259"/>
      <c r="AT207" s="256" t="s">
        <v>242</v>
      </c>
      <c r="AU207" s="256" t="s">
        <v>86</v>
      </c>
      <c r="AV207" s="254" t="s">
        <v>86</v>
      </c>
      <c r="AW207" s="254" t="s">
        <v>34</v>
      </c>
      <c r="AX207" s="254" t="s">
        <v>77</v>
      </c>
      <c r="AY207" s="256" t="s">
        <v>122</v>
      </c>
    </row>
    <row r="208" spans="1:65" s="254" customFormat="1" ht="33.75">
      <c r="B208" s="255"/>
      <c r="C208" s="288"/>
      <c r="D208" s="247" t="s">
        <v>242</v>
      </c>
      <c r="E208" s="289" t="s">
        <v>1</v>
      </c>
      <c r="F208" s="290" t="s">
        <v>712</v>
      </c>
      <c r="G208" s="288"/>
      <c r="H208" s="291">
        <v>2</v>
      </c>
      <c r="J208" s="288"/>
      <c r="K208" s="288"/>
      <c r="L208" s="255"/>
      <c r="M208" s="257"/>
      <c r="N208" s="258"/>
      <c r="O208" s="258"/>
      <c r="P208" s="258"/>
      <c r="Q208" s="258"/>
      <c r="R208" s="258"/>
      <c r="S208" s="258"/>
      <c r="T208" s="259"/>
      <c r="AT208" s="256" t="s">
        <v>242</v>
      </c>
      <c r="AU208" s="256" t="s">
        <v>86</v>
      </c>
      <c r="AV208" s="254" t="s">
        <v>86</v>
      </c>
      <c r="AW208" s="254" t="s">
        <v>34</v>
      </c>
      <c r="AX208" s="254" t="s">
        <v>77</v>
      </c>
      <c r="AY208" s="256" t="s">
        <v>122</v>
      </c>
    </row>
    <row r="209" spans="1:65" s="260" customFormat="1">
      <c r="B209" s="261"/>
      <c r="C209" s="292"/>
      <c r="D209" s="247" t="s">
        <v>242</v>
      </c>
      <c r="E209" s="293" t="s">
        <v>1</v>
      </c>
      <c r="F209" s="294" t="s">
        <v>244</v>
      </c>
      <c r="G209" s="292"/>
      <c r="H209" s="295">
        <v>9</v>
      </c>
      <c r="J209" s="292"/>
      <c r="K209" s="292"/>
      <c r="L209" s="261"/>
      <c r="M209" s="263"/>
      <c r="N209" s="264"/>
      <c r="O209" s="264"/>
      <c r="P209" s="264"/>
      <c r="Q209" s="264"/>
      <c r="R209" s="264"/>
      <c r="S209" s="264"/>
      <c r="T209" s="265"/>
      <c r="AT209" s="262" t="s">
        <v>242</v>
      </c>
      <c r="AU209" s="262" t="s">
        <v>86</v>
      </c>
      <c r="AV209" s="260" t="s">
        <v>121</v>
      </c>
      <c r="AW209" s="260" t="s">
        <v>34</v>
      </c>
      <c r="AX209" s="260" t="s">
        <v>84</v>
      </c>
      <c r="AY209" s="262" t="s">
        <v>122</v>
      </c>
    </row>
    <row r="210" spans="1:65" s="130" customFormat="1" ht="16.5" customHeight="1">
      <c r="A210" s="128"/>
      <c r="B210" s="25"/>
      <c r="C210" s="299" t="s">
        <v>345</v>
      </c>
      <c r="D210" s="299" t="s">
        <v>309</v>
      </c>
      <c r="E210" s="300" t="s">
        <v>481</v>
      </c>
      <c r="F210" s="301" t="s">
        <v>482</v>
      </c>
      <c r="G210" s="302" t="s">
        <v>259</v>
      </c>
      <c r="H210" s="303">
        <v>3.03</v>
      </c>
      <c r="I210" s="281">
        <v>0</v>
      </c>
      <c r="J210" s="308">
        <f>ROUND(I210*H210,2)</f>
        <v>0</v>
      </c>
      <c r="K210" s="301" t="s">
        <v>127</v>
      </c>
      <c r="L210" s="272"/>
      <c r="M210" s="273" t="s">
        <v>1</v>
      </c>
      <c r="N210" s="274" t="s">
        <v>42</v>
      </c>
      <c r="O210" s="194">
        <v>0</v>
      </c>
      <c r="P210" s="194">
        <f>O210*H210</f>
        <v>0</v>
      </c>
      <c r="Q210" s="194">
        <v>0.08</v>
      </c>
      <c r="R210" s="194">
        <f>Q210*H210</f>
        <v>0.2424</v>
      </c>
      <c r="S210" s="194">
        <v>0</v>
      </c>
      <c r="T210" s="195">
        <f>S210*H210</f>
        <v>0</v>
      </c>
      <c r="U210" s="128"/>
      <c r="V210" s="128"/>
      <c r="W210" s="128"/>
      <c r="X210" s="128"/>
      <c r="Y210" s="128"/>
      <c r="Z210" s="128"/>
      <c r="AA210" s="128"/>
      <c r="AB210" s="128"/>
      <c r="AC210" s="128"/>
      <c r="AD210" s="128"/>
      <c r="AE210" s="128"/>
      <c r="AR210" s="196" t="s">
        <v>159</v>
      </c>
      <c r="AT210" s="196" t="s">
        <v>309</v>
      </c>
      <c r="AU210" s="196" t="s">
        <v>86</v>
      </c>
      <c r="AY210" s="119" t="s">
        <v>122</v>
      </c>
      <c r="BE210" s="197">
        <f>IF(N210="základní",J210,0)</f>
        <v>0</v>
      </c>
      <c r="BF210" s="197">
        <f>IF(N210="snížená",J210,0)</f>
        <v>0</v>
      </c>
      <c r="BG210" s="197">
        <f>IF(N210="zákl. přenesená",J210,0)</f>
        <v>0</v>
      </c>
      <c r="BH210" s="197">
        <f>IF(N210="sníž. přenesená",J210,0)</f>
        <v>0</v>
      </c>
      <c r="BI210" s="197">
        <f>IF(N210="nulová",J210,0)</f>
        <v>0</v>
      </c>
      <c r="BJ210" s="119" t="s">
        <v>84</v>
      </c>
      <c r="BK210" s="197">
        <f>ROUND(I210*H210,2)</f>
        <v>0</v>
      </c>
      <c r="BL210" s="119" t="s">
        <v>121</v>
      </c>
      <c r="BM210" s="196" t="s">
        <v>713</v>
      </c>
    </row>
    <row r="211" spans="1:65" s="254" customFormat="1">
      <c r="B211" s="255"/>
      <c r="C211" s="288"/>
      <c r="D211" s="247" t="s">
        <v>242</v>
      </c>
      <c r="E211" s="289" t="s">
        <v>1</v>
      </c>
      <c r="F211" s="290" t="s">
        <v>494</v>
      </c>
      <c r="G211" s="288"/>
      <c r="H211" s="291">
        <v>3.03</v>
      </c>
      <c r="J211" s="288"/>
      <c r="K211" s="288"/>
      <c r="L211" s="255"/>
      <c r="M211" s="257"/>
      <c r="N211" s="258"/>
      <c r="O211" s="258"/>
      <c r="P211" s="258"/>
      <c r="Q211" s="258"/>
      <c r="R211" s="258"/>
      <c r="S211" s="258"/>
      <c r="T211" s="259"/>
      <c r="AT211" s="256" t="s">
        <v>242</v>
      </c>
      <c r="AU211" s="256" t="s">
        <v>86</v>
      </c>
      <c r="AV211" s="254" t="s">
        <v>86</v>
      </c>
      <c r="AW211" s="254" t="s">
        <v>34</v>
      </c>
      <c r="AX211" s="254" t="s">
        <v>77</v>
      </c>
      <c r="AY211" s="256" t="s">
        <v>122</v>
      </c>
    </row>
    <row r="212" spans="1:65" s="260" customFormat="1">
      <c r="B212" s="261"/>
      <c r="C212" s="292"/>
      <c r="D212" s="247" t="s">
        <v>242</v>
      </c>
      <c r="E212" s="293" t="s">
        <v>1</v>
      </c>
      <c r="F212" s="294" t="s">
        <v>244</v>
      </c>
      <c r="G212" s="292"/>
      <c r="H212" s="295">
        <v>3.03</v>
      </c>
      <c r="J212" s="292"/>
      <c r="K212" s="292"/>
      <c r="L212" s="261"/>
      <c r="M212" s="263"/>
      <c r="N212" s="264"/>
      <c r="O212" s="264"/>
      <c r="P212" s="264"/>
      <c r="Q212" s="264"/>
      <c r="R212" s="264"/>
      <c r="S212" s="264"/>
      <c r="T212" s="265"/>
      <c r="AT212" s="262" t="s">
        <v>242</v>
      </c>
      <c r="AU212" s="262" t="s">
        <v>86</v>
      </c>
      <c r="AV212" s="260" t="s">
        <v>121</v>
      </c>
      <c r="AW212" s="260" t="s">
        <v>34</v>
      </c>
      <c r="AX212" s="260" t="s">
        <v>84</v>
      </c>
      <c r="AY212" s="262" t="s">
        <v>122</v>
      </c>
    </row>
    <row r="213" spans="1:65" s="130" customFormat="1" ht="24.2" customHeight="1">
      <c r="A213" s="128"/>
      <c r="B213" s="25"/>
      <c r="C213" s="299" t="s">
        <v>350</v>
      </c>
      <c r="D213" s="299" t="s">
        <v>309</v>
      </c>
      <c r="E213" s="300" t="s">
        <v>486</v>
      </c>
      <c r="F213" s="301" t="s">
        <v>487</v>
      </c>
      <c r="G213" s="302" t="s">
        <v>259</v>
      </c>
      <c r="H213" s="303">
        <v>4.04</v>
      </c>
      <c r="I213" s="281">
        <v>0</v>
      </c>
      <c r="J213" s="308">
        <f>ROUND(I213*H213,2)</f>
        <v>0</v>
      </c>
      <c r="K213" s="301" t="s">
        <v>127</v>
      </c>
      <c r="L213" s="272"/>
      <c r="M213" s="273" t="s">
        <v>1</v>
      </c>
      <c r="N213" s="274" t="s">
        <v>42</v>
      </c>
      <c r="O213" s="194">
        <v>0</v>
      </c>
      <c r="P213" s="194">
        <f>O213*H213</f>
        <v>0</v>
      </c>
      <c r="Q213" s="194">
        <v>4.8300000000000003E-2</v>
      </c>
      <c r="R213" s="194">
        <f>Q213*H213</f>
        <v>0.195132</v>
      </c>
      <c r="S213" s="194">
        <v>0</v>
      </c>
      <c r="T213" s="195">
        <f>S213*H213</f>
        <v>0</v>
      </c>
      <c r="U213" s="128"/>
      <c r="V213" s="128"/>
      <c r="W213" s="128"/>
      <c r="X213" s="128"/>
      <c r="Y213" s="128"/>
      <c r="Z213" s="128"/>
      <c r="AA213" s="128"/>
      <c r="AB213" s="128"/>
      <c r="AC213" s="128"/>
      <c r="AD213" s="128"/>
      <c r="AE213" s="128"/>
      <c r="AR213" s="196" t="s">
        <v>159</v>
      </c>
      <c r="AT213" s="196" t="s">
        <v>309</v>
      </c>
      <c r="AU213" s="196" t="s">
        <v>86</v>
      </c>
      <c r="AY213" s="119" t="s">
        <v>122</v>
      </c>
      <c r="BE213" s="197">
        <f>IF(N213="základní",J213,0)</f>
        <v>0</v>
      </c>
      <c r="BF213" s="197">
        <f>IF(N213="snížená",J213,0)</f>
        <v>0</v>
      </c>
      <c r="BG213" s="197">
        <f>IF(N213="zákl. přenesená",J213,0)</f>
        <v>0</v>
      </c>
      <c r="BH213" s="197">
        <f>IF(N213="sníž. přenesená",J213,0)</f>
        <v>0</v>
      </c>
      <c r="BI213" s="197">
        <f>IF(N213="nulová",J213,0)</f>
        <v>0</v>
      </c>
      <c r="BJ213" s="119" t="s">
        <v>84</v>
      </c>
      <c r="BK213" s="197">
        <f>ROUND(I213*H213,2)</f>
        <v>0</v>
      </c>
      <c r="BL213" s="119" t="s">
        <v>121</v>
      </c>
      <c r="BM213" s="196" t="s">
        <v>714</v>
      </c>
    </row>
    <row r="214" spans="1:65" s="254" customFormat="1">
      <c r="B214" s="255"/>
      <c r="C214" s="288"/>
      <c r="D214" s="247" t="s">
        <v>242</v>
      </c>
      <c r="E214" s="289" t="s">
        <v>1</v>
      </c>
      <c r="F214" s="290" t="s">
        <v>489</v>
      </c>
      <c r="G214" s="288"/>
      <c r="H214" s="291">
        <v>4.04</v>
      </c>
      <c r="J214" s="288"/>
      <c r="K214" s="288"/>
      <c r="L214" s="255"/>
      <c r="M214" s="257"/>
      <c r="N214" s="258"/>
      <c r="O214" s="258"/>
      <c r="P214" s="258"/>
      <c r="Q214" s="258"/>
      <c r="R214" s="258"/>
      <c r="S214" s="258"/>
      <c r="T214" s="259"/>
      <c r="AT214" s="256" t="s">
        <v>242</v>
      </c>
      <c r="AU214" s="256" t="s">
        <v>86</v>
      </c>
      <c r="AV214" s="254" t="s">
        <v>86</v>
      </c>
      <c r="AW214" s="254" t="s">
        <v>34</v>
      </c>
      <c r="AX214" s="254" t="s">
        <v>77</v>
      </c>
      <c r="AY214" s="256" t="s">
        <v>122</v>
      </c>
    </row>
    <row r="215" spans="1:65" s="260" customFormat="1">
      <c r="B215" s="261"/>
      <c r="C215" s="292"/>
      <c r="D215" s="247" t="s">
        <v>242</v>
      </c>
      <c r="E215" s="293" t="s">
        <v>1</v>
      </c>
      <c r="F215" s="294" t="s">
        <v>244</v>
      </c>
      <c r="G215" s="292"/>
      <c r="H215" s="295">
        <v>4.04</v>
      </c>
      <c r="J215" s="292"/>
      <c r="K215" s="292"/>
      <c r="L215" s="261"/>
      <c r="M215" s="263"/>
      <c r="N215" s="264"/>
      <c r="O215" s="264"/>
      <c r="P215" s="264"/>
      <c r="Q215" s="264"/>
      <c r="R215" s="264"/>
      <c r="S215" s="264"/>
      <c r="T215" s="265"/>
      <c r="AT215" s="262" t="s">
        <v>242</v>
      </c>
      <c r="AU215" s="262" t="s">
        <v>86</v>
      </c>
      <c r="AV215" s="260" t="s">
        <v>121</v>
      </c>
      <c r="AW215" s="260" t="s">
        <v>34</v>
      </c>
      <c r="AX215" s="260" t="s">
        <v>84</v>
      </c>
      <c r="AY215" s="262" t="s">
        <v>122</v>
      </c>
    </row>
    <row r="216" spans="1:65" s="130" customFormat="1" ht="24.2" customHeight="1">
      <c r="A216" s="128"/>
      <c r="B216" s="25"/>
      <c r="C216" s="299" t="s">
        <v>356</v>
      </c>
      <c r="D216" s="299" t="s">
        <v>309</v>
      </c>
      <c r="E216" s="300" t="s">
        <v>491</v>
      </c>
      <c r="F216" s="301" t="s">
        <v>492</v>
      </c>
      <c r="G216" s="302" t="s">
        <v>259</v>
      </c>
      <c r="H216" s="303">
        <v>2.02</v>
      </c>
      <c r="I216" s="281">
        <v>0</v>
      </c>
      <c r="J216" s="308">
        <f>ROUND(I216*H216,2)</f>
        <v>0</v>
      </c>
      <c r="K216" s="301" t="s">
        <v>127</v>
      </c>
      <c r="L216" s="272"/>
      <c r="M216" s="273" t="s">
        <v>1</v>
      </c>
      <c r="N216" s="274" t="s">
        <v>42</v>
      </c>
      <c r="O216" s="194">
        <v>0</v>
      </c>
      <c r="P216" s="194">
        <f>O216*H216</f>
        <v>0</v>
      </c>
      <c r="Q216" s="194">
        <v>6.5670000000000006E-2</v>
      </c>
      <c r="R216" s="194">
        <f>Q216*H216</f>
        <v>0.1326534</v>
      </c>
      <c r="S216" s="194">
        <v>0</v>
      </c>
      <c r="T216" s="195">
        <f>S216*H216</f>
        <v>0</v>
      </c>
      <c r="U216" s="128"/>
      <c r="V216" s="128"/>
      <c r="W216" s="128"/>
      <c r="X216" s="128"/>
      <c r="Y216" s="128"/>
      <c r="Z216" s="128"/>
      <c r="AA216" s="128"/>
      <c r="AB216" s="128"/>
      <c r="AC216" s="128"/>
      <c r="AD216" s="128"/>
      <c r="AE216" s="128"/>
      <c r="AR216" s="196" t="s">
        <v>159</v>
      </c>
      <c r="AT216" s="196" t="s">
        <v>309</v>
      </c>
      <c r="AU216" s="196" t="s">
        <v>86</v>
      </c>
      <c r="AY216" s="119" t="s">
        <v>122</v>
      </c>
      <c r="BE216" s="197">
        <f>IF(N216="základní",J216,0)</f>
        <v>0</v>
      </c>
      <c r="BF216" s="197">
        <f>IF(N216="snížená",J216,0)</f>
        <v>0</v>
      </c>
      <c r="BG216" s="197">
        <f>IF(N216="zákl. přenesená",J216,0)</f>
        <v>0</v>
      </c>
      <c r="BH216" s="197">
        <f>IF(N216="sníž. přenesená",J216,0)</f>
        <v>0</v>
      </c>
      <c r="BI216" s="197">
        <f>IF(N216="nulová",J216,0)</f>
        <v>0</v>
      </c>
      <c r="BJ216" s="119" t="s">
        <v>84</v>
      </c>
      <c r="BK216" s="197">
        <f>ROUND(I216*H216,2)</f>
        <v>0</v>
      </c>
      <c r="BL216" s="119" t="s">
        <v>121</v>
      </c>
      <c r="BM216" s="196" t="s">
        <v>715</v>
      </c>
    </row>
    <row r="217" spans="1:65" s="254" customFormat="1">
      <c r="B217" s="255"/>
      <c r="C217" s="288"/>
      <c r="D217" s="247" t="s">
        <v>242</v>
      </c>
      <c r="E217" s="289" t="s">
        <v>1</v>
      </c>
      <c r="F217" s="290" t="s">
        <v>716</v>
      </c>
      <c r="G217" s="288"/>
      <c r="H217" s="291">
        <v>2.02</v>
      </c>
      <c r="J217" s="288"/>
      <c r="K217" s="288"/>
      <c r="L217" s="255"/>
      <c r="M217" s="257"/>
      <c r="N217" s="258"/>
      <c r="O217" s="258"/>
      <c r="P217" s="258"/>
      <c r="Q217" s="258"/>
      <c r="R217" s="258"/>
      <c r="S217" s="258"/>
      <c r="T217" s="259"/>
      <c r="AT217" s="256" t="s">
        <v>242</v>
      </c>
      <c r="AU217" s="256" t="s">
        <v>86</v>
      </c>
      <c r="AV217" s="254" t="s">
        <v>86</v>
      </c>
      <c r="AW217" s="254" t="s">
        <v>34</v>
      </c>
      <c r="AX217" s="254" t="s">
        <v>77</v>
      </c>
      <c r="AY217" s="256" t="s">
        <v>122</v>
      </c>
    </row>
    <row r="218" spans="1:65" s="260" customFormat="1">
      <c r="B218" s="261"/>
      <c r="C218" s="292"/>
      <c r="D218" s="247" t="s">
        <v>242</v>
      </c>
      <c r="E218" s="293" t="s">
        <v>1</v>
      </c>
      <c r="F218" s="294" t="s">
        <v>244</v>
      </c>
      <c r="G218" s="292"/>
      <c r="H218" s="295">
        <v>2.02</v>
      </c>
      <c r="J218" s="292"/>
      <c r="K218" s="292"/>
      <c r="L218" s="261"/>
      <c r="M218" s="263"/>
      <c r="N218" s="264"/>
      <c r="O218" s="264"/>
      <c r="P218" s="264"/>
      <c r="Q218" s="264"/>
      <c r="R218" s="264"/>
      <c r="S218" s="264"/>
      <c r="T218" s="265"/>
      <c r="AT218" s="262" t="s">
        <v>242</v>
      </c>
      <c r="AU218" s="262" t="s">
        <v>86</v>
      </c>
      <c r="AV218" s="260" t="s">
        <v>121</v>
      </c>
      <c r="AW218" s="260" t="s">
        <v>34</v>
      </c>
      <c r="AX218" s="260" t="s">
        <v>84</v>
      </c>
      <c r="AY218" s="262" t="s">
        <v>122</v>
      </c>
    </row>
    <row r="219" spans="1:65" s="130" customFormat="1" ht="24.2" customHeight="1">
      <c r="A219" s="128"/>
      <c r="B219" s="25"/>
      <c r="C219" s="242" t="s">
        <v>368</v>
      </c>
      <c r="D219" s="242" t="s">
        <v>123</v>
      </c>
      <c r="E219" s="243" t="s">
        <v>506</v>
      </c>
      <c r="F219" s="244" t="s">
        <v>507</v>
      </c>
      <c r="G219" s="245" t="s">
        <v>259</v>
      </c>
      <c r="H219" s="246">
        <v>19</v>
      </c>
      <c r="I219" s="250">
        <v>0</v>
      </c>
      <c r="J219" s="249">
        <f>ROUND(I219*H219,2)</f>
        <v>0</v>
      </c>
      <c r="K219" s="244" t="s">
        <v>127</v>
      </c>
      <c r="L219" s="25"/>
      <c r="M219" s="192" t="s">
        <v>1</v>
      </c>
      <c r="N219" s="193" t="s">
        <v>42</v>
      </c>
      <c r="O219" s="194">
        <v>0.309</v>
      </c>
      <c r="P219" s="194">
        <f>O219*H219</f>
        <v>5.8710000000000004</v>
      </c>
      <c r="Q219" s="194">
        <v>0.18292</v>
      </c>
      <c r="R219" s="194">
        <f>Q219*H219</f>
        <v>3.4754800000000001</v>
      </c>
      <c r="S219" s="194">
        <v>0</v>
      </c>
      <c r="T219" s="195">
        <f>S219*H219</f>
        <v>0</v>
      </c>
      <c r="U219" s="128"/>
      <c r="V219" s="128"/>
      <c r="W219" s="128"/>
      <c r="X219" s="128"/>
      <c r="Y219" s="128"/>
      <c r="Z219" s="128"/>
      <c r="AA219" s="128"/>
      <c r="AB219" s="128"/>
      <c r="AC219" s="128"/>
      <c r="AD219" s="128"/>
      <c r="AE219" s="128"/>
      <c r="AR219" s="196" t="s">
        <v>121</v>
      </c>
      <c r="AT219" s="196" t="s">
        <v>123</v>
      </c>
      <c r="AU219" s="196" t="s">
        <v>86</v>
      </c>
      <c r="AY219" s="119" t="s">
        <v>122</v>
      </c>
      <c r="BE219" s="197">
        <f>IF(N219="základní",J219,0)</f>
        <v>0</v>
      </c>
      <c r="BF219" s="197">
        <f>IF(N219="snížená",J219,0)</f>
        <v>0</v>
      </c>
      <c r="BG219" s="197">
        <f>IF(N219="zákl. přenesená",J219,0)</f>
        <v>0</v>
      </c>
      <c r="BH219" s="197">
        <f>IF(N219="sníž. přenesená",J219,0)</f>
        <v>0</v>
      </c>
      <c r="BI219" s="197">
        <f>IF(N219="nulová",J219,0)</f>
        <v>0</v>
      </c>
      <c r="BJ219" s="119" t="s">
        <v>84</v>
      </c>
      <c r="BK219" s="197">
        <f>ROUND(I219*H219,2)</f>
        <v>0</v>
      </c>
      <c r="BL219" s="119" t="s">
        <v>121</v>
      </c>
      <c r="BM219" s="196" t="s">
        <v>717</v>
      </c>
    </row>
    <row r="220" spans="1:65" s="254" customFormat="1">
      <c r="B220" s="255"/>
      <c r="C220" s="288"/>
      <c r="D220" s="247" t="s">
        <v>242</v>
      </c>
      <c r="E220" s="289" t="s">
        <v>1</v>
      </c>
      <c r="F220" s="290" t="s">
        <v>718</v>
      </c>
      <c r="G220" s="288"/>
      <c r="H220" s="291">
        <v>19</v>
      </c>
      <c r="J220" s="288"/>
      <c r="K220" s="288"/>
      <c r="L220" s="255"/>
      <c r="M220" s="257"/>
      <c r="N220" s="258"/>
      <c r="O220" s="258"/>
      <c r="P220" s="258"/>
      <c r="Q220" s="258"/>
      <c r="R220" s="258"/>
      <c r="S220" s="258"/>
      <c r="T220" s="259"/>
      <c r="AT220" s="256" t="s">
        <v>242</v>
      </c>
      <c r="AU220" s="256" t="s">
        <v>86</v>
      </c>
      <c r="AV220" s="254" t="s">
        <v>86</v>
      </c>
      <c r="AW220" s="254" t="s">
        <v>34</v>
      </c>
      <c r="AX220" s="254" t="s">
        <v>77</v>
      </c>
      <c r="AY220" s="256" t="s">
        <v>122</v>
      </c>
    </row>
    <row r="221" spans="1:65" s="260" customFormat="1">
      <c r="B221" s="261"/>
      <c r="C221" s="292"/>
      <c r="D221" s="247" t="s">
        <v>242</v>
      </c>
      <c r="E221" s="293" t="s">
        <v>1</v>
      </c>
      <c r="F221" s="294" t="s">
        <v>244</v>
      </c>
      <c r="G221" s="292"/>
      <c r="H221" s="295">
        <v>19</v>
      </c>
      <c r="J221" s="292"/>
      <c r="K221" s="292"/>
      <c r="L221" s="261"/>
      <c r="M221" s="263"/>
      <c r="N221" s="264"/>
      <c r="O221" s="264"/>
      <c r="P221" s="264"/>
      <c r="Q221" s="264"/>
      <c r="R221" s="264"/>
      <c r="S221" s="264"/>
      <c r="T221" s="265"/>
      <c r="AT221" s="262" t="s">
        <v>242</v>
      </c>
      <c r="AU221" s="262" t="s">
        <v>86</v>
      </c>
      <c r="AV221" s="260" t="s">
        <v>121</v>
      </c>
      <c r="AW221" s="260" t="s">
        <v>34</v>
      </c>
      <c r="AX221" s="260" t="s">
        <v>84</v>
      </c>
      <c r="AY221" s="262" t="s">
        <v>122</v>
      </c>
    </row>
    <row r="222" spans="1:65" s="130" customFormat="1" ht="16.5" customHeight="1">
      <c r="A222" s="128"/>
      <c r="B222" s="25"/>
      <c r="C222" s="299" t="s">
        <v>373</v>
      </c>
      <c r="D222" s="299" t="s">
        <v>309</v>
      </c>
      <c r="E222" s="300" t="s">
        <v>511</v>
      </c>
      <c r="F222" s="301" t="s">
        <v>512</v>
      </c>
      <c r="G222" s="302" t="s">
        <v>259</v>
      </c>
      <c r="H222" s="303">
        <v>19.190000000000001</v>
      </c>
      <c r="I222" s="281">
        <v>0</v>
      </c>
      <c r="J222" s="308">
        <f>ROUND(I222*H222,2)</f>
        <v>0</v>
      </c>
      <c r="K222" s="301" t="s">
        <v>127</v>
      </c>
      <c r="L222" s="272"/>
      <c r="M222" s="273" t="s">
        <v>1</v>
      </c>
      <c r="N222" s="274" t="s">
        <v>42</v>
      </c>
      <c r="O222" s="194">
        <v>0</v>
      </c>
      <c r="P222" s="194">
        <f>O222*H222</f>
        <v>0</v>
      </c>
      <c r="Q222" s="194">
        <v>0.104</v>
      </c>
      <c r="R222" s="194">
        <f>Q222*H222</f>
        <v>1.99576</v>
      </c>
      <c r="S222" s="194">
        <v>0</v>
      </c>
      <c r="T222" s="195">
        <f>S222*H222</f>
        <v>0</v>
      </c>
      <c r="U222" s="128"/>
      <c r="V222" s="128"/>
      <c r="W222" s="128"/>
      <c r="X222" s="128"/>
      <c r="Y222" s="128"/>
      <c r="Z222" s="128"/>
      <c r="AA222" s="128"/>
      <c r="AB222" s="128"/>
      <c r="AC222" s="128"/>
      <c r="AD222" s="128"/>
      <c r="AE222" s="128"/>
      <c r="AR222" s="196" t="s">
        <v>159</v>
      </c>
      <c r="AT222" s="196" t="s">
        <v>309</v>
      </c>
      <c r="AU222" s="196" t="s">
        <v>86</v>
      </c>
      <c r="AY222" s="119" t="s">
        <v>122</v>
      </c>
      <c r="BE222" s="197">
        <f>IF(N222="základní",J222,0)</f>
        <v>0</v>
      </c>
      <c r="BF222" s="197">
        <f>IF(N222="snížená",J222,0)</f>
        <v>0</v>
      </c>
      <c r="BG222" s="197">
        <f>IF(N222="zákl. přenesená",J222,0)</f>
        <v>0</v>
      </c>
      <c r="BH222" s="197">
        <f>IF(N222="sníž. přenesená",J222,0)</f>
        <v>0</v>
      </c>
      <c r="BI222" s="197">
        <f>IF(N222="nulová",J222,0)</f>
        <v>0</v>
      </c>
      <c r="BJ222" s="119" t="s">
        <v>84</v>
      </c>
      <c r="BK222" s="197">
        <f>ROUND(I222*H222,2)</f>
        <v>0</v>
      </c>
      <c r="BL222" s="119" t="s">
        <v>121</v>
      </c>
      <c r="BM222" s="196" t="s">
        <v>719</v>
      </c>
    </row>
    <row r="223" spans="1:65" s="130" customFormat="1" ht="19.5">
      <c r="A223" s="128"/>
      <c r="B223" s="25"/>
      <c r="C223" s="210"/>
      <c r="D223" s="247" t="s">
        <v>130</v>
      </c>
      <c r="E223" s="210"/>
      <c r="F223" s="248" t="s">
        <v>514</v>
      </c>
      <c r="G223" s="210"/>
      <c r="H223" s="210"/>
      <c r="I223" s="128"/>
      <c r="J223" s="210"/>
      <c r="K223" s="210"/>
      <c r="L223" s="25"/>
      <c r="M223" s="198"/>
      <c r="N223" s="199"/>
      <c r="O223" s="200"/>
      <c r="P223" s="200"/>
      <c r="Q223" s="200"/>
      <c r="R223" s="200"/>
      <c r="S223" s="200"/>
      <c r="T223" s="201"/>
      <c r="U223" s="128"/>
      <c r="V223" s="128"/>
      <c r="W223" s="128"/>
      <c r="X223" s="128"/>
      <c r="Y223" s="128"/>
      <c r="Z223" s="128"/>
      <c r="AA223" s="128"/>
      <c r="AB223" s="128"/>
      <c r="AC223" s="128"/>
      <c r="AD223" s="128"/>
      <c r="AE223" s="128"/>
      <c r="AT223" s="119" t="s">
        <v>130</v>
      </c>
      <c r="AU223" s="119" t="s">
        <v>86</v>
      </c>
    </row>
    <row r="224" spans="1:65" s="254" customFormat="1">
      <c r="B224" s="255"/>
      <c r="C224" s="288"/>
      <c r="D224" s="247" t="s">
        <v>242</v>
      </c>
      <c r="E224" s="289" t="s">
        <v>1</v>
      </c>
      <c r="F224" s="290" t="s">
        <v>720</v>
      </c>
      <c r="G224" s="288"/>
      <c r="H224" s="291">
        <v>19.190000000000001</v>
      </c>
      <c r="J224" s="288"/>
      <c r="K224" s="288"/>
      <c r="L224" s="255"/>
      <c r="M224" s="257"/>
      <c r="N224" s="258"/>
      <c r="O224" s="258"/>
      <c r="P224" s="258"/>
      <c r="Q224" s="258"/>
      <c r="R224" s="258"/>
      <c r="S224" s="258"/>
      <c r="T224" s="259"/>
      <c r="AT224" s="256" t="s">
        <v>242</v>
      </c>
      <c r="AU224" s="256" t="s">
        <v>86</v>
      </c>
      <c r="AV224" s="254" t="s">
        <v>86</v>
      </c>
      <c r="AW224" s="254" t="s">
        <v>34</v>
      </c>
      <c r="AX224" s="254" t="s">
        <v>77</v>
      </c>
      <c r="AY224" s="256" t="s">
        <v>122</v>
      </c>
    </row>
    <row r="225" spans="1:65" s="260" customFormat="1">
      <c r="B225" s="261"/>
      <c r="C225" s="292"/>
      <c r="D225" s="247" t="s">
        <v>242</v>
      </c>
      <c r="E225" s="293" t="s">
        <v>1</v>
      </c>
      <c r="F225" s="294" t="s">
        <v>244</v>
      </c>
      <c r="G225" s="292"/>
      <c r="H225" s="295">
        <v>19.190000000000001</v>
      </c>
      <c r="J225" s="292"/>
      <c r="K225" s="292"/>
      <c r="L225" s="261"/>
      <c r="M225" s="263"/>
      <c r="N225" s="264"/>
      <c r="O225" s="264"/>
      <c r="P225" s="264"/>
      <c r="Q225" s="264"/>
      <c r="R225" s="264"/>
      <c r="S225" s="264"/>
      <c r="T225" s="265"/>
      <c r="AT225" s="262" t="s">
        <v>242</v>
      </c>
      <c r="AU225" s="262" t="s">
        <v>86</v>
      </c>
      <c r="AV225" s="260" t="s">
        <v>121</v>
      </c>
      <c r="AW225" s="260" t="s">
        <v>34</v>
      </c>
      <c r="AX225" s="260" t="s">
        <v>84</v>
      </c>
      <c r="AY225" s="262" t="s">
        <v>122</v>
      </c>
    </row>
    <row r="226" spans="1:65" s="130" customFormat="1" ht="24.2" customHeight="1">
      <c r="A226" s="128"/>
      <c r="B226" s="25"/>
      <c r="C226" s="242" t="s">
        <v>379</v>
      </c>
      <c r="D226" s="242" t="s">
        <v>123</v>
      </c>
      <c r="E226" s="243" t="s">
        <v>516</v>
      </c>
      <c r="F226" s="244" t="s">
        <v>517</v>
      </c>
      <c r="G226" s="245" t="s">
        <v>234</v>
      </c>
      <c r="H226" s="246">
        <v>128</v>
      </c>
      <c r="I226" s="250">
        <v>0</v>
      </c>
      <c r="J226" s="249">
        <f>ROUND(I226*H226,2)</f>
        <v>0</v>
      </c>
      <c r="K226" s="244" t="s">
        <v>127</v>
      </c>
      <c r="L226" s="25"/>
      <c r="M226" s="192" t="s">
        <v>1</v>
      </c>
      <c r="N226" s="193" t="s">
        <v>42</v>
      </c>
      <c r="O226" s="194">
        <v>0.08</v>
      </c>
      <c r="P226" s="194">
        <f>O226*H226</f>
        <v>10.24</v>
      </c>
      <c r="Q226" s="194">
        <v>4.6999999999999999E-4</v>
      </c>
      <c r="R226" s="194">
        <f>Q226*H226</f>
        <v>6.0159999999999998E-2</v>
      </c>
      <c r="S226" s="194">
        <v>0</v>
      </c>
      <c r="T226" s="195">
        <f>S226*H226</f>
        <v>0</v>
      </c>
      <c r="U226" s="128"/>
      <c r="V226" s="128"/>
      <c r="W226" s="128"/>
      <c r="X226" s="128"/>
      <c r="Y226" s="128"/>
      <c r="Z226" s="128"/>
      <c r="AA226" s="128"/>
      <c r="AB226" s="128"/>
      <c r="AC226" s="128"/>
      <c r="AD226" s="128"/>
      <c r="AE226" s="128"/>
      <c r="AR226" s="196" t="s">
        <v>121</v>
      </c>
      <c r="AT226" s="196" t="s">
        <v>123</v>
      </c>
      <c r="AU226" s="196" t="s">
        <v>86</v>
      </c>
      <c r="AY226" s="119" t="s">
        <v>122</v>
      </c>
      <c r="BE226" s="197">
        <f>IF(N226="základní",J226,0)</f>
        <v>0</v>
      </c>
      <c r="BF226" s="197">
        <f>IF(N226="snížená",J226,0)</f>
        <v>0</v>
      </c>
      <c r="BG226" s="197">
        <f>IF(N226="zákl. přenesená",J226,0)</f>
        <v>0</v>
      </c>
      <c r="BH226" s="197">
        <f>IF(N226="sníž. přenesená",J226,0)</f>
        <v>0</v>
      </c>
      <c r="BI226" s="197">
        <f>IF(N226="nulová",J226,0)</f>
        <v>0</v>
      </c>
      <c r="BJ226" s="119" t="s">
        <v>84</v>
      </c>
      <c r="BK226" s="197">
        <f>ROUND(I226*H226,2)</f>
        <v>0</v>
      </c>
      <c r="BL226" s="119" t="s">
        <v>121</v>
      </c>
      <c r="BM226" s="196" t="s">
        <v>721</v>
      </c>
    </row>
    <row r="227" spans="1:65" s="254" customFormat="1">
      <c r="B227" s="255"/>
      <c r="C227" s="288"/>
      <c r="D227" s="247" t="s">
        <v>242</v>
      </c>
      <c r="E227" s="289" t="s">
        <v>1</v>
      </c>
      <c r="F227" s="290" t="s">
        <v>722</v>
      </c>
      <c r="G227" s="288"/>
      <c r="H227" s="291">
        <v>128</v>
      </c>
      <c r="J227" s="288"/>
      <c r="K227" s="288"/>
      <c r="L227" s="255"/>
      <c r="M227" s="257"/>
      <c r="N227" s="258"/>
      <c r="O227" s="258"/>
      <c r="P227" s="258"/>
      <c r="Q227" s="258"/>
      <c r="R227" s="258"/>
      <c r="S227" s="258"/>
      <c r="T227" s="259"/>
      <c r="AT227" s="256" t="s">
        <v>242</v>
      </c>
      <c r="AU227" s="256" t="s">
        <v>86</v>
      </c>
      <c r="AV227" s="254" t="s">
        <v>86</v>
      </c>
      <c r="AW227" s="254" t="s">
        <v>34</v>
      </c>
      <c r="AX227" s="254" t="s">
        <v>77</v>
      </c>
      <c r="AY227" s="256" t="s">
        <v>122</v>
      </c>
    </row>
    <row r="228" spans="1:65" s="260" customFormat="1">
      <c r="B228" s="261"/>
      <c r="C228" s="292"/>
      <c r="D228" s="247" t="s">
        <v>242</v>
      </c>
      <c r="E228" s="293" t="s">
        <v>1</v>
      </c>
      <c r="F228" s="294" t="s">
        <v>244</v>
      </c>
      <c r="G228" s="292"/>
      <c r="H228" s="295">
        <v>128</v>
      </c>
      <c r="J228" s="292"/>
      <c r="K228" s="292"/>
      <c r="L228" s="261"/>
      <c r="M228" s="263"/>
      <c r="N228" s="264"/>
      <c r="O228" s="264"/>
      <c r="P228" s="264"/>
      <c r="Q228" s="264"/>
      <c r="R228" s="264"/>
      <c r="S228" s="264"/>
      <c r="T228" s="265"/>
      <c r="AT228" s="262" t="s">
        <v>242</v>
      </c>
      <c r="AU228" s="262" t="s">
        <v>86</v>
      </c>
      <c r="AV228" s="260" t="s">
        <v>121</v>
      </c>
      <c r="AW228" s="260" t="s">
        <v>34</v>
      </c>
      <c r="AX228" s="260" t="s">
        <v>84</v>
      </c>
      <c r="AY228" s="262" t="s">
        <v>122</v>
      </c>
    </row>
    <row r="229" spans="1:65" s="130" customFormat="1" ht="33" customHeight="1">
      <c r="A229" s="128"/>
      <c r="B229" s="25"/>
      <c r="C229" s="242" t="s">
        <v>384</v>
      </c>
      <c r="D229" s="242" t="s">
        <v>123</v>
      </c>
      <c r="E229" s="243" t="s">
        <v>526</v>
      </c>
      <c r="F229" s="244" t="s">
        <v>527</v>
      </c>
      <c r="G229" s="245" t="s">
        <v>259</v>
      </c>
      <c r="H229" s="246">
        <v>28</v>
      </c>
      <c r="I229" s="250">
        <v>0</v>
      </c>
      <c r="J229" s="249">
        <f>ROUND(I229*H229,2)</f>
        <v>0</v>
      </c>
      <c r="K229" s="244" t="s">
        <v>127</v>
      </c>
      <c r="L229" s="25"/>
      <c r="M229" s="192" t="s">
        <v>1</v>
      </c>
      <c r="N229" s="193" t="s">
        <v>42</v>
      </c>
      <c r="O229" s="194">
        <v>0.186</v>
      </c>
      <c r="P229" s="194">
        <f>O229*H229</f>
        <v>5.2080000000000002</v>
      </c>
      <c r="Q229" s="194">
        <v>6.0999999999999997E-4</v>
      </c>
      <c r="R229" s="194">
        <f>Q229*H229</f>
        <v>1.7080000000000001E-2</v>
      </c>
      <c r="S229" s="194">
        <v>0</v>
      </c>
      <c r="T229" s="195">
        <f>S229*H229</f>
        <v>0</v>
      </c>
      <c r="U229" s="128"/>
      <c r="V229" s="128"/>
      <c r="W229" s="128"/>
      <c r="X229" s="128"/>
      <c r="Y229" s="128"/>
      <c r="Z229" s="128"/>
      <c r="AA229" s="128"/>
      <c r="AB229" s="128"/>
      <c r="AC229" s="128"/>
      <c r="AD229" s="128"/>
      <c r="AE229" s="128"/>
      <c r="AR229" s="196" t="s">
        <v>121</v>
      </c>
      <c r="AT229" s="196" t="s">
        <v>123</v>
      </c>
      <c r="AU229" s="196" t="s">
        <v>86</v>
      </c>
      <c r="AY229" s="119" t="s">
        <v>122</v>
      </c>
      <c r="BE229" s="197">
        <f>IF(N229="základní",J229,0)</f>
        <v>0</v>
      </c>
      <c r="BF229" s="197">
        <f>IF(N229="snížená",J229,0)</f>
        <v>0</v>
      </c>
      <c r="BG229" s="197">
        <f>IF(N229="zákl. přenesená",J229,0)</f>
        <v>0</v>
      </c>
      <c r="BH229" s="197">
        <f>IF(N229="sníž. přenesená",J229,0)</f>
        <v>0</v>
      </c>
      <c r="BI229" s="197">
        <f>IF(N229="nulová",J229,0)</f>
        <v>0</v>
      </c>
      <c r="BJ229" s="119" t="s">
        <v>84</v>
      </c>
      <c r="BK229" s="197">
        <f>ROUND(I229*H229,2)</f>
        <v>0</v>
      </c>
      <c r="BL229" s="119" t="s">
        <v>121</v>
      </c>
      <c r="BM229" s="196" t="s">
        <v>723</v>
      </c>
    </row>
    <row r="230" spans="1:65" s="254" customFormat="1" ht="22.5">
      <c r="B230" s="255"/>
      <c r="C230" s="288"/>
      <c r="D230" s="247" t="s">
        <v>242</v>
      </c>
      <c r="E230" s="289" t="s">
        <v>1</v>
      </c>
      <c r="F230" s="290" t="s">
        <v>724</v>
      </c>
      <c r="G230" s="288"/>
      <c r="H230" s="291">
        <v>28</v>
      </c>
      <c r="J230" s="288"/>
      <c r="K230" s="288"/>
      <c r="L230" s="255"/>
      <c r="M230" s="257"/>
      <c r="N230" s="258"/>
      <c r="O230" s="258"/>
      <c r="P230" s="258"/>
      <c r="Q230" s="258"/>
      <c r="R230" s="258"/>
      <c r="S230" s="258"/>
      <c r="T230" s="259"/>
      <c r="AT230" s="256" t="s">
        <v>242</v>
      </c>
      <c r="AU230" s="256" t="s">
        <v>86</v>
      </c>
      <c r="AV230" s="254" t="s">
        <v>86</v>
      </c>
      <c r="AW230" s="254" t="s">
        <v>34</v>
      </c>
      <c r="AX230" s="254" t="s">
        <v>77</v>
      </c>
      <c r="AY230" s="256" t="s">
        <v>122</v>
      </c>
    </row>
    <row r="231" spans="1:65" s="260" customFormat="1">
      <c r="B231" s="261"/>
      <c r="C231" s="292"/>
      <c r="D231" s="247" t="s">
        <v>242</v>
      </c>
      <c r="E231" s="293" t="s">
        <v>1</v>
      </c>
      <c r="F231" s="294" t="s">
        <v>244</v>
      </c>
      <c r="G231" s="292"/>
      <c r="H231" s="295">
        <v>28</v>
      </c>
      <c r="J231" s="292"/>
      <c r="K231" s="292"/>
      <c r="L231" s="261"/>
      <c r="M231" s="263"/>
      <c r="N231" s="264"/>
      <c r="O231" s="264"/>
      <c r="P231" s="264"/>
      <c r="Q231" s="264"/>
      <c r="R231" s="264"/>
      <c r="S231" s="264"/>
      <c r="T231" s="265"/>
      <c r="AT231" s="262" t="s">
        <v>242</v>
      </c>
      <c r="AU231" s="262" t="s">
        <v>86</v>
      </c>
      <c r="AV231" s="260" t="s">
        <v>121</v>
      </c>
      <c r="AW231" s="260" t="s">
        <v>34</v>
      </c>
      <c r="AX231" s="260" t="s">
        <v>84</v>
      </c>
      <c r="AY231" s="262" t="s">
        <v>122</v>
      </c>
    </row>
    <row r="232" spans="1:65" s="130" customFormat="1" ht="16.5" customHeight="1">
      <c r="A232" s="128"/>
      <c r="B232" s="25"/>
      <c r="C232" s="242" t="s">
        <v>390</v>
      </c>
      <c r="D232" s="242" t="s">
        <v>123</v>
      </c>
      <c r="E232" s="243" t="s">
        <v>545</v>
      </c>
      <c r="F232" s="244" t="s">
        <v>546</v>
      </c>
      <c r="G232" s="245" t="s">
        <v>399</v>
      </c>
      <c r="H232" s="246">
        <v>1</v>
      </c>
      <c r="I232" s="250">
        <v>0</v>
      </c>
      <c r="J232" s="249">
        <f>ROUND(I232*H232,2)</f>
        <v>0</v>
      </c>
      <c r="K232" s="244" t="s">
        <v>127</v>
      </c>
      <c r="L232" s="25"/>
      <c r="M232" s="192" t="s">
        <v>1</v>
      </c>
      <c r="N232" s="193" t="s">
        <v>42</v>
      </c>
      <c r="O232" s="194">
        <v>0.41599999999999998</v>
      </c>
      <c r="P232" s="194">
        <f>O232*H232</f>
        <v>0.41599999999999998</v>
      </c>
      <c r="Q232" s="194">
        <v>7.2870000000000004E-2</v>
      </c>
      <c r="R232" s="194">
        <f>Q232*H232</f>
        <v>7.2870000000000004E-2</v>
      </c>
      <c r="S232" s="194">
        <v>0</v>
      </c>
      <c r="T232" s="195">
        <f>S232*H232</f>
        <v>0</v>
      </c>
      <c r="U232" s="128"/>
      <c r="V232" s="128"/>
      <c r="W232" s="128"/>
      <c r="X232" s="128"/>
      <c r="Y232" s="128"/>
      <c r="Z232" s="128"/>
      <c r="AA232" s="128"/>
      <c r="AB232" s="128"/>
      <c r="AC232" s="128"/>
      <c r="AD232" s="128"/>
      <c r="AE232" s="128"/>
      <c r="AR232" s="196" t="s">
        <v>121</v>
      </c>
      <c r="AT232" s="196" t="s">
        <v>123</v>
      </c>
      <c r="AU232" s="196" t="s">
        <v>86</v>
      </c>
      <c r="AY232" s="119" t="s">
        <v>122</v>
      </c>
      <c r="BE232" s="197">
        <f>IF(N232="základní",J232,0)</f>
        <v>0</v>
      </c>
      <c r="BF232" s="197">
        <f>IF(N232="snížená",J232,0)</f>
        <v>0</v>
      </c>
      <c r="BG232" s="197">
        <f>IF(N232="zákl. přenesená",J232,0)</f>
        <v>0</v>
      </c>
      <c r="BH232" s="197">
        <f>IF(N232="sníž. přenesená",J232,0)</f>
        <v>0</v>
      </c>
      <c r="BI232" s="197">
        <f>IF(N232="nulová",J232,0)</f>
        <v>0</v>
      </c>
      <c r="BJ232" s="119" t="s">
        <v>84</v>
      </c>
      <c r="BK232" s="197">
        <f>ROUND(I232*H232,2)</f>
        <v>0</v>
      </c>
      <c r="BL232" s="119" t="s">
        <v>121</v>
      </c>
      <c r="BM232" s="196" t="s">
        <v>725</v>
      </c>
    </row>
    <row r="233" spans="1:65" s="254" customFormat="1" ht="22.5">
      <c r="B233" s="255"/>
      <c r="C233" s="288"/>
      <c r="D233" s="247" t="s">
        <v>242</v>
      </c>
      <c r="E233" s="289" t="s">
        <v>1</v>
      </c>
      <c r="F233" s="290" t="s">
        <v>548</v>
      </c>
      <c r="G233" s="288"/>
      <c r="H233" s="291">
        <v>1</v>
      </c>
      <c r="J233" s="288"/>
      <c r="K233" s="288"/>
      <c r="L233" s="255"/>
      <c r="M233" s="257"/>
      <c r="N233" s="258"/>
      <c r="O233" s="258"/>
      <c r="P233" s="258"/>
      <c r="Q233" s="258"/>
      <c r="R233" s="258"/>
      <c r="S233" s="258"/>
      <c r="T233" s="259"/>
      <c r="AT233" s="256" t="s">
        <v>242</v>
      </c>
      <c r="AU233" s="256" t="s">
        <v>86</v>
      </c>
      <c r="AV233" s="254" t="s">
        <v>86</v>
      </c>
      <c r="AW233" s="254" t="s">
        <v>34</v>
      </c>
      <c r="AX233" s="254" t="s">
        <v>77</v>
      </c>
      <c r="AY233" s="256" t="s">
        <v>122</v>
      </c>
    </row>
    <row r="234" spans="1:65" s="260" customFormat="1">
      <c r="B234" s="261"/>
      <c r="C234" s="292"/>
      <c r="D234" s="247" t="s">
        <v>242</v>
      </c>
      <c r="E234" s="293" t="s">
        <v>1</v>
      </c>
      <c r="F234" s="294" t="s">
        <v>244</v>
      </c>
      <c r="G234" s="292"/>
      <c r="H234" s="295">
        <v>1</v>
      </c>
      <c r="J234" s="292"/>
      <c r="K234" s="292"/>
      <c r="L234" s="261"/>
      <c r="M234" s="263"/>
      <c r="N234" s="264"/>
      <c r="O234" s="264"/>
      <c r="P234" s="264"/>
      <c r="Q234" s="264"/>
      <c r="R234" s="264"/>
      <c r="S234" s="264"/>
      <c r="T234" s="265"/>
      <c r="AT234" s="262" t="s">
        <v>242</v>
      </c>
      <c r="AU234" s="262" t="s">
        <v>86</v>
      </c>
      <c r="AV234" s="260" t="s">
        <v>121</v>
      </c>
      <c r="AW234" s="260" t="s">
        <v>34</v>
      </c>
      <c r="AX234" s="260" t="s">
        <v>84</v>
      </c>
      <c r="AY234" s="262" t="s">
        <v>122</v>
      </c>
    </row>
    <row r="235" spans="1:65" s="130" customFormat="1" ht="21.75" customHeight="1">
      <c r="A235" s="128"/>
      <c r="B235" s="25"/>
      <c r="C235" s="242" t="s">
        <v>396</v>
      </c>
      <c r="D235" s="242" t="s">
        <v>123</v>
      </c>
      <c r="E235" s="243" t="s">
        <v>550</v>
      </c>
      <c r="F235" s="244" t="s">
        <v>551</v>
      </c>
      <c r="G235" s="245" t="s">
        <v>399</v>
      </c>
      <c r="H235" s="246">
        <v>1</v>
      </c>
      <c r="I235" s="250">
        <v>0</v>
      </c>
      <c r="J235" s="249">
        <f>ROUND(I235*H235,2)</f>
        <v>0</v>
      </c>
      <c r="K235" s="244" t="s">
        <v>203</v>
      </c>
      <c r="L235" s="25"/>
      <c r="M235" s="192" t="s">
        <v>1</v>
      </c>
      <c r="N235" s="193" t="s">
        <v>42</v>
      </c>
      <c r="O235" s="194">
        <v>0.5</v>
      </c>
      <c r="P235" s="194">
        <f>O235*H235</f>
        <v>0.5</v>
      </c>
      <c r="Q235" s="194">
        <v>0</v>
      </c>
      <c r="R235" s="194">
        <f>Q235*H235</f>
        <v>0</v>
      </c>
      <c r="S235" s="194">
        <v>8.6999999999999994E-2</v>
      </c>
      <c r="T235" s="195">
        <f>S235*H235</f>
        <v>8.6999999999999994E-2</v>
      </c>
      <c r="U235" s="128"/>
      <c r="V235" s="128"/>
      <c r="W235" s="128"/>
      <c r="X235" s="128"/>
      <c r="Y235" s="128"/>
      <c r="Z235" s="128"/>
      <c r="AA235" s="128"/>
      <c r="AB235" s="128"/>
      <c r="AC235" s="128"/>
      <c r="AD235" s="128"/>
      <c r="AE235" s="128"/>
      <c r="AR235" s="196" t="s">
        <v>121</v>
      </c>
      <c r="AT235" s="196" t="s">
        <v>123</v>
      </c>
      <c r="AU235" s="196" t="s">
        <v>86</v>
      </c>
      <c r="AY235" s="119" t="s">
        <v>122</v>
      </c>
      <c r="BE235" s="197">
        <f>IF(N235="základní",J235,0)</f>
        <v>0</v>
      </c>
      <c r="BF235" s="197">
        <f>IF(N235="snížená",J235,0)</f>
        <v>0</v>
      </c>
      <c r="BG235" s="197">
        <f>IF(N235="zákl. přenesená",J235,0)</f>
        <v>0</v>
      </c>
      <c r="BH235" s="197">
        <f>IF(N235="sníž. přenesená",J235,0)</f>
        <v>0</v>
      </c>
      <c r="BI235" s="197">
        <f>IF(N235="nulová",J235,0)</f>
        <v>0</v>
      </c>
      <c r="BJ235" s="119" t="s">
        <v>84</v>
      </c>
      <c r="BK235" s="197">
        <f>ROUND(I235*H235,2)</f>
        <v>0</v>
      </c>
      <c r="BL235" s="119" t="s">
        <v>121</v>
      </c>
      <c r="BM235" s="196" t="s">
        <v>726</v>
      </c>
    </row>
    <row r="236" spans="1:65" s="254" customFormat="1" ht="22.5">
      <c r="B236" s="255"/>
      <c r="C236" s="288"/>
      <c r="D236" s="247" t="s">
        <v>242</v>
      </c>
      <c r="E236" s="289" t="s">
        <v>1</v>
      </c>
      <c r="F236" s="290" t="s">
        <v>727</v>
      </c>
      <c r="G236" s="288"/>
      <c r="H236" s="291">
        <v>1</v>
      </c>
      <c r="J236" s="288"/>
      <c r="K236" s="288"/>
      <c r="L236" s="255"/>
      <c r="M236" s="257"/>
      <c r="N236" s="258"/>
      <c r="O236" s="258"/>
      <c r="P236" s="258"/>
      <c r="Q236" s="258"/>
      <c r="R236" s="258"/>
      <c r="S236" s="258"/>
      <c r="T236" s="259"/>
      <c r="AT236" s="256" t="s">
        <v>242</v>
      </c>
      <c r="AU236" s="256" t="s">
        <v>86</v>
      </c>
      <c r="AV236" s="254" t="s">
        <v>86</v>
      </c>
      <c r="AW236" s="254" t="s">
        <v>34</v>
      </c>
      <c r="AX236" s="254" t="s">
        <v>77</v>
      </c>
      <c r="AY236" s="256" t="s">
        <v>122</v>
      </c>
    </row>
    <row r="237" spans="1:65" s="260" customFormat="1">
      <c r="B237" s="261"/>
      <c r="C237" s="292"/>
      <c r="D237" s="247" t="s">
        <v>242</v>
      </c>
      <c r="E237" s="293" t="s">
        <v>1</v>
      </c>
      <c r="F237" s="294" t="s">
        <v>244</v>
      </c>
      <c r="G237" s="292"/>
      <c r="H237" s="295">
        <v>1</v>
      </c>
      <c r="J237" s="292"/>
      <c r="K237" s="292"/>
      <c r="L237" s="261"/>
      <c r="M237" s="263"/>
      <c r="N237" s="264"/>
      <c r="O237" s="264"/>
      <c r="P237" s="264"/>
      <c r="Q237" s="264"/>
      <c r="R237" s="264"/>
      <c r="S237" s="264"/>
      <c r="T237" s="265"/>
      <c r="AT237" s="262" t="s">
        <v>242</v>
      </c>
      <c r="AU237" s="262" t="s">
        <v>86</v>
      </c>
      <c r="AV237" s="260" t="s">
        <v>121</v>
      </c>
      <c r="AW237" s="260" t="s">
        <v>34</v>
      </c>
      <c r="AX237" s="260" t="s">
        <v>84</v>
      </c>
      <c r="AY237" s="262" t="s">
        <v>122</v>
      </c>
    </row>
    <row r="238" spans="1:65" s="130" customFormat="1" ht="24.2" customHeight="1">
      <c r="A238" s="128"/>
      <c r="B238" s="25"/>
      <c r="C238" s="242" t="s">
        <v>406</v>
      </c>
      <c r="D238" s="242" t="s">
        <v>123</v>
      </c>
      <c r="E238" s="243" t="s">
        <v>555</v>
      </c>
      <c r="F238" s="244" t="s">
        <v>556</v>
      </c>
      <c r="G238" s="245" t="s">
        <v>399</v>
      </c>
      <c r="H238" s="246">
        <v>1</v>
      </c>
      <c r="I238" s="250">
        <v>0</v>
      </c>
      <c r="J238" s="249">
        <f>ROUND(I238*H238,2)</f>
        <v>0</v>
      </c>
      <c r="K238" s="244" t="s">
        <v>203</v>
      </c>
      <c r="L238" s="25"/>
      <c r="M238" s="192" t="s">
        <v>1</v>
      </c>
      <c r="N238" s="193" t="s">
        <v>42</v>
      </c>
      <c r="O238" s="194">
        <v>0.55700000000000005</v>
      </c>
      <c r="P238" s="194">
        <f>O238*H238</f>
        <v>0.55700000000000005</v>
      </c>
      <c r="Q238" s="194">
        <v>0</v>
      </c>
      <c r="R238" s="194">
        <f>Q238*H238</f>
        <v>0</v>
      </c>
      <c r="S238" s="194">
        <v>8.2000000000000003E-2</v>
      </c>
      <c r="T238" s="195">
        <f>S238*H238</f>
        <v>8.2000000000000003E-2</v>
      </c>
      <c r="U238" s="128"/>
      <c r="V238" s="128"/>
      <c r="W238" s="128"/>
      <c r="X238" s="128"/>
      <c r="Y238" s="128"/>
      <c r="Z238" s="128"/>
      <c r="AA238" s="128"/>
      <c r="AB238" s="128"/>
      <c r="AC238" s="128"/>
      <c r="AD238" s="128"/>
      <c r="AE238" s="128"/>
      <c r="AR238" s="196" t="s">
        <v>121</v>
      </c>
      <c r="AT238" s="196" t="s">
        <v>123</v>
      </c>
      <c r="AU238" s="196" t="s">
        <v>86</v>
      </c>
      <c r="AY238" s="119" t="s">
        <v>122</v>
      </c>
      <c r="BE238" s="197">
        <f>IF(N238="základní",J238,0)</f>
        <v>0</v>
      </c>
      <c r="BF238" s="197">
        <f>IF(N238="snížená",J238,0)</f>
        <v>0</v>
      </c>
      <c r="BG238" s="197">
        <f>IF(N238="zákl. přenesená",J238,0)</f>
        <v>0</v>
      </c>
      <c r="BH238" s="197">
        <f>IF(N238="sníž. přenesená",J238,0)</f>
        <v>0</v>
      </c>
      <c r="BI238" s="197">
        <f>IF(N238="nulová",J238,0)</f>
        <v>0</v>
      </c>
      <c r="BJ238" s="119" t="s">
        <v>84</v>
      </c>
      <c r="BK238" s="197">
        <f>ROUND(I238*H238,2)</f>
        <v>0</v>
      </c>
      <c r="BL238" s="119" t="s">
        <v>121</v>
      </c>
      <c r="BM238" s="196" t="s">
        <v>728</v>
      </c>
    </row>
    <row r="239" spans="1:65" s="254" customFormat="1" ht="33.75">
      <c r="B239" s="255"/>
      <c r="C239" s="288"/>
      <c r="D239" s="247" t="s">
        <v>242</v>
      </c>
      <c r="E239" s="289" t="s">
        <v>1</v>
      </c>
      <c r="F239" s="290" t="s">
        <v>729</v>
      </c>
      <c r="G239" s="288"/>
      <c r="H239" s="291">
        <v>1</v>
      </c>
      <c r="J239" s="288"/>
      <c r="K239" s="288"/>
      <c r="L239" s="255"/>
      <c r="M239" s="257"/>
      <c r="N239" s="258"/>
      <c r="O239" s="258"/>
      <c r="P239" s="258"/>
      <c r="Q239" s="258"/>
      <c r="R239" s="258"/>
      <c r="S239" s="258"/>
      <c r="T239" s="259"/>
      <c r="AT239" s="256" t="s">
        <v>242</v>
      </c>
      <c r="AU239" s="256" t="s">
        <v>86</v>
      </c>
      <c r="AV239" s="254" t="s">
        <v>86</v>
      </c>
      <c r="AW239" s="254" t="s">
        <v>34</v>
      </c>
      <c r="AX239" s="254" t="s">
        <v>77</v>
      </c>
      <c r="AY239" s="256" t="s">
        <v>122</v>
      </c>
    </row>
    <row r="240" spans="1:65" s="260" customFormat="1">
      <c r="B240" s="261"/>
      <c r="C240" s="292"/>
      <c r="D240" s="247" t="s">
        <v>242</v>
      </c>
      <c r="E240" s="293" t="s">
        <v>1</v>
      </c>
      <c r="F240" s="294" t="s">
        <v>244</v>
      </c>
      <c r="G240" s="292"/>
      <c r="H240" s="295">
        <v>1</v>
      </c>
      <c r="J240" s="292"/>
      <c r="K240" s="292"/>
      <c r="L240" s="261"/>
      <c r="M240" s="263"/>
      <c r="N240" s="264"/>
      <c r="O240" s="264"/>
      <c r="P240" s="264"/>
      <c r="Q240" s="264"/>
      <c r="R240" s="264"/>
      <c r="S240" s="264"/>
      <c r="T240" s="265"/>
      <c r="AT240" s="262" t="s">
        <v>242</v>
      </c>
      <c r="AU240" s="262" t="s">
        <v>86</v>
      </c>
      <c r="AV240" s="260" t="s">
        <v>121</v>
      </c>
      <c r="AW240" s="260" t="s">
        <v>34</v>
      </c>
      <c r="AX240" s="260" t="s">
        <v>84</v>
      </c>
      <c r="AY240" s="262" t="s">
        <v>122</v>
      </c>
    </row>
    <row r="241" spans="1:65" s="130" customFormat="1" ht="24.2" customHeight="1">
      <c r="A241" s="128"/>
      <c r="B241" s="25"/>
      <c r="C241" s="242" t="s">
        <v>412</v>
      </c>
      <c r="D241" s="242" t="s">
        <v>123</v>
      </c>
      <c r="E241" s="243" t="s">
        <v>730</v>
      </c>
      <c r="F241" s="244" t="s">
        <v>731</v>
      </c>
      <c r="G241" s="245" t="s">
        <v>234</v>
      </c>
      <c r="H241" s="246">
        <v>5.25</v>
      </c>
      <c r="I241" s="250">
        <v>0</v>
      </c>
      <c r="J241" s="249">
        <f>ROUND(I241*H241,2)</f>
        <v>0</v>
      </c>
      <c r="K241" s="244" t="s">
        <v>127</v>
      </c>
      <c r="L241" s="25"/>
      <c r="M241" s="192" t="s">
        <v>1</v>
      </c>
      <c r="N241" s="193" t="s">
        <v>42</v>
      </c>
      <c r="O241" s="194">
        <v>0.23599999999999999</v>
      </c>
      <c r="P241" s="194">
        <f>O241*H241</f>
        <v>1.2390000000000001</v>
      </c>
      <c r="Q241" s="194">
        <v>0</v>
      </c>
      <c r="R241" s="194">
        <f>Q241*H241</f>
        <v>0</v>
      </c>
      <c r="S241" s="194">
        <v>0</v>
      </c>
      <c r="T241" s="195">
        <f>S241*H241</f>
        <v>0</v>
      </c>
      <c r="U241" s="128"/>
      <c r="V241" s="128"/>
      <c r="W241" s="128"/>
      <c r="X241" s="128"/>
      <c r="Y241" s="128"/>
      <c r="Z241" s="128"/>
      <c r="AA241" s="128"/>
      <c r="AB241" s="128"/>
      <c r="AC241" s="128"/>
      <c r="AD241" s="128"/>
      <c r="AE241" s="128"/>
      <c r="AR241" s="196" t="s">
        <v>121</v>
      </c>
      <c r="AT241" s="196" t="s">
        <v>123</v>
      </c>
      <c r="AU241" s="196" t="s">
        <v>86</v>
      </c>
      <c r="AY241" s="119" t="s">
        <v>122</v>
      </c>
      <c r="BE241" s="197">
        <f>IF(N241="základní",J241,0)</f>
        <v>0</v>
      </c>
      <c r="BF241" s="197">
        <f>IF(N241="snížená",J241,0)</f>
        <v>0</v>
      </c>
      <c r="BG241" s="197">
        <f>IF(N241="zákl. přenesená",J241,0)</f>
        <v>0</v>
      </c>
      <c r="BH241" s="197">
        <f>IF(N241="sníž. přenesená",J241,0)</f>
        <v>0</v>
      </c>
      <c r="BI241" s="197">
        <f>IF(N241="nulová",J241,0)</f>
        <v>0</v>
      </c>
      <c r="BJ241" s="119" t="s">
        <v>84</v>
      </c>
      <c r="BK241" s="197">
        <f>ROUND(I241*H241,2)</f>
        <v>0</v>
      </c>
      <c r="BL241" s="119" t="s">
        <v>121</v>
      </c>
      <c r="BM241" s="196" t="s">
        <v>732</v>
      </c>
    </row>
    <row r="242" spans="1:65" s="254" customFormat="1" ht="22.5">
      <c r="B242" s="255"/>
      <c r="C242" s="288"/>
      <c r="D242" s="247" t="s">
        <v>242</v>
      </c>
      <c r="E242" s="289" t="s">
        <v>1</v>
      </c>
      <c r="F242" s="290" t="s">
        <v>733</v>
      </c>
      <c r="G242" s="288"/>
      <c r="H242" s="291">
        <v>5.25</v>
      </c>
      <c r="J242" s="288"/>
      <c r="K242" s="288"/>
      <c r="L242" s="255"/>
      <c r="M242" s="257"/>
      <c r="N242" s="258"/>
      <c r="O242" s="258"/>
      <c r="P242" s="258"/>
      <c r="Q242" s="258"/>
      <c r="R242" s="258"/>
      <c r="S242" s="258"/>
      <c r="T242" s="259"/>
      <c r="AT242" s="256" t="s">
        <v>242</v>
      </c>
      <c r="AU242" s="256" t="s">
        <v>86</v>
      </c>
      <c r="AV242" s="254" t="s">
        <v>86</v>
      </c>
      <c r="AW242" s="254" t="s">
        <v>34</v>
      </c>
      <c r="AX242" s="254" t="s">
        <v>77</v>
      </c>
      <c r="AY242" s="256" t="s">
        <v>122</v>
      </c>
    </row>
    <row r="243" spans="1:65" s="260" customFormat="1">
      <c r="B243" s="261"/>
      <c r="C243" s="292"/>
      <c r="D243" s="247" t="s">
        <v>242</v>
      </c>
      <c r="E243" s="293" t="s">
        <v>1</v>
      </c>
      <c r="F243" s="294" t="s">
        <v>244</v>
      </c>
      <c r="G243" s="292"/>
      <c r="H243" s="295">
        <v>5.25</v>
      </c>
      <c r="J243" s="292"/>
      <c r="K243" s="292"/>
      <c r="L243" s="261"/>
      <c r="M243" s="263"/>
      <c r="N243" s="264"/>
      <c r="O243" s="264"/>
      <c r="P243" s="264"/>
      <c r="Q243" s="264"/>
      <c r="R243" s="264"/>
      <c r="S243" s="264"/>
      <c r="T243" s="265"/>
      <c r="AT243" s="262" t="s">
        <v>242</v>
      </c>
      <c r="AU243" s="262" t="s">
        <v>86</v>
      </c>
      <c r="AV243" s="260" t="s">
        <v>121</v>
      </c>
      <c r="AW243" s="260" t="s">
        <v>34</v>
      </c>
      <c r="AX243" s="260" t="s">
        <v>84</v>
      </c>
      <c r="AY243" s="262" t="s">
        <v>122</v>
      </c>
    </row>
    <row r="244" spans="1:65" s="130" customFormat="1" ht="24.2" customHeight="1">
      <c r="A244" s="128"/>
      <c r="B244" s="25"/>
      <c r="C244" s="242" t="s">
        <v>416</v>
      </c>
      <c r="D244" s="242" t="s">
        <v>123</v>
      </c>
      <c r="E244" s="243" t="s">
        <v>578</v>
      </c>
      <c r="F244" s="244" t="s">
        <v>579</v>
      </c>
      <c r="G244" s="245" t="s">
        <v>234</v>
      </c>
      <c r="H244" s="246">
        <v>115.2</v>
      </c>
      <c r="I244" s="250">
        <v>0</v>
      </c>
      <c r="J244" s="249">
        <f>ROUND(I244*H244,2)</f>
        <v>0</v>
      </c>
      <c r="K244" s="244" t="s">
        <v>127</v>
      </c>
      <c r="L244" s="25"/>
      <c r="M244" s="192" t="s">
        <v>1</v>
      </c>
      <c r="N244" s="193" t="s">
        <v>42</v>
      </c>
      <c r="O244" s="194">
        <v>0.22</v>
      </c>
      <c r="P244" s="194">
        <f>O244*H244</f>
        <v>25.344000000000001</v>
      </c>
      <c r="Q244" s="194">
        <v>0</v>
      </c>
      <c r="R244" s="194">
        <f>Q244*H244</f>
        <v>0</v>
      </c>
      <c r="S244" s="194">
        <v>0</v>
      </c>
      <c r="T244" s="195">
        <f>S244*H244</f>
        <v>0</v>
      </c>
      <c r="U244" s="128"/>
      <c r="V244" s="128"/>
      <c r="W244" s="128"/>
      <c r="X244" s="128"/>
      <c r="Y244" s="128"/>
      <c r="Z244" s="128"/>
      <c r="AA244" s="128"/>
      <c r="AB244" s="128"/>
      <c r="AC244" s="128"/>
      <c r="AD244" s="128"/>
      <c r="AE244" s="128"/>
      <c r="AR244" s="196" t="s">
        <v>121</v>
      </c>
      <c r="AT244" s="196" t="s">
        <v>123</v>
      </c>
      <c r="AU244" s="196" t="s">
        <v>86</v>
      </c>
      <c r="AY244" s="119" t="s">
        <v>122</v>
      </c>
      <c r="BE244" s="197">
        <f>IF(N244="základní",J244,0)</f>
        <v>0</v>
      </c>
      <c r="BF244" s="197">
        <f>IF(N244="snížená",J244,0)</f>
        <v>0</v>
      </c>
      <c r="BG244" s="197">
        <f>IF(N244="zákl. přenesená",J244,0)</f>
        <v>0</v>
      </c>
      <c r="BH244" s="197">
        <f>IF(N244="sníž. přenesená",J244,0)</f>
        <v>0</v>
      </c>
      <c r="BI244" s="197">
        <f>IF(N244="nulová",J244,0)</f>
        <v>0</v>
      </c>
      <c r="BJ244" s="119" t="s">
        <v>84</v>
      </c>
      <c r="BK244" s="197">
        <f>ROUND(I244*H244,2)</f>
        <v>0</v>
      </c>
      <c r="BL244" s="119" t="s">
        <v>121</v>
      </c>
      <c r="BM244" s="196" t="s">
        <v>734</v>
      </c>
    </row>
    <row r="245" spans="1:65" s="254" customFormat="1" ht="22.5">
      <c r="B245" s="255"/>
      <c r="C245" s="288"/>
      <c r="D245" s="247" t="s">
        <v>242</v>
      </c>
      <c r="E245" s="289" t="s">
        <v>1</v>
      </c>
      <c r="F245" s="290" t="s">
        <v>735</v>
      </c>
      <c r="G245" s="288"/>
      <c r="H245" s="291">
        <v>115.2</v>
      </c>
      <c r="J245" s="288"/>
      <c r="K245" s="288"/>
      <c r="L245" s="255"/>
      <c r="M245" s="257"/>
      <c r="N245" s="258"/>
      <c r="O245" s="258"/>
      <c r="P245" s="258"/>
      <c r="Q245" s="258"/>
      <c r="R245" s="258"/>
      <c r="S245" s="258"/>
      <c r="T245" s="259"/>
      <c r="AT245" s="256" t="s">
        <v>242</v>
      </c>
      <c r="AU245" s="256" t="s">
        <v>86</v>
      </c>
      <c r="AV245" s="254" t="s">
        <v>86</v>
      </c>
      <c r="AW245" s="254" t="s">
        <v>34</v>
      </c>
      <c r="AX245" s="254" t="s">
        <v>77</v>
      </c>
      <c r="AY245" s="256" t="s">
        <v>122</v>
      </c>
    </row>
    <row r="246" spans="1:65" s="260" customFormat="1">
      <c r="B246" s="261"/>
      <c r="C246" s="292"/>
      <c r="D246" s="247" t="s">
        <v>242</v>
      </c>
      <c r="E246" s="293" t="s">
        <v>1</v>
      </c>
      <c r="F246" s="294" t="s">
        <v>244</v>
      </c>
      <c r="G246" s="292"/>
      <c r="H246" s="295">
        <v>115.2</v>
      </c>
      <c r="J246" s="292"/>
      <c r="K246" s="292"/>
      <c r="L246" s="261"/>
      <c r="M246" s="263"/>
      <c r="N246" s="264"/>
      <c r="O246" s="264"/>
      <c r="P246" s="264"/>
      <c r="Q246" s="264"/>
      <c r="R246" s="264"/>
      <c r="S246" s="264"/>
      <c r="T246" s="265"/>
      <c r="AT246" s="262" t="s">
        <v>242</v>
      </c>
      <c r="AU246" s="262" t="s">
        <v>86</v>
      </c>
      <c r="AV246" s="260" t="s">
        <v>121</v>
      </c>
      <c r="AW246" s="260" t="s">
        <v>34</v>
      </c>
      <c r="AX246" s="260" t="s">
        <v>84</v>
      </c>
      <c r="AY246" s="262" t="s">
        <v>122</v>
      </c>
    </row>
    <row r="247" spans="1:65" s="183" customFormat="1" ht="22.9" customHeight="1">
      <c r="B247" s="184"/>
      <c r="C247" s="238"/>
      <c r="D247" s="239" t="s">
        <v>76</v>
      </c>
      <c r="E247" s="286" t="s">
        <v>582</v>
      </c>
      <c r="F247" s="286" t="s">
        <v>583</v>
      </c>
      <c r="G247" s="238"/>
      <c r="H247" s="238"/>
      <c r="J247" s="287">
        <f>BK247</f>
        <v>0</v>
      </c>
      <c r="K247" s="238"/>
      <c r="L247" s="184"/>
      <c r="M247" s="186"/>
      <c r="N247" s="187"/>
      <c r="O247" s="187"/>
      <c r="P247" s="188">
        <f>SUM(P248:P293)</f>
        <v>17.430844</v>
      </c>
      <c r="Q247" s="187"/>
      <c r="R247" s="188">
        <f>SUM(R248:R293)</f>
        <v>0</v>
      </c>
      <c r="S247" s="187"/>
      <c r="T247" s="189">
        <f>SUM(T248:T293)</f>
        <v>0</v>
      </c>
      <c r="AR247" s="185" t="s">
        <v>84</v>
      </c>
      <c r="AT247" s="190" t="s">
        <v>76</v>
      </c>
      <c r="AU247" s="190" t="s">
        <v>84</v>
      </c>
      <c r="AY247" s="185" t="s">
        <v>122</v>
      </c>
      <c r="BK247" s="191">
        <f>SUM(BK248:BK293)</f>
        <v>0</v>
      </c>
    </row>
    <row r="248" spans="1:65" s="130" customFormat="1" ht="21.75" customHeight="1">
      <c r="A248" s="128"/>
      <c r="B248" s="25"/>
      <c r="C248" s="242" t="s">
        <v>422</v>
      </c>
      <c r="D248" s="242" t="s">
        <v>123</v>
      </c>
      <c r="E248" s="243" t="s">
        <v>585</v>
      </c>
      <c r="F248" s="244" t="s">
        <v>586</v>
      </c>
      <c r="G248" s="245" t="s">
        <v>293</v>
      </c>
      <c r="H248" s="246">
        <v>56.32</v>
      </c>
      <c r="I248" s="250">
        <v>0</v>
      </c>
      <c r="J248" s="249">
        <f>ROUND(I248*H248,2)</f>
        <v>0</v>
      </c>
      <c r="K248" s="244" t="s">
        <v>127</v>
      </c>
      <c r="L248" s="25"/>
      <c r="M248" s="192" t="s">
        <v>1</v>
      </c>
      <c r="N248" s="193" t="s">
        <v>42</v>
      </c>
      <c r="O248" s="194">
        <v>0.03</v>
      </c>
      <c r="P248" s="194">
        <f>O248*H248</f>
        <v>1.6896</v>
      </c>
      <c r="Q248" s="194">
        <v>0</v>
      </c>
      <c r="R248" s="194">
        <f>Q248*H248</f>
        <v>0</v>
      </c>
      <c r="S248" s="194">
        <v>0</v>
      </c>
      <c r="T248" s="195">
        <f>S248*H248</f>
        <v>0</v>
      </c>
      <c r="U248" s="128"/>
      <c r="V248" s="128"/>
      <c r="W248" s="128"/>
      <c r="X248" s="128"/>
      <c r="Y248" s="128"/>
      <c r="Z248" s="128"/>
      <c r="AA248" s="128"/>
      <c r="AB248" s="128"/>
      <c r="AC248" s="128"/>
      <c r="AD248" s="128"/>
      <c r="AE248" s="128"/>
      <c r="AR248" s="196" t="s">
        <v>121</v>
      </c>
      <c r="AT248" s="196" t="s">
        <v>123</v>
      </c>
      <c r="AU248" s="196" t="s">
        <v>86</v>
      </c>
      <c r="AY248" s="119" t="s">
        <v>122</v>
      </c>
      <c r="BE248" s="197">
        <f>IF(N248="základní",J248,0)</f>
        <v>0</v>
      </c>
      <c r="BF248" s="197">
        <f>IF(N248="snížená",J248,0)</f>
        <v>0</v>
      </c>
      <c r="BG248" s="197">
        <f>IF(N248="zákl. přenesená",J248,0)</f>
        <v>0</v>
      </c>
      <c r="BH248" s="197">
        <f>IF(N248="sníž. přenesená",J248,0)</f>
        <v>0</v>
      </c>
      <c r="BI248" s="197">
        <f>IF(N248="nulová",J248,0)</f>
        <v>0</v>
      </c>
      <c r="BJ248" s="119" t="s">
        <v>84</v>
      </c>
      <c r="BK248" s="197">
        <f>ROUND(I248*H248,2)</f>
        <v>0</v>
      </c>
      <c r="BL248" s="119" t="s">
        <v>121</v>
      </c>
      <c r="BM248" s="196" t="s">
        <v>736</v>
      </c>
    </row>
    <row r="249" spans="1:65" s="254" customFormat="1" ht="22.5">
      <c r="B249" s="255"/>
      <c r="C249" s="288"/>
      <c r="D249" s="247" t="s">
        <v>242</v>
      </c>
      <c r="E249" s="289" t="s">
        <v>1</v>
      </c>
      <c r="F249" s="290" t="s">
        <v>737</v>
      </c>
      <c r="G249" s="288"/>
      <c r="H249" s="291">
        <v>56.32</v>
      </c>
      <c r="J249" s="288"/>
      <c r="K249" s="288"/>
      <c r="L249" s="255"/>
      <c r="M249" s="257"/>
      <c r="N249" s="258"/>
      <c r="O249" s="258"/>
      <c r="P249" s="258"/>
      <c r="Q249" s="258"/>
      <c r="R249" s="258"/>
      <c r="S249" s="258"/>
      <c r="T249" s="259"/>
      <c r="AT249" s="256" t="s">
        <v>242</v>
      </c>
      <c r="AU249" s="256" t="s">
        <v>86</v>
      </c>
      <c r="AV249" s="254" t="s">
        <v>86</v>
      </c>
      <c r="AW249" s="254" t="s">
        <v>34</v>
      </c>
      <c r="AX249" s="254" t="s">
        <v>77</v>
      </c>
      <c r="AY249" s="256" t="s">
        <v>122</v>
      </c>
    </row>
    <row r="250" spans="1:65" s="260" customFormat="1">
      <c r="B250" s="261"/>
      <c r="C250" s="292"/>
      <c r="D250" s="247" t="s">
        <v>242</v>
      </c>
      <c r="E250" s="293" t="s">
        <v>1</v>
      </c>
      <c r="F250" s="294" t="s">
        <v>244</v>
      </c>
      <c r="G250" s="292"/>
      <c r="H250" s="295">
        <v>56.32</v>
      </c>
      <c r="J250" s="292"/>
      <c r="K250" s="292"/>
      <c r="L250" s="261"/>
      <c r="M250" s="263"/>
      <c r="N250" s="264"/>
      <c r="O250" s="264"/>
      <c r="P250" s="264"/>
      <c r="Q250" s="264"/>
      <c r="R250" s="264"/>
      <c r="S250" s="264"/>
      <c r="T250" s="265"/>
      <c r="AT250" s="262" t="s">
        <v>242</v>
      </c>
      <c r="AU250" s="262" t="s">
        <v>86</v>
      </c>
      <c r="AV250" s="260" t="s">
        <v>121</v>
      </c>
      <c r="AW250" s="260" t="s">
        <v>34</v>
      </c>
      <c r="AX250" s="260" t="s">
        <v>84</v>
      </c>
      <c r="AY250" s="262" t="s">
        <v>122</v>
      </c>
    </row>
    <row r="251" spans="1:65" s="130" customFormat="1" ht="24.2" customHeight="1">
      <c r="A251" s="128"/>
      <c r="B251" s="25"/>
      <c r="C251" s="242" t="s">
        <v>427</v>
      </c>
      <c r="D251" s="242" t="s">
        <v>123</v>
      </c>
      <c r="E251" s="243" t="s">
        <v>590</v>
      </c>
      <c r="F251" s="244" t="s">
        <v>591</v>
      </c>
      <c r="G251" s="245" t="s">
        <v>293</v>
      </c>
      <c r="H251" s="246">
        <v>657.06200000000001</v>
      </c>
      <c r="I251" s="250">
        <v>0</v>
      </c>
      <c r="J251" s="249">
        <f>ROUND(I251*H251,2)</f>
        <v>0</v>
      </c>
      <c r="K251" s="244" t="s">
        <v>127</v>
      </c>
      <c r="L251" s="25"/>
      <c r="M251" s="192" t="s">
        <v>1</v>
      </c>
      <c r="N251" s="193" t="s">
        <v>42</v>
      </c>
      <c r="O251" s="194">
        <v>2E-3</v>
      </c>
      <c r="P251" s="194">
        <f>O251*H251</f>
        <v>1.3141240000000001</v>
      </c>
      <c r="Q251" s="194">
        <v>0</v>
      </c>
      <c r="R251" s="194">
        <f>Q251*H251</f>
        <v>0</v>
      </c>
      <c r="S251" s="194">
        <v>0</v>
      </c>
      <c r="T251" s="195">
        <f>S251*H251</f>
        <v>0</v>
      </c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R251" s="196" t="s">
        <v>121</v>
      </c>
      <c r="AT251" s="196" t="s">
        <v>123</v>
      </c>
      <c r="AU251" s="196" t="s">
        <v>86</v>
      </c>
      <c r="AY251" s="119" t="s">
        <v>122</v>
      </c>
      <c r="BE251" s="197">
        <f>IF(N251="základní",J251,0)</f>
        <v>0</v>
      </c>
      <c r="BF251" s="197">
        <f>IF(N251="snížená",J251,0)</f>
        <v>0</v>
      </c>
      <c r="BG251" s="197">
        <f>IF(N251="zákl. přenesená",J251,0)</f>
        <v>0</v>
      </c>
      <c r="BH251" s="197">
        <f>IF(N251="sníž. přenesená",J251,0)</f>
        <v>0</v>
      </c>
      <c r="BI251" s="197">
        <f>IF(N251="nulová",J251,0)</f>
        <v>0</v>
      </c>
      <c r="BJ251" s="119" t="s">
        <v>84</v>
      </c>
      <c r="BK251" s="197">
        <f>ROUND(I251*H251,2)</f>
        <v>0</v>
      </c>
      <c r="BL251" s="119" t="s">
        <v>121</v>
      </c>
      <c r="BM251" s="196" t="s">
        <v>738</v>
      </c>
    </row>
    <row r="252" spans="1:65" s="254" customFormat="1" ht="22.5">
      <c r="B252" s="255"/>
      <c r="C252" s="288"/>
      <c r="D252" s="247" t="s">
        <v>242</v>
      </c>
      <c r="E252" s="289" t="s">
        <v>1</v>
      </c>
      <c r="F252" s="290" t="s">
        <v>739</v>
      </c>
      <c r="G252" s="288"/>
      <c r="H252" s="291">
        <v>657.06200000000001</v>
      </c>
      <c r="J252" s="288"/>
      <c r="K252" s="288"/>
      <c r="L252" s="255"/>
      <c r="M252" s="257"/>
      <c r="N252" s="258"/>
      <c r="O252" s="258"/>
      <c r="P252" s="258"/>
      <c r="Q252" s="258"/>
      <c r="R252" s="258"/>
      <c r="S252" s="258"/>
      <c r="T252" s="259"/>
      <c r="AT252" s="256" t="s">
        <v>242</v>
      </c>
      <c r="AU252" s="256" t="s">
        <v>86</v>
      </c>
      <c r="AV252" s="254" t="s">
        <v>86</v>
      </c>
      <c r="AW252" s="254" t="s">
        <v>34</v>
      </c>
      <c r="AX252" s="254" t="s">
        <v>77</v>
      </c>
      <c r="AY252" s="256" t="s">
        <v>122</v>
      </c>
    </row>
    <row r="253" spans="1:65" s="260" customFormat="1">
      <c r="B253" s="261"/>
      <c r="C253" s="292"/>
      <c r="D253" s="247" t="s">
        <v>242</v>
      </c>
      <c r="E253" s="293" t="s">
        <v>1</v>
      </c>
      <c r="F253" s="294" t="s">
        <v>244</v>
      </c>
      <c r="G253" s="292"/>
      <c r="H253" s="295">
        <v>657.06200000000001</v>
      </c>
      <c r="J253" s="292"/>
      <c r="K253" s="292"/>
      <c r="L253" s="261"/>
      <c r="M253" s="263"/>
      <c r="N253" s="264"/>
      <c r="O253" s="264"/>
      <c r="P253" s="264"/>
      <c r="Q253" s="264"/>
      <c r="R253" s="264"/>
      <c r="S253" s="264"/>
      <c r="T253" s="265"/>
      <c r="AT253" s="262" t="s">
        <v>242</v>
      </c>
      <c r="AU253" s="262" t="s">
        <v>86</v>
      </c>
      <c r="AV253" s="260" t="s">
        <v>121</v>
      </c>
      <c r="AW253" s="260" t="s">
        <v>34</v>
      </c>
      <c r="AX253" s="260" t="s">
        <v>84</v>
      </c>
      <c r="AY253" s="262" t="s">
        <v>122</v>
      </c>
    </row>
    <row r="254" spans="1:65" s="130" customFormat="1" ht="21.75" customHeight="1">
      <c r="A254" s="128"/>
      <c r="B254" s="25"/>
      <c r="C254" s="242" t="s">
        <v>432</v>
      </c>
      <c r="D254" s="242" t="s">
        <v>123</v>
      </c>
      <c r="E254" s="243" t="s">
        <v>596</v>
      </c>
      <c r="F254" s="244" t="s">
        <v>597</v>
      </c>
      <c r="G254" s="245" t="s">
        <v>293</v>
      </c>
      <c r="H254" s="246">
        <v>50.19</v>
      </c>
      <c r="I254" s="250">
        <v>0</v>
      </c>
      <c r="J254" s="249">
        <f>ROUND(I254*H254,2)</f>
        <v>0</v>
      </c>
      <c r="K254" s="244" t="s">
        <v>127</v>
      </c>
      <c r="L254" s="25"/>
      <c r="M254" s="192" t="s">
        <v>1</v>
      </c>
      <c r="N254" s="193" t="s">
        <v>42</v>
      </c>
      <c r="O254" s="194">
        <v>3.2000000000000001E-2</v>
      </c>
      <c r="P254" s="194">
        <f>O254*H254</f>
        <v>1.60608</v>
      </c>
      <c r="Q254" s="194">
        <v>0</v>
      </c>
      <c r="R254" s="194">
        <f>Q254*H254</f>
        <v>0</v>
      </c>
      <c r="S254" s="194">
        <v>0</v>
      </c>
      <c r="T254" s="195">
        <f>S254*H254</f>
        <v>0</v>
      </c>
      <c r="U254" s="128"/>
      <c r="V254" s="128"/>
      <c r="W254" s="128"/>
      <c r="X254" s="128"/>
      <c r="Y254" s="128"/>
      <c r="Z254" s="128"/>
      <c r="AA254" s="128"/>
      <c r="AB254" s="128"/>
      <c r="AC254" s="128"/>
      <c r="AD254" s="128"/>
      <c r="AE254" s="128"/>
      <c r="AR254" s="196" t="s">
        <v>121</v>
      </c>
      <c r="AT254" s="196" t="s">
        <v>123</v>
      </c>
      <c r="AU254" s="196" t="s">
        <v>86</v>
      </c>
      <c r="AY254" s="119" t="s">
        <v>122</v>
      </c>
      <c r="BE254" s="197">
        <f>IF(N254="základní",J254,0)</f>
        <v>0</v>
      </c>
      <c r="BF254" s="197">
        <f>IF(N254="snížená",J254,0)</f>
        <v>0</v>
      </c>
      <c r="BG254" s="197">
        <f>IF(N254="zákl. přenesená",J254,0)</f>
        <v>0</v>
      </c>
      <c r="BH254" s="197">
        <f>IF(N254="sníž. přenesená",J254,0)</f>
        <v>0</v>
      </c>
      <c r="BI254" s="197">
        <f>IF(N254="nulová",J254,0)</f>
        <v>0</v>
      </c>
      <c r="BJ254" s="119" t="s">
        <v>84</v>
      </c>
      <c r="BK254" s="197">
        <f>ROUND(I254*H254,2)</f>
        <v>0</v>
      </c>
      <c r="BL254" s="119" t="s">
        <v>121</v>
      </c>
      <c r="BM254" s="196" t="s">
        <v>740</v>
      </c>
    </row>
    <row r="255" spans="1:65" s="254" customFormat="1" ht="22.5">
      <c r="B255" s="255"/>
      <c r="C255" s="288"/>
      <c r="D255" s="247" t="s">
        <v>242</v>
      </c>
      <c r="E255" s="289" t="s">
        <v>1</v>
      </c>
      <c r="F255" s="290" t="s">
        <v>741</v>
      </c>
      <c r="G255" s="288"/>
      <c r="H255" s="291">
        <v>1.61</v>
      </c>
      <c r="J255" s="288"/>
      <c r="K255" s="288"/>
      <c r="L255" s="255"/>
      <c r="M255" s="257"/>
      <c r="N255" s="258"/>
      <c r="O255" s="258"/>
      <c r="P255" s="258"/>
      <c r="Q255" s="258"/>
      <c r="R255" s="258"/>
      <c r="S255" s="258"/>
      <c r="T255" s="259"/>
      <c r="AT255" s="256" t="s">
        <v>242</v>
      </c>
      <c r="AU255" s="256" t="s">
        <v>86</v>
      </c>
      <c r="AV255" s="254" t="s">
        <v>86</v>
      </c>
      <c r="AW255" s="254" t="s">
        <v>34</v>
      </c>
      <c r="AX255" s="254" t="s">
        <v>77</v>
      </c>
      <c r="AY255" s="256" t="s">
        <v>122</v>
      </c>
    </row>
    <row r="256" spans="1:65" s="254" customFormat="1" ht="22.5">
      <c r="B256" s="255"/>
      <c r="C256" s="288"/>
      <c r="D256" s="247" t="s">
        <v>242</v>
      </c>
      <c r="E256" s="289" t="s">
        <v>1</v>
      </c>
      <c r="F256" s="290" t="s">
        <v>742</v>
      </c>
      <c r="G256" s="288"/>
      <c r="H256" s="291">
        <v>3.78</v>
      </c>
      <c r="J256" s="288"/>
      <c r="K256" s="288"/>
      <c r="L256" s="255"/>
      <c r="M256" s="257"/>
      <c r="N256" s="258"/>
      <c r="O256" s="258"/>
      <c r="P256" s="258"/>
      <c r="Q256" s="258"/>
      <c r="R256" s="258"/>
      <c r="S256" s="258"/>
      <c r="T256" s="259"/>
      <c r="AT256" s="256" t="s">
        <v>242</v>
      </c>
      <c r="AU256" s="256" t="s">
        <v>86</v>
      </c>
      <c r="AV256" s="254" t="s">
        <v>86</v>
      </c>
      <c r="AW256" s="254" t="s">
        <v>34</v>
      </c>
      <c r="AX256" s="254" t="s">
        <v>77</v>
      </c>
      <c r="AY256" s="256" t="s">
        <v>122</v>
      </c>
    </row>
    <row r="257" spans="1:65" s="254" customFormat="1" ht="22.5">
      <c r="B257" s="255"/>
      <c r="C257" s="288"/>
      <c r="D257" s="247" t="s">
        <v>242</v>
      </c>
      <c r="E257" s="289" t="s">
        <v>1</v>
      </c>
      <c r="F257" s="290" t="s">
        <v>743</v>
      </c>
      <c r="G257" s="288"/>
      <c r="H257" s="291">
        <v>3.3279999999999998</v>
      </c>
      <c r="J257" s="288"/>
      <c r="K257" s="288"/>
      <c r="L257" s="255"/>
      <c r="M257" s="257"/>
      <c r="N257" s="258"/>
      <c r="O257" s="258"/>
      <c r="P257" s="258"/>
      <c r="Q257" s="258"/>
      <c r="R257" s="258"/>
      <c r="S257" s="258"/>
      <c r="T257" s="259"/>
      <c r="AT257" s="256" t="s">
        <v>242</v>
      </c>
      <c r="AU257" s="256" t="s">
        <v>86</v>
      </c>
      <c r="AV257" s="254" t="s">
        <v>86</v>
      </c>
      <c r="AW257" s="254" t="s">
        <v>34</v>
      </c>
      <c r="AX257" s="254" t="s">
        <v>77</v>
      </c>
      <c r="AY257" s="256" t="s">
        <v>122</v>
      </c>
    </row>
    <row r="258" spans="1:65" s="275" customFormat="1">
      <c r="B258" s="276"/>
      <c r="C258" s="304"/>
      <c r="D258" s="247" t="s">
        <v>242</v>
      </c>
      <c r="E258" s="305" t="s">
        <v>1</v>
      </c>
      <c r="F258" s="306" t="s">
        <v>363</v>
      </c>
      <c r="G258" s="304"/>
      <c r="H258" s="307">
        <v>8.718</v>
      </c>
      <c r="J258" s="304"/>
      <c r="K258" s="304"/>
      <c r="L258" s="276"/>
      <c r="M258" s="278"/>
      <c r="N258" s="279"/>
      <c r="O258" s="279"/>
      <c r="P258" s="279"/>
      <c r="Q258" s="279"/>
      <c r="R258" s="279"/>
      <c r="S258" s="279"/>
      <c r="T258" s="280"/>
      <c r="AT258" s="277" t="s">
        <v>242</v>
      </c>
      <c r="AU258" s="277" t="s">
        <v>86</v>
      </c>
      <c r="AV258" s="275" t="s">
        <v>136</v>
      </c>
      <c r="AW258" s="275" t="s">
        <v>34</v>
      </c>
      <c r="AX258" s="275" t="s">
        <v>77</v>
      </c>
      <c r="AY258" s="277" t="s">
        <v>122</v>
      </c>
    </row>
    <row r="259" spans="1:65" s="254" customFormat="1" ht="22.5">
      <c r="B259" s="255"/>
      <c r="C259" s="288"/>
      <c r="D259" s="247" t="s">
        <v>242</v>
      </c>
      <c r="E259" s="289" t="s">
        <v>1</v>
      </c>
      <c r="F259" s="290" t="s">
        <v>744</v>
      </c>
      <c r="G259" s="288"/>
      <c r="H259" s="291">
        <v>20.736000000000001</v>
      </c>
      <c r="J259" s="288"/>
      <c r="K259" s="288"/>
      <c r="L259" s="255"/>
      <c r="M259" s="257"/>
      <c r="N259" s="258"/>
      <c r="O259" s="258"/>
      <c r="P259" s="258"/>
      <c r="Q259" s="258"/>
      <c r="R259" s="258"/>
      <c r="S259" s="258"/>
      <c r="T259" s="259"/>
      <c r="AT259" s="256" t="s">
        <v>242</v>
      </c>
      <c r="AU259" s="256" t="s">
        <v>86</v>
      </c>
      <c r="AV259" s="254" t="s">
        <v>86</v>
      </c>
      <c r="AW259" s="254" t="s">
        <v>34</v>
      </c>
      <c r="AX259" s="254" t="s">
        <v>77</v>
      </c>
      <c r="AY259" s="256" t="s">
        <v>122</v>
      </c>
    </row>
    <row r="260" spans="1:65" s="254" customFormat="1" ht="22.5">
      <c r="B260" s="255"/>
      <c r="C260" s="288"/>
      <c r="D260" s="247" t="s">
        <v>242</v>
      </c>
      <c r="E260" s="289" t="s">
        <v>1</v>
      </c>
      <c r="F260" s="290" t="s">
        <v>745</v>
      </c>
      <c r="G260" s="288"/>
      <c r="H260" s="291">
        <v>20.736000000000001</v>
      </c>
      <c r="J260" s="288"/>
      <c r="K260" s="288"/>
      <c r="L260" s="255"/>
      <c r="M260" s="257"/>
      <c r="N260" s="258"/>
      <c r="O260" s="258"/>
      <c r="P260" s="258"/>
      <c r="Q260" s="258"/>
      <c r="R260" s="258"/>
      <c r="S260" s="258"/>
      <c r="T260" s="259"/>
      <c r="AT260" s="256" t="s">
        <v>242</v>
      </c>
      <c r="AU260" s="256" t="s">
        <v>86</v>
      </c>
      <c r="AV260" s="254" t="s">
        <v>86</v>
      </c>
      <c r="AW260" s="254" t="s">
        <v>34</v>
      </c>
      <c r="AX260" s="254" t="s">
        <v>77</v>
      </c>
      <c r="AY260" s="256" t="s">
        <v>122</v>
      </c>
    </row>
    <row r="261" spans="1:65" s="275" customFormat="1">
      <c r="B261" s="276"/>
      <c r="C261" s="304"/>
      <c r="D261" s="247" t="s">
        <v>242</v>
      </c>
      <c r="E261" s="305" t="s">
        <v>1</v>
      </c>
      <c r="F261" s="306" t="s">
        <v>363</v>
      </c>
      <c r="G261" s="304"/>
      <c r="H261" s="307">
        <v>41.472000000000001</v>
      </c>
      <c r="J261" s="304"/>
      <c r="K261" s="304"/>
      <c r="L261" s="276"/>
      <c r="M261" s="278"/>
      <c r="N261" s="279"/>
      <c r="O261" s="279"/>
      <c r="P261" s="279"/>
      <c r="Q261" s="279"/>
      <c r="R261" s="279"/>
      <c r="S261" s="279"/>
      <c r="T261" s="280"/>
      <c r="AT261" s="277" t="s">
        <v>242</v>
      </c>
      <c r="AU261" s="277" t="s">
        <v>86</v>
      </c>
      <c r="AV261" s="275" t="s">
        <v>136</v>
      </c>
      <c r="AW261" s="275" t="s">
        <v>34</v>
      </c>
      <c r="AX261" s="275" t="s">
        <v>77</v>
      </c>
      <c r="AY261" s="277" t="s">
        <v>122</v>
      </c>
    </row>
    <row r="262" spans="1:65" s="260" customFormat="1">
      <c r="B262" s="261"/>
      <c r="C262" s="292"/>
      <c r="D262" s="247" t="s">
        <v>242</v>
      </c>
      <c r="E262" s="293" t="s">
        <v>1</v>
      </c>
      <c r="F262" s="294" t="s">
        <v>244</v>
      </c>
      <c r="G262" s="292"/>
      <c r="H262" s="295">
        <v>50.19</v>
      </c>
      <c r="J262" s="292"/>
      <c r="K262" s="292"/>
      <c r="L262" s="261"/>
      <c r="M262" s="263"/>
      <c r="N262" s="264"/>
      <c r="O262" s="264"/>
      <c r="P262" s="264"/>
      <c r="Q262" s="264"/>
      <c r="R262" s="264"/>
      <c r="S262" s="264"/>
      <c r="T262" s="265"/>
      <c r="AT262" s="262" t="s">
        <v>242</v>
      </c>
      <c r="AU262" s="262" t="s">
        <v>86</v>
      </c>
      <c r="AV262" s="260" t="s">
        <v>121</v>
      </c>
      <c r="AW262" s="260" t="s">
        <v>34</v>
      </c>
      <c r="AX262" s="260" t="s">
        <v>84</v>
      </c>
      <c r="AY262" s="262" t="s">
        <v>122</v>
      </c>
    </row>
    <row r="263" spans="1:65" s="130" customFormat="1" ht="24.2" customHeight="1">
      <c r="A263" s="128"/>
      <c r="B263" s="25"/>
      <c r="C263" s="242" t="s">
        <v>438</v>
      </c>
      <c r="D263" s="242" t="s">
        <v>123</v>
      </c>
      <c r="E263" s="243" t="s">
        <v>605</v>
      </c>
      <c r="F263" s="244" t="s">
        <v>606</v>
      </c>
      <c r="G263" s="245" t="s">
        <v>293</v>
      </c>
      <c r="H263" s="246">
        <v>370.88400000000001</v>
      </c>
      <c r="I263" s="250">
        <v>0</v>
      </c>
      <c r="J263" s="249">
        <f>ROUND(I263*H263,2)</f>
        <v>0</v>
      </c>
      <c r="K263" s="244" t="s">
        <v>127</v>
      </c>
      <c r="L263" s="25"/>
      <c r="M263" s="192" t="s">
        <v>1</v>
      </c>
      <c r="N263" s="193" t="s">
        <v>42</v>
      </c>
      <c r="O263" s="194">
        <v>3.0000000000000001E-3</v>
      </c>
      <c r="P263" s="194">
        <f>O263*H263</f>
        <v>1.112652</v>
      </c>
      <c r="Q263" s="194">
        <v>0</v>
      </c>
      <c r="R263" s="194">
        <f>Q263*H263</f>
        <v>0</v>
      </c>
      <c r="S263" s="194">
        <v>0</v>
      </c>
      <c r="T263" s="195">
        <f>S263*H263</f>
        <v>0</v>
      </c>
      <c r="U263" s="128"/>
      <c r="V263" s="128"/>
      <c r="W263" s="128"/>
      <c r="X263" s="128"/>
      <c r="Y263" s="128"/>
      <c r="Z263" s="128"/>
      <c r="AA263" s="128"/>
      <c r="AB263" s="128"/>
      <c r="AC263" s="128"/>
      <c r="AD263" s="128"/>
      <c r="AE263" s="128"/>
      <c r="AR263" s="196" t="s">
        <v>121</v>
      </c>
      <c r="AT263" s="196" t="s">
        <v>123</v>
      </c>
      <c r="AU263" s="196" t="s">
        <v>86</v>
      </c>
      <c r="AY263" s="119" t="s">
        <v>122</v>
      </c>
      <c r="BE263" s="197">
        <f>IF(N263="základní",J263,0)</f>
        <v>0</v>
      </c>
      <c r="BF263" s="197">
        <f>IF(N263="snížená",J263,0)</f>
        <v>0</v>
      </c>
      <c r="BG263" s="197">
        <f>IF(N263="zákl. přenesená",J263,0)</f>
        <v>0</v>
      </c>
      <c r="BH263" s="197">
        <f>IF(N263="sníž. přenesená",J263,0)</f>
        <v>0</v>
      </c>
      <c r="BI263" s="197">
        <f>IF(N263="nulová",J263,0)</f>
        <v>0</v>
      </c>
      <c r="BJ263" s="119" t="s">
        <v>84</v>
      </c>
      <c r="BK263" s="197">
        <f>ROUND(I263*H263,2)</f>
        <v>0</v>
      </c>
      <c r="BL263" s="119" t="s">
        <v>121</v>
      </c>
      <c r="BM263" s="196" t="s">
        <v>746</v>
      </c>
    </row>
    <row r="264" spans="1:65" s="266" customFormat="1">
      <c r="B264" s="267"/>
      <c r="C264" s="296"/>
      <c r="D264" s="247" t="s">
        <v>242</v>
      </c>
      <c r="E264" s="297" t="s">
        <v>1</v>
      </c>
      <c r="F264" s="298" t="s">
        <v>593</v>
      </c>
      <c r="G264" s="296"/>
      <c r="H264" s="297" t="s">
        <v>1</v>
      </c>
      <c r="J264" s="296"/>
      <c r="K264" s="296"/>
      <c r="L264" s="267"/>
      <c r="M264" s="269"/>
      <c r="N264" s="270"/>
      <c r="O264" s="270"/>
      <c r="P264" s="270"/>
      <c r="Q264" s="270"/>
      <c r="R264" s="270"/>
      <c r="S264" s="270"/>
      <c r="T264" s="271"/>
      <c r="AT264" s="268" t="s">
        <v>242</v>
      </c>
      <c r="AU264" s="268" t="s">
        <v>86</v>
      </c>
      <c r="AV264" s="266" t="s">
        <v>84</v>
      </c>
      <c r="AW264" s="266" t="s">
        <v>34</v>
      </c>
      <c r="AX264" s="266" t="s">
        <v>77</v>
      </c>
      <c r="AY264" s="268" t="s">
        <v>122</v>
      </c>
    </row>
    <row r="265" spans="1:65" s="254" customFormat="1" ht="22.5">
      <c r="B265" s="255"/>
      <c r="C265" s="288"/>
      <c r="D265" s="247" t="s">
        <v>242</v>
      </c>
      <c r="E265" s="289" t="s">
        <v>1</v>
      </c>
      <c r="F265" s="290" t="s">
        <v>747</v>
      </c>
      <c r="G265" s="288"/>
      <c r="H265" s="291">
        <v>22.54</v>
      </c>
      <c r="J265" s="288"/>
      <c r="K265" s="288"/>
      <c r="L265" s="255"/>
      <c r="M265" s="257"/>
      <c r="N265" s="258"/>
      <c r="O265" s="258"/>
      <c r="P265" s="258"/>
      <c r="Q265" s="258"/>
      <c r="R265" s="258"/>
      <c r="S265" s="258"/>
      <c r="T265" s="259"/>
      <c r="AT265" s="256" t="s">
        <v>242</v>
      </c>
      <c r="AU265" s="256" t="s">
        <v>86</v>
      </c>
      <c r="AV265" s="254" t="s">
        <v>86</v>
      </c>
      <c r="AW265" s="254" t="s">
        <v>34</v>
      </c>
      <c r="AX265" s="254" t="s">
        <v>77</v>
      </c>
      <c r="AY265" s="256" t="s">
        <v>122</v>
      </c>
    </row>
    <row r="266" spans="1:65" s="254" customFormat="1" ht="22.5">
      <c r="B266" s="255"/>
      <c r="C266" s="288"/>
      <c r="D266" s="247" t="s">
        <v>242</v>
      </c>
      <c r="E266" s="289" t="s">
        <v>1</v>
      </c>
      <c r="F266" s="290" t="s">
        <v>748</v>
      </c>
      <c r="G266" s="288"/>
      <c r="H266" s="291">
        <v>52.92</v>
      </c>
      <c r="J266" s="288"/>
      <c r="K266" s="288"/>
      <c r="L266" s="255"/>
      <c r="M266" s="257"/>
      <c r="N266" s="258"/>
      <c r="O266" s="258"/>
      <c r="P266" s="258"/>
      <c r="Q266" s="258"/>
      <c r="R266" s="258"/>
      <c r="S266" s="258"/>
      <c r="T266" s="259"/>
      <c r="AT266" s="256" t="s">
        <v>242</v>
      </c>
      <c r="AU266" s="256" t="s">
        <v>86</v>
      </c>
      <c r="AV266" s="254" t="s">
        <v>86</v>
      </c>
      <c r="AW266" s="254" t="s">
        <v>34</v>
      </c>
      <c r="AX266" s="254" t="s">
        <v>77</v>
      </c>
      <c r="AY266" s="256" t="s">
        <v>122</v>
      </c>
    </row>
    <row r="267" spans="1:65" s="254" customFormat="1" ht="22.5">
      <c r="B267" s="255"/>
      <c r="C267" s="288"/>
      <c r="D267" s="247" t="s">
        <v>242</v>
      </c>
      <c r="E267" s="289" t="s">
        <v>1</v>
      </c>
      <c r="F267" s="290" t="s">
        <v>749</v>
      </c>
      <c r="G267" s="288"/>
      <c r="H267" s="291">
        <v>46.591999999999999</v>
      </c>
      <c r="J267" s="288"/>
      <c r="K267" s="288"/>
      <c r="L267" s="255"/>
      <c r="M267" s="257"/>
      <c r="N267" s="258"/>
      <c r="O267" s="258"/>
      <c r="P267" s="258"/>
      <c r="Q267" s="258"/>
      <c r="R267" s="258"/>
      <c r="S267" s="258"/>
      <c r="T267" s="259"/>
      <c r="AT267" s="256" t="s">
        <v>242</v>
      </c>
      <c r="AU267" s="256" t="s">
        <v>86</v>
      </c>
      <c r="AV267" s="254" t="s">
        <v>86</v>
      </c>
      <c r="AW267" s="254" t="s">
        <v>34</v>
      </c>
      <c r="AX267" s="254" t="s">
        <v>77</v>
      </c>
      <c r="AY267" s="256" t="s">
        <v>122</v>
      </c>
    </row>
    <row r="268" spans="1:65" s="275" customFormat="1">
      <c r="B268" s="276"/>
      <c r="C268" s="304"/>
      <c r="D268" s="247" t="s">
        <v>242</v>
      </c>
      <c r="E268" s="305" t="s">
        <v>1</v>
      </c>
      <c r="F268" s="306" t="s">
        <v>363</v>
      </c>
      <c r="G268" s="304"/>
      <c r="H268" s="307">
        <v>122.05200000000001</v>
      </c>
      <c r="J268" s="304"/>
      <c r="K268" s="304"/>
      <c r="L268" s="276"/>
      <c r="M268" s="278"/>
      <c r="N268" s="279"/>
      <c r="O268" s="279"/>
      <c r="P268" s="279"/>
      <c r="Q268" s="279"/>
      <c r="R268" s="279"/>
      <c r="S268" s="279"/>
      <c r="T268" s="280"/>
      <c r="AT268" s="277" t="s">
        <v>242</v>
      </c>
      <c r="AU268" s="277" t="s">
        <v>86</v>
      </c>
      <c r="AV268" s="275" t="s">
        <v>136</v>
      </c>
      <c r="AW268" s="275" t="s">
        <v>34</v>
      </c>
      <c r="AX268" s="275" t="s">
        <v>77</v>
      </c>
      <c r="AY268" s="277" t="s">
        <v>122</v>
      </c>
    </row>
    <row r="269" spans="1:65" s="266" customFormat="1">
      <c r="B269" s="267"/>
      <c r="C269" s="296"/>
      <c r="D269" s="247" t="s">
        <v>242</v>
      </c>
      <c r="E269" s="297" t="s">
        <v>1</v>
      </c>
      <c r="F269" s="298" t="s">
        <v>611</v>
      </c>
      <c r="G269" s="296"/>
      <c r="H269" s="297" t="s">
        <v>1</v>
      </c>
      <c r="J269" s="296"/>
      <c r="K269" s="296"/>
      <c r="L269" s="267"/>
      <c r="M269" s="269"/>
      <c r="N269" s="270"/>
      <c r="O269" s="270"/>
      <c r="P269" s="270"/>
      <c r="Q269" s="270"/>
      <c r="R269" s="270"/>
      <c r="S269" s="270"/>
      <c r="T269" s="271"/>
      <c r="AT269" s="268" t="s">
        <v>242</v>
      </c>
      <c r="AU269" s="268" t="s">
        <v>86</v>
      </c>
      <c r="AV269" s="266" t="s">
        <v>84</v>
      </c>
      <c r="AW269" s="266" t="s">
        <v>34</v>
      </c>
      <c r="AX269" s="266" t="s">
        <v>77</v>
      </c>
      <c r="AY269" s="268" t="s">
        <v>122</v>
      </c>
    </row>
    <row r="270" spans="1:65" s="254" customFormat="1" ht="22.5">
      <c r="B270" s="255"/>
      <c r="C270" s="288"/>
      <c r="D270" s="247" t="s">
        <v>242</v>
      </c>
      <c r="E270" s="289" t="s">
        <v>1</v>
      </c>
      <c r="F270" s="290" t="s">
        <v>750</v>
      </c>
      <c r="G270" s="288"/>
      <c r="H270" s="291">
        <v>124.416</v>
      </c>
      <c r="J270" s="288"/>
      <c r="K270" s="288"/>
      <c r="L270" s="255"/>
      <c r="M270" s="257"/>
      <c r="N270" s="258"/>
      <c r="O270" s="258"/>
      <c r="P270" s="258"/>
      <c r="Q270" s="258"/>
      <c r="R270" s="258"/>
      <c r="S270" s="258"/>
      <c r="T270" s="259"/>
      <c r="AT270" s="256" t="s">
        <v>242</v>
      </c>
      <c r="AU270" s="256" t="s">
        <v>86</v>
      </c>
      <c r="AV270" s="254" t="s">
        <v>86</v>
      </c>
      <c r="AW270" s="254" t="s">
        <v>34</v>
      </c>
      <c r="AX270" s="254" t="s">
        <v>77</v>
      </c>
      <c r="AY270" s="256" t="s">
        <v>122</v>
      </c>
    </row>
    <row r="271" spans="1:65" s="254" customFormat="1" ht="22.5">
      <c r="B271" s="255"/>
      <c r="C271" s="288"/>
      <c r="D271" s="247" t="s">
        <v>242</v>
      </c>
      <c r="E271" s="289" t="s">
        <v>1</v>
      </c>
      <c r="F271" s="290" t="s">
        <v>751</v>
      </c>
      <c r="G271" s="288"/>
      <c r="H271" s="291">
        <v>124.416</v>
      </c>
      <c r="J271" s="288"/>
      <c r="K271" s="288"/>
      <c r="L271" s="255"/>
      <c r="M271" s="257"/>
      <c r="N271" s="258"/>
      <c r="O271" s="258"/>
      <c r="P271" s="258"/>
      <c r="Q271" s="258"/>
      <c r="R271" s="258"/>
      <c r="S271" s="258"/>
      <c r="T271" s="259"/>
      <c r="AT271" s="256" t="s">
        <v>242</v>
      </c>
      <c r="AU271" s="256" t="s">
        <v>86</v>
      </c>
      <c r="AV271" s="254" t="s">
        <v>86</v>
      </c>
      <c r="AW271" s="254" t="s">
        <v>34</v>
      </c>
      <c r="AX271" s="254" t="s">
        <v>77</v>
      </c>
      <c r="AY271" s="256" t="s">
        <v>122</v>
      </c>
    </row>
    <row r="272" spans="1:65" s="275" customFormat="1">
      <c r="B272" s="276"/>
      <c r="C272" s="304"/>
      <c r="D272" s="247" t="s">
        <v>242</v>
      </c>
      <c r="E272" s="305" t="s">
        <v>1</v>
      </c>
      <c r="F272" s="306" t="s">
        <v>363</v>
      </c>
      <c r="G272" s="304"/>
      <c r="H272" s="307">
        <v>248.83199999999999</v>
      </c>
      <c r="J272" s="304"/>
      <c r="K272" s="304"/>
      <c r="L272" s="276"/>
      <c r="M272" s="278"/>
      <c r="N272" s="279"/>
      <c r="O272" s="279"/>
      <c r="P272" s="279"/>
      <c r="Q272" s="279"/>
      <c r="R272" s="279"/>
      <c r="S272" s="279"/>
      <c r="T272" s="280"/>
      <c r="AT272" s="277" t="s">
        <v>242</v>
      </c>
      <c r="AU272" s="277" t="s">
        <v>86</v>
      </c>
      <c r="AV272" s="275" t="s">
        <v>136</v>
      </c>
      <c r="AW272" s="275" t="s">
        <v>34</v>
      </c>
      <c r="AX272" s="275" t="s">
        <v>77</v>
      </c>
      <c r="AY272" s="277" t="s">
        <v>122</v>
      </c>
    </row>
    <row r="273" spans="1:65" s="260" customFormat="1">
      <c r="B273" s="261"/>
      <c r="C273" s="292"/>
      <c r="D273" s="247" t="s">
        <v>242</v>
      </c>
      <c r="E273" s="293" t="s">
        <v>1</v>
      </c>
      <c r="F273" s="294" t="s">
        <v>244</v>
      </c>
      <c r="G273" s="292"/>
      <c r="H273" s="295">
        <v>370.88400000000001</v>
      </c>
      <c r="J273" s="292"/>
      <c r="K273" s="292"/>
      <c r="L273" s="261"/>
      <c r="M273" s="263"/>
      <c r="N273" s="264"/>
      <c r="O273" s="264"/>
      <c r="P273" s="264"/>
      <c r="Q273" s="264"/>
      <c r="R273" s="264"/>
      <c r="S273" s="264"/>
      <c r="T273" s="265"/>
      <c r="AT273" s="262" t="s">
        <v>242</v>
      </c>
      <c r="AU273" s="262" t="s">
        <v>86</v>
      </c>
      <c r="AV273" s="260" t="s">
        <v>121</v>
      </c>
      <c r="AW273" s="260" t="s">
        <v>34</v>
      </c>
      <c r="AX273" s="260" t="s">
        <v>84</v>
      </c>
      <c r="AY273" s="262" t="s">
        <v>122</v>
      </c>
    </row>
    <row r="274" spans="1:65" s="130" customFormat="1" ht="16.5" customHeight="1">
      <c r="A274" s="128"/>
      <c r="B274" s="25"/>
      <c r="C274" s="242" t="s">
        <v>444</v>
      </c>
      <c r="D274" s="242" t="s">
        <v>123</v>
      </c>
      <c r="E274" s="243" t="s">
        <v>615</v>
      </c>
      <c r="F274" s="244" t="s">
        <v>616</v>
      </c>
      <c r="G274" s="245" t="s">
        <v>293</v>
      </c>
      <c r="H274" s="246">
        <v>5.74</v>
      </c>
      <c r="I274" s="250">
        <v>0</v>
      </c>
      <c r="J274" s="249">
        <f>ROUND(I274*H274,2)</f>
        <v>0</v>
      </c>
      <c r="K274" s="244" t="s">
        <v>127</v>
      </c>
      <c r="L274" s="25"/>
      <c r="M274" s="192" t="s">
        <v>1</v>
      </c>
      <c r="N274" s="193" t="s">
        <v>42</v>
      </c>
      <c r="O274" s="194">
        <v>0.83499999999999996</v>
      </c>
      <c r="P274" s="194">
        <f>O274*H274</f>
        <v>4.7929000000000004</v>
      </c>
      <c r="Q274" s="194">
        <v>0</v>
      </c>
      <c r="R274" s="194">
        <f>Q274*H274</f>
        <v>0</v>
      </c>
      <c r="S274" s="194">
        <v>0</v>
      </c>
      <c r="T274" s="195">
        <f>S274*H274</f>
        <v>0</v>
      </c>
      <c r="U274" s="128"/>
      <c r="V274" s="128"/>
      <c r="W274" s="128"/>
      <c r="X274" s="128"/>
      <c r="Y274" s="128"/>
      <c r="Z274" s="128"/>
      <c r="AA274" s="128"/>
      <c r="AB274" s="128"/>
      <c r="AC274" s="128"/>
      <c r="AD274" s="128"/>
      <c r="AE274" s="128"/>
      <c r="AR274" s="196" t="s">
        <v>121</v>
      </c>
      <c r="AT274" s="196" t="s">
        <v>123</v>
      </c>
      <c r="AU274" s="196" t="s">
        <v>86</v>
      </c>
      <c r="AY274" s="119" t="s">
        <v>122</v>
      </c>
      <c r="BE274" s="197">
        <f>IF(N274="základní",J274,0)</f>
        <v>0</v>
      </c>
      <c r="BF274" s="197">
        <f>IF(N274="snížená",J274,0)</f>
        <v>0</v>
      </c>
      <c r="BG274" s="197">
        <f>IF(N274="zákl. přenesená",J274,0)</f>
        <v>0</v>
      </c>
      <c r="BH274" s="197">
        <f>IF(N274="sníž. přenesená",J274,0)</f>
        <v>0</v>
      </c>
      <c r="BI274" s="197">
        <f>IF(N274="nulová",J274,0)</f>
        <v>0</v>
      </c>
      <c r="BJ274" s="119" t="s">
        <v>84</v>
      </c>
      <c r="BK274" s="197">
        <f>ROUND(I274*H274,2)</f>
        <v>0</v>
      </c>
      <c r="BL274" s="119" t="s">
        <v>121</v>
      </c>
      <c r="BM274" s="196" t="s">
        <v>752</v>
      </c>
    </row>
    <row r="275" spans="1:65" s="254" customFormat="1">
      <c r="B275" s="255"/>
      <c r="C275" s="288"/>
      <c r="D275" s="247" t="s">
        <v>242</v>
      </c>
      <c r="E275" s="289" t="s">
        <v>1</v>
      </c>
      <c r="F275" s="290" t="s">
        <v>753</v>
      </c>
      <c r="G275" s="288"/>
      <c r="H275" s="291">
        <v>5.74</v>
      </c>
      <c r="J275" s="288"/>
      <c r="K275" s="288"/>
      <c r="L275" s="255"/>
      <c r="M275" s="257"/>
      <c r="N275" s="258"/>
      <c r="O275" s="258"/>
      <c r="P275" s="258"/>
      <c r="Q275" s="258"/>
      <c r="R275" s="258"/>
      <c r="S275" s="258"/>
      <c r="T275" s="259"/>
      <c r="AT275" s="256" t="s">
        <v>242</v>
      </c>
      <c r="AU275" s="256" t="s">
        <v>86</v>
      </c>
      <c r="AV275" s="254" t="s">
        <v>86</v>
      </c>
      <c r="AW275" s="254" t="s">
        <v>34</v>
      </c>
      <c r="AX275" s="254" t="s">
        <v>77</v>
      </c>
      <c r="AY275" s="256" t="s">
        <v>122</v>
      </c>
    </row>
    <row r="276" spans="1:65" s="260" customFormat="1">
      <c r="B276" s="261"/>
      <c r="C276" s="292"/>
      <c r="D276" s="247" t="s">
        <v>242</v>
      </c>
      <c r="E276" s="293" t="s">
        <v>1</v>
      </c>
      <c r="F276" s="294" t="s">
        <v>244</v>
      </c>
      <c r="G276" s="292"/>
      <c r="H276" s="295">
        <v>5.74</v>
      </c>
      <c r="J276" s="292"/>
      <c r="K276" s="292"/>
      <c r="L276" s="261"/>
      <c r="M276" s="263"/>
      <c r="N276" s="264"/>
      <c r="O276" s="264"/>
      <c r="P276" s="264"/>
      <c r="Q276" s="264"/>
      <c r="R276" s="264"/>
      <c r="S276" s="264"/>
      <c r="T276" s="265"/>
      <c r="AT276" s="262" t="s">
        <v>242</v>
      </c>
      <c r="AU276" s="262" t="s">
        <v>86</v>
      </c>
      <c r="AV276" s="260" t="s">
        <v>121</v>
      </c>
      <c r="AW276" s="260" t="s">
        <v>34</v>
      </c>
      <c r="AX276" s="260" t="s">
        <v>84</v>
      </c>
      <c r="AY276" s="262" t="s">
        <v>122</v>
      </c>
    </row>
    <row r="277" spans="1:65" s="130" customFormat="1" ht="24.2" customHeight="1">
      <c r="A277" s="128"/>
      <c r="B277" s="25"/>
      <c r="C277" s="242" t="s">
        <v>449</v>
      </c>
      <c r="D277" s="242" t="s">
        <v>123</v>
      </c>
      <c r="E277" s="243" t="s">
        <v>621</v>
      </c>
      <c r="F277" s="244" t="s">
        <v>622</v>
      </c>
      <c r="G277" s="245" t="s">
        <v>293</v>
      </c>
      <c r="H277" s="246">
        <v>80.36</v>
      </c>
      <c r="I277" s="250">
        <v>0</v>
      </c>
      <c r="J277" s="249">
        <f>ROUND(I277*H277,2)</f>
        <v>0</v>
      </c>
      <c r="K277" s="244" t="s">
        <v>127</v>
      </c>
      <c r="L277" s="25"/>
      <c r="M277" s="192" t="s">
        <v>1</v>
      </c>
      <c r="N277" s="193" t="s">
        <v>42</v>
      </c>
      <c r="O277" s="194">
        <v>4.0000000000000001E-3</v>
      </c>
      <c r="P277" s="194">
        <f>O277*H277</f>
        <v>0.32144</v>
      </c>
      <c r="Q277" s="194">
        <v>0</v>
      </c>
      <c r="R277" s="194">
        <f>Q277*H277</f>
        <v>0</v>
      </c>
      <c r="S277" s="194">
        <v>0</v>
      </c>
      <c r="T277" s="195">
        <f>S277*H277</f>
        <v>0</v>
      </c>
      <c r="U277" s="128"/>
      <c r="V277" s="128"/>
      <c r="W277" s="128"/>
      <c r="X277" s="128"/>
      <c r="Y277" s="128"/>
      <c r="Z277" s="128"/>
      <c r="AA277" s="128"/>
      <c r="AB277" s="128"/>
      <c r="AC277" s="128"/>
      <c r="AD277" s="128"/>
      <c r="AE277" s="128"/>
      <c r="AR277" s="196" t="s">
        <v>121</v>
      </c>
      <c r="AT277" s="196" t="s">
        <v>123</v>
      </c>
      <c r="AU277" s="196" t="s">
        <v>86</v>
      </c>
      <c r="AY277" s="119" t="s">
        <v>122</v>
      </c>
      <c r="BE277" s="197">
        <f>IF(N277="základní",J277,0)</f>
        <v>0</v>
      </c>
      <c r="BF277" s="197">
        <f>IF(N277="snížená",J277,0)</f>
        <v>0</v>
      </c>
      <c r="BG277" s="197">
        <f>IF(N277="zákl. přenesená",J277,0)</f>
        <v>0</v>
      </c>
      <c r="BH277" s="197">
        <f>IF(N277="sníž. přenesená",J277,0)</f>
        <v>0</v>
      </c>
      <c r="BI277" s="197">
        <f>IF(N277="nulová",J277,0)</f>
        <v>0</v>
      </c>
      <c r="BJ277" s="119" t="s">
        <v>84</v>
      </c>
      <c r="BK277" s="197">
        <f>ROUND(I277*H277,2)</f>
        <v>0</v>
      </c>
      <c r="BL277" s="119" t="s">
        <v>121</v>
      </c>
      <c r="BM277" s="196" t="s">
        <v>754</v>
      </c>
    </row>
    <row r="278" spans="1:65" s="266" customFormat="1">
      <c r="B278" s="267"/>
      <c r="C278" s="296"/>
      <c r="D278" s="247" t="s">
        <v>242</v>
      </c>
      <c r="E278" s="297" t="s">
        <v>1</v>
      </c>
      <c r="F278" s="298" t="s">
        <v>593</v>
      </c>
      <c r="G278" s="296"/>
      <c r="H278" s="297" t="s">
        <v>1</v>
      </c>
      <c r="J278" s="296"/>
      <c r="K278" s="296"/>
      <c r="L278" s="267"/>
      <c r="M278" s="269"/>
      <c r="N278" s="270"/>
      <c r="O278" s="270"/>
      <c r="P278" s="270"/>
      <c r="Q278" s="270"/>
      <c r="R278" s="270"/>
      <c r="S278" s="270"/>
      <c r="T278" s="271"/>
      <c r="AT278" s="268" t="s">
        <v>242</v>
      </c>
      <c r="AU278" s="268" t="s">
        <v>86</v>
      </c>
      <c r="AV278" s="266" t="s">
        <v>84</v>
      </c>
      <c r="AW278" s="266" t="s">
        <v>34</v>
      </c>
      <c r="AX278" s="266" t="s">
        <v>77</v>
      </c>
      <c r="AY278" s="268" t="s">
        <v>122</v>
      </c>
    </row>
    <row r="279" spans="1:65" s="254" customFormat="1">
      <c r="B279" s="255"/>
      <c r="C279" s="288"/>
      <c r="D279" s="247" t="s">
        <v>242</v>
      </c>
      <c r="E279" s="289" t="s">
        <v>1</v>
      </c>
      <c r="F279" s="290" t="s">
        <v>755</v>
      </c>
      <c r="G279" s="288"/>
      <c r="H279" s="291">
        <v>80.36</v>
      </c>
      <c r="J279" s="288"/>
      <c r="K279" s="288"/>
      <c r="L279" s="255"/>
      <c r="M279" s="257"/>
      <c r="N279" s="258"/>
      <c r="O279" s="258"/>
      <c r="P279" s="258"/>
      <c r="Q279" s="258"/>
      <c r="R279" s="258"/>
      <c r="S279" s="258"/>
      <c r="T279" s="259"/>
      <c r="AT279" s="256" t="s">
        <v>242</v>
      </c>
      <c r="AU279" s="256" t="s">
        <v>86</v>
      </c>
      <c r="AV279" s="254" t="s">
        <v>86</v>
      </c>
      <c r="AW279" s="254" t="s">
        <v>34</v>
      </c>
      <c r="AX279" s="254" t="s">
        <v>77</v>
      </c>
      <c r="AY279" s="256" t="s">
        <v>122</v>
      </c>
    </row>
    <row r="280" spans="1:65" s="260" customFormat="1">
      <c r="B280" s="261"/>
      <c r="C280" s="292"/>
      <c r="D280" s="247" t="s">
        <v>242</v>
      </c>
      <c r="E280" s="293" t="s">
        <v>1</v>
      </c>
      <c r="F280" s="294" t="s">
        <v>244</v>
      </c>
      <c r="G280" s="292"/>
      <c r="H280" s="295">
        <v>80.36</v>
      </c>
      <c r="J280" s="292"/>
      <c r="K280" s="292"/>
      <c r="L280" s="261"/>
      <c r="M280" s="263"/>
      <c r="N280" s="264"/>
      <c r="O280" s="264"/>
      <c r="P280" s="264"/>
      <c r="Q280" s="264"/>
      <c r="R280" s="264"/>
      <c r="S280" s="264"/>
      <c r="T280" s="265"/>
      <c r="AT280" s="262" t="s">
        <v>242</v>
      </c>
      <c r="AU280" s="262" t="s">
        <v>86</v>
      </c>
      <c r="AV280" s="260" t="s">
        <v>121</v>
      </c>
      <c r="AW280" s="260" t="s">
        <v>34</v>
      </c>
      <c r="AX280" s="260" t="s">
        <v>84</v>
      </c>
      <c r="AY280" s="262" t="s">
        <v>122</v>
      </c>
    </row>
    <row r="281" spans="1:65" s="130" customFormat="1" ht="24.2" customHeight="1">
      <c r="A281" s="128"/>
      <c r="B281" s="25"/>
      <c r="C281" s="242" t="s">
        <v>455</v>
      </c>
      <c r="D281" s="242" t="s">
        <v>123</v>
      </c>
      <c r="E281" s="243" t="s">
        <v>627</v>
      </c>
      <c r="F281" s="244" t="s">
        <v>628</v>
      </c>
      <c r="G281" s="245" t="s">
        <v>293</v>
      </c>
      <c r="H281" s="246">
        <v>41.472000000000001</v>
      </c>
      <c r="I281" s="250">
        <v>0</v>
      </c>
      <c r="J281" s="249">
        <f>ROUND(I281*H281,2)</f>
        <v>0</v>
      </c>
      <c r="K281" s="244" t="s">
        <v>127</v>
      </c>
      <c r="L281" s="25"/>
      <c r="M281" s="192" t="s">
        <v>1</v>
      </c>
      <c r="N281" s="193" t="s">
        <v>42</v>
      </c>
      <c r="O281" s="194">
        <v>0.159</v>
      </c>
      <c r="P281" s="194">
        <f>O281*H281</f>
        <v>6.5940479999999999</v>
      </c>
      <c r="Q281" s="194">
        <v>0</v>
      </c>
      <c r="R281" s="194">
        <f>Q281*H281</f>
        <v>0</v>
      </c>
      <c r="S281" s="194">
        <v>0</v>
      </c>
      <c r="T281" s="195">
        <f>S281*H281</f>
        <v>0</v>
      </c>
      <c r="U281" s="128"/>
      <c r="V281" s="128"/>
      <c r="W281" s="128"/>
      <c r="X281" s="128"/>
      <c r="Y281" s="128"/>
      <c r="Z281" s="128"/>
      <c r="AA281" s="128"/>
      <c r="AB281" s="128"/>
      <c r="AC281" s="128"/>
      <c r="AD281" s="128"/>
      <c r="AE281" s="128"/>
      <c r="AR281" s="196" t="s">
        <v>121</v>
      </c>
      <c r="AT281" s="196" t="s">
        <v>123</v>
      </c>
      <c r="AU281" s="196" t="s">
        <v>86</v>
      </c>
      <c r="AY281" s="119" t="s">
        <v>122</v>
      </c>
      <c r="BE281" s="197">
        <f>IF(N281="základní",J281,0)</f>
        <v>0</v>
      </c>
      <c r="BF281" s="197">
        <f>IF(N281="snížená",J281,0)</f>
        <v>0</v>
      </c>
      <c r="BG281" s="197">
        <f>IF(N281="zákl. přenesená",J281,0)</f>
        <v>0</v>
      </c>
      <c r="BH281" s="197">
        <f>IF(N281="sníž. přenesená",J281,0)</f>
        <v>0</v>
      </c>
      <c r="BI281" s="197">
        <f>IF(N281="nulová",J281,0)</f>
        <v>0</v>
      </c>
      <c r="BJ281" s="119" t="s">
        <v>84</v>
      </c>
      <c r="BK281" s="197">
        <f>ROUND(I281*H281,2)</f>
        <v>0</v>
      </c>
      <c r="BL281" s="119" t="s">
        <v>121</v>
      </c>
      <c r="BM281" s="196" t="s">
        <v>756</v>
      </c>
    </row>
    <row r="282" spans="1:65" s="254" customFormat="1" ht="22.5">
      <c r="B282" s="255"/>
      <c r="C282" s="288"/>
      <c r="D282" s="247" t="s">
        <v>242</v>
      </c>
      <c r="E282" s="289" t="s">
        <v>1</v>
      </c>
      <c r="F282" s="290" t="s">
        <v>757</v>
      </c>
      <c r="G282" s="288"/>
      <c r="H282" s="291">
        <v>20.736000000000001</v>
      </c>
      <c r="J282" s="288"/>
      <c r="K282" s="288"/>
      <c r="L282" s="255"/>
      <c r="M282" s="257"/>
      <c r="N282" s="258"/>
      <c r="O282" s="258"/>
      <c r="P282" s="258"/>
      <c r="Q282" s="258"/>
      <c r="R282" s="258"/>
      <c r="S282" s="258"/>
      <c r="T282" s="259"/>
      <c r="AT282" s="256" t="s">
        <v>242</v>
      </c>
      <c r="AU282" s="256" t="s">
        <v>86</v>
      </c>
      <c r="AV282" s="254" t="s">
        <v>86</v>
      </c>
      <c r="AW282" s="254" t="s">
        <v>34</v>
      </c>
      <c r="AX282" s="254" t="s">
        <v>77</v>
      </c>
      <c r="AY282" s="256" t="s">
        <v>122</v>
      </c>
    </row>
    <row r="283" spans="1:65" s="254" customFormat="1" ht="22.5">
      <c r="B283" s="255"/>
      <c r="C283" s="288"/>
      <c r="D283" s="247" t="s">
        <v>242</v>
      </c>
      <c r="E283" s="289" t="s">
        <v>1</v>
      </c>
      <c r="F283" s="290" t="s">
        <v>758</v>
      </c>
      <c r="G283" s="288"/>
      <c r="H283" s="291">
        <v>20.736000000000001</v>
      </c>
      <c r="J283" s="288"/>
      <c r="K283" s="288"/>
      <c r="L283" s="255"/>
      <c r="M283" s="257"/>
      <c r="N283" s="258"/>
      <c r="O283" s="258"/>
      <c r="P283" s="258"/>
      <c r="Q283" s="258"/>
      <c r="R283" s="258"/>
      <c r="S283" s="258"/>
      <c r="T283" s="259"/>
      <c r="AT283" s="256" t="s">
        <v>242</v>
      </c>
      <c r="AU283" s="256" t="s">
        <v>86</v>
      </c>
      <c r="AV283" s="254" t="s">
        <v>86</v>
      </c>
      <c r="AW283" s="254" t="s">
        <v>34</v>
      </c>
      <c r="AX283" s="254" t="s">
        <v>77</v>
      </c>
      <c r="AY283" s="256" t="s">
        <v>122</v>
      </c>
    </row>
    <row r="284" spans="1:65" s="260" customFormat="1">
      <c r="B284" s="261"/>
      <c r="C284" s="292"/>
      <c r="D284" s="247" t="s">
        <v>242</v>
      </c>
      <c r="E284" s="293" t="s">
        <v>1</v>
      </c>
      <c r="F284" s="294" t="s">
        <v>244</v>
      </c>
      <c r="G284" s="292"/>
      <c r="H284" s="295">
        <v>41.472000000000001</v>
      </c>
      <c r="J284" s="292"/>
      <c r="K284" s="292"/>
      <c r="L284" s="261"/>
      <c r="M284" s="263"/>
      <c r="N284" s="264"/>
      <c r="O284" s="264"/>
      <c r="P284" s="264"/>
      <c r="Q284" s="264"/>
      <c r="R284" s="264"/>
      <c r="S284" s="264"/>
      <c r="T284" s="265"/>
      <c r="AT284" s="262" t="s">
        <v>242</v>
      </c>
      <c r="AU284" s="262" t="s">
        <v>86</v>
      </c>
      <c r="AV284" s="260" t="s">
        <v>121</v>
      </c>
      <c r="AW284" s="260" t="s">
        <v>34</v>
      </c>
      <c r="AX284" s="260" t="s">
        <v>84</v>
      </c>
      <c r="AY284" s="262" t="s">
        <v>122</v>
      </c>
    </row>
    <row r="285" spans="1:65" s="130" customFormat="1" ht="33" customHeight="1">
      <c r="A285" s="128"/>
      <c r="B285" s="25"/>
      <c r="C285" s="242" t="s">
        <v>460</v>
      </c>
      <c r="D285" s="242" t="s">
        <v>123</v>
      </c>
      <c r="E285" s="243" t="s">
        <v>633</v>
      </c>
      <c r="F285" s="244" t="s">
        <v>634</v>
      </c>
      <c r="G285" s="245" t="s">
        <v>293</v>
      </c>
      <c r="H285" s="246">
        <v>14.458</v>
      </c>
      <c r="I285" s="250">
        <v>0</v>
      </c>
      <c r="J285" s="249">
        <f>ROUND(I285*H285,2)</f>
        <v>0</v>
      </c>
      <c r="K285" s="244" t="s">
        <v>127</v>
      </c>
      <c r="L285" s="25"/>
      <c r="M285" s="192" t="s">
        <v>1</v>
      </c>
      <c r="N285" s="193" t="s">
        <v>42</v>
      </c>
      <c r="O285" s="194">
        <v>0</v>
      </c>
      <c r="P285" s="194">
        <f>O285*H285</f>
        <v>0</v>
      </c>
      <c r="Q285" s="194">
        <v>0</v>
      </c>
      <c r="R285" s="194">
        <f>Q285*H285</f>
        <v>0</v>
      </c>
      <c r="S285" s="194">
        <v>0</v>
      </c>
      <c r="T285" s="195">
        <f>S285*H285</f>
        <v>0</v>
      </c>
      <c r="U285" s="128"/>
      <c r="V285" s="128"/>
      <c r="W285" s="128"/>
      <c r="X285" s="128"/>
      <c r="Y285" s="128"/>
      <c r="Z285" s="128"/>
      <c r="AA285" s="128"/>
      <c r="AB285" s="128"/>
      <c r="AC285" s="128"/>
      <c r="AD285" s="128"/>
      <c r="AE285" s="128"/>
      <c r="AR285" s="196" t="s">
        <v>121</v>
      </c>
      <c r="AT285" s="196" t="s">
        <v>123</v>
      </c>
      <c r="AU285" s="196" t="s">
        <v>86</v>
      </c>
      <c r="AY285" s="119" t="s">
        <v>122</v>
      </c>
      <c r="BE285" s="197">
        <f>IF(N285="základní",J285,0)</f>
        <v>0</v>
      </c>
      <c r="BF285" s="197">
        <f>IF(N285="snížená",J285,0)</f>
        <v>0</v>
      </c>
      <c r="BG285" s="197">
        <f>IF(N285="zákl. přenesená",J285,0)</f>
        <v>0</v>
      </c>
      <c r="BH285" s="197">
        <f>IF(N285="sníž. přenesená",J285,0)</f>
        <v>0</v>
      </c>
      <c r="BI285" s="197">
        <f>IF(N285="nulová",J285,0)</f>
        <v>0</v>
      </c>
      <c r="BJ285" s="119" t="s">
        <v>84</v>
      </c>
      <c r="BK285" s="197">
        <f>ROUND(I285*H285,2)</f>
        <v>0</v>
      </c>
      <c r="BL285" s="119" t="s">
        <v>121</v>
      </c>
      <c r="BM285" s="196" t="s">
        <v>759</v>
      </c>
    </row>
    <row r="286" spans="1:65" s="254" customFormat="1">
      <c r="B286" s="255"/>
      <c r="C286" s="288"/>
      <c r="D286" s="247" t="s">
        <v>242</v>
      </c>
      <c r="E286" s="289" t="s">
        <v>1</v>
      </c>
      <c r="F286" s="290" t="s">
        <v>760</v>
      </c>
      <c r="G286" s="288"/>
      <c r="H286" s="291">
        <v>5.74</v>
      </c>
      <c r="J286" s="288"/>
      <c r="K286" s="288"/>
      <c r="L286" s="255"/>
      <c r="M286" s="257"/>
      <c r="N286" s="258"/>
      <c r="O286" s="258"/>
      <c r="P286" s="258"/>
      <c r="Q286" s="258"/>
      <c r="R286" s="258"/>
      <c r="S286" s="258"/>
      <c r="T286" s="259"/>
      <c r="AT286" s="256" t="s">
        <v>242</v>
      </c>
      <c r="AU286" s="256" t="s">
        <v>86</v>
      </c>
      <c r="AV286" s="254" t="s">
        <v>86</v>
      </c>
      <c r="AW286" s="254" t="s">
        <v>34</v>
      </c>
      <c r="AX286" s="254" t="s">
        <v>77</v>
      </c>
      <c r="AY286" s="256" t="s">
        <v>122</v>
      </c>
    </row>
    <row r="287" spans="1:65" s="254" customFormat="1" ht="22.5">
      <c r="B287" s="255"/>
      <c r="C287" s="288"/>
      <c r="D287" s="247" t="s">
        <v>242</v>
      </c>
      <c r="E287" s="289" t="s">
        <v>1</v>
      </c>
      <c r="F287" s="290" t="s">
        <v>761</v>
      </c>
      <c r="G287" s="288"/>
      <c r="H287" s="291">
        <v>1.61</v>
      </c>
      <c r="J287" s="288"/>
      <c r="K287" s="288"/>
      <c r="L287" s="255"/>
      <c r="M287" s="257"/>
      <c r="N287" s="258"/>
      <c r="O287" s="258"/>
      <c r="P287" s="258"/>
      <c r="Q287" s="258"/>
      <c r="R287" s="258"/>
      <c r="S287" s="258"/>
      <c r="T287" s="259"/>
      <c r="AT287" s="256" t="s">
        <v>242</v>
      </c>
      <c r="AU287" s="256" t="s">
        <v>86</v>
      </c>
      <c r="AV287" s="254" t="s">
        <v>86</v>
      </c>
      <c r="AW287" s="254" t="s">
        <v>34</v>
      </c>
      <c r="AX287" s="254" t="s">
        <v>77</v>
      </c>
      <c r="AY287" s="256" t="s">
        <v>122</v>
      </c>
    </row>
    <row r="288" spans="1:65" s="254" customFormat="1">
      <c r="B288" s="255"/>
      <c r="C288" s="288"/>
      <c r="D288" s="247" t="s">
        <v>242</v>
      </c>
      <c r="E288" s="289" t="s">
        <v>1</v>
      </c>
      <c r="F288" s="290" t="s">
        <v>762</v>
      </c>
      <c r="G288" s="288"/>
      <c r="H288" s="291">
        <v>3.78</v>
      </c>
      <c r="J288" s="288"/>
      <c r="K288" s="288"/>
      <c r="L288" s="255"/>
      <c r="M288" s="257"/>
      <c r="N288" s="258"/>
      <c r="O288" s="258"/>
      <c r="P288" s="258"/>
      <c r="Q288" s="258"/>
      <c r="R288" s="258"/>
      <c r="S288" s="258"/>
      <c r="T288" s="259"/>
      <c r="AT288" s="256" t="s">
        <v>242</v>
      </c>
      <c r="AU288" s="256" t="s">
        <v>86</v>
      </c>
      <c r="AV288" s="254" t="s">
        <v>86</v>
      </c>
      <c r="AW288" s="254" t="s">
        <v>34</v>
      </c>
      <c r="AX288" s="254" t="s">
        <v>77</v>
      </c>
      <c r="AY288" s="256" t="s">
        <v>122</v>
      </c>
    </row>
    <row r="289" spans="1:65" s="254" customFormat="1" ht="22.5">
      <c r="B289" s="255"/>
      <c r="C289" s="288"/>
      <c r="D289" s="247" t="s">
        <v>242</v>
      </c>
      <c r="E289" s="289" t="s">
        <v>1</v>
      </c>
      <c r="F289" s="290" t="s">
        <v>763</v>
      </c>
      <c r="G289" s="288"/>
      <c r="H289" s="291">
        <v>3.3279999999999998</v>
      </c>
      <c r="J289" s="288"/>
      <c r="K289" s="288"/>
      <c r="L289" s="255"/>
      <c r="M289" s="257"/>
      <c r="N289" s="258"/>
      <c r="O289" s="258"/>
      <c r="P289" s="258"/>
      <c r="Q289" s="258"/>
      <c r="R289" s="258"/>
      <c r="S289" s="258"/>
      <c r="T289" s="259"/>
      <c r="AT289" s="256" t="s">
        <v>242</v>
      </c>
      <c r="AU289" s="256" t="s">
        <v>86</v>
      </c>
      <c r="AV289" s="254" t="s">
        <v>86</v>
      </c>
      <c r="AW289" s="254" t="s">
        <v>34</v>
      </c>
      <c r="AX289" s="254" t="s">
        <v>77</v>
      </c>
      <c r="AY289" s="256" t="s">
        <v>122</v>
      </c>
    </row>
    <row r="290" spans="1:65" s="260" customFormat="1">
      <c r="B290" s="261"/>
      <c r="C290" s="292"/>
      <c r="D290" s="247" t="s">
        <v>242</v>
      </c>
      <c r="E290" s="293" t="s">
        <v>1</v>
      </c>
      <c r="F290" s="294" t="s">
        <v>244</v>
      </c>
      <c r="G290" s="292"/>
      <c r="H290" s="295">
        <v>14.458</v>
      </c>
      <c r="J290" s="292"/>
      <c r="K290" s="292"/>
      <c r="L290" s="261"/>
      <c r="M290" s="263"/>
      <c r="N290" s="264"/>
      <c r="O290" s="264"/>
      <c r="P290" s="264"/>
      <c r="Q290" s="264"/>
      <c r="R290" s="264"/>
      <c r="S290" s="264"/>
      <c r="T290" s="265"/>
      <c r="AT290" s="262" t="s">
        <v>242</v>
      </c>
      <c r="AU290" s="262" t="s">
        <v>86</v>
      </c>
      <c r="AV290" s="260" t="s">
        <v>121</v>
      </c>
      <c r="AW290" s="260" t="s">
        <v>34</v>
      </c>
      <c r="AX290" s="260" t="s">
        <v>84</v>
      </c>
      <c r="AY290" s="262" t="s">
        <v>122</v>
      </c>
    </row>
    <row r="291" spans="1:65" s="130" customFormat="1" ht="24.2" customHeight="1">
      <c r="A291" s="128"/>
      <c r="B291" s="25"/>
      <c r="C291" s="242" t="s">
        <v>465</v>
      </c>
      <c r="D291" s="242" t="s">
        <v>123</v>
      </c>
      <c r="E291" s="243" t="s">
        <v>641</v>
      </c>
      <c r="F291" s="244" t="s">
        <v>292</v>
      </c>
      <c r="G291" s="245" t="s">
        <v>293</v>
      </c>
      <c r="H291" s="246">
        <v>46.933</v>
      </c>
      <c r="I291" s="250">
        <v>0</v>
      </c>
      <c r="J291" s="249">
        <f>ROUND(I291*H291,2)</f>
        <v>0</v>
      </c>
      <c r="K291" s="244" t="s">
        <v>127</v>
      </c>
      <c r="L291" s="25"/>
      <c r="M291" s="192" t="s">
        <v>1</v>
      </c>
      <c r="N291" s="193" t="s">
        <v>42</v>
      </c>
      <c r="O291" s="194">
        <v>0</v>
      </c>
      <c r="P291" s="194">
        <f>O291*H291</f>
        <v>0</v>
      </c>
      <c r="Q291" s="194">
        <v>0</v>
      </c>
      <c r="R291" s="194">
        <f>Q291*H291</f>
        <v>0</v>
      </c>
      <c r="S291" s="194">
        <v>0</v>
      </c>
      <c r="T291" s="195">
        <f>S291*H291</f>
        <v>0</v>
      </c>
      <c r="U291" s="128"/>
      <c r="V291" s="128"/>
      <c r="W291" s="128"/>
      <c r="X291" s="128"/>
      <c r="Y291" s="128"/>
      <c r="Z291" s="128"/>
      <c r="AA291" s="128"/>
      <c r="AB291" s="128"/>
      <c r="AC291" s="128"/>
      <c r="AD291" s="128"/>
      <c r="AE291" s="128"/>
      <c r="AR291" s="196" t="s">
        <v>121</v>
      </c>
      <c r="AT291" s="196" t="s">
        <v>123</v>
      </c>
      <c r="AU291" s="196" t="s">
        <v>86</v>
      </c>
      <c r="AY291" s="119" t="s">
        <v>122</v>
      </c>
      <c r="BE291" s="197">
        <f>IF(N291="základní",J291,0)</f>
        <v>0</v>
      </c>
      <c r="BF291" s="197">
        <f>IF(N291="snížená",J291,0)</f>
        <v>0</v>
      </c>
      <c r="BG291" s="197">
        <f>IF(N291="zákl. přenesená",J291,0)</f>
        <v>0</v>
      </c>
      <c r="BH291" s="197">
        <f>IF(N291="sníž. přenesená",J291,0)</f>
        <v>0</v>
      </c>
      <c r="BI291" s="197">
        <f>IF(N291="nulová",J291,0)</f>
        <v>0</v>
      </c>
      <c r="BJ291" s="119" t="s">
        <v>84</v>
      </c>
      <c r="BK291" s="197">
        <f>ROUND(I291*H291,2)</f>
        <v>0</v>
      </c>
      <c r="BL291" s="119" t="s">
        <v>121</v>
      </c>
      <c r="BM291" s="196" t="s">
        <v>764</v>
      </c>
    </row>
    <row r="292" spans="1:65" s="254" customFormat="1" ht="22.5">
      <c r="B292" s="255"/>
      <c r="C292" s="288"/>
      <c r="D292" s="247" t="s">
        <v>242</v>
      </c>
      <c r="E292" s="289" t="s">
        <v>1</v>
      </c>
      <c r="F292" s="290" t="s">
        <v>765</v>
      </c>
      <c r="G292" s="288"/>
      <c r="H292" s="291">
        <v>46.933</v>
      </c>
      <c r="J292" s="288"/>
      <c r="K292" s="288"/>
      <c r="L292" s="255"/>
      <c r="M292" s="257"/>
      <c r="N292" s="258"/>
      <c r="O292" s="258"/>
      <c r="P292" s="258"/>
      <c r="Q292" s="258"/>
      <c r="R292" s="258"/>
      <c r="S292" s="258"/>
      <c r="T292" s="259"/>
      <c r="AT292" s="256" t="s">
        <v>242</v>
      </c>
      <c r="AU292" s="256" t="s">
        <v>86</v>
      </c>
      <c r="AV292" s="254" t="s">
        <v>86</v>
      </c>
      <c r="AW292" s="254" t="s">
        <v>34</v>
      </c>
      <c r="AX292" s="254" t="s">
        <v>77</v>
      </c>
      <c r="AY292" s="256" t="s">
        <v>122</v>
      </c>
    </row>
    <row r="293" spans="1:65" s="260" customFormat="1">
      <c r="B293" s="261"/>
      <c r="C293" s="292"/>
      <c r="D293" s="247" t="s">
        <v>242</v>
      </c>
      <c r="E293" s="293" t="s">
        <v>1</v>
      </c>
      <c r="F293" s="294" t="s">
        <v>244</v>
      </c>
      <c r="G293" s="292"/>
      <c r="H293" s="295">
        <v>46.933</v>
      </c>
      <c r="J293" s="292"/>
      <c r="K293" s="292"/>
      <c r="L293" s="261"/>
      <c r="M293" s="263"/>
      <c r="N293" s="264"/>
      <c r="O293" s="264"/>
      <c r="P293" s="264"/>
      <c r="Q293" s="264"/>
      <c r="R293" s="264"/>
      <c r="S293" s="264"/>
      <c r="T293" s="265"/>
      <c r="AT293" s="262" t="s">
        <v>242</v>
      </c>
      <c r="AU293" s="262" t="s">
        <v>86</v>
      </c>
      <c r="AV293" s="260" t="s">
        <v>121</v>
      </c>
      <c r="AW293" s="260" t="s">
        <v>34</v>
      </c>
      <c r="AX293" s="260" t="s">
        <v>84</v>
      </c>
      <c r="AY293" s="262" t="s">
        <v>122</v>
      </c>
    </row>
    <row r="294" spans="1:65" s="183" customFormat="1" ht="22.9" customHeight="1">
      <c r="B294" s="184"/>
      <c r="C294" s="238"/>
      <c r="D294" s="239" t="s">
        <v>76</v>
      </c>
      <c r="E294" s="286" t="s">
        <v>649</v>
      </c>
      <c r="F294" s="286" t="s">
        <v>650</v>
      </c>
      <c r="G294" s="238"/>
      <c r="H294" s="238"/>
      <c r="J294" s="287">
        <f>BK294</f>
        <v>0</v>
      </c>
      <c r="K294" s="238"/>
      <c r="L294" s="184"/>
      <c r="M294" s="186"/>
      <c r="N294" s="187"/>
      <c r="O294" s="187"/>
      <c r="P294" s="188">
        <f>P295</f>
        <v>39.276797999999999</v>
      </c>
      <c r="Q294" s="187"/>
      <c r="R294" s="188">
        <f>R295</f>
        <v>0</v>
      </c>
      <c r="S294" s="187"/>
      <c r="T294" s="189">
        <f>T295</f>
        <v>0</v>
      </c>
      <c r="AR294" s="185" t="s">
        <v>84</v>
      </c>
      <c r="AT294" s="190" t="s">
        <v>76</v>
      </c>
      <c r="AU294" s="190" t="s">
        <v>84</v>
      </c>
      <c r="AY294" s="185" t="s">
        <v>122</v>
      </c>
      <c r="BK294" s="191">
        <f>BK295</f>
        <v>0</v>
      </c>
    </row>
    <row r="295" spans="1:65" s="130" customFormat="1" ht="24.2" customHeight="1">
      <c r="A295" s="128"/>
      <c r="B295" s="25"/>
      <c r="C295" s="242" t="s">
        <v>469</v>
      </c>
      <c r="D295" s="242" t="s">
        <v>123</v>
      </c>
      <c r="E295" s="243" t="s">
        <v>652</v>
      </c>
      <c r="F295" s="244" t="s">
        <v>653</v>
      </c>
      <c r="G295" s="245" t="s">
        <v>293</v>
      </c>
      <c r="H295" s="246">
        <v>98.933999999999997</v>
      </c>
      <c r="I295" s="250">
        <v>0</v>
      </c>
      <c r="J295" s="249">
        <f>ROUND(I295*H295,2)</f>
        <v>0</v>
      </c>
      <c r="K295" s="244" t="s">
        <v>127</v>
      </c>
      <c r="L295" s="25"/>
      <c r="M295" s="202" t="s">
        <v>1</v>
      </c>
      <c r="N295" s="203" t="s">
        <v>42</v>
      </c>
      <c r="O295" s="204">
        <v>0.39700000000000002</v>
      </c>
      <c r="P295" s="204">
        <f>O295*H295</f>
        <v>39.276797999999999</v>
      </c>
      <c r="Q295" s="204">
        <v>0</v>
      </c>
      <c r="R295" s="204">
        <f>Q295*H295</f>
        <v>0</v>
      </c>
      <c r="S295" s="204">
        <v>0</v>
      </c>
      <c r="T295" s="205">
        <f>S295*H295</f>
        <v>0</v>
      </c>
      <c r="U295" s="128"/>
      <c r="V295" s="128"/>
      <c r="W295" s="128"/>
      <c r="X295" s="128"/>
      <c r="Y295" s="128"/>
      <c r="Z295" s="128"/>
      <c r="AA295" s="128"/>
      <c r="AB295" s="128"/>
      <c r="AC295" s="128"/>
      <c r="AD295" s="128"/>
      <c r="AE295" s="128"/>
      <c r="AR295" s="196" t="s">
        <v>121</v>
      </c>
      <c r="AT295" s="196" t="s">
        <v>123</v>
      </c>
      <c r="AU295" s="196" t="s">
        <v>86</v>
      </c>
      <c r="AY295" s="119" t="s">
        <v>122</v>
      </c>
      <c r="BE295" s="197">
        <f>IF(N295="základní",J295,0)</f>
        <v>0</v>
      </c>
      <c r="BF295" s="197">
        <f>IF(N295="snížená",J295,0)</f>
        <v>0</v>
      </c>
      <c r="BG295" s="197">
        <f>IF(N295="zákl. přenesená",J295,0)</f>
        <v>0</v>
      </c>
      <c r="BH295" s="197">
        <f>IF(N295="sníž. přenesená",J295,0)</f>
        <v>0</v>
      </c>
      <c r="BI295" s="197">
        <f>IF(N295="nulová",J295,0)</f>
        <v>0</v>
      </c>
      <c r="BJ295" s="119" t="s">
        <v>84</v>
      </c>
      <c r="BK295" s="197">
        <f>ROUND(I295*H295,2)</f>
        <v>0</v>
      </c>
      <c r="BL295" s="119" t="s">
        <v>121</v>
      </c>
      <c r="BM295" s="196" t="s">
        <v>766</v>
      </c>
    </row>
    <row r="296" spans="1:65" s="130" customFormat="1" ht="6.95" customHeight="1">
      <c r="A296" s="128"/>
      <c r="B296" s="162"/>
      <c r="C296" s="163"/>
      <c r="D296" s="163"/>
      <c r="E296" s="163"/>
      <c r="F296" s="163"/>
      <c r="G296" s="163"/>
      <c r="H296" s="163"/>
      <c r="I296" s="163"/>
      <c r="J296" s="163"/>
      <c r="K296" s="163"/>
      <c r="L296" s="25"/>
      <c r="M296" s="128"/>
      <c r="O296" s="128"/>
      <c r="P296" s="128"/>
      <c r="Q296" s="128"/>
      <c r="R296" s="128"/>
      <c r="S296" s="128"/>
      <c r="T296" s="128"/>
      <c r="U296" s="128"/>
      <c r="V296" s="128"/>
      <c r="W296" s="128"/>
      <c r="X296" s="128"/>
      <c r="Y296" s="128"/>
      <c r="Z296" s="128"/>
      <c r="AA296" s="128"/>
      <c r="AB296" s="128"/>
      <c r="AC296" s="128"/>
      <c r="AD296" s="128"/>
      <c r="AE296" s="128"/>
    </row>
  </sheetData>
  <sheetProtection algorithmName="SHA-512" hashValue="si4C8/iWl+BsiGCF+ZJeWPldHyjo2D0bSiWKO9M0EalTAvKq5butU++FeZVkSxhVR792CkMggfVM6E8tnp3AhA==" saltValue="Vp3XpldShAPQzaBcu9Ffng==" spinCount="100000" sheet="1" objects="1" scenarios="1"/>
  <autoFilter ref="C122:K295"/>
  <mergeCells count="9">
    <mergeCell ref="E85:H85"/>
    <mergeCell ref="E87:H87"/>
    <mergeCell ref="E113:H113"/>
    <mergeCell ref="E115:H115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1"/>
  <sheetViews>
    <sheetView showGridLines="0" tabSelected="1" topLeftCell="A91" workbookViewId="0">
      <selection activeCell="I125" sqref="I125"/>
    </sheetView>
  </sheetViews>
  <sheetFormatPr defaultColWidth="12" defaultRowHeight="11.25"/>
  <cols>
    <col min="1" max="1" width="8.33203125" style="116" customWidth="1"/>
    <col min="2" max="2" width="1.1640625" style="116" customWidth="1"/>
    <col min="3" max="3" width="4.1640625" style="116" customWidth="1"/>
    <col min="4" max="4" width="4.33203125" style="116" customWidth="1"/>
    <col min="5" max="5" width="17.1640625" style="116" customWidth="1"/>
    <col min="6" max="6" width="50.83203125" style="116" customWidth="1"/>
    <col min="7" max="7" width="7.5" style="116" customWidth="1"/>
    <col min="8" max="8" width="14" style="116" customWidth="1"/>
    <col min="9" max="9" width="15.83203125" style="116" customWidth="1"/>
    <col min="10" max="11" width="22.33203125" style="116" customWidth="1"/>
    <col min="12" max="12" width="9.33203125" style="116" customWidth="1"/>
    <col min="13" max="13" width="10.83203125" style="116" hidden="1" customWidth="1"/>
    <col min="14" max="14" width="9.33203125" style="116" hidden="1"/>
    <col min="15" max="20" width="14.1640625" style="116" hidden="1" customWidth="1"/>
    <col min="21" max="21" width="16.33203125" style="116" hidden="1" customWidth="1"/>
    <col min="22" max="22" width="12.33203125" style="116" customWidth="1"/>
    <col min="23" max="23" width="16.33203125" style="116" customWidth="1"/>
    <col min="24" max="24" width="12.33203125" style="116" customWidth="1"/>
    <col min="25" max="25" width="15" style="116" customWidth="1"/>
    <col min="26" max="26" width="11" style="116" customWidth="1"/>
    <col min="27" max="27" width="15" style="116" customWidth="1"/>
    <col min="28" max="28" width="16.33203125" style="116" customWidth="1"/>
    <col min="29" max="29" width="11" style="116" customWidth="1"/>
    <col min="30" max="30" width="15" style="116" customWidth="1"/>
    <col min="31" max="31" width="16.33203125" style="116" customWidth="1"/>
    <col min="32" max="43" width="12" style="116"/>
    <col min="44" max="56" width="9.33203125" style="116" hidden="1"/>
    <col min="57" max="57" width="9.83203125" style="116" hidden="1"/>
    <col min="58" max="62" width="9.33203125" style="116" hidden="1"/>
    <col min="63" max="63" width="9.83203125" style="116" hidden="1"/>
    <col min="64" max="65" width="9.33203125" style="116" hidden="1"/>
    <col min="66" max="16384" width="12" style="116"/>
  </cols>
  <sheetData>
    <row r="2" spans="1:46" ht="36.950000000000003" customHeight="1">
      <c r="L2" s="117" t="s">
        <v>5</v>
      </c>
      <c r="M2" s="118"/>
      <c r="N2" s="118"/>
      <c r="O2" s="118"/>
      <c r="P2" s="118"/>
      <c r="Q2" s="118"/>
      <c r="R2" s="118"/>
      <c r="S2" s="118"/>
      <c r="T2" s="118"/>
      <c r="U2" s="118"/>
      <c r="V2" s="118"/>
      <c r="AT2" s="119" t="s">
        <v>95</v>
      </c>
    </row>
    <row r="3" spans="1:46" ht="6.95" customHeight="1"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122"/>
      <c r="AT3" s="119" t="s">
        <v>86</v>
      </c>
    </row>
    <row r="4" spans="1:46" ht="24.95" customHeight="1">
      <c r="B4" s="122"/>
      <c r="D4" s="123" t="s">
        <v>96</v>
      </c>
      <c r="L4" s="122"/>
      <c r="M4" s="124" t="s">
        <v>10</v>
      </c>
      <c r="AT4" s="119" t="s">
        <v>3</v>
      </c>
    </row>
    <row r="5" spans="1:46" ht="6.95" customHeight="1">
      <c r="B5" s="122"/>
      <c r="L5" s="122"/>
    </row>
    <row r="6" spans="1:46" ht="12" customHeight="1">
      <c r="B6" s="122"/>
      <c r="D6" s="125" t="s">
        <v>14</v>
      </c>
      <c r="L6" s="122"/>
    </row>
    <row r="7" spans="1:46" ht="16.5" customHeight="1">
      <c r="B7" s="122"/>
      <c r="E7" s="126" t="str">
        <f>'Rekapitulace stavby'!K6</f>
        <v>Přechod pro chodce - Podlesí, Drážky</v>
      </c>
      <c r="F7" s="127"/>
      <c r="G7" s="127"/>
      <c r="H7" s="127"/>
      <c r="L7" s="122"/>
    </row>
    <row r="8" spans="1:46" s="130" customFormat="1" ht="12" customHeight="1">
      <c r="A8" s="128"/>
      <c r="B8" s="25"/>
      <c r="C8" s="128"/>
      <c r="D8" s="125" t="s">
        <v>97</v>
      </c>
      <c r="E8" s="128"/>
      <c r="F8" s="128"/>
      <c r="G8" s="128"/>
      <c r="H8" s="128"/>
      <c r="I8" s="128"/>
      <c r="J8" s="128"/>
      <c r="K8" s="128"/>
      <c r="L8" s="129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46" s="130" customFormat="1" ht="16.5" customHeight="1">
      <c r="A9" s="128"/>
      <c r="B9" s="25"/>
      <c r="C9" s="128"/>
      <c r="D9" s="128"/>
      <c r="E9" s="131" t="s">
        <v>767</v>
      </c>
      <c r="F9" s="132"/>
      <c r="G9" s="132"/>
      <c r="H9" s="132"/>
      <c r="I9" s="128"/>
      <c r="J9" s="128"/>
      <c r="K9" s="128"/>
      <c r="L9" s="129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46" s="130" customFormat="1">
      <c r="A10" s="128"/>
      <c r="B10" s="25"/>
      <c r="C10" s="128"/>
      <c r="D10" s="128"/>
      <c r="E10" s="128"/>
      <c r="F10" s="128"/>
      <c r="G10" s="128"/>
      <c r="H10" s="128"/>
      <c r="I10" s="128"/>
      <c r="J10" s="128"/>
      <c r="K10" s="128"/>
      <c r="L10" s="129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46" s="130" customFormat="1" ht="12" customHeight="1">
      <c r="A11" s="128"/>
      <c r="B11" s="25"/>
      <c r="C11" s="128"/>
      <c r="D11" s="125" t="s">
        <v>16</v>
      </c>
      <c r="E11" s="128"/>
      <c r="F11" s="133" t="s">
        <v>1</v>
      </c>
      <c r="G11" s="128"/>
      <c r="H11" s="128"/>
      <c r="I11" s="125" t="s">
        <v>17</v>
      </c>
      <c r="J11" s="133" t="s">
        <v>1</v>
      </c>
      <c r="K11" s="128"/>
      <c r="L11" s="129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46" s="130" customFormat="1" ht="12" customHeight="1">
      <c r="A12" s="128"/>
      <c r="B12" s="25"/>
      <c r="C12" s="128"/>
      <c r="D12" s="125" t="s">
        <v>18</v>
      </c>
      <c r="E12" s="128"/>
      <c r="F12" s="133" t="s">
        <v>19</v>
      </c>
      <c r="G12" s="128"/>
      <c r="H12" s="128"/>
      <c r="I12" s="125" t="s">
        <v>20</v>
      </c>
      <c r="J12" s="134" t="str">
        <f>'Rekapitulace stavby'!AN8</f>
        <v>10. 2. 2026</v>
      </c>
      <c r="K12" s="128"/>
      <c r="L12" s="129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46" s="130" customFormat="1" ht="10.9" customHeight="1">
      <c r="A13" s="128"/>
      <c r="B13" s="25"/>
      <c r="C13" s="128"/>
      <c r="D13" s="128"/>
      <c r="E13" s="128"/>
      <c r="F13" s="128"/>
      <c r="G13" s="128"/>
      <c r="H13" s="128"/>
      <c r="I13" s="128"/>
      <c r="J13" s="128"/>
      <c r="K13" s="128"/>
      <c r="L13" s="129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46" s="130" customFormat="1" ht="12" customHeight="1">
      <c r="A14" s="128"/>
      <c r="B14" s="25"/>
      <c r="C14" s="128"/>
      <c r="D14" s="125" t="s">
        <v>22</v>
      </c>
      <c r="E14" s="128"/>
      <c r="F14" s="128"/>
      <c r="G14" s="128"/>
      <c r="H14" s="128"/>
      <c r="I14" s="125" t="s">
        <v>23</v>
      </c>
      <c r="J14" s="133" t="s">
        <v>24</v>
      </c>
      <c r="K14" s="128"/>
      <c r="L14" s="129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46" s="130" customFormat="1" ht="18" customHeight="1">
      <c r="A15" s="128"/>
      <c r="B15" s="25"/>
      <c r="C15" s="128"/>
      <c r="D15" s="128"/>
      <c r="E15" s="133" t="s">
        <v>25</v>
      </c>
      <c r="F15" s="128"/>
      <c r="G15" s="128"/>
      <c r="H15" s="128"/>
      <c r="I15" s="125" t="s">
        <v>26</v>
      </c>
      <c r="J15" s="133" t="s">
        <v>27</v>
      </c>
      <c r="K15" s="128"/>
      <c r="L15" s="129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46" s="130" customFormat="1" ht="6.95" customHeight="1">
      <c r="A16" s="128"/>
      <c r="B16" s="25"/>
      <c r="C16" s="128"/>
      <c r="D16" s="128"/>
      <c r="E16" s="128"/>
      <c r="F16" s="128"/>
      <c r="G16" s="128"/>
      <c r="H16" s="128"/>
      <c r="I16" s="128"/>
      <c r="J16" s="128"/>
      <c r="K16" s="128"/>
      <c r="L16" s="129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30" customFormat="1" ht="12" customHeight="1">
      <c r="A17" s="128"/>
      <c r="B17" s="25"/>
      <c r="C17" s="128"/>
      <c r="D17" s="125" t="s">
        <v>28</v>
      </c>
      <c r="E17" s="128"/>
      <c r="F17" s="128"/>
      <c r="G17" s="128"/>
      <c r="H17" s="128"/>
      <c r="I17" s="125" t="s">
        <v>23</v>
      </c>
      <c r="J17" s="133" t="str">
        <f>'Rekapitulace stavby'!AN13</f>
        <v/>
      </c>
      <c r="K17" s="128"/>
      <c r="L17" s="129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30" customFormat="1" ht="18" customHeight="1">
      <c r="A18" s="128"/>
      <c r="B18" s="25"/>
      <c r="C18" s="128"/>
      <c r="D18" s="128"/>
      <c r="E18" s="135" t="str">
        <f>'Rekapitulace stavby'!E14</f>
        <v/>
      </c>
      <c r="F18" s="135"/>
      <c r="G18" s="135"/>
      <c r="H18" s="135"/>
      <c r="I18" s="125" t="s">
        <v>26</v>
      </c>
      <c r="J18" s="133" t="str">
        <f>'Rekapitulace stavby'!AN14</f>
        <v/>
      </c>
      <c r="K18" s="128"/>
      <c r="L18" s="129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30" customFormat="1" ht="6.95" customHeight="1">
      <c r="A19" s="128"/>
      <c r="B19" s="25"/>
      <c r="C19" s="128"/>
      <c r="D19" s="128"/>
      <c r="E19" s="128"/>
      <c r="F19" s="128"/>
      <c r="G19" s="128"/>
      <c r="H19" s="128"/>
      <c r="I19" s="128"/>
      <c r="J19" s="128"/>
      <c r="K19" s="128"/>
      <c r="L19" s="129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30" customFormat="1" ht="12" customHeight="1">
      <c r="A20" s="128"/>
      <c r="B20" s="25"/>
      <c r="C20" s="128"/>
      <c r="D20" s="125" t="s">
        <v>30</v>
      </c>
      <c r="E20" s="128"/>
      <c r="F20" s="128"/>
      <c r="G20" s="128"/>
      <c r="H20" s="128"/>
      <c r="I20" s="125" t="s">
        <v>23</v>
      </c>
      <c r="J20" s="133" t="s">
        <v>1</v>
      </c>
      <c r="K20" s="128"/>
      <c r="L20" s="129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30" customFormat="1" ht="18" customHeight="1">
      <c r="A21" s="128"/>
      <c r="B21" s="25"/>
      <c r="C21" s="128"/>
      <c r="D21" s="128"/>
      <c r="E21" s="133" t="s">
        <v>768</v>
      </c>
      <c r="F21" s="128"/>
      <c r="G21" s="128"/>
      <c r="H21" s="128"/>
      <c r="I21" s="125" t="s">
        <v>26</v>
      </c>
      <c r="J21" s="133" t="s">
        <v>1</v>
      </c>
      <c r="K21" s="128"/>
      <c r="L21" s="129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30" customFormat="1" ht="6.95" customHeight="1">
      <c r="A22" s="128"/>
      <c r="B22" s="25"/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30" customFormat="1" ht="12" customHeight="1">
      <c r="A23" s="128"/>
      <c r="B23" s="25"/>
      <c r="C23" s="128"/>
      <c r="D23" s="125" t="s">
        <v>35</v>
      </c>
      <c r="E23" s="128"/>
      <c r="F23" s="128"/>
      <c r="G23" s="128"/>
      <c r="H23" s="128"/>
      <c r="I23" s="125" t="s">
        <v>23</v>
      </c>
      <c r="J23" s="133" t="str">
        <f>IF('Rekapitulace stavby'!AN19="","",'Rekapitulace stavby'!AN19)</f>
        <v/>
      </c>
      <c r="K23" s="128"/>
      <c r="L23" s="129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30" customFormat="1" ht="18" customHeight="1">
      <c r="A24" s="128"/>
      <c r="B24" s="25"/>
      <c r="C24" s="128"/>
      <c r="D24" s="128"/>
      <c r="E24" s="133" t="str">
        <f>IF('Rekapitulace stavby'!E20="","",'Rekapitulace stavby'!E20)</f>
        <v/>
      </c>
      <c r="F24" s="128"/>
      <c r="G24" s="128"/>
      <c r="H24" s="128"/>
      <c r="I24" s="125" t="s">
        <v>26</v>
      </c>
      <c r="J24" s="133" t="str">
        <f>IF('Rekapitulace stavby'!AN20="","",'Rekapitulace stavby'!AN20)</f>
        <v/>
      </c>
      <c r="K24" s="128"/>
      <c r="L24" s="129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30" customFormat="1" ht="6.95" customHeight="1">
      <c r="A25" s="128"/>
      <c r="B25" s="25"/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30" customFormat="1" ht="12" customHeight="1">
      <c r="A26" s="128"/>
      <c r="B26" s="25"/>
      <c r="C26" s="128"/>
      <c r="D26" s="125" t="s">
        <v>36</v>
      </c>
      <c r="E26" s="128"/>
      <c r="F26" s="128"/>
      <c r="G26" s="128"/>
      <c r="H26" s="128"/>
      <c r="I26" s="128"/>
      <c r="J26" s="128"/>
      <c r="K26" s="128"/>
      <c r="L26" s="129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40" customFormat="1" ht="16.5" customHeight="1">
      <c r="A27" s="136"/>
      <c r="B27" s="137"/>
      <c r="C27" s="136"/>
      <c r="D27" s="136"/>
      <c r="E27" s="138" t="s">
        <v>1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pans="1:31" s="130" customFormat="1" ht="6.95" customHeight="1">
      <c r="A28" s="128"/>
      <c r="B28" s="25"/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30" customFormat="1" ht="6.95" customHeight="1">
      <c r="A29" s="128"/>
      <c r="B29" s="25"/>
      <c r="C29" s="128"/>
      <c r="D29" s="141"/>
      <c r="E29" s="141"/>
      <c r="F29" s="141"/>
      <c r="G29" s="141"/>
      <c r="H29" s="141"/>
      <c r="I29" s="141"/>
      <c r="J29" s="141"/>
      <c r="K29" s="141"/>
      <c r="L29" s="129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30" customFormat="1" ht="25.5" customHeight="1">
      <c r="A30" s="128"/>
      <c r="B30" s="25"/>
      <c r="C30" s="128"/>
      <c r="D30" s="142" t="s">
        <v>37</v>
      </c>
      <c r="E30" s="128"/>
      <c r="F30" s="128"/>
      <c r="G30" s="128"/>
      <c r="H30" s="128"/>
      <c r="I30" s="128"/>
      <c r="J30" s="143">
        <f>ROUND(J121,2)</f>
        <v>0</v>
      </c>
      <c r="K30" s="128"/>
      <c r="L30" s="129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30" customFormat="1" ht="6.95" customHeight="1">
      <c r="A31" s="128"/>
      <c r="B31" s="25"/>
      <c r="C31" s="128"/>
      <c r="D31" s="141"/>
      <c r="E31" s="141"/>
      <c r="F31" s="141"/>
      <c r="G31" s="141"/>
      <c r="H31" s="141"/>
      <c r="I31" s="141"/>
      <c r="J31" s="141"/>
      <c r="K31" s="141"/>
      <c r="L31" s="129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130" customFormat="1" ht="14.45" customHeight="1">
      <c r="A32" s="128"/>
      <c r="B32" s="25"/>
      <c r="C32" s="128"/>
      <c r="D32" s="128"/>
      <c r="E32" s="128"/>
      <c r="F32" s="144" t="s">
        <v>39</v>
      </c>
      <c r="G32" s="128"/>
      <c r="H32" s="128"/>
      <c r="I32" s="144" t="s">
        <v>38</v>
      </c>
      <c r="J32" s="144" t="s">
        <v>40</v>
      </c>
      <c r="K32" s="128"/>
      <c r="L32" s="129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</row>
    <row r="33" spans="1:31" s="130" customFormat="1" ht="14.45" customHeight="1">
      <c r="A33" s="128"/>
      <c r="B33" s="25"/>
      <c r="C33" s="128"/>
      <c r="D33" s="145" t="s">
        <v>41</v>
      </c>
      <c r="E33" s="125" t="s">
        <v>42</v>
      </c>
      <c r="F33" s="146">
        <f>ROUND((SUM(BE121:BE160)),2)</f>
        <v>0</v>
      </c>
      <c r="G33" s="128"/>
      <c r="H33" s="128"/>
      <c r="I33" s="147">
        <v>0.21</v>
      </c>
      <c r="J33" s="146">
        <f>ROUND(((SUM(BE121:BE160))*I33),2)</f>
        <v>0</v>
      </c>
      <c r="K33" s="128"/>
      <c r="L33" s="129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</row>
    <row r="34" spans="1:31" s="130" customFormat="1" ht="14.45" customHeight="1">
      <c r="A34" s="128"/>
      <c r="B34" s="25"/>
      <c r="C34" s="128"/>
      <c r="D34" s="128"/>
      <c r="E34" s="125" t="s">
        <v>43</v>
      </c>
      <c r="F34" s="146">
        <f>ROUND((SUM(BF121:BF160)),2)</f>
        <v>0</v>
      </c>
      <c r="G34" s="128"/>
      <c r="H34" s="128"/>
      <c r="I34" s="147">
        <v>0.12</v>
      </c>
      <c r="J34" s="146">
        <f>ROUND(((SUM(BF121:BF160))*I34),2)</f>
        <v>0</v>
      </c>
      <c r="K34" s="128"/>
      <c r="L34" s="129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</row>
    <row r="35" spans="1:31" s="130" customFormat="1" ht="14.45" hidden="1" customHeight="1">
      <c r="A35" s="128"/>
      <c r="B35" s="25"/>
      <c r="C35" s="128"/>
      <c r="D35" s="128"/>
      <c r="E35" s="125" t="s">
        <v>44</v>
      </c>
      <c r="F35" s="146">
        <f>ROUND((SUM(BG121:BG160)),2)</f>
        <v>0</v>
      </c>
      <c r="G35" s="128"/>
      <c r="H35" s="128"/>
      <c r="I35" s="147">
        <v>0.21</v>
      </c>
      <c r="J35" s="146">
        <f>0</f>
        <v>0</v>
      </c>
      <c r="K35" s="128"/>
      <c r="L35" s="129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</row>
    <row r="36" spans="1:31" s="130" customFormat="1" ht="14.45" hidden="1" customHeight="1">
      <c r="A36" s="128"/>
      <c r="B36" s="25"/>
      <c r="C36" s="128"/>
      <c r="D36" s="128"/>
      <c r="E36" s="125" t="s">
        <v>45</v>
      </c>
      <c r="F36" s="146">
        <f>ROUND((SUM(BH121:BH160)),2)</f>
        <v>0</v>
      </c>
      <c r="G36" s="128"/>
      <c r="H36" s="128"/>
      <c r="I36" s="147">
        <v>0.12</v>
      </c>
      <c r="J36" s="146">
        <f>0</f>
        <v>0</v>
      </c>
      <c r="K36" s="128"/>
      <c r="L36" s="129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</row>
    <row r="37" spans="1:31" s="130" customFormat="1" ht="14.45" hidden="1" customHeight="1">
      <c r="A37" s="128"/>
      <c r="B37" s="25"/>
      <c r="C37" s="128"/>
      <c r="D37" s="128"/>
      <c r="E37" s="125" t="s">
        <v>46</v>
      </c>
      <c r="F37" s="146">
        <f>ROUND((SUM(BI121:BI160)),2)</f>
        <v>0</v>
      </c>
      <c r="G37" s="128"/>
      <c r="H37" s="128"/>
      <c r="I37" s="147">
        <v>0</v>
      </c>
      <c r="J37" s="146">
        <f>0</f>
        <v>0</v>
      </c>
      <c r="K37" s="128"/>
      <c r="L37" s="129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</row>
    <row r="38" spans="1:31" s="130" customFormat="1" ht="6.95" customHeight="1">
      <c r="A38" s="128"/>
      <c r="B38" s="25"/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</row>
    <row r="39" spans="1:31" s="130" customFormat="1" ht="25.5" customHeight="1">
      <c r="A39" s="128"/>
      <c r="B39" s="25"/>
      <c r="C39" s="148"/>
      <c r="D39" s="149" t="s">
        <v>47</v>
      </c>
      <c r="E39" s="150"/>
      <c r="F39" s="150"/>
      <c r="G39" s="151" t="s">
        <v>48</v>
      </c>
      <c r="H39" s="152" t="s">
        <v>49</v>
      </c>
      <c r="I39" s="150"/>
      <c r="J39" s="153">
        <f>SUM(J30:J37)</f>
        <v>0</v>
      </c>
      <c r="K39" s="154"/>
      <c r="L39" s="129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</row>
    <row r="40" spans="1:31" s="130" customFormat="1" ht="14.45" customHeight="1">
      <c r="A40" s="128"/>
      <c r="B40" s="25"/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</row>
    <row r="41" spans="1:31" ht="14.45" customHeight="1">
      <c r="B41" s="122"/>
      <c r="L41" s="122"/>
    </row>
    <row r="42" spans="1:31" ht="14.45" customHeight="1">
      <c r="B42" s="122"/>
      <c r="L42" s="122"/>
    </row>
    <row r="43" spans="1:31" ht="14.45" customHeight="1">
      <c r="B43" s="122"/>
      <c r="L43" s="122"/>
    </row>
    <row r="44" spans="1:31" ht="14.45" customHeight="1">
      <c r="B44" s="122"/>
      <c r="L44" s="122"/>
    </row>
    <row r="45" spans="1:31" ht="14.45" customHeight="1">
      <c r="B45" s="122"/>
      <c r="L45" s="122"/>
    </row>
    <row r="46" spans="1:31" ht="14.45" customHeight="1">
      <c r="B46" s="122"/>
      <c r="L46" s="122"/>
    </row>
    <row r="47" spans="1:31" ht="14.45" customHeight="1">
      <c r="B47" s="122"/>
      <c r="L47" s="122"/>
    </row>
    <row r="48" spans="1:31" ht="14.45" customHeight="1">
      <c r="B48" s="122"/>
      <c r="L48" s="122"/>
    </row>
    <row r="49" spans="1:31" ht="14.45" customHeight="1">
      <c r="B49" s="122"/>
      <c r="L49" s="122"/>
    </row>
    <row r="50" spans="1:31" s="130" customFormat="1" ht="14.45" customHeight="1">
      <c r="B50" s="129"/>
      <c r="D50" s="155" t="s">
        <v>50</v>
      </c>
      <c r="E50" s="156"/>
      <c r="F50" s="156"/>
      <c r="G50" s="155" t="s">
        <v>51</v>
      </c>
      <c r="H50" s="156"/>
      <c r="I50" s="156"/>
      <c r="J50" s="156"/>
      <c r="K50" s="156"/>
      <c r="L50" s="129"/>
    </row>
    <row r="51" spans="1:31">
      <c r="B51" s="122"/>
      <c r="L51" s="122"/>
    </row>
    <row r="52" spans="1:31">
      <c r="B52" s="122"/>
      <c r="L52" s="122"/>
    </row>
    <row r="53" spans="1:31">
      <c r="B53" s="122"/>
      <c r="L53" s="122"/>
    </row>
    <row r="54" spans="1:31">
      <c r="B54" s="122"/>
      <c r="L54" s="122"/>
    </row>
    <row r="55" spans="1:31">
      <c r="B55" s="122"/>
      <c r="L55" s="122"/>
    </row>
    <row r="56" spans="1:31">
      <c r="B56" s="122"/>
      <c r="L56" s="122"/>
    </row>
    <row r="57" spans="1:31">
      <c r="B57" s="122"/>
      <c r="L57" s="122"/>
    </row>
    <row r="58" spans="1:31">
      <c r="B58" s="122"/>
      <c r="L58" s="122"/>
    </row>
    <row r="59" spans="1:31">
      <c r="B59" s="122"/>
      <c r="L59" s="122"/>
    </row>
    <row r="60" spans="1:31">
      <c r="B60" s="122"/>
      <c r="L60" s="122"/>
    </row>
    <row r="61" spans="1:31" s="130" customFormat="1" ht="12.75">
      <c r="A61" s="128"/>
      <c r="B61" s="25"/>
      <c r="C61" s="128"/>
      <c r="D61" s="157" t="s">
        <v>52</v>
      </c>
      <c r="E61" s="158"/>
      <c r="F61" s="159" t="s">
        <v>53</v>
      </c>
      <c r="G61" s="157" t="s">
        <v>52</v>
      </c>
      <c r="H61" s="158"/>
      <c r="I61" s="158"/>
      <c r="J61" s="160" t="s">
        <v>53</v>
      </c>
      <c r="K61" s="158"/>
      <c r="L61" s="129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</row>
    <row r="62" spans="1:31">
      <c r="B62" s="122"/>
      <c r="L62" s="122"/>
    </row>
    <row r="63" spans="1:31">
      <c r="B63" s="122"/>
      <c r="L63" s="122"/>
    </row>
    <row r="64" spans="1:31">
      <c r="B64" s="122"/>
      <c r="L64" s="122"/>
    </row>
    <row r="65" spans="1:31" s="130" customFormat="1" ht="12.75">
      <c r="A65" s="128"/>
      <c r="B65" s="25"/>
      <c r="C65" s="128"/>
      <c r="D65" s="155" t="s">
        <v>54</v>
      </c>
      <c r="E65" s="161"/>
      <c r="F65" s="161"/>
      <c r="G65" s="155" t="s">
        <v>55</v>
      </c>
      <c r="H65" s="161"/>
      <c r="I65" s="161"/>
      <c r="J65" s="161"/>
      <c r="K65" s="161"/>
      <c r="L65" s="129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</row>
    <row r="66" spans="1:31">
      <c r="B66" s="122"/>
      <c r="L66" s="122"/>
    </row>
    <row r="67" spans="1:31">
      <c r="B67" s="122"/>
      <c r="L67" s="122"/>
    </row>
    <row r="68" spans="1:31">
      <c r="B68" s="122"/>
      <c r="L68" s="122"/>
    </row>
    <row r="69" spans="1:31">
      <c r="B69" s="122"/>
      <c r="L69" s="122"/>
    </row>
    <row r="70" spans="1:31">
      <c r="B70" s="122"/>
      <c r="L70" s="122"/>
    </row>
    <row r="71" spans="1:31">
      <c r="B71" s="122"/>
      <c r="L71" s="122"/>
    </row>
    <row r="72" spans="1:31">
      <c r="B72" s="122"/>
      <c r="L72" s="122"/>
    </row>
    <row r="73" spans="1:31">
      <c r="B73" s="122"/>
      <c r="L73" s="122"/>
    </row>
    <row r="74" spans="1:31">
      <c r="B74" s="122"/>
      <c r="L74" s="122"/>
    </row>
    <row r="75" spans="1:31">
      <c r="B75" s="122"/>
      <c r="L75" s="122"/>
    </row>
    <row r="76" spans="1:31" s="130" customFormat="1" ht="12.75">
      <c r="A76" s="128"/>
      <c r="B76" s="25"/>
      <c r="C76" s="128"/>
      <c r="D76" s="157" t="s">
        <v>52</v>
      </c>
      <c r="E76" s="158"/>
      <c r="F76" s="159" t="s">
        <v>53</v>
      </c>
      <c r="G76" s="157" t="s">
        <v>52</v>
      </c>
      <c r="H76" s="158"/>
      <c r="I76" s="158"/>
      <c r="J76" s="160" t="s">
        <v>53</v>
      </c>
      <c r="K76" s="158"/>
      <c r="L76" s="129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</row>
    <row r="77" spans="1:31" s="130" customFormat="1" ht="14.45" customHeight="1">
      <c r="A77" s="128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129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</row>
    <row r="81" spans="1:47" s="130" customFormat="1" ht="6.95" customHeight="1">
      <c r="A81" s="128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129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</row>
    <row r="82" spans="1:47" s="130" customFormat="1" ht="24.95" customHeight="1">
      <c r="A82" s="128"/>
      <c r="B82" s="25"/>
      <c r="C82" s="123" t="s">
        <v>99</v>
      </c>
      <c r="D82" s="128"/>
      <c r="E82" s="128"/>
      <c r="F82" s="128"/>
      <c r="G82" s="128"/>
      <c r="H82" s="128"/>
      <c r="I82" s="128"/>
      <c r="J82" s="128"/>
      <c r="K82" s="128"/>
      <c r="L82" s="129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</row>
    <row r="83" spans="1:47" s="130" customFormat="1" ht="6.95" customHeight="1">
      <c r="A83" s="128"/>
      <c r="B83" s="25"/>
      <c r="C83" s="128"/>
      <c r="D83" s="128"/>
      <c r="E83" s="128"/>
      <c r="F83" s="128"/>
      <c r="G83" s="128"/>
      <c r="H83" s="128"/>
      <c r="I83" s="128"/>
      <c r="J83" s="128"/>
      <c r="K83" s="128"/>
      <c r="L83" s="129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</row>
    <row r="84" spans="1:47" s="130" customFormat="1" ht="12" customHeight="1">
      <c r="A84" s="128"/>
      <c r="B84" s="25"/>
      <c r="C84" s="125" t="s">
        <v>14</v>
      </c>
      <c r="D84" s="128"/>
      <c r="E84" s="128"/>
      <c r="F84" s="128"/>
      <c r="G84" s="128"/>
      <c r="H84" s="128"/>
      <c r="I84" s="128"/>
      <c r="J84" s="128"/>
      <c r="K84" s="128"/>
      <c r="L84" s="129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</row>
    <row r="85" spans="1:47" s="130" customFormat="1" ht="16.5" customHeight="1">
      <c r="A85" s="128"/>
      <c r="B85" s="25"/>
      <c r="C85" s="128"/>
      <c r="D85" s="128"/>
      <c r="E85" s="126" t="str">
        <f>E7</f>
        <v>Přechod pro chodce - Podlesí, Drážky</v>
      </c>
      <c r="F85" s="127"/>
      <c r="G85" s="127"/>
      <c r="H85" s="127"/>
      <c r="I85" s="128"/>
      <c r="J85" s="128"/>
      <c r="K85" s="128"/>
      <c r="L85" s="129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</row>
    <row r="86" spans="1:47" s="130" customFormat="1" ht="12" customHeight="1">
      <c r="A86" s="128"/>
      <c r="B86" s="25"/>
      <c r="C86" s="125" t="s">
        <v>97</v>
      </c>
      <c r="D86" s="128"/>
      <c r="E86" s="128"/>
      <c r="F86" s="128"/>
      <c r="G86" s="128"/>
      <c r="H86" s="128"/>
      <c r="I86" s="128"/>
      <c r="J86" s="128"/>
      <c r="K86" s="128"/>
      <c r="L86" s="129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</row>
    <row r="87" spans="1:47" s="130" customFormat="1" ht="16.5" customHeight="1">
      <c r="A87" s="128"/>
      <c r="B87" s="25"/>
      <c r="C87" s="128"/>
      <c r="D87" s="128"/>
      <c r="E87" s="131" t="str">
        <f>E9</f>
        <v>SO 401 - Veřejné osvětlení</v>
      </c>
      <c r="F87" s="132"/>
      <c r="G87" s="132"/>
      <c r="H87" s="132"/>
      <c r="I87" s="128"/>
      <c r="J87" s="128"/>
      <c r="K87" s="128"/>
      <c r="L87" s="129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</row>
    <row r="88" spans="1:47" s="130" customFormat="1" ht="6.95" customHeight="1">
      <c r="A88" s="128"/>
      <c r="B88" s="25"/>
      <c r="C88" s="128"/>
      <c r="D88" s="128"/>
      <c r="E88" s="128"/>
      <c r="F88" s="128"/>
      <c r="G88" s="128"/>
      <c r="H88" s="128"/>
      <c r="I88" s="128"/>
      <c r="J88" s="128"/>
      <c r="K88" s="128"/>
      <c r="L88" s="129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</row>
    <row r="89" spans="1:47" s="130" customFormat="1" ht="12" customHeight="1">
      <c r="A89" s="128"/>
      <c r="B89" s="25"/>
      <c r="C89" s="125" t="s">
        <v>18</v>
      </c>
      <c r="D89" s="128"/>
      <c r="E89" s="128"/>
      <c r="F89" s="133" t="str">
        <f>F12</f>
        <v>Valašské Meziříčí</v>
      </c>
      <c r="G89" s="128"/>
      <c r="H89" s="128"/>
      <c r="I89" s="125" t="s">
        <v>20</v>
      </c>
      <c r="J89" s="134" t="str">
        <f>IF(J12="","",J12)</f>
        <v>10. 2. 2026</v>
      </c>
      <c r="K89" s="128"/>
      <c r="L89" s="129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</row>
    <row r="90" spans="1:47" s="130" customFormat="1" ht="6.95" customHeight="1">
      <c r="A90" s="128"/>
      <c r="B90" s="25"/>
      <c r="C90" s="128"/>
      <c r="D90" s="128"/>
      <c r="E90" s="128"/>
      <c r="F90" s="128"/>
      <c r="G90" s="128"/>
      <c r="H90" s="128"/>
      <c r="I90" s="128"/>
      <c r="J90" s="128"/>
      <c r="K90" s="128"/>
      <c r="L90" s="129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</row>
    <row r="91" spans="1:47" s="130" customFormat="1" ht="15.2" customHeight="1">
      <c r="A91" s="128"/>
      <c r="B91" s="25"/>
      <c r="C91" s="125" t="s">
        <v>22</v>
      </c>
      <c r="D91" s="128"/>
      <c r="E91" s="128"/>
      <c r="F91" s="133" t="str">
        <f>E15</f>
        <v>Město Valašské Meziříčí</v>
      </c>
      <c r="G91" s="128"/>
      <c r="H91" s="128"/>
      <c r="I91" s="125" t="s">
        <v>30</v>
      </c>
      <c r="J91" s="166" t="str">
        <f>E21</f>
        <v>Stanislav Gajzler</v>
      </c>
      <c r="K91" s="128"/>
      <c r="L91" s="129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</row>
    <row r="92" spans="1:47" s="130" customFormat="1" ht="15.2" customHeight="1">
      <c r="A92" s="128"/>
      <c r="B92" s="25"/>
      <c r="C92" s="125" t="s">
        <v>28</v>
      </c>
      <c r="D92" s="128"/>
      <c r="E92" s="128"/>
      <c r="F92" s="133" t="str">
        <f>IF(E18="","",E18)</f>
        <v/>
      </c>
      <c r="G92" s="128"/>
      <c r="H92" s="128"/>
      <c r="I92" s="125" t="s">
        <v>35</v>
      </c>
      <c r="J92" s="166" t="str">
        <f>E24</f>
        <v/>
      </c>
      <c r="K92" s="128"/>
      <c r="L92" s="129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</row>
    <row r="93" spans="1:47" s="130" customFormat="1" ht="10.35" customHeight="1">
      <c r="A93" s="128"/>
      <c r="B93" s="25"/>
      <c r="C93" s="128"/>
      <c r="D93" s="128"/>
      <c r="E93" s="128"/>
      <c r="F93" s="128"/>
      <c r="G93" s="128"/>
      <c r="H93" s="128"/>
      <c r="I93" s="128"/>
      <c r="J93" s="128"/>
      <c r="K93" s="128"/>
      <c r="L93" s="129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</row>
    <row r="94" spans="1:47" s="130" customFormat="1" ht="29.25" customHeight="1">
      <c r="A94" s="128"/>
      <c r="B94" s="25"/>
      <c r="C94" s="167" t="s">
        <v>100</v>
      </c>
      <c r="D94" s="148"/>
      <c r="E94" s="148"/>
      <c r="F94" s="148"/>
      <c r="G94" s="148"/>
      <c r="H94" s="148"/>
      <c r="I94" s="148"/>
      <c r="J94" s="168" t="s">
        <v>101</v>
      </c>
      <c r="K94" s="148"/>
      <c r="L94" s="129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</row>
    <row r="95" spans="1:47" s="130" customFormat="1" ht="10.35" customHeight="1">
      <c r="A95" s="128"/>
      <c r="B95" s="25"/>
      <c r="C95" s="210"/>
      <c r="D95" s="210"/>
      <c r="E95" s="210"/>
      <c r="F95" s="210"/>
      <c r="G95" s="210"/>
      <c r="H95" s="210"/>
      <c r="I95" s="210"/>
      <c r="J95" s="210"/>
      <c r="K95" s="210"/>
      <c r="L95" s="129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</row>
    <row r="96" spans="1:47" s="130" customFormat="1" ht="22.9" customHeight="1">
      <c r="A96" s="128"/>
      <c r="B96" s="25"/>
      <c r="C96" s="222" t="s">
        <v>102</v>
      </c>
      <c r="D96" s="210"/>
      <c r="E96" s="210"/>
      <c r="F96" s="210"/>
      <c r="G96" s="210"/>
      <c r="H96" s="210"/>
      <c r="I96" s="210"/>
      <c r="J96" s="223">
        <f>J121</f>
        <v>0</v>
      </c>
      <c r="K96" s="210"/>
      <c r="L96" s="129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U96" s="119" t="s">
        <v>103</v>
      </c>
    </row>
    <row r="97" spans="1:31" s="169" customFormat="1" ht="24.95" customHeight="1">
      <c r="B97" s="170"/>
      <c r="C97" s="225"/>
      <c r="D97" s="226" t="s">
        <v>769</v>
      </c>
      <c r="E97" s="227"/>
      <c r="F97" s="227"/>
      <c r="G97" s="227"/>
      <c r="H97" s="227"/>
      <c r="I97" s="227"/>
      <c r="J97" s="228">
        <f>J122</f>
        <v>0</v>
      </c>
      <c r="K97" s="225"/>
      <c r="L97" s="170"/>
    </row>
    <row r="98" spans="1:31" s="252" customFormat="1" ht="19.899999999999999" customHeight="1">
      <c r="B98" s="253"/>
      <c r="C98" s="282"/>
      <c r="D98" s="283" t="s">
        <v>770</v>
      </c>
      <c r="E98" s="284"/>
      <c r="F98" s="284"/>
      <c r="G98" s="284"/>
      <c r="H98" s="284"/>
      <c r="I98" s="284"/>
      <c r="J98" s="285">
        <f>J123</f>
        <v>0</v>
      </c>
      <c r="K98" s="282"/>
      <c r="L98" s="253"/>
    </row>
    <row r="99" spans="1:31" s="252" customFormat="1" ht="19.899999999999999" customHeight="1">
      <c r="B99" s="253"/>
      <c r="C99" s="282"/>
      <c r="D99" s="283" t="s">
        <v>771</v>
      </c>
      <c r="E99" s="284"/>
      <c r="F99" s="284"/>
      <c r="G99" s="284"/>
      <c r="H99" s="284"/>
      <c r="I99" s="284"/>
      <c r="J99" s="285">
        <f>J135</f>
        <v>0</v>
      </c>
      <c r="K99" s="282"/>
      <c r="L99" s="253"/>
    </row>
    <row r="100" spans="1:31" s="252" customFormat="1" ht="19.899999999999999" customHeight="1">
      <c r="B100" s="253"/>
      <c r="C100" s="282"/>
      <c r="D100" s="283" t="s">
        <v>772</v>
      </c>
      <c r="E100" s="284"/>
      <c r="F100" s="284"/>
      <c r="G100" s="284"/>
      <c r="H100" s="284"/>
      <c r="I100" s="284"/>
      <c r="J100" s="285">
        <f>J150</f>
        <v>0</v>
      </c>
      <c r="K100" s="282"/>
      <c r="L100" s="253"/>
    </row>
    <row r="101" spans="1:31" s="169" customFormat="1" ht="24.95" customHeight="1">
      <c r="B101" s="170"/>
      <c r="C101" s="225"/>
      <c r="D101" s="226" t="s">
        <v>773</v>
      </c>
      <c r="E101" s="227"/>
      <c r="F101" s="227"/>
      <c r="G101" s="227"/>
      <c r="H101" s="227"/>
      <c r="I101" s="227"/>
      <c r="J101" s="228">
        <f>J154</f>
        <v>0</v>
      </c>
      <c r="K101" s="225"/>
      <c r="L101" s="170"/>
    </row>
    <row r="102" spans="1:31" s="130" customFormat="1" ht="21.95" customHeight="1">
      <c r="A102" s="128"/>
      <c r="B102" s="25"/>
      <c r="C102" s="210"/>
      <c r="D102" s="210"/>
      <c r="E102" s="210"/>
      <c r="F102" s="210"/>
      <c r="G102" s="210"/>
      <c r="H102" s="210"/>
      <c r="I102" s="210"/>
      <c r="J102" s="210"/>
      <c r="K102" s="210"/>
      <c r="L102" s="129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</row>
    <row r="103" spans="1:31" s="130" customFormat="1" ht="6.95" customHeight="1">
      <c r="A103" s="128"/>
      <c r="B103" s="162"/>
      <c r="C103" s="230"/>
      <c r="D103" s="230"/>
      <c r="E103" s="230"/>
      <c r="F103" s="230"/>
      <c r="G103" s="230"/>
      <c r="H103" s="230"/>
      <c r="I103" s="230"/>
      <c r="J103" s="230"/>
      <c r="K103" s="230"/>
      <c r="L103" s="129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</row>
    <row r="104" spans="1:31">
      <c r="C104" s="2"/>
      <c r="D104" s="2"/>
      <c r="E104" s="2"/>
      <c r="F104" s="2"/>
      <c r="G104" s="2"/>
      <c r="H104" s="2"/>
      <c r="I104" s="2"/>
      <c r="J104" s="2"/>
      <c r="K104" s="2"/>
    </row>
    <row r="105" spans="1:31">
      <c r="C105" s="2"/>
      <c r="D105" s="2"/>
      <c r="E105" s="2"/>
      <c r="F105" s="2"/>
      <c r="G105" s="2"/>
      <c r="H105" s="2"/>
      <c r="I105" s="2"/>
      <c r="J105" s="2"/>
      <c r="K105" s="2"/>
    </row>
    <row r="106" spans="1:31">
      <c r="C106" s="2"/>
      <c r="D106" s="2"/>
      <c r="E106" s="2"/>
      <c r="F106" s="2"/>
      <c r="G106" s="2"/>
      <c r="H106" s="2"/>
      <c r="I106" s="2"/>
      <c r="J106" s="2"/>
      <c r="K106" s="2"/>
    </row>
    <row r="107" spans="1:31" s="130" customFormat="1" ht="6.95" customHeight="1">
      <c r="A107" s="128"/>
      <c r="B107" s="164"/>
      <c r="C107" s="207"/>
      <c r="D107" s="207"/>
      <c r="E107" s="207"/>
      <c r="F107" s="207"/>
      <c r="G107" s="207"/>
      <c r="H107" s="207"/>
      <c r="I107" s="207"/>
      <c r="J107" s="207"/>
      <c r="K107" s="207"/>
      <c r="L107" s="129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</row>
    <row r="108" spans="1:31" s="130" customFormat="1" ht="24.95" customHeight="1">
      <c r="A108" s="128"/>
      <c r="B108" s="25"/>
      <c r="C108" s="209" t="s">
        <v>106</v>
      </c>
      <c r="D108" s="210"/>
      <c r="E108" s="210"/>
      <c r="F108" s="210"/>
      <c r="G108" s="210"/>
      <c r="H108" s="210"/>
      <c r="I108" s="210"/>
      <c r="J108" s="210"/>
      <c r="K108" s="210"/>
      <c r="L108" s="129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</row>
    <row r="109" spans="1:31" s="130" customFormat="1" ht="6.95" customHeight="1">
      <c r="A109" s="128"/>
      <c r="B109" s="25"/>
      <c r="C109" s="210"/>
      <c r="D109" s="210"/>
      <c r="E109" s="210"/>
      <c r="F109" s="210"/>
      <c r="G109" s="210"/>
      <c r="H109" s="210"/>
      <c r="I109" s="210"/>
      <c r="J109" s="210"/>
      <c r="K109" s="210"/>
      <c r="L109" s="129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</row>
    <row r="110" spans="1:31" s="130" customFormat="1" ht="12" customHeight="1">
      <c r="A110" s="128"/>
      <c r="B110" s="25"/>
      <c r="C110" s="211" t="s">
        <v>14</v>
      </c>
      <c r="D110" s="210"/>
      <c r="E110" s="210"/>
      <c r="F110" s="210"/>
      <c r="G110" s="210"/>
      <c r="H110" s="210"/>
      <c r="I110" s="210"/>
      <c r="J110" s="210"/>
      <c r="K110" s="210"/>
      <c r="L110" s="129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</row>
    <row r="111" spans="1:31" s="130" customFormat="1" ht="16.5" customHeight="1">
      <c r="A111" s="128"/>
      <c r="B111" s="25"/>
      <c r="C111" s="210"/>
      <c r="D111" s="210"/>
      <c r="E111" s="212" t="str">
        <f>E7</f>
        <v>Přechod pro chodce - Podlesí, Drážky</v>
      </c>
      <c r="F111" s="213"/>
      <c r="G111" s="213"/>
      <c r="H111" s="213"/>
      <c r="I111" s="210"/>
      <c r="J111" s="210"/>
      <c r="K111" s="210"/>
      <c r="L111" s="129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</row>
    <row r="112" spans="1:31" s="130" customFormat="1" ht="12" customHeight="1">
      <c r="A112" s="128"/>
      <c r="B112" s="25"/>
      <c r="C112" s="211" t="s">
        <v>97</v>
      </c>
      <c r="D112" s="210"/>
      <c r="E112" s="210"/>
      <c r="F112" s="210"/>
      <c r="G112" s="210"/>
      <c r="H112" s="210"/>
      <c r="I112" s="210"/>
      <c r="J112" s="210"/>
      <c r="K112" s="210"/>
      <c r="L112" s="129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</row>
    <row r="113" spans="1:65" s="130" customFormat="1" ht="16.5" customHeight="1">
      <c r="A113" s="128"/>
      <c r="B113" s="25"/>
      <c r="C113" s="210"/>
      <c r="D113" s="210"/>
      <c r="E113" s="214" t="str">
        <f>E9</f>
        <v>SO 401 - Veřejné osvětlení</v>
      </c>
      <c r="F113" s="215"/>
      <c r="G113" s="215"/>
      <c r="H113" s="215"/>
      <c r="I113" s="210"/>
      <c r="J113" s="210"/>
      <c r="K113" s="210"/>
      <c r="L113" s="129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</row>
    <row r="114" spans="1:65" s="130" customFormat="1" ht="6.95" customHeight="1">
      <c r="A114" s="128"/>
      <c r="B114" s="25"/>
      <c r="C114" s="210"/>
      <c r="D114" s="210"/>
      <c r="E114" s="210"/>
      <c r="F114" s="210"/>
      <c r="G114" s="210"/>
      <c r="H114" s="210"/>
      <c r="I114" s="210"/>
      <c r="J114" s="210"/>
      <c r="K114" s="210"/>
      <c r="L114" s="129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</row>
    <row r="115" spans="1:65" s="130" customFormat="1" ht="12" customHeight="1">
      <c r="A115" s="128"/>
      <c r="B115" s="25"/>
      <c r="C115" s="211" t="s">
        <v>18</v>
      </c>
      <c r="D115" s="210"/>
      <c r="E115" s="210"/>
      <c r="F115" s="216" t="str">
        <f>F12</f>
        <v>Valašské Meziříčí</v>
      </c>
      <c r="G115" s="210"/>
      <c r="H115" s="210"/>
      <c r="I115" s="211" t="s">
        <v>20</v>
      </c>
      <c r="J115" s="217" t="str">
        <f>IF(J12="","",J12)</f>
        <v>10. 2. 2026</v>
      </c>
      <c r="K115" s="210"/>
      <c r="L115" s="129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</row>
    <row r="116" spans="1:65" s="130" customFormat="1" ht="6.95" customHeight="1">
      <c r="A116" s="128"/>
      <c r="B116" s="25"/>
      <c r="C116" s="210"/>
      <c r="D116" s="210"/>
      <c r="E116" s="210"/>
      <c r="F116" s="210"/>
      <c r="G116" s="210"/>
      <c r="H116" s="210"/>
      <c r="I116" s="210"/>
      <c r="J116" s="210"/>
      <c r="K116" s="210"/>
      <c r="L116" s="129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</row>
    <row r="117" spans="1:65" s="130" customFormat="1" ht="15.2" customHeight="1">
      <c r="A117" s="128"/>
      <c r="B117" s="25"/>
      <c r="C117" s="211" t="s">
        <v>22</v>
      </c>
      <c r="D117" s="210"/>
      <c r="E117" s="210"/>
      <c r="F117" s="216" t="str">
        <f>E15</f>
        <v>Město Valašské Meziříčí</v>
      </c>
      <c r="G117" s="210"/>
      <c r="H117" s="210"/>
      <c r="I117" s="211" t="s">
        <v>30</v>
      </c>
      <c r="J117" s="218" t="str">
        <f>E21</f>
        <v>Stanislav Gajzler</v>
      </c>
      <c r="K117" s="210"/>
      <c r="L117" s="129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</row>
    <row r="118" spans="1:65" s="130" customFormat="1" ht="15.2" customHeight="1">
      <c r="A118" s="128"/>
      <c r="B118" s="25"/>
      <c r="C118" s="211" t="s">
        <v>28</v>
      </c>
      <c r="D118" s="210"/>
      <c r="E118" s="210"/>
      <c r="F118" s="216" t="str">
        <f>IF(E18="","",E18)</f>
        <v/>
      </c>
      <c r="G118" s="210"/>
      <c r="H118" s="210"/>
      <c r="I118" s="211" t="s">
        <v>35</v>
      </c>
      <c r="J118" s="218" t="str">
        <f>E24</f>
        <v/>
      </c>
      <c r="K118" s="210"/>
      <c r="L118" s="129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</row>
    <row r="119" spans="1:65" s="130" customFormat="1" ht="10.35" customHeight="1">
      <c r="A119" s="128"/>
      <c r="B119" s="25"/>
      <c r="C119" s="210"/>
      <c r="D119" s="210"/>
      <c r="E119" s="210"/>
      <c r="F119" s="210"/>
      <c r="G119" s="210"/>
      <c r="H119" s="210"/>
      <c r="I119" s="210"/>
      <c r="J119" s="210"/>
      <c r="K119" s="210"/>
      <c r="L119" s="129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</row>
    <row r="120" spans="1:65" s="177" customFormat="1" ht="29.25" customHeight="1">
      <c r="A120" s="171"/>
      <c r="B120" s="172"/>
      <c r="C120" s="232" t="s">
        <v>107</v>
      </c>
      <c r="D120" s="233" t="s">
        <v>62</v>
      </c>
      <c r="E120" s="233" t="s">
        <v>58</v>
      </c>
      <c r="F120" s="233" t="s">
        <v>59</v>
      </c>
      <c r="G120" s="233" t="s">
        <v>108</v>
      </c>
      <c r="H120" s="233" t="s">
        <v>109</v>
      </c>
      <c r="I120" s="233" t="s">
        <v>110</v>
      </c>
      <c r="J120" s="233" t="s">
        <v>101</v>
      </c>
      <c r="K120" s="234" t="s">
        <v>111</v>
      </c>
      <c r="L120" s="173"/>
      <c r="M120" s="174" t="s">
        <v>1</v>
      </c>
      <c r="N120" s="175" t="s">
        <v>41</v>
      </c>
      <c r="O120" s="175" t="s">
        <v>112</v>
      </c>
      <c r="P120" s="175" t="s">
        <v>113</v>
      </c>
      <c r="Q120" s="175" t="s">
        <v>114</v>
      </c>
      <c r="R120" s="175" t="s">
        <v>115</v>
      </c>
      <c r="S120" s="175" t="s">
        <v>116</v>
      </c>
      <c r="T120" s="176" t="s">
        <v>117</v>
      </c>
      <c r="U120" s="171"/>
      <c r="V120" s="171"/>
      <c r="W120" s="171"/>
      <c r="X120" s="171"/>
      <c r="Y120" s="171"/>
      <c r="Z120" s="171"/>
      <c r="AA120" s="171"/>
      <c r="AB120" s="171"/>
      <c r="AC120" s="171"/>
      <c r="AD120" s="171"/>
      <c r="AE120" s="171"/>
    </row>
    <row r="121" spans="1:65" s="130" customFormat="1" ht="22.9" customHeight="1">
      <c r="A121" s="128"/>
      <c r="B121" s="25"/>
      <c r="C121" s="235" t="s">
        <v>118</v>
      </c>
      <c r="D121" s="210"/>
      <c r="E121" s="210"/>
      <c r="F121" s="210"/>
      <c r="G121" s="210"/>
      <c r="H121" s="210"/>
      <c r="I121" s="128"/>
      <c r="J121" s="236">
        <f>BK121</f>
        <v>0</v>
      </c>
      <c r="K121" s="210"/>
      <c r="L121" s="25"/>
      <c r="M121" s="178"/>
      <c r="N121" s="179"/>
      <c r="O121" s="141"/>
      <c r="P121" s="180">
        <f>P122+P154</f>
        <v>0</v>
      </c>
      <c r="Q121" s="141"/>
      <c r="R121" s="180">
        <f>R122+R154</f>
        <v>0</v>
      </c>
      <c r="S121" s="141"/>
      <c r="T121" s="181">
        <f>T122+T154</f>
        <v>0</v>
      </c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T121" s="119" t="s">
        <v>76</v>
      </c>
      <c r="AU121" s="119" t="s">
        <v>103</v>
      </c>
      <c r="BK121" s="182">
        <f>BK122+BK154</f>
        <v>0</v>
      </c>
    </row>
    <row r="122" spans="1:65" s="183" customFormat="1" ht="25.9" customHeight="1">
      <c r="B122" s="184"/>
      <c r="C122" s="238"/>
      <c r="D122" s="239" t="s">
        <v>76</v>
      </c>
      <c r="E122" s="240" t="s">
        <v>774</v>
      </c>
      <c r="F122" s="240" t="s">
        <v>775</v>
      </c>
      <c r="G122" s="238"/>
      <c r="H122" s="238"/>
      <c r="J122" s="241">
        <f>BK122</f>
        <v>0</v>
      </c>
      <c r="K122" s="238"/>
      <c r="L122" s="184"/>
      <c r="M122" s="186"/>
      <c r="N122" s="187"/>
      <c r="O122" s="187"/>
      <c r="P122" s="188">
        <f>P123+P135+P150</f>
        <v>0</v>
      </c>
      <c r="Q122" s="187"/>
      <c r="R122" s="188">
        <f>R123+R135+R150</f>
        <v>0</v>
      </c>
      <c r="S122" s="187"/>
      <c r="T122" s="189">
        <f>T123+T135+T150</f>
        <v>0</v>
      </c>
      <c r="AR122" s="185" t="s">
        <v>84</v>
      </c>
      <c r="AT122" s="190" t="s">
        <v>76</v>
      </c>
      <c r="AU122" s="190" t="s">
        <v>77</v>
      </c>
      <c r="AY122" s="185" t="s">
        <v>122</v>
      </c>
      <c r="BK122" s="191">
        <f>BK123+BK135+BK150</f>
        <v>0</v>
      </c>
    </row>
    <row r="123" spans="1:65" s="183" customFormat="1" ht="22.9" customHeight="1">
      <c r="B123" s="184"/>
      <c r="C123" s="238"/>
      <c r="D123" s="239" t="s">
        <v>76</v>
      </c>
      <c r="E123" s="286" t="s">
        <v>776</v>
      </c>
      <c r="F123" s="286" t="s">
        <v>777</v>
      </c>
      <c r="G123" s="238"/>
      <c r="H123" s="238"/>
      <c r="J123" s="287">
        <f>BK123</f>
        <v>0</v>
      </c>
      <c r="K123" s="238"/>
      <c r="L123" s="184"/>
      <c r="M123" s="186"/>
      <c r="N123" s="187"/>
      <c r="O123" s="187"/>
      <c r="P123" s="188">
        <f>SUM(P124:P134)</f>
        <v>0</v>
      </c>
      <c r="Q123" s="187"/>
      <c r="R123" s="188">
        <f>SUM(R124:R134)</f>
        <v>0</v>
      </c>
      <c r="S123" s="187"/>
      <c r="T123" s="189">
        <f>SUM(T124:T134)</f>
        <v>0</v>
      </c>
      <c r="AR123" s="185" t="s">
        <v>84</v>
      </c>
      <c r="AT123" s="190" t="s">
        <v>76</v>
      </c>
      <c r="AU123" s="190" t="s">
        <v>84</v>
      </c>
      <c r="AY123" s="185" t="s">
        <v>122</v>
      </c>
      <c r="BK123" s="191">
        <f>SUM(BK124:BK134)</f>
        <v>0</v>
      </c>
    </row>
    <row r="124" spans="1:65" s="130" customFormat="1" ht="16.5" customHeight="1">
      <c r="A124" s="128"/>
      <c r="B124" s="25"/>
      <c r="C124" s="242" t="s">
        <v>84</v>
      </c>
      <c r="D124" s="242" t="s">
        <v>123</v>
      </c>
      <c r="E124" s="243" t="s">
        <v>778</v>
      </c>
      <c r="F124" s="244" t="s">
        <v>779</v>
      </c>
      <c r="G124" s="245" t="s">
        <v>780</v>
      </c>
      <c r="H124" s="246">
        <v>2</v>
      </c>
      <c r="I124" s="250">
        <v>0</v>
      </c>
      <c r="J124" s="249">
        <f>ROUND(I124*H124,2)</f>
        <v>0</v>
      </c>
      <c r="K124" s="244" t="s">
        <v>1</v>
      </c>
      <c r="L124" s="25"/>
      <c r="M124" s="192" t="s">
        <v>1</v>
      </c>
      <c r="N124" s="193" t="s">
        <v>42</v>
      </c>
      <c r="O124" s="194">
        <v>0</v>
      </c>
      <c r="P124" s="194">
        <f>O124*H124</f>
        <v>0</v>
      </c>
      <c r="Q124" s="194">
        <v>0</v>
      </c>
      <c r="R124" s="194">
        <f>Q124*H124</f>
        <v>0</v>
      </c>
      <c r="S124" s="194">
        <v>0</v>
      </c>
      <c r="T124" s="195">
        <f>S124*H124</f>
        <v>0</v>
      </c>
      <c r="U124" s="128"/>
      <c r="V124" s="128"/>
      <c r="W124" s="128"/>
      <c r="X124" s="128"/>
      <c r="Y124" s="128"/>
      <c r="Z124" s="128"/>
      <c r="AA124" s="128"/>
      <c r="AB124" s="128"/>
      <c r="AC124" s="128"/>
      <c r="AD124" s="128"/>
      <c r="AE124" s="128"/>
      <c r="AR124" s="196" t="s">
        <v>121</v>
      </c>
      <c r="AT124" s="196" t="s">
        <v>123</v>
      </c>
      <c r="AU124" s="196" t="s">
        <v>86</v>
      </c>
      <c r="AY124" s="119" t="s">
        <v>122</v>
      </c>
      <c r="BE124" s="197">
        <f>IF(N124="základní",J124,0)</f>
        <v>0</v>
      </c>
      <c r="BF124" s="197">
        <f>IF(N124="snížená",J124,0)</f>
        <v>0</v>
      </c>
      <c r="BG124" s="197">
        <f>IF(N124="zákl. přenesená",J124,0)</f>
        <v>0</v>
      </c>
      <c r="BH124" s="197">
        <f>IF(N124="sníž. přenesená",J124,0)</f>
        <v>0</v>
      </c>
      <c r="BI124" s="197">
        <f>IF(N124="nulová",J124,0)</f>
        <v>0</v>
      </c>
      <c r="BJ124" s="119" t="s">
        <v>84</v>
      </c>
      <c r="BK124" s="197">
        <f>ROUND(I124*H124,2)</f>
        <v>0</v>
      </c>
      <c r="BL124" s="119" t="s">
        <v>121</v>
      </c>
      <c r="BM124" s="196" t="s">
        <v>86</v>
      </c>
    </row>
    <row r="125" spans="1:65" s="130" customFormat="1" ht="16.5" customHeight="1">
      <c r="A125" s="128"/>
      <c r="B125" s="25"/>
      <c r="C125" s="242" t="s">
        <v>86</v>
      </c>
      <c r="D125" s="242" t="s">
        <v>123</v>
      </c>
      <c r="E125" s="243" t="s">
        <v>781</v>
      </c>
      <c r="F125" s="244" t="s">
        <v>782</v>
      </c>
      <c r="G125" s="245" t="s">
        <v>780</v>
      </c>
      <c r="H125" s="246">
        <v>2</v>
      </c>
      <c r="I125" s="250">
        <v>0</v>
      </c>
      <c r="J125" s="249">
        <f>ROUND(I125*H125,2)</f>
        <v>0</v>
      </c>
      <c r="K125" s="244" t="s">
        <v>1</v>
      </c>
      <c r="L125" s="25"/>
      <c r="M125" s="192" t="s">
        <v>1</v>
      </c>
      <c r="N125" s="193" t="s">
        <v>42</v>
      </c>
      <c r="O125" s="194">
        <v>0</v>
      </c>
      <c r="P125" s="194">
        <f>O125*H125</f>
        <v>0</v>
      </c>
      <c r="Q125" s="194">
        <v>0</v>
      </c>
      <c r="R125" s="194">
        <f>Q125*H125</f>
        <v>0</v>
      </c>
      <c r="S125" s="194">
        <v>0</v>
      </c>
      <c r="T125" s="195">
        <f>S125*H125</f>
        <v>0</v>
      </c>
      <c r="U125" s="128"/>
      <c r="V125" s="128"/>
      <c r="W125" s="128"/>
      <c r="X125" s="128"/>
      <c r="Y125" s="128"/>
      <c r="Z125" s="128"/>
      <c r="AA125" s="128"/>
      <c r="AB125" s="128"/>
      <c r="AC125" s="128"/>
      <c r="AD125" s="128"/>
      <c r="AE125" s="128"/>
      <c r="AR125" s="196" t="s">
        <v>121</v>
      </c>
      <c r="AT125" s="196" t="s">
        <v>123</v>
      </c>
      <c r="AU125" s="196" t="s">
        <v>86</v>
      </c>
      <c r="AY125" s="119" t="s">
        <v>122</v>
      </c>
      <c r="BE125" s="197">
        <f>IF(N125="základní",J125,0)</f>
        <v>0</v>
      </c>
      <c r="BF125" s="197">
        <f>IF(N125="snížená",J125,0)</f>
        <v>0</v>
      </c>
      <c r="BG125" s="197">
        <f>IF(N125="zákl. přenesená",J125,0)</f>
        <v>0</v>
      </c>
      <c r="BH125" s="197">
        <f>IF(N125="sníž. přenesená",J125,0)</f>
        <v>0</v>
      </c>
      <c r="BI125" s="197">
        <f>IF(N125="nulová",J125,0)</f>
        <v>0</v>
      </c>
      <c r="BJ125" s="119" t="s">
        <v>84</v>
      </c>
      <c r="BK125" s="197">
        <f>ROUND(I125*H125,2)</f>
        <v>0</v>
      </c>
      <c r="BL125" s="119" t="s">
        <v>121</v>
      </c>
      <c r="BM125" s="196" t="s">
        <v>121</v>
      </c>
    </row>
    <row r="126" spans="1:65" s="130" customFormat="1" ht="21.75" customHeight="1">
      <c r="A126" s="128"/>
      <c r="B126" s="25"/>
      <c r="C126" s="242" t="s">
        <v>136</v>
      </c>
      <c r="D126" s="242" t="s">
        <v>123</v>
      </c>
      <c r="E126" s="243" t="s">
        <v>783</v>
      </c>
      <c r="F126" s="244" t="s">
        <v>784</v>
      </c>
      <c r="G126" s="245" t="s">
        <v>780</v>
      </c>
      <c r="H126" s="246">
        <v>1</v>
      </c>
      <c r="I126" s="250">
        <v>0</v>
      </c>
      <c r="J126" s="249">
        <f>ROUND(I126*H126,2)</f>
        <v>0</v>
      </c>
      <c r="K126" s="244" t="s">
        <v>1</v>
      </c>
      <c r="L126" s="25"/>
      <c r="M126" s="192" t="s">
        <v>1</v>
      </c>
      <c r="N126" s="193" t="s">
        <v>42</v>
      </c>
      <c r="O126" s="194">
        <v>0</v>
      </c>
      <c r="P126" s="194">
        <f>O126*H126</f>
        <v>0</v>
      </c>
      <c r="Q126" s="194">
        <v>0</v>
      </c>
      <c r="R126" s="194">
        <f>Q126*H126</f>
        <v>0</v>
      </c>
      <c r="S126" s="194">
        <v>0</v>
      </c>
      <c r="T126" s="195">
        <f>S126*H126</f>
        <v>0</v>
      </c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R126" s="196" t="s">
        <v>121</v>
      </c>
      <c r="AT126" s="196" t="s">
        <v>123</v>
      </c>
      <c r="AU126" s="196" t="s">
        <v>86</v>
      </c>
      <c r="AY126" s="119" t="s">
        <v>122</v>
      </c>
      <c r="BE126" s="197">
        <f>IF(N126="základní",J126,0)</f>
        <v>0</v>
      </c>
      <c r="BF126" s="197">
        <f>IF(N126="snížená",J126,0)</f>
        <v>0</v>
      </c>
      <c r="BG126" s="197">
        <f>IF(N126="zákl. přenesená",J126,0)</f>
        <v>0</v>
      </c>
      <c r="BH126" s="197">
        <f>IF(N126="sníž. přenesená",J126,0)</f>
        <v>0</v>
      </c>
      <c r="BI126" s="197">
        <f>IF(N126="nulová",J126,0)</f>
        <v>0</v>
      </c>
      <c r="BJ126" s="119" t="s">
        <v>84</v>
      </c>
      <c r="BK126" s="197">
        <f>ROUND(I126*H126,2)</f>
        <v>0</v>
      </c>
      <c r="BL126" s="119" t="s">
        <v>121</v>
      </c>
      <c r="BM126" s="196" t="s">
        <v>149</v>
      </c>
    </row>
    <row r="127" spans="1:65" s="130" customFormat="1" ht="21.75" customHeight="1">
      <c r="A127" s="128"/>
      <c r="B127" s="25"/>
      <c r="C127" s="242"/>
      <c r="D127" s="242"/>
      <c r="E127" s="243"/>
      <c r="F127" s="309" t="s">
        <v>785</v>
      </c>
      <c r="G127" s="245"/>
      <c r="H127" s="246"/>
      <c r="I127" s="30"/>
      <c r="J127" s="249"/>
      <c r="K127" s="244"/>
      <c r="L127" s="25"/>
      <c r="M127" s="192"/>
      <c r="N127" s="193"/>
      <c r="O127" s="194"/>
      <c r="P127" s="194"/>
      <c r="Q127" s="194"/>
      <c r="R127" s="194"/>
      <c r="S127" s="194"/>
      <c r="T127" s="195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R127" s="196"/>
      <c r="AT127" s="196"/>
      <c r="AU127" s="196"/>
      <c r="AY127" s="119"/>
      <c r="BE127" s="197"/>
      <c r="BF127" s="197"/>
      <c r="BG127" s="197"/>
      <c r="BH127" s="197"/>
      <c r="BI127" s="197"/>
      <c r="BJ127" s="119"/>
      <c r="BK127" s="197"/>
      <c r="BL127" s="119"/>
      <c r="BM127" s="196"/>
    </row>
    <row r="128" spans="1:65" s="130" customFormat="1" ht="21.75" customHeight="1">
      <c r="A128" s="128"/>
      <c r="B128" s="25"/>
      <c r="C128" s="242" t="s">
        <v>121</v>
      </c>
      <c r="D128" s="242" t="s">
        <v>123</v>
      </c>
      <c r="E128" s="243" t="s">
        <v>786</v>
      </c>
      <c r="F128" s="244" t="s">
        <v>787</v>
      </c>
      <c r="G128" s="245" t="s">
        <v>780</v>
      </c>
      <c r="H128" s="246">
        <v>2</v>
      </c>
      <c r="I128" s="250">
        <v>0</v>
      </c>
      <c r="J128" s="249">
        <f>ROUND(I128*H128,2)</f>
        <v>0</v>
      </c>
      <c r="K128" s="244" t="s">
        <v>1</v>
      </c>
      <c r="L128" s="25"/>
      <c r="M128" s="192" t="s">
        <v>1</v>
      </c>
      <c r="N128" s="193" t="s">
        <v>42</v>
      </c>
      <c r="O128" s="194">
        <v>0</v>
      </c>
      <c r="P128" s="194">
        <f>O128*H128</f>
        <v>0</v>
      </c>
      <c r="Q128" s="194">
        <v>0</v>
      </c>
      <c r="R128" s="194">
        <f>Q128*H128</f>
        <v>0</v>
      </c>
      <c r="S128" s="194">
        <v>0</v>
      </c>
      <c r="T128" s="195">
        <f>S128*H128</f>
        <v>0</v>
      </c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R128" s="196" t="s">
        <v>121</v>
      </c>
      <c r="AT128" s="196" t="s">
        <v>123</v>
      </c>
      <c r="AU128" s="196" t="s">
        <v>86</v>
      </c>
      <c r="AY128" s="119" t="s">
        <v>122</v>
      </c>
      <c r="BE128" s="197">
        <f>IF(N128="základní",J128,0)</f>
        <v>0</v>
      </c>
      <c r="BF128" s="197">
        <f>IF(N128="snížená",J128,0)</f>
        <v>0</v>
      </c>
      <c r="BG128" s="197">
        <f>IF(N128="zákl. přenesená",J128,0)</f>
        <v>0</v>
      </c>
      <c r="BH128" s="197">
        <f>IF(N128="sníž. přenesená",J128,0)</f>
        <v>0</v>
      </c>
      <c r="BI128" s="197">
        <f>IF(N128="nulová",J128,0)</f>
        <v>0</v>
      </c>
      <c r="BJ128" s="119" t="s">
        <v>84</v>
      </c>
      <c r="BK128" s="197">
        <f>ROUND(I128*H128,2)</f>
        <v>0</v>
      </c>
      <c r="BL128" s="119" t="s">
        <v>121</v>
      </c>
      <c r="BM128" s="196" t="s">
        <v>159</v>
      </c>
    </row>
    <row r="129" spans="1:65" s="130" customFormat="1" ht="16.5" customHeight="1">
      <c r="A129" s="128"/>
      <c r="B129" s="25"/>
      <c r="C129" s="242" t="s">
        <v>145</v>
      </c>
      <c r="D129" s="242" t="s">
        <v>123</v>
      </c>
      <c r="E129" s="243" t="s">
        <v>788</v>
      </c>
      <c r="F129" s="244" t="s">
        <v>789</v>
      </c>
      <c r="G129" s="245" t="s">
        <v>259</v>
      </c>
      <c r="H129" s="246">
        <v>40</v>
      </c>
      <c r="I129" s="250">
        <v>0</v>
      </c>
      <c r="J129" s="249">
        <f>ROUND(I129*H129,2)</f>
        <v>0</v>
      </c>
      <c r="K129" s="244" t="s">
        <v>1</v>
      </c>
      <c r="L129" s="25"/>
      <c r="M129" s="192" t="s">
        <v>1</v>
      </c>
      <c r="N129" s="193" t="s">
        <v>42</v>
      </c>
      <c r="O129" s="194">
        <v>0</v>
      </c>
      <c r="P129" s="194">
        <f>O129*H129</f>
        <v>0</v>
      </c>
      <c r="Q129" s="194">
        <v>0</v>
      </c>
      <c r="R129" s="194">
        <f>Q129*H129</f>
        <v>0</v>
      </c>
      <c r="S129" s="194">
        <v>0</v>
      </c>
      <c r="T129" s="195">
        <f>S129*H129</f>
        <v>0</v>
      </c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R129" s="196" t="s">
        <v>121</v>
      </c>
      <c r="AT129" s="196" t="s">
        <v>123</v>
      </c>
      <c r="AU129" s="196" t="s">
        <v>86</v>
      </c>
      <c r="AY129" s="119" t="s">
        <v>122</v>
      </c>
      <c r="BE129" s="197">
        <f>IF(N129="základní",J129,0)</f>
        <v>0</v>
      </c>
      <c r="BF129" s="197">
        <f>IF(N129="snížená",J129,0)</f>
        <v>0</v>
      </c>
      <c r="BG129" s="197">
        <f>IF(N129="zákl. přenesená",J129,0)</f>
        <v>0</v>
      </c>
      <c r="BH129" s="197">
        <f>IF(N129="sníž. přenesená",J129,0)</f>
        <v>0</v>
      </c>
      <c r="BI129" s="197">
        <f>IF(N129="nulová",J129,0)</f>
        <v>0</v>
      </c>
      <c r="BJ129" s="119" t="s">
        <v>84</v>
      </c>
      <c r="BK129" s="197">
        <f>ROUND(I129*H129,2)</f>
        <v>0</v>
      </c>
      <c r="BL129" s="119" t="s">
        <v>121</v>
      </c>
      <c r="BM129" s="196" t="s">
        <v>168</v>
      </c>
    </row>
    <row r="130" spans="1:65" s="130" customFormat="1" ht="16.5" customHeight="1">
      <c r="A130" s="128"/>
      <c r="B130" s="25"/>
      <c r="C130" s="242" t="s">
        <v>149</v>
      </c>
      <c r="D130" s="242" t="s">
        <v>123</v>
      </c>
      <c r="E130" s="243" t="s">
        <v>790</v>
      </c>
      <c r="F130" s="244" t="s">
        <v>791</v>
      </c>
      <c r="G130" s="245" t="s">
        <v>780</v>
      </c>
      <c r="H130" s="246">
        <v>2</v>
      </c>
      <c r="I130" s="250">
        <v>0</v>
      </c>
      <c r="J130" s="249">
        <f>ROUND(I130*H130,2)</f>
        <v>0</v>
      </c>
      <c r="K130" s="244" t="s">
        <v>1</v>
      </c>
      <c r="L130" s="25"/>
      <c r="M130" s="192" t="s">
        <v>1</v>
      </c>
      <c r="N130" s="193" t="s">
        <v>42</v>
      </c>
      <c r="O130" s="194">
        <v>0</v>
      </c>
      <c r="P130" s="194">
        <f>O130*H130</f>
        <v>0</v>
      </c>
      <c r="Q130" s="194">
        <v>0</v>
      </c>
      <c r="R130" s="194">
        <f>Q130*H130</f>
        <v>0</v>
      </c>
      <c r="S130" s="194">
        <v>0</v>
      </c>
      <c r="T130" s="195">
        <f>S130*H130</f>
        <v>0</v>
      </c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R130" s="196" t="s">
        <v>121</v>
      </c>
      <c r="AT130" s="196" t="s">
        <v>123</v>
      </c>
      <c r="AU130" s="196" t="s">
        <v>86</v>
      </c>
      <c r="AY130" s="119" t="s">
        <v>122</v>
      </c>
      <c r="BE130" s="197">
        <f>IF(N130="základní",J130,0)</f>
        <v>0</v>
      </c>
      <c r="BF130" s="197">
        <f>IF(N130="snížená",J130,0)</f>
        <v>0</v>
      </c>
      <c r="BG130" s="197">
        <f>IF(N130="zákl. přenesená",J130,0)</f>
        <v>0</v>
      </c>
      <c r="BH130" s="197">
        <f>IF(N130="sníž. přenesená",J130,0)</f>
        <v>0</v>
      </c>
      <c r="BI130" s="197">
        <f>IF(N130="nulová",J130,0)</f>
        <v>0</v>
      </c>
      <c r="BJ130" s="119" t="s">
        <v>84</v>
      </c>
      <c r="BK130" s="197">
        <f>ROUND(I130*H130,2)</f>
        <v>0</v>
      </c>
      <c r="BL130" s="119" t="s">
        <v>121</v>
      </c>
      <c r="BM130" s="196" t="s">
        <v>8</v>
      </c>
    </row>
    <row r="131" spans="1:65" s="130" customFormat="1" ht="16.5" customHeight="1">
      <c r="A131" s="128"/>
      <c r="B131" s="25"/>
      <c r="C131" s="242"/>
      <c r="D131" s="242"/>
      <c r="E131" s="243"/>
      <c r="F131" s="310" t="s">
        <v>792</v>
      </c>
      <c r="G131" s="245"/>
      <c r="H131" s="246"/>
      <c r="I131" s="30"/>
      <c r="J131" s="249"/>
      <c r="K131" s="244"/>
      <c r="L131" s="25"/>
      <c r="M131" s="192"/>
      <c r="N131" s="193"/>
      <c r="O131" s="194"/>
      <c r="P131" s="194"/>
      <c r="Q131" s="194"/>
      <c r="R131" s="194"/>
      <c r="S131" s="194"/>
      <c r="T131" s="195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R131" s="196"/>
      <c r="AT131" s="196"/>
      <c r="AU131" s="196"/>
      <c r="AY131" s="119"/>
      <c r="BE131" s="197"/>
      <c r="BF131" s="197"/>
      <c r="BG131" s="197"/>
      <c r="BH131" s="197"/>
      <c r="BI131" s="197"/>
      <c r="BJ131" s="119"/>
      <c r="BK131" s="197"/>
      <c r="BL131" s="119"/>
      <c r="BM131" s="196"/>
    </row>
    <row r="132" spans="1:65" s="130" customFormat="1" ht="16.5" customHeight="1">
      <c r="A132" s="128"/>
      <c r="B132" s="25"/>
      <c r="C132" s="242" t="s">
        <v>154</v>
      </c>
      <c r="D132" s="242" t="s">
        <v>123</v>
      </c>
      <c r="E132" s="243" t="s">
        <v>793</v>
      </c>
      <c r="F132" s="244" t="s">
        <v>794</v>
      </c>
      <c r="G132" s="245" t="s">
        <v>780</v>
      </c>
      <c r="H132" s="246">
        <v>2</v>
      </c>
      <c r="I132" s="250">
        <v>0</v>
      </c>
      <c r="J132" s="249">
        <f>ROUND(I132*H132,2)</f>
        <v>0</v>
      </c>
      <c r="K132" s="244" t="s">
        <v>1</v>
      </c>
      <c r="L132" s="25"/>
      <c r="M132" s="192" t="s">
        <v>1</v>
      </c>
      <c r="N132" s="193" t="s">
        <v>42</v>
      </c>
      <c r="O132" s="194">
        <v>0</v>
      </c>
      <c r="P132" s="194">
        <f>O132*H132</f>
        <v>0</v>
      </c>
      <c r="Q132" s="194">
        <v>0</v>
      </c>
      <c r="R132" s="194">
        <f>Q132*H132</f>
        <v>0</v>
      </c>
      <c r="S132" s="194">
        <v>0</v>
      </c>
      <c r="T132" s="195">
        <f>S132*H132</f>
        <v>0</v>
      </c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  <c r="AR132" s="196" t="s">
        <v>121</v>
      </c>
      <c r="AT132" s="196" t="s">
        <v>123</v>
      </c>
      <c r="AU132" s="196" t="s">
        <v>86</v>
      </c>
      <c r="AY132" s="119" t="s">
        <v>122</v>
      </c>
      <c r="BE132" s="197">
        <f>IF(N132="základní",J132,0)</f>
        <v>0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19" t="s">
        <v>84</v>
      </c>
      <c r="BK132" s="197">
        <f>ROUND(I132*H132,2)</f>
        <v>0</v>
      </c>
      <c r="BL132" s="119" t="s">
        <v>121</v>
      </c>
      <c r="BM132" s="196" t="s">
        <v>186</v>
      </c>
    </row>
    <row r="133" spans="1:65" s="130" customFormat="1" ht="16.5" customHeight="1">
      <c r="A133" s="128"/>
      <c r="B133" s="25"/>
      <c r="C133" s="242" t="s">
        <v>159</v>
      </c>
      <c r="D133" s="242" t="s">
        <v>123</v>
      </c>
      <c r="E133" s="243" t="s">
        <v>795</v>
      </c>
      <c r="F133" s="244" t="s">
        <v>796</v>
      </c>
      <c r="G133" s="245" t="s">
        <v>780</v>
      </c>
      <c r="H133" s="246">
        <v>4</v>
      </c>
      <c r="I133" s="250">
        <v>0</v>
      </c>
      <c r="J133" s="249">
        <f>ROUND(I133*H133,2)</f>
        <v>0</v>
      </c>
      <c r="K133" s="244" t="s">
        <v>1</v>
      </c>
      <c r="L133" s="25"/>
      <c r="M133" s="192" t="s">
        <v>1</v>
      </c>
      <c r="N133" s="193" t="s">
        <v>42</v>
      </c>
      <c r="O133" s="194">
        <v>0</v>
      </c>
      <c r="P133" s="194">
        <f>O133*H133</f>
        <v>0</v>
      </c>
      <c r="Q133" s="194">
        <v>0</v>
      </c>
      <c r="R133" s="194">
        <f>Q133*H133</f>
        <v>0</v>
      </c>
      <c r="S133" s="194">
        <v>0</v>
      </c>
      <c r="T133" s="195">
        <f>S133*H133</f>
        <v>0</v>
      </c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  <c r="AR133" s="196" t="s">
        <v>121</v>
      </c>
      <c r="AT133" s="196" t="s">
        <v>123</v>
      </c>
      <c r="AU133" s="196" t="s">
        <v>86</v>
      </c>
      <c r="AY133" s="119" t="s">
        <v>122</v>
      </c>
      <c r="BE133" s="197">
        <f>IF(N133="základní",J133,0)</f>
        <v>0</v>
      </c>
      <c r="BF133" s="197">
        <f>IF(N133="snížená",J133,0)</f>
        <v>0</v>
      </c>
      <c r="BG133" s="197">
        <f>IF(N133="zákl. přenesená",J133,0)</f>
        <v>0</v>
      </c>
      <c r="BH133" s="197">
        <f>IF(N133="sníž. přenesená",J133,0)</f>
        <v>0</v>
      </c>
      <c r="BI133" s="197">
        <f>IF(N133="nulová",J133,0)</f>
        <v>0</v>
      </c>
      <c r="BJ133" s="119" t="s">
        <v>84</v>
      </c>
      <c r="BK133" s="197">
        <f>ROUND(I133*H133,2)</f>
        <v>0</v>
      </c>
      <c r="BL133" s="119" t="s">
        <v>121</v>
      </c>
      <c r="BM133" s="196" t="s">
        <v>195</v>
      </c>
    </row>
    <row r="134" spans="1:65" s="130" customFormat="1" ht="16.5" customHeight="1">
      <c r="A134" s="128"/>
      <c r="B134" s="25"/>
      <c r="C134" s="242" t="s">
        <v>164</v>
      </c>
      <c r="D134" s="242" t="s">
        <v>123</v>
      </c>
      <c r="E134" s="243" t="s">
        <v>797</v>
      </c>
      <c r="F134" s="244" t="s">
        <v>798</v>
      </c>
      <c r="G134" s="245" t="s">
        <v>799</v>
      </c>
      <c r="H134" s="246">
        <v>1</v>
      </c>
      <c r="I134" s="250">
        <v>0</v>
      </c>
      <c r="J134" s="249">
        <f>ROUND(I134*H134,2)</f>
        <v>0</v>
      </c>
      <c r="K134" s="244" t="s">
        <v>1</v>
      </c>
      <c r="L134" s="25"/>
      <c r="M134" s="192" t="s">
        <v>1</v>
      </c>
      <c r="N134" s="193" t="s">
        <v>42</v>
      </c>
      <c r="O134" s="194">
        <v>0</v>
      </c>
      <c r="P134" s="194">
        <f>O134*H134</f>
        <v>0</v>
      </c>
      <c r="Q134" s="194">
        <v>0</v>
      </c>
      <c r="R134" s="194">
        <f>Q134*H134</f>
        <v>0</v>
      </c>
      <c r="S134" s="194">
        <v>0</v>
      </c>
      <c r="T134" s="195">
        <f>S134*H134</f>
        <v>0</v>
      </c>
      <c r="U134" s="128"/>
      <c r="V134" s="128"/>
      <c r="W134" s="128"/>
      <c r="X134" s="128"/>
      <c r="Y134" s="128"/>
      <c r="Z134" s="128"/>
      <c r="AA134" s="128"/>
      <c r="AB134" s="128"/>
      <c r="AC134" s="128"/>
      <c r="AD134" s="128"/>
      <c r="AE134" s="128"/>
      <c r="AR134" s="196" t="s">
        <v>121</v>
      </c>
      <c r="AT134" s="196" t="s">
        <v>123</v>
      </c>
      <c r="AU134" s="196" t="s">
        <v>86</v>
      </c>
      <c r="AY134" s="119" t="s">
        <v>122</v>
      </c>
      <c r="BE134" s="197">
        <f>IF(N134="základní",J134,0)</f>
        <v>0</v>
      </c>
      <c r="BF134" s="197">
        <f>IF(N134="snížená",J134,0)</f>
        <v>0</v>
      </c>
      <c r="BG134" s="197">
        <f>IF(N134="zákl. přenesená",J134,0)</f>
        <v>0</v>
      </c>
      <c r="BH134" s="197">
        <f>IF(N134="sníž. přenesená",J134,0)</f>
        <v>0</v>
      </c>
      <c r="BI134" s="197">
        <f>IF(N134="nulová",J134,0)</f>
        <v>0</v>
      </c>
      <c r="BJ134" s="119" t="s">
        <v>84</v>
      </c>
      <c r="BK134" s="197">
        <f>ROUND(I134*H134,2)</f>
        <v>0</v>
      </c>
      <c r="BL134" s="119" t="s">
        <v>121</v>
      </c>
      <c r="BM134" s="196" t="s">
        <v>205</v>
      </c>
    </row>
    <row r="135" spans="1:65" s="183" customFormat="1" ht="22.9" customHeight="1">
      <c r="B135" s="184"/>
      <c r="C135" s="238"/>
      <c r="D135" s="239" t="s">
        <v>76</v>
      </c>
      <c r="E135" s="286" t="s">
        <v>800</v>
      </c>
      <c r="F135" s="286" t="s">
        <v>801</v>
      </c>
      <c r="G135" s="238"/>
      <c r="H135" s="238"/>
      <c r="J135" s="287">
        <f>BK135</f>
        <v>0</v>
      </c>
      <c r="K135" s="238"/>
      <c r="L135" s="184"/>
      <c r="M135" s="186"/>
      <c r="N135" s="187"/>
      <c r="O135" s="187"/>
      <c r="P135" s="188">
        <f>SUM(P136:P149)</f>
        <v>0</v>
      </c>
      <c r="Q135" s="187"/>
      <c r="R135" s="188">
        <f>SUM(R136:R149)</f>
        <v>0</v>
      </c>
      <c r="S135" s="187"/>
      <c r="T135" s="189">
        <f>SUM(T136:T149)</f>
        <v>0</v>
      </c>
      <c r="AR135" s="185" t="s">
        <v>84</v>
      </c>
      <c r="AT135" s="190" t="s">
        <v>76</v>
      </c>
      <c r="AU135" s="190" t="s">
        <v>84</v>
      </c>
      <c r="AY135" s="185" t="s">
        <v>122</v>
      </c>
      <c r="BK135" s="191">
        <f>SUM(BK136:BK149)</f>
        <v>0</v>
      </c>
    </row>
    <row r="136" spans="1:65" s="130" customFormat="1" ht="16.5" customHeight="1">
      <c r="A136" s="128"/>
      <c r="B136" s="25"/>
      <c r="C136" s="242" t="s">
        <v>168</v>
      </c>
      <c r="D136" s="242" t="s">
        <v>123</v>
      </c>
      <c r="E136" s="243" t="s">
        <v>802</v>
      </c>
      <c r="F136" s="244" t="s">
        <v>803</v>
      </c>
      <c r="G136" s="245" t="s">
        <v>259</v>
      </c>
      <c r="H136" s="246">
        <v>9.25</v>
      </c>
      <c r="I136" s="250">
        <v>0</v>
      </c>
      <c r="J136" s="249">
        <f>ROUND(I136*H136,2)</f>
        <v>0</v>
      </c>
      <c r="K136" s="244" t="s">
        <v>1</v>
      </c>
      <c r="L136" s="25"/>
      <c r="M136" s="192" t="s">
        <v>1</v>
      </c>
      <c r="N136" s="193" t="s">
        <v>42</v>
      </c>
      <c r="O136" s="194">
        <v>0</v>
      </c>
      <c r="P136" s="194">
        <f>O136*H136</f>
        <v>0</v>
      </c>
      <c r="Q136" s="194">
        <v>0</v>
      </c>
      <c r="R136" s="194">
        <f>Q136*H136</f>
        <v>0</v>
      </c>
      <c r="S136" s="194">
        <v>0</v>
      </c>
      <c r="T136" s="195">
        <f>S136*H136</f>
        <v>0</v>
      </c>
      <c r="U136" s="128"/>
      <c r="V136" s="128"/>
      <c r="W136" s="128"/>
      <c r="X136" s="128"/>
      <c r="Y136" s="128"/>
      <c r="Z136" s="128"/>
      <c r="AA136" s="128"/>
      <c r="AB136" s="128"/>
      <c r="AC136" s="128"/>
      <c r="AD136" s="128"/>
      <c r="AE136" s="128"/>
      <c r="AR136" s="196" t="s">
        <v>121</v>
      </c>
      <c r="AT136" s="196" t="s">
        <v>123</v>
      </c>
      <c r="AU136" s="196" t="s">
        <v>86</v>
      </c>
      <c r="AY136" s="119" t="s">
        <v>122</v>
      </c>
      <c r="BE136" s="197">
        <f>IF(N136="základní",J136,0)</f>
        <v>0</v>
      </c>
      <c r="BF136" s="197">
        <f>IF(N136="snížená",J136,0)</f>
        <v>0</v>
      </c>
      <c r="BG136" s="197">
        <f>IF(N136="zákl. přenesená",J136,0)</f>
        <v>0</v>
      </c>
      <c r="BH136" s="197">
        <f>IF(N136="sníž. přenesená",J136,0)</f>
        <v>0</v>
      </c>
      <c r="BI136" s="197">
        <f>IF(N136="nulová",J136,0)</f>
        <v>0</v>
      </c>
      <c r="BJ136" s="119" t="s">
        <v>84</v>
      </c>
      <c r="BK136" s="197">
        <f>ROUND(I136*H136,2)</f>
        <v>0</v>
      </c>
      <c r="BL136" s="119" t="s">
        <v>121</v>
      </c>
      <c r="BM136" s="196" t="s">
        <v>804</v>
      </c>
    </row>
    <row r="137" spans="1:65" s="266" customFormat="1" ht="22.5">
      <c r="B137" s="267"/>
      <c r="C137" s="296"/>
      <c r="D137" s="247" t="s">
        <v>242</v>
      </c>
      <c r="E137" s="297" t="s">
        <v>1</v>
      </c>
      <c r="F137" s="298" t="s">
        <v>805</v>
      </c>
      <c r="G137" s="296"/>
      <c r="H137" s="297" t="s">
        <v>1</v>
      </c>
      <c r="J137" s="296"/>
      <c r="K137" s="296"/>
      <c r="L137" s="267"/>
      <c r="M137" s="269"/>
      <c r="N137" s="270"/>
      <c r="O137" s="270"/>
      <c r="P137" s="270"/>
      <c r="Q137" s="270"/>
      <c r="R137" s="270"/>
      <c r="S137" s="270"/>
      <c r="T137" s="271"/>
      <c r="AT137" s="268" t="s">
        <v>242</v>
      </c>
      <c r="AU137" s="268" t="s">
        <v>86</v>
      </c>
      <c r="AV137" s="266" t="s">
        <v>84</v>
      </c>
      <c r="AW137" s="266" t="s">
        <v>34</v>
      </c>
      <c r="AX137" s="266" t="s">
        <v>77</v>
      </c>
      <c r="AY137" s="268" t="s">
        <v>122</v>
      </c>
    </row>
    <row r="138" spans="1:65" s="254" customFormat="1">
      <c r="B138" s="255"/>
      <c r="C138" s="288"/>
      <c r="D138" s="247" t="s">
        <v>242</v>
      </c>
      <c r="E138" s="289" t="s">
        <v>1</v>
      </c>
      <c r="F138" s="290" t="s">
        <v>806</v>
      </c>
      <c r="G138" s="288"/>
      <c r="H138" s="291">
        <v>9.25</v>
      </c>
      <c r="J138" s="288"/>
      <c r="K138" s="288"/>
      <c r="L138" s="255"/>
      <c r="M138" s="257"/>
      <c r="N138" s="258"/>
      <c r="O138" s="258"/>
      <c r="P138" s="258"/>
      <c r="Q138" s="258"/>
      <c r="R138" s="258"/>
      <c r="S138" s="258"/>
      <c r="T138" s="259"/>
      <c r="AT138" s="256" t="s">
        <v>242</v>
      </c>
      <c r="AU138" s="256" t="s">
        <v>86</v>
      </c>
      <c r="AV138" s="254" t="s">
        <v>86</v>
      </c>
      <c r="AW138" s="254" t="s">
        <v>34</v>
      </c>
      <c r="AX138" s="254" t="s">
        <v>77</v>
      </c>
      <c r="AY138" s="256" t="s">
        <v>122</v>
      </c>
    </row>
    <row r="139" spans="1:65" s="260" customFormat="1">
      <c r="B139" s="261"/>
      <c r="C139" s="292"/>
      <c r="D139" s="247" t="s">
        <v>242</v>
      </c>
      <c r="E139" s="293" t="s">
        <v>1</v>
      </c>
      <c r="F139" s="294" t="s">
        <v>244</v>
      </c>
      <c r="G139" s="292"/>
      <c r="H139" s="295">
        <v>9.25</v>
      </c>
      <c r="J139" s="292"/>
      <c r="K139" s="292"/>
      <c r="L139" s="261"/>
      <c r="M139" s="263"/>
      <c r="N139" s="264"/>
      <c r="O139" s="264"/>
      <c r="P139" s="264"/>
      <c r="Q139" s="264"/>
      <c r="R139" s="264"/>
      <c r="S139" s="264"/>
      <c r="T139" s="265"/>
      <c r="AT139" s="262" t="s">
        <v>242</v>
      </c>
      <c r="AU139" s="262" t="s">
        <v>86</v>
      </c>
      <c r="AV139" s="260" t="s">
        <v>121</v>
      </c>
      <c r="AW139" s="260" t="s">
        <v>34</v>
      </c>
      <c r="AX139" s="260" t="s">
        <v>84</v>
      </c>
      <c r="AY139" s="262" t="s">
        <v>122</v>
      </c>
    </row>
    <row r="140" spans="1:65" s="130" customFormat="1" ht="24.2" customHeight="1">
      <c r="A140" s="128"/>
      <c r="B140" s="25"/>
      <c r="C140" s="242" t="s">
        <v>173</v>
      </c>
      <c r="D140" s="242" t="s">
        <v>123</v>
      </c>
      <c r="E140" s="243" t="s">
        <v>807</v>
      </c>
      <c r="F140" s="244" t="s">
        <v>808</v>
      </c>
      <c r="G140" s="245" t="s">
        <v>259</v>
      </c>
      <c r="H140" s="246">
        <v>75</v>
      </c>
      <c r="I140" s="250">
        <v>0</v>
      </c>
      <c r="J140" s="249">
        <f t="shared" ref="J140:J149" si="0">ROUND(I140*H140,2)</f>
        <v>0</v>
      </c>
      <c r="K140" s="244" t="s">
        <v>1</v>
      </c>
      <c r="L140" s="25"/>
      <c r="M140" s="192" t="s">
        <v>1</v>
      </c>
      <c r="N140" s="193" t="s">
        <v>42</v>
      </c>
      <c r="O140" s="194">
        <v>0</v>
      </c>
      <c r="P140" s="194">
        <f t="shared" ref="P140:P149" si="1">O140*H140</f>
        <v>0</v>
      </c>
      <c r="Q140" s="194">
        <v>0</v>
      </c>
      <c r="R140" s="194">
        <f t="shared" ref="R140:R149" si="2">Q140*H140</f>
        <v>0</v>
      </c>
      <c r="S140" s="194">
        <v>0</v>
      </c>
      <c r="T140" s="195">
        <f t="shared" ref="T140:T149" si="3">S140*H140</f>
        <v>0</v>
      </c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R140" s="196" t="s">
        <v>121</v>
      </c>
      <c r="AT140" s="196" t="s">
        <v>123</v>
      </c>
      <c r="AU140" s="196" t="s">
        <v>86</v>
      </c>
      <c r="AY140" s="119" t="s">
        <v>122</v>
      </c>
      <c r="BE140" s="197">
        <f t="shared" ref="BE140:BE149" si="4">IF(N140="základní",J140,0)</f>
        <v>0</v>
      </c>
      <c r="BF140" s="197">
        <f t="shared" ref="BF140:BF149" si="5">IF(N140="snížená",J140,0)</f>
        <v>0</v>
      </c>
      <c r="BG140" s="197">
        <f t="shared" ref="BG140:BG149" si="6">IF(N140="zákl. přenesená",J140,0)</f>
        <v>0</v>
      </c>
      <c r="BH140" s="197">
        <f t="shared" ref="BH140:BH149" si="7">IF(N140="sníž. přenesená",J140,0)</f>
        <v>0</v>
      </c>
      <c r="BI140" s="197">
        <f t="shared" ref="BI140:BI149" si="8">IF(N140="nulová",J140,0)</f>
        <v>0</v>
      </c>
      <c r="BJ140" s="119" t="s">
        <v>84</v>
      </c>
      <c r="BK140" s="197">
        <f t="shared" ref="BK140:BK149" si="9">ROUND(I140*H140,2)</f>
        <v>0</v>
      </c>
      <c r="BL140" s="119" t="s">
        <v>121</v>
      </c>
      <c r="BM140" s="196" t="s">
        <v>217</v>
      </c>
    </row>
    <row r="141" spans="1:65" s="130" customFormat="1" ht="24.2" customHeight="1">
      <c r="A141" s="128"/>
      <c r="B141" s="25"/>
      <c r="C141" s="242" t="s">
        <v>8</v>
      </c>
      <c r="D141" s="242" t="s">
        <v>123</v>
      </c>
      <c r="E141" s="243" t="s">
        <v>809</v>
      </c>
      <c r="F141" s="244" t="s">
        <v>810</v>
      </c>
      <c r="G141" s="245" t="s">
        <v>259</v>
      </c>
      <c r="H141" s="246">
        <v>75</v>
      </c>
      <c r="I141" s="250">
        <v>0</v>
      </c>
      <c r="J141" s="249">
        <f t="shared" si="0"/>
        <v>0</v>
      </c>
      <c r="K141" s="244" t="s">
        <v>1</v>
      </c>
      <c r="L141" s="25"/>
      <c r="M141" s="192" t="s">
        <v>1</v>
      </c>
      <c r="N141" s="193" t="s">
        <v>42</v>
      </c>
      <c r="O141" s="194">
        <v>0</v>
      </c>
      <c r="P141" s="194">
        <f t="shared" si="1"/>
        <v>0</v>
      </c>
      <c r="Q141" s="194">
        <v>0</v>
      </c>
      <c r="R141" s="194">
        <f t="shared" si="2"/>
        <v>0</v>
      </c>
      <c r="S141" s="194">
        <v>0</v>
      </c>
      <c r="T141" s="195">
        <f t="shared" si="3"/>
        <v>0</v>
      </c>
      <c r="U141" s="128"/>
      <c r="V141" s="128"/>
      <c r="W141" s="128"/>
      <c r="X141" s="128"/>
      <c r="Y141" s="128"/>
      <c r="Z141" s="128"/>
      <c r="AA141" s="128"/>
      <c r="AB141" s="128"/>
      <c r="AC141" s="128"/>
      <c r="AD141" s="128"/>
      <c r="AE141" s="128"/>
      <c r="AR141" s="196" t="s">
        <v>121</v>
      </c>
      <c r="AT141" s="196" t="s">
        <v>123</v>
      </c>
      <c r="AU141" s="196" t="s">
        <v>86</v>
      </c>
      <c r="AY141" s="119" t="s">
        <v>122</v>
      </c>
      <c r="BE141" s="197">
        <f t="shared" si="4"/>
        <v>0</v>
      </c>
      <c r="BF141" s="197">
        <f t="shared" si="5"/>
        <v>0</v>
      </c>
      <c r="BG141" s="197">
        <f t="shared" si="6"/>
        <v>0</v>
      </c>
      <c r="BH141" s="197">
        <f t="shared" si="7"/>
        <v>0</v>
      </c>
      <c r="BI141" s="197">
        <f t="shared" si="8"/>
        <v>0</v>
      </c>
      <c r="BJ141" s="119" t="s">
        <v>84</v>
      </c>
      <c r="BK141" s="197">
        <f t="shared" si="9"/>
        <v>0</v>
      </c>
      <c r="BL141" s="119" t="s">
        <v>121</v>
      </c>
      <c r="BM141" s="196" t="s">
        <v>811</v>
      </c>
    </row>
    <row r="142" spans="1:65" s="130" customFormat="1" ht="16.5" customHeight="1">
      <c r="A142" s="128"/>
      <c r="B142" s="25"/>
      <c r="C142" s="242" t="s">
        <v>182</v>
      </c>
      <c r="D142" s="242" t="s">
        <v>123</v>
      </c>
      <c r="E142" s="243" t="s">
        <v>812</v>
      </c>
      <c r="F142" s="244" t="s">
        <v>813</v>
      </c>
      <c r="G142" s="245" t="s">
        <v>259</v>
      </c>
      <c r="H142" s="246">
        <v>75</v>
      </c>
      <c r="I142" s="250">
        <v>0</v>
      </c>
      <c r="J142" s="249">
        <f t="shared" si="0"/>
        <v>0</v>
      </c>
      <c r="K142" s="244" t="s">
        <v>1</v>
      </c>
      <c r="L142" s="25"/>
      <c r="M142" s="192" t="s">
        <v>1</v>
      </c>
      <c r="N142" s="193" t="s">
        <v>42</v>
      </c>
      <c r="O142" s="194">
        <v>0</v>
      </c>
      <c r="P142" s="194">
        <f t="shared" si="1"/>
        <v>0</v>
      </c>
      <c r="Q142" s="194">
        <v>0</v>
      </c>
      <c r="R142" s="194">
        <f t="shared" si="2"/>
        <v>0</v>
      </c>
      <c r="S142" s="194">
        <v>0</v>
      </c>
      <c r="T142" s="195">
        <f t="shared" si="3"/>
        <v>0</v>
      </c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  <c r="AR142" s="196" t="s">
        <v>121</v>
      </c>
      <c r="AT142" s="196" t="s">
        <v>123</v>
      </c>
      <c r="AU142" s="196" t="s">
        <v>86</v>
      </c>
      <c r="AY142" s="119" t="s">
        <v>122</v>
      </c>
      <c r="BE142" s="197">
        <f t="shared" si="4"/>
        <v>0</v>
      </c>
      <c r="BF142" s="197">
        <f t="shared" si="5"/>
        <v>0</v>
      </c>
      <c r="BG142" s="197">
        <f t="shared" si="6"/>
        <v>0</v>
      </c>
      <c r="BH142" s="197">
        <f t="shared" si="7"/>
        <v>0</v>
      </c>
      <c r="BI142" s="197">
        <f t="shared" si="8"/>
        <v>0</v>
      </c>
      <c r="BJ142" s="119" t="s">
        <v>84</v>
      </c>
      <c r="BK142" s="197">
        <f t="shared" si="9"/>
        <v>0</v>
      </c>
      <c r="BL142" s="119" t="s">
        <v>121</v>
      </c>
      <c r="BM142" s="196" t="s">
        <v>331</v>
      </c>
    </row>
    <row r="143" spans="1:65" s="130" customFormat="1" ht="24.2" customHeight="1">
      <c r="A143" s="128"/>
      <c r="B143" s="25"/>
      <c r="C143" s="242" t="s">
        <v>186</v>
      </c>
      <c r="D143" s="242" t="s">
        <v>123</v>
      </c>
      <c r="E143" s="243" t="s">
        <v>814</v>
      </c>
      <c r="F143" s="244" t="s">
        <v>815</v>
      </c>
      <c r="G143" s="245" t="s">
        <v>259</v>
      </c>
      <c r="H143" s="246">
        <v>75</v>
      </c>
      <c r="I143" s="250">
        <v>0</v>
      </c>
      <c r="J143" s="249">
        <f t="shared" si="0"/>
        <v>0</v>
      </c>
      <c r="K143" s="244" t="s">
        <v>1</v>
      </c>
      <c r="L143" s="25"/>
      <c r="M143" s="192" t="s">
        <v>1</v>
      </c>
      <c r="N143" s="193" t="s">
        <v>42</v>
      </c>
      <c r="O143" s="194">
        <v>0</v>
      </c>
      <c r="P143" s="194">
        <f t="shared" si="1"/>
        <v>0</v>
      </c>
      <c r="Q143" s="194">
        <v>0</v>
      </c>
      <c r="R143" s="194">
        <f t="shared" si="2"/>
        <v>0</v>
      </c>
      <c r="S143" s="194">
        <v>0</v>
      </c>
      <c r="T143" s="195">
        <f t="shared" si="3"/>
        <v>0</v>
      </c>
      <c r="U143" s="128"/>
      <c r="V143" s="128"/>
      <c r="W143" s="128"/>
      <c r="X143" s="128"/>
      <c r="Y143" s="128"/>
      <c r="Z143" s="128"/>
      <c r="AA143" s="128"/>
      <c r="AB143" s="128"/>
      <c r="AC143" s="128"/>
      <c r="AD143" s="128"/>
      <c r="AE143" s="128"/>
      <c r="AR143" s="196" t="s">
        <v>121</v>
      </c>
      <c r="AT143" s="196" t="s">
        <v>123</v>
      </c>
      <c r="AU143" s="196" t="s">
        <v>86</v>
      </c>
      <c r="AY143" s="119" t="s">
        <v>122</v>
      </c>
      <c r="BE143" s="197">
        <f t="shared" si="4"/>
        <v>0</v>
      </c>
      <c r="BF143" s="197">
        <f t="shared" si="5"/>
        <v>0</v>
      </c>
      <c r="BG143" s="197">
        <f t="shared" si="6"/>
        <v>0</v>
      </c>
      <c r="BH143" s="197">
        <f t="shared" si="7"/>
        <v>0</v>
      </c>
      <c r="BI143" s="197">
        <f t="shared" si="8"/>
        <v>0</v>
      </c>
      <c r="BJ143" s="119" t="s">
        <v>84</v>
      </c>
      <c r="BK143" s="197">
        <f t="shared" si="9"/>
        <v>0</v>
      </c>
      <c r="BL143" s="119" t="s">
        <v>121</v>
      </c>
      <c r="BM143" s="196" t="s">
        <v>816</v>
      </c>
    </row>
    <row r="144" spans="1:65" s="130" customFormat="1" ht="16.5" customHeight="1">
      <c r="A144" s="128"/>
      <c r="B144" s="25"/>
      <c r="C144" s="242" t="s">
        <v>190</v>
      </c>
      <c r="D144" s="242" t="s">
        <v>123</v>
      </c>
      <c r="E144" s="243" t="s">
        <v>817</v>
      </c>
      <c r="F144" s="244" t="s">
        <v>818</v>
      </c>
      <c r="G144" s="245" t="s">
        <v>259</v>
      </c>
      <c r="H144" s="246">
        <v>100</v>
      </c>
      <c r="I144" s="250">
        <v>0</v>
      </c>
      <c r="J144" s="249">
        <f t="shared" si="0"/>
        <v>0</v>
      </c>
      <c r="K144" s="244" t="s">
        <v>1</v>
      </c>
      <c r="L144" s="25"/>
      <c r="M144" s="192" t="s">
        <v>1</v>
      </c>
      <c r="N144" s="193" t="s">
        <v>42</v>
      </c>
      <c r="O144" s="194">
        <v>0</v>
      </c>
      <c r="P144" s="194">
        <f t="shared" si="1"/>
        <v>0</v>
      </c>
      <c r="Q144" s="194">
        <v>0</v>
      </c>
      <c r="R144" s="194">
        <f t="shared" si="2"/>
        <v>0</v>
      </c>
      <c r="S144" s="194">
        <v>0</v>
      </c>
      <c r="T144" s="195">
        <f t="shared" si="3"/>
        <v>0</v>
      </c>
      <c r="U144" s="128"/>
      <c r="V144" s="128"/>
      <c r="W144" s="128"/>
      <c r="X144" s="128"/>
      <c r="Y144" s="128"/>
      <c r="Z144" s="128"/>
      <c r="AA144" s="128"/>
      <c r="AB144" s="128"/>
      <c r="AC144" s="128"/>
      <c r="AD144" s="128"/>
      <c r="AE144" s="128"/>
      <c r="AR144" s="196" t="s">
        <v>121</v>
      </c>
      <c r="AT144" s="196" t="s">
        <v>123</v>
      </c>
      <c r="AU144" s="196" t="s">
        <v>86</v>
      </c>
      <c r="AY144" s="119" t="s">
        <v>122</v>
      </c>
      <c r="BE144" s="197">
        <f t="shared" si="4"/>
        <v>0</v>
      </c>
      <c r="BF144" s="197">
        <f t="shared" si="5"/>
        <v>0</v>
      </c>
      <c r="BG144" s="197">
        <f t="shared" si="6"/>
        <v>0</v>
      </c>
      <c r="BH144" s="197">
        <f t="shared" si="7"/>
        <v>0</v>
      </c>
      <c r="BI144" s="197">
        <f t="shared" si="8"/>
        <v>0</v>
      </c>
      <c r="BJ144" s="119" t="s">
        <v>84</v>
      </c>
      <c r="BK144" s="197">
        <f t="shared" si="9"/>
        <v>0</v>
      </c>
      <c r="BL144" s="119" t="s">
        <v>121</v>
      </c>
      <c r="BM144" s="196" t="s">
        <v>340</v>
      </c>
    </row>
    <row r="145" spans="1:65" s="130" customFormat="1" ht="16.5" customHeight="1">
      <c r="A145" s="128"/>
      <c r="B145" s="25"/>
      <c r="C145" s="242" t="s">
        <v>195</v>
      </c>
      <c r="D145" s="242" t="s">
        <v>123</v>
      </c>
      <c r="E145" s="243" t="s">
        <v>819</v>
      </c>
      <c r="F145" s="244" t="s">
        <v>820</v>
      </c>
      <c r="G145" s="245" t="s">
        <v>259</v>
      </c>
      <c r="H145" s="246">
        <v>110</v>
      </c>
      <c r="I145" s="250">
        <v>0</v>
      </c>
      <c r="J145" s="249">
        <f t="shared" si="0"/>
        <v>0</v>
      </c>
      <c r="K145" s="244" t="s">
        <v>1</v>
      </c>
      <c r="L145" s="25"/>
      <c r="M145" s="192" t="s">
        <v>1</v>
      </c>
      <c r="N145" s="193" t="s">
        <v>42</v>
      </c>
      <c r="O145" s="194">
        <v>0</v>
      </c>
      <c r="P145" s="194">
        <f t="shared" si="1"/>
        <v>0</v>
      </c>
      <c r="Q145" s="194">
        <v>0</v>
      </c>
      <c r="R145" s="194">
        <f t="shared" si="2"/>
        <v>0</v>
      </c>
      <c r="S145" s="194">
        <v>0</v>
      </c>
      <c r="T145" s="195">
        <f t="shared" si="3"/>
        <v>0</v>
      </c>
      <c r="U145" s="128"/>
      <c r="V145" s="128"/>
      <c r="W145" s="128"/>
      <c r="X145" s="128"/>
      <c r="Y145" s="128"/>
      <c r="Z145" s="128"/>
      <c r="AA145" s="128"/>
      <c r="AB145" s="128"/>
      <c r="AC145" s="128"/>
      <c r="AD145" s="128"/>
      <c r="AE145" s="128"/>
      <c r="AR145" s="196" t="s">
        <v>121</v>
      </c>
      <c r="AT145" s="196" t="s">
        <v>123</v>
      </c>
      <c r="AU145" s="196" t="s">
        <v>86</v>
      </c>
      <c r="AY145" s="119" t="s">
        <v>122</v>
      </c>
      <c r="BE145" s="197">
        <f t="shared" si="4"/>
        <v>0</v>
      </c>
      <c r="BF145" s="197">
        <f t="shared" si="5"/>
        <v>0</v>
      </c>
      <c r="BG145" s="197">
        <f t="shared" si="6"/>
        <v>0</v>
      </c>
      <c r="BH145" s="197">
        <f t="shared" si="7"/>
        <v>0</v>
      </c>
      <c r="BI145" s="197">
        <f t="shared" si="8"/>
        <v>0</v>
      </c>
      <c r="BJ145" s="119" t="s">
        <v>84</v>
      </c>
      <c r="BK145" s="197">
        <f t="shared" si="9"/>
        <v>0</v>
      </c>
      <c r="BL145" s="119" t="s">
        <v>121</v>
      </c>
      <c r="BM145" s="196" t="s">
        <v>350</v>
      </c>
    </row>
    <row r="146" spans="1:65" s="130" customFormat="1" ht="16.5" customHeight="1">
      <c r="A146" s="128"/>
      <c r="B146" s="25"/>
      <c r="C146" s="242" t="s">
        <v>200</v>
      </c>
      <c r="D146" s="242" t="s">
        <v>123</v>
      </c>
      <c r="E146" s="243" t="s">
        <v>821</v>
      </c>
      <c r="F146" s="244" t="s">
        <v>822</v>
      </c>
      <c r="G146" s="245" t="s">
        <v>259</v>
      </c>
      <c r="H146" s="246">
        <v>8</v>
      </c>
      <c r="I146" s="250">
        <v>0</v>
      </c>
      <c r="J146" s="249">
        <f t="shared" si="0"/>
        <v>0</v>
      </c>
      <c r="K146" s="244" t="s">
        <v>1</v>
      </c>
      <c r="L146" s="25"/>
      <c r="M146" s="192" t="s">
        <v>1</v>
      </c>
      <c r="N146" s="193" t="s">
        <v>42</v>
      </c>
      <c r="O146" s="194">
        <v>0</v>
      </c>
      <c r="P146" s="194">
        <f t="shared" si="1"/>
        <v>0</v>
      </c>
      <c r="Q146" s="194">
        <v>0</v>
      </c>
      <c r="R146" s="194">
        <f t="shared" si="2"/>
        <v>0</v>
      </c>
      <c r="S146" s="194">
        <v>0</v>
      </c>
      <c r="T146" s="195">
        <f t="shared" si="3"/>
        <v>0</v>
      </c>
      <c r="U146" s="128"/>
      <c r="V146" s="128"/>
      <c r="W146" s="128"/>
      <c r="X146" s="128"/>
      <c r="Y146" s="128"/>
      <c r="Z146" s="128"/>
      <c r="AA146" s="128"/>
      <c r="AB146" s="128"/>
      <c r="AC146" s="128"/>
      <c r="AD146" s="128"/>
      <c r="AE146" s="128"/>
      <c r="AR146" s="196" t="s">
        <v>121</v>
      </c>
      <c r="AT146" s="196" t="s">
        <v>123</v>
      </c>
      <c r="AU146" s="196" t="s">
        <v>86</v>
      </c>
      <c r="AY146" s="119" t="s">
        <v>122</v>
      </c>
      <c r="BE146" s="197">
        <f t="shared" si="4"/>
        <v>0</v>
      </c>
      <c r="BF146" s="197">
        <f t="shared" si="5"/>
        <v>0</v>
      </c>
      <c r="BG146" s="197">
        <f t="shared" si="6"/>
        <v>0</v>
      </c>
      <c r="BH146" s="197">
        <f t="shared" si="7"/>
        <v>0</v>
      </c>
      <c r="BI146" s="197">
        <f t="shared" si="8"/>
        <v>0</v>
      </c>
      <c r="BJ146" s="119" t="s">
        <v>84</v>
      </c>
      <c r="BK146" s="197">
        <f t="shared" si="9"/>
        <v>0</v>
      </c>
      <c r="BL146" s="119" t="s">
        <v>121</v>
      </c>
      <c r="BM146" s="196" t="s">
        <v>368</v>
      </c>
    </row>
    <row r="147" spans="1:65" s="130" customFormat="1" ht="16.5" customHeight="1">
      <c r="A147" s="128"/>
      <c r="B147" s="25"/>
      <c r="C147" s="242" t="s">
        <v>205</v>
      </c>
      <c r="D147" s="242" t="s">
        <v>123</v>
      </c>
      <c r="E147" s="243" t="s">
        <v>823</v>
      </c>
      <c r="F147" s="244" t="s">
        <v>824</v>
      </c>
      <c r="G147" s="245" t="s">
        <v>259</v>
      </c>
      <c r="H147" s="246">
        <v>100</v>
      </c>
      <c r="I147" s="250">
        <v>0</v>
      </c>
      <c r="J147" s="249">
        <f t="shared" si="0"/>
        <v>0</v>
      </c>
      <c r="K147" s="244" t="s">
        <v>1</v>
      </c>
      <c r="L147" s="25"/>
      <c r="M147" s="192" t="s">
        <v>1</v>
      </c>
      <c r="N147" s="193" t="s">
        <v>42</v>
      </c>
      <c r="O147" s="194">
        <v>0</v>
      </c>
      <c r="P147" s="194">
        <f t="shared" si="1"/>
        <v>0</v>
      </c>
      <c r="Q147" s="194">
        <v>0</v>
      </c>
      <c r="R147" s="194">
        <f t="shared" si="2"/>
        <v>0</v>
      </c>
      <c r="S147" s="194">
        <v>0</v>
      </c>
      <c r="T147" s="195">
        <f t="shared" si="3"/>
        <v>0</v>
      </c>
      <c r="U147" s="128"/>
      <c r="V147" s="128"/>
      <c r="W147" s="128"/>
      <c r="X147" s="128"/>
      <c r="Y147" s="128"/>
      <c r="Z147" s="128"/>
      <c r="AA147" s="128"/>
      <c r="AB147" s="128"/>
      <c r="AC147" s="128"/>
      <c r="AD147" s="128"/>
      <c r="AE147" s="128"/>
      <c r="AR147" s="196" t="s">
        <v>121</v>
      </c>
      <c r="AT147" s="196" t="s">
        <v>123</v>
      </c>
      <c r="AU147" s="196" t="s">
        <v>86</v>
      </c>
      <c r="AY147" s="119" t="s">
        <v>122</v>
      </c>
      <c r="BE147" s="197">
        <f t="shared" si="4"/>
        <v>0</v>
      </c>
      <c r="BF147" s="197">
        <f t="shared" si="5"/>
        <v>0</v>
      </c>
      <c r="BG147" s="197">
        <f t="shared" si="6"/>
        <v>0</v>
      </c>
      <c r="BH147" s="197">
        <f t="shared" si="7"/>
        <v>0</v>
      </c>
      <c r="BI147" s="197">
        <f t="shared" si="8"/>
        <v>0</v>
      </c>
      <c r="BJ147" s="119" t="s">
        <v>84</v>
      </c>
      <c r="BK147" s="197">
        <f t="shared" si="9"/>
        <v>0</v>
      </c>
      <c r="BL147" s="119" t="s">
        <v>121</v>
      </c>
      <c r="BM147" s="196" t="s">
        <v>379</v>
      </c>
    </row>
    <row r="148" spans="1:65" s="130" customFormat="1" ht="24.2" customHeight="1">
      <c r="A148" s="128"/>
      <c r="B148" s="25"/>
      <c r="C148" s="242" t="s">
        <v>210</v>
      </c>
      <c r="D148" s="242" t="s">
        <v>123</v>
      </c>
      <c r="E148" s="243" t="s">
        <v>825</v>
      </c>
      <c r="F148" s="244" t="s">
        <v>826</v>
      </c>
      <c r="G148" s="245" t="s">
        <v>780</v>
      </c>
      <c r="H148" s="246">
        <v>4</v>
      </c>
      <c r="I148" s="250">
        <v>0</v>
      </c>
      <c r="J148" s="249">
        <f t="shared" si="0"/>
        <v>0</v>
      </c>
      <c r="K148" s="244" t="s">
        <v>1</v>
      </c>
      <c r="L148" s="25"/>
      <c r="M148" s="192" t="s">
        <v>1</v>
      </c>
      <c r="N148" s="193" t="s">
        <v>42</v>
      </c>
      <c r="O148" s="194">
        <v>0</v>
      </c>
      <c r="P148" s="194">
        <f t="shared" si="1"/>
        <v>0</v>
      </c>
      <c r="Q148" s="194">
        <v>0</v>
      </c>
      <c r="R148" s="194">
        <f t="shared" si="2"/>
        <v>0</v>
      </c>
      <c r="S148" s="194">
        <v>0</v>
      </c>
      <c r="T148" s="195">
        <f t="shared" si="3"/>
        <v>0</v>
      </c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R148" s="196" t="s">
        <v>121</v>
      </c>
      <c r="AT148" s="196" t="s">
        <v>123</v>
      </c>
      <c r="AU148" s="196" t="s">
        <v>86</v>
      </c>
      <c r="AY148" s="119" t="s">
        <v>122</v>
      </c>
      <c r="BE148" s="197">
        <f t="shared" si="4"/>
        <v>0</v>
      </c>
      <c r="BF148" s="197">
        <f t="shared" si="5"/>
        <v>0</v>
      </c>
      <c r="BG148" s="197">
        <f t="shared" si="6"/>
        <v>0</v>
      </c>
      <c r="BH148" s="197">
        <f t="shared" si="7"/>
        <v>0</v>
      </c>
      <c r="BI148" s="197">
        <f t="shared" si="8"/>
        <v>0</v>
      </c>
      <c r="BJ148" s="119" t="s">
        <v>84</v>
      </c>
      <c r="BK148" s="197">
        <f t="shared" si="9"/>
        <v>0</v>
      </c>
      <c r="BL148" s="119" t="s">
        <v>121</v>
      </c>
      <c r="BM148" s="196" t="s">
        <v>390</v>
      </c>
    </row>
    <row r="149" spans="1:65" s="130" customFormat="1" ht="16.5" customHeight="1">
      <c r="A149" s="128"/>
      <c r="B149" s="25"/>
      <c r="C149" s="242" t="s">
        <v>217</v>
      </c>
      <c r="D149" s="242" t="s">
        <v>123</v>
      </c>
      <c r="E149" s="243" t="s">
        <v>827</v>
      </c>
      <c r="F149" s="244" t="s">
        <v>828</v>
      </c>
      <c r="G149" s="245" t="s">
        <v>829</v>
      </c>
      <c r="H149" s="246">
        <v>0.06</v>
      </c>
      <c r="I149" s="250">
        <v>0</v>
      </c>
      <c r="J149" s="249">
        <f t="shared" si="0"/>
        <v>0</v>
      </c>
      <c r="K149" s="244" t="s">
        <v>1</v>
      </c>
      <c r="L149" s="25"/>
      <c r="M149" s="192" t="s">
        <v>1</v>
      </c>
      <c r="N149" s="193" t="s">
        <v>42</v>
      </c>
      <c r="O149" s="194">
        <v>0</v>
      </c>
      <c r="P149" s="194">
        <f t="shared" si="1"/>
        <v>0</v>
      </c>
      <c r="Q149" s="194">
        <v>0</v>
      </c>
      <c r="R149" s="194">
        <f t="shared" si="2"/>
        <v>0</v>
      </c>
      <c r="S149" s="194">
        <v>0</v>
      </c>
      <c r="T149" s="195">
        <f t="shared" si="3"/>
        <v>0</v>
      </c>
      <c r="U149" s="128"/>
      <c r="V149" s="128"/>
      <c r="W149" s="128"/>
      <c r="X149" s="128"/>
      <c r="Y149" s="128"/>
      <c r="Z149" s="128"/>
      <c r="AA149" s="128"/>
      <c r="AB149" s="128"/>
      <c r="AC149" s="128"/>
      <c r="AD149" s="128"/>
      <c r="AE149" s="128"/>
      <c r="AR149" s="196" t="s">
        <v>121</v>
      </c>
      <c r="AT149" s="196" t="s">
        <v>123</v>
      </c>
      <c r="AU149" s="196" t="s">
        <v>86</v>
      </c>
      <c r="AY149" s="119" t="s">
        <v>122</v>
      </c>
      <c r="BE149" s="197">
        <f t="shared" si="4"/>
        <v>0</v>
      </c>
      <c r="BF149" s="197">
        <f t="shared" si="5"/>
        <v>0</v>
      </c>
      <c r="BG149" s="197">
        <f t="shared" si="6"/>
        <v>0</v>
      </c>
      <c r="BH149" s="197">
        <f t="shared" si="7"/>
        <v>0</v>
      </c>
      <c r="BI149" s="197">
        <f t="shared" si="8"/>
        <v>0</v>
      </c>
      <c r="BJ149" s="119" t="s">
        <v>84</v>
      </c>
      <c r="BK149" s="197">
        <f t="shared" si="9"/>
        <v>0</v>
      </c>
      <c r="BL149" s="119" t="s">
        <v>121</v>
      </c>
      <c r="BM149" s="196" t="s">
        <v>830</v>
      </c>
    </row>
    <row r="150" spans="1:65" s="183" customFormat="1" ht="22.9" customHeight="1">
      <c r="B150" s="184"/>
      <c r="C150" s="238"/>
      <c r="D150" s="239" t="s">
        <v>76</v>
      </c>
      <c r="E150" s="286" t="s">
        <v>831</v>
      </c>
      <c r="F150" s="286" t="s">
        <v>832</v>
      </c>
      <c r="G150" s="238"/>
      <c r="H150" s="238"/>
      <c r="J150" s="287">
        <f>BK150</f>
        <v>0</v>
      </c>
      <c r="K150" s="238"/>
      <c r="L150" s="184"/>
      <c r="M150" s="186"/>
      <c r="N150" s="187"/>
      <c r="O150" s="187"/>
      <c r="P150" s="188">
        <f>SUM(P151:P153)</f>
        <v>0</v>
      </c>
      <c r="Q150" s="187"/>
      <c r="R150" s="188">
        <f>SUM(R151:R153)</f>
        <v>0</v>
      </c>
      <c r="S150" s="187"/>
      <c r="T150" s="189">
        <f>SUM(T151:T153)</f>
        <v>0</v>
      </c>
      <c r="AR150" s="185" t="s">
        <v>84</v>
      </c>
      <c r="AT150" s="190" t="s">
        <v>76</v>
      </c>
      <c r="AU150" s="190" t="s">
        <v>84</v>
      </c>
      <c r="AY150" s="185" t="s">
        <v>122</v>
      </c>
      <c r="BK150" s="191">
        <f>SUM(BK151:BK153)</f>
        <v>0</v>
      </c>
    </row>
    <row r="151" spans="1:65" s="130" customFormat="1" ht="24.2" customHeight="1">
      <c r="A151" s="128"/>
      <c r="B151" s="25"/>
      <c r="C151" s="242" t="s">
        <v>7</v>
      </c>
      <c r="D151" s="242" t="s">
        <v>123</v>
      </c>
      <c r="E151" s="243" t="s">
        <v>833</v>
      </c>
      <c r="F151" s="244" t="s">
        <v>834</v>
      </c>
      <c r="G151" s="245" t="s">
        <v>780</v>
      </c>
      <c r="H151" s="246">
        <v>1</v>
      </c>
      <c r="I151" s="250">
        <v>0</v>
      </c>
      <c r="J151" s="249">
        <f>ROUND(I151*H151,2)</f>
        <v>0</v>
      </c>
      <c r="K151" s="244" t="s">
        <v>1</v>
      </c>
      <c r="L151" s="25"/>
      <c r="M151" s="192" t="s">
        <v>1</v>
      </c>
      <c r="N151" s="193" t="s">
        <v>42</v>
      </c>
      <c r="O151" s="194">
        <v>0</v>
      </c>
      <c r="P151" s="194">
        <f>O151*H151</f>
        <v>0</v>
      </c>
      <c r="Q151" s="194">
        <v>0</v>
      </c>
      <c r="R151" s="194">
        <f>Q151*H151</f>
        <v>0</v>
      </c>
      <c r="S151" s="194">
        <v>0</v>
      </c>
      <c r="T151" s="195">
        <f>S151*H151</f>
        <v>0</v>
      </c>
      <c r="U151" s="128"/>
      <c r="V151" s="128"/>
      <c r="W151" s="128"/>
      <c r="X151" s="128"/>
      <c r="Y151" s="128"/>
      <c r="Z151" s="128"/>
      <c r="AA151" s="128"/>
      <c r="AB151" s="128"/>
      <c r="AC151" s="128"/>
      <c r="AD151" s="128"/>
      <c r="AE151" s="128"/>
      <c r="AR151" s="196" t="s">
        <v>121</v>
      </c>
      <c r="AT151" s="196" t="s">
        <v>123</v>
      </c>
      <c r="AU151" s="196" t="s">
        <v>86</v>
      </c>
      <c r="AY151" s="119" t="s">
        <v>122</v>
      </c>
      <c r="BE151" s="197">
        <f>IF(N151="základní",J151,0)</f>
        <v>0</v>
      </c>
      <c r="BF151" s="197">
        <f>IF(N151="snížená",J151,0)</f>
        <v>0</v>
      </c>
      <c r="BG151" s="197">
        <f>IF(N151="zákl. přenesená",J151,0)</f>
        <v>0</v>
      </c>
      <c r="BH151" s="197">
        <f>IF(N151="sníž. přenesená",J151,0)</f>
        <v>0</v>
      </c>
      <c r="BI151" s="197">
        <f>IF(N151="nulová",J151,0)</f>
        <v>0</v>
      </c>
      <c r="BJ151" s="119" t="s">
        <v>84</v>
      </c>
      <c r="BK151" s="197">
        <f>ROUND(I151*H151,2)</f>
        <v>0</v>
      </c>
      <c r="BL151" s="119" t="s">
        <v>121</v>
      </c>
      <c r="BM151" s="196" t="s">
        <v>406</v>
      </c>
    </row>
    <row r="152" spans="1:65" s="130" customFormat="1" ht="24.2" customHeight="1">
      <c r="A152" s="128"/>
      <c r="B152" s="25"/>
      <c r="C152" s="242" t="s">
        <v>331</v>
      </c>
      <c r="D152" s="242" t="s">
        <v>123</v>
      </c>
      <c r="E152" s="243" t="s">
        <v>835</v>
      </c>
      <c r="F152" s="244" t="s">
        <v>836</v>
      </c>
      <c r="G152" s="245" t="s">
        <v>780</v>
      </c>
      <c r="H152" s="246">
        <v>4</v>
      </c>
      <c r="I152" s="250">
        <v>0</v>
      </c>
      <c r="J152" s="249">
        <f>ROUND(I152*H152,2)</f>
        <v>0</v>
      </c>
      <c r="K152" s="244" t="s">
        <v>1</v>
      </c>
      <c r="L152" s="25"/>
      <c r="M152" s="192" t="s">
        <v>1</v>
      </c>
      <c r="N152" s="193" t="s">
        <v>42</v>
      </c>
      <c r="O152" s="194">
        <v>0</v>
      </c>
      <c r="P152" s="194">
        <f>O152*H152</f>
        <v>0</v>
      </c>
      <c r="Q152" s="194">
        <v>0</v>
      </c>
      <c r="R152" s="194">
        <f>Q152*H152</f>
        <v>0</v>
      </c>
      <c r="S152" s="194">
        <v>0</v>
      </c>
      <c r="T152" s="195">
        <f>S152*H152</f>
        <v>0</v>
      </c>
      <c r="U152" s="128"/>
      <c r="V152" s="128"/>
      <c r="W152" s="128"/>
      <c r="X152" s="128"/>
      <c r="Y152" s="128"/>
      <c r="Z152" s="128"/>
      <c r="AA152" s="128"/>
      <c r="AB152" s="128"/>
      <c r="AC152" s="128"/>
      <c r="AD152" s="128"/>
      <c r="AE152" s="128"/>
      <c r="AR152" s="196" t="s">
        <v>121</v>
      </c>
      <c r="AT152" s="196" t="s">
        <v>123</v>
      </c>
      <c r="AU152" s="196" t="s">
        <v>86</v>
      </c>
      <c r="AY152" s="119" t="s">
        <v>122</v>
      </c>
      <c r="BE152" s="197">
        <f>IF(N152="základní",J152,0)</f>
        <v>0</v>
      </c>
      <c r="BF152" s="197">
        <f>IF(N152="snížená",J152,0)</f>
        <v>0</v>
      </c>
      <c r="BG152" s="197">
        <f>IF(N152="zákl. přenesená",J152,0)</f>
        <v>0</v>
      </c>
      <c r="BH152" s="197">
        <f>IF(N152="sníž. přenesená",J152,0)</f>
        <v>0</v>
      </c>
      <c r="BI152" s="197">
        <f>IF(N152="nulová",J152,0)</f>
        <v>0</v>
      </c>
      <c r="BJ152" s="119" t="s">
        <v>84</v>
      </c>
      <c r="BK152" s="197">
        <f>ROUND(I152*H152,2)</f>
        <v>0</v>
      </c>
      <c r="BL152" s="119" t="s">
        <v>121</v>
      </c>
      <c r="BM152" s="196" t="s">
        <v>416</v>
      </c>
    </row>
    <row r="153" spans="1:65" s="130" customFormat="1" ht="16.5" customHeight="1">
      <c r="A153" s="128"/>
      <c r="B153" s="25"/>
      <c r="C153" s="242" t="s">
        <v>336</v>
      </c>
      <c r="D153" s="242" t="s">
        <v>123</v>
      </c>
      <c r="E153" s="243" t="s">
        <v>837</v>
      </c>
      <c r="F153" s="244" t="s">
        <v>838</v>
      </c>
      <c r="G153" s="245" t="s">
        <v>780</v>
      </c>
      <c r="H153" s="246">
        <v>1</v>
      </c>
      <c r="I153" s="250">
        <v>0</v>
      </c>
      <c r="J153" s="249">
        <f>ROUND(I153*H153,2)</f>
        <v>0</v>
      </c>
      <c r="K153" s="244" t="s">
        <v>1</v>
      </c>
      <c r="L153" s="25"/>
      <c r="M153" s="192" t="s">
        <v>1</v>
      </c>
      <c r="N153" s="193" t="s">
        <v>42</v>
      </c>
      <c r="O153" s="194">
        <v>0</v>
      </c>
      <c r="P153" s="194">
        <f>O153*H153</f>
        <v>0</v>
      </c>
      <c r="Q153" s="194">
        <v>0</v>
      </c>
      <c r="R153" s="194">
        <f>Q153*H153</f>
        <v>0</v>
      </c>
      <c r="S153" s="194">
        <v>0</v>
      </c>
      <c r="T153" s="195">
        <f>S153*H153</f>
        <v>0</v>
      </c>
      <c r="U153" s="128"/>
      <c r="V153" s="128"/>
      <c r="W153" s="128"/>
      <c r="X153" s="128"/>
      <c r="Y153" s="128"/>
      <c r="Z153" s="128"/>
      <c r="AA153" s="128"/>
      <c r="AB153" s="128"/>
      <c r="AC153" s="128"/>
      <c r="AD153" s="128"/>
      <c r="AE153" s="128"/>
      <c r="AR153" s="196" t="s">
        <v>121</v>
      </c>
      <c r="AT153" s="196" t="s">
        <v>123</v>
      </c>
      <c r="AU153" s="196" t="s">
        <v>86</v>
      </c>
      <c r="AY153" s="119" t="s">
        <v>122</v>
      </c>
      <c r="BE153" s="197">
        <f>IF(N153="základní",J153,0)</f>
        <v>0</v>
      </c>
      <c r="BF153" s="197">
        <f>IF(N153="snížená",J153,0)</f>
        <v>0</v>
      </c>
      <c r="BG153" s="197">
        <f>IF(N153="zákl. přenesená",J153,0)</f>
        <v>0</v>
      </c>
      <c r="BH153" s="197">
        <f>IF(N153="sníž. přenesená",J153,0)</f>
        <v>0</v>
      </c>
      <c r="BI153" s="197">
        <f>IF(N153="nulová",J153,0)</f>
        <v>0</v>
      </c>
      <c r="BJ153" s="119" t="s">
        <v>84</v>
      </c>
      <c r="BK153" s="197">
        <f>ROUND(I153*H153,2)</f>
        <v>0</v>
      </c>
      <c r="BL153" s="119" t="s">
        <v>121</v>
      </c>
      <c r="BM153" s="196" t="s">
        <v>427</v>
      </c>
    </row>
    <row r="154" spans="1:65" s="183" customFormat="1" ht="25.9" customHeight="1">
      <c r="B154" s="184"/>
      <c r="C154" s="238"/>
      <c r="D154" s="239" t="s">
        <v>76</v>
      </c>
      <c r="E154" s="240" t="s">
        <v>839</v>
      </c>
      <c r="F154" s="240" t="s">
        <v>840</v>
      </c>
      <c r="G154" s="238"/>
      <c r="H154" s="238"/>
      <c r="J154" s="241">
        <f>BK154</f>
        <v>0</v>
      </c>
      <c r="K154" s="238"/>
      <c r="L154" s="184"/>
      <c r="M154" s="186"/>
      <c r="N154" s="187"/>
      <c r="O154" s="187"/>
      <c r="P154" s="188">
        <f>SUM(P155:P160)</f>
        <v>0</v>
      </c>
      <c r="Q154" s="187"/>
      <c r="R154" s="188">
        <f>SUM(R155:R160)</f>
        <v>0</v>
      </c>
      <c r="S154" s="187"/>
      <c r="T154" s="189">
        <f>SUM(T155:T160)</f>
        <v>0</v>
      </c>
      <c r="AR154" s="185" t="s">
        <v>84</v>
      </c>
      <c r="AT154" s="190" t="s">
        <v>76</v>
      </c>
      <c r="AU154" s="190" t="s">
        <v>77</v>
      </c>
      <c r="AY154" s="185" t="s">
        <v>122</v>
      </c>
      <c r="BK154" s="191">
        <f>SUM(BK155:BK160)</f>
        <v>0</v>
      </c>
    </row>
    <row r="155" spans="1:65" s="130" customFormat="1" ht="21.75" customHeight="1">
      <c r="A155" s="128"/>
      <c r="B155" s="25"/>
      <c r="C155" s="242" t="s">
        <v>340</v>
      </c>
      <c r="D155" s="242" t="s">
        <v>123</v>
      </c>
      <c r="E155" s="243" t="s">
        <v>841</v>
      </c>
      <c r="F155" s="244" t="s">
        <v>842</v>
      </c>
      <c r="G155" s="245" t="s">
        <v>843</v>
      </c>
      <c r="H155" s="246">
        <v>6</v>
      </c>
      <c r="I155" s="250">
        <v>0</v>
      </c>
      <c r="J155" s="249">
        <f t="shared" ref="J155:J160" si="10">ROUND(I155*H155,2)</f>
        <v>0</v>
      </c>
      <c r="K155" s="244" t="s">
        <v>1</v>
      </c>
      <c r="L155" s="25"/>
      <c r="M155" s="192" t="s">
        <v>1</v>
      </c>
      <c r="N155" s="193" t="s">
        <v>42</v>
      </c>
      <c r="O155" s="194">
        <v>0</v>
      </c>
      <c r="P155" s="194">
        <f t="shared" ref="P155:P160" si="11">O155*H155</f>
        <v>0</v>
      </c>
      <c r="Q155" s="194">
        <v>0</v>
      </c>
      <c r="R155" s="194">
        <f t="shared" ref="R155:R160" si="12">Q155*H155</f>
        <v>0</v>
      </c>
      <c r="S155" s="194">
        <v>0</v>
      </c>
      <c r="T155" s="195">
        <f t="shared" ref="T155:T160" si="13">S155*H155</f>
        <v>0</v>
      </c>
      <c r="U155" s="128"/>
      <c r="V155" s="128"/>
      <c r="W155" s="128"/>
      <c r="X155" s="128"/>
      <c r="Y155" s="128"/>
      <c r="Z155" s="128"/>
      <c r="AA155" s="128"/>
      <c r="AB155" s="128"/>
      <c r="AC155" s="128"/>
      <c r="AD155" s="128"/>
      <c r="AE155" s="128"/>
      <c r="AR155" s="196" t="s">
        <v>121</v>
      </c>
      <c r="AT155" s="196" t="s">
        <v>123</v>
      </c>
      <c r="AU155" s="196" t="s">
        <v>84</v>
      </c>
      <c r="AY155" s="119" t="s">
        <v>122</v>
      </c>
      <c r="BE155" s="197">
        <f t="shared" ref="BE155:BE160" si="14">IF(N155="základní",J155,0)</f>
        <v>0</v>
      </c>
      <c r="BF155" s="197">
        <f t="shared" ref="BF155:BF160" si="15">IF(N155="snížená",J155,0)</f>
        <v>0</v>
      </c>
      <c r="BG155" s="197">
        <f t="shared" ref="BG155:BG160" si="16">IF(N155="zákl. přenesená",J155,0)</f>
        <v>0</v>
      </c>
      <c r="BH155" s="197">
        <f t="shared" ref="BH155:BH160" si="17">IF(N155="sníž. přenesená",J155,0)</f>
        <v>0</v>
      </c>
      <c r="BI155" s="197">
        <f t="shared" ref="BI155:BI160" si="18">IF(N155="nulová",J155,0)</f>
        <v>0</v>
      </c>
      <c r="BJ155" s="119" t="s">
        <v>84</v>
      </c>
      <c r="BK155" s="197">
        <f t="shared" ref="BK155:BK160" si="19">ROUND(I155*H155,2)</f>
        <v>0</v>
      </c>
      <c r="BL155" s="119" t="s">
        <v>121</v>
      </c>
      <c r="BM155" s="196" t="s">
        <v>438</v>
      </c>
    </row>
    <row r="156" spans="1:65" s="130" customFormat="1" ht="24.2" customHeight="1">
      <c r="A156" s="128"/>
      <c r="B156" s="25"/>
      <c r="C156" s="242" t="s">
        <v>345</v>
      </c>
      <c r="D156" s="242" t="s">
        <v>123</v>
      </c>
      <c r="E156" s="243" t="s">
        <v>844</v>
      </c>
      <c r="F156" s="244" t="s">
        <v>845</v>
      </c>
      <c r="G156" s="245" t="s">
        <v>843</v>
      </c>
      <c r="H156" s="246">
        <v>12</v>
      </c>
      <c r="I156" s="250">
        <v>0</v>
      </c>
      <c r="J156" s="249">
        <f t="shared" si="10"/>
        <v>0</v>
      </c>
      <c r="K156" s="244" t="s">
        <v>1</v>
      </c>
      <c r="L156" s="25"/>
      <c r="M156" s="192" t="s">
        <v>1</v>
      </c>
      <c r="N156" s="193" t="s">
        <v>42</v>
      </c>
      <c r="O156" s="194">
        <v>0</v>
      </c>
      <c r="P156" s="194">
        <f t="shared" si="11"/>
        <v>0</v>
      </c>
      <c r="Q156" s="194">
        <v>0</v>
      </c>
      <c r="R156" s="194">
        <f t="shared" si="12"/>
        <v>0</v>
      </c>
      <c r="S156" s="194">
        <v>0</v>
      </c>
      <c r="T156" s="195">
        <f t="shared" si="13"/>
        <v>0</v>
      </c>
      <c r="U156" s="128"/>
      <c r="V156" s="128"/>
      <c r="W156" s="128"/>
      <c r="X156" s="128"/>
      <c r="Y156" s="128"/>
      <c r="Z156" s="128"/>
      <c r="AA156" s="128"/>
      <c r="AB156" s="128"/>
      <c r="AC156" s="128"/>
      <c r="AD156" s="128"/>
      <c r="AE156" s="128"/>
      <c r="AR156" s="196" t="s">
        <v>121</v>
      </c>
      <c r="AT156" s="196" t="s">
        <v>123</v>
      </c>
      <c r="AU156" s="196" t="s">
        <v>84</v>
      </c>
      <c r="AY156" s="119" t="s">
        <v>122</v>
      </c>
      <c r="BE156" s="197">
        <f t="shared" si="14"/>
        <v>0</v>
      </c>
      <c r="BF156" s="197">
        <f t="shared" si="15"/>
        <v>0</v>
      </c>
      <c r="BG156" s="197">
        <f t="shared" si="16"/>
        <v>0</v>
      </c>
      <c r="BH156" s="197">
        <f t="shared" si="17"/>
        <v>0</v>
      </c>
      <c r="BI156" s="197">
        <f t="shared" si="18"/>
        <v>0</v>
      </c>
      <c r="BJ156" s="119" t="s">
        <v>84</v>
      </c>
      <c r="BK156" s="197">
        <f t="shared" si="19"/>
        <v>0</v>
      </c>
      <c r="BL156" s="119" t="s">
        <v>121</v>
      </c>
      <c r="BM156" s="196" t="s">
        <v>449</v>
      </c>
    </row>
    <row r="157" spans="1:65" s="130" customFormat="1" ht="16.5" customHeight="1">
      <c r="A157" s="128"/>
      <c r="B157" s="25"/>
      <c r="C157" s="242" t="s">
        <v>350</v>
      </c>
      <c r="D157" s="242" t="s">
        <v>123</v>
      </c>
      <c r="E157" s="243" t="s">
        <v>846</v>
      </c>
      <c r="F157" s="244" t="s">
        <v>847</v>
      </c>
      <c r="G157" s="245" t="s">
        <v>843</v>
      </c>
      <c r="H157" s="246">
        <v>8</v>
      </c>
      <c r="I157" s="250">
        <v>0</v>
      </c>
      <c r="J157" s="249">
        <f t="shared" si="10"/>
        <v>0</v>
      </c>
      <c r="K157" s="244" t="s">
        <v>1</v>
      </c>
      <c r="L157" s="25"/>
      <c r="M157" s="192" t="s">
        <v>1</v>
      </c>
      <c r="N157" s="193" t="s">
        <v>42</v>
      </c>
      <c r="O157" s="194">
        <v>0</v>
      </c>
      <c r="P157" s="194">
        <f t="shared" si="11"/>
        <v>0</v>
      </c>
      <c r="Q157" s="194">
        <v>0</v>
      </c>
      <c r="R157" s="194">
        <f t="shared" si="12"/>
        <v>0</v>
      </c>
      <c r="S157" s="194">
        <v>0</v>
      </c>
      <c r="T157" s="195">
        <f t="shared" si="13"/>
        <v>0</v>
      </c>
      <c r="U157" s="128"/>
      <c r="V157" s="128"/>
      <c r="W157" s="128"/>
      <c r="X157" s="128"/>
      <c r="Y157" s="128"/>
      <c r="Z157" s="128"/>
      <c r="AA157" s="128"/>
      <c r="AB157" s="128"/>
      <c r="AC157" s="128"/>
      <c r="AD157" s="128"/>
      <c r="AE157" s="128"/>
      <c r="AR157" s="196" t="s">
        <v>121</v>
      </c>
      <c r="AT157" s="196" t="s">
        <v>123</v>
      </c>
      <c r="AU157" s="196" t="s">
        <v>84</v>
      </c>
      <c r="AY157" s="119" t="s">
        <v>122</v>
      </c>
      <c r="BE157" s="197">
        <f t="shared" si="14"/>
        <v>0</v>
      </c>
      <c r="BF157" s="197">
        <f t="shared" si="15"/>
        <v>0</v>
      </c>
      <c r="BG157" s="197">
        <f t="shared" si="16"/>
        <v>0</v>
      </c>
      <c r="BH157" s="197">
        <f t="shared" si="17"/>
        <v>0</v>
      </c>
      <c r="BI157" s="197">
        <f t="shared" si="18"/>
        <v>0</v>
      </c>
      <c r="BJ157" s="119" t="s">
        <v>84</v>
      </c>
      <c r="BK157" s="197">
        <f t="shared" si="19"/>
        <v>0</v>
      </c>
      <c r="BL157" s="119" t="s">
        <v>121</v>
      </c>
      <c r="BM157" s="196" t="s">
        <v>460</v>
      </c>
    </row>
    <row r="158" spans="1:65" s="130" customFormat="1" ht="16.5" customHeight="1">
      <c r="A158" s="128"/>
      <c r="B158" s="25"/>
      <c r="C158" s="242" t="s">
        <v>356</v>
      </c>
      <c r="D158" s="242" t="s">
        <v>123</v>
      </c>
      <c r="E158" s="243" t="s">
        <v>848</v>
      </c>
      <c r="F158" s="244" t="s">
        <v>849</v>
      </c>
      <c r="G158" s="245" t="s">
        <v>843</v>
      </c>
      <c r="H158" s="246">
        <v>2</v>
      </c>
      <c r="I158" s="250">
        <v>0</v>
      </c>
      <c r="J158" s="249">
        <f t="shared" si="10"/>
        <v>0</v>
      </c>
      <c r="K158" s="244" t="s">
        <v>1</v>
      </c>
      <c r="L158" s="25"/>
      <c r="M158" s="192" t="s">
        <v>1</v>
      </c>
      <c r="N158" s="193" t="s">
        <v>42</v>
      </c>
      <c r="O158" s="194">
        <v>0</v>
      </c>
      <c r="P158" s="194">
        <f t="shared" si="11"/>
        <v>0</v>
      </c>
      <c r="Q158" s="194">
        <v>0</v>
      </c>
      <c r="R158" s="194">
        <f t="shared" si="12"/>
        <v>0</v>
      </c>
      <c r="S158" s="194">
        <v>0</v>
      </c>
      <c r="T158" s="195">
        <f t="shared" si="13"/>
        <v>0</v>
      </c>
      <c r="U158" s="128"/>
      <c r="V158" s="128"/>
      <c r="W158" s="128"/>
      <c r="X158" s="128"/>
      <c r="Y158" s="128"/>
      <c r="Z158" s="128"/>
      <c r="AA158" s="128"/>
      <c r="AB158" s="128"/>
      <c r="AC158" s="128"/>
      <c r="AD158" s="128"/>
      <c r="AE158" s="128"/>
      <c r="AR158" s="196" t="s">
        <v>121</v>
      </c>
      <c r="AT158" s="196" t="s">
        <v>123</v>
      </c>
      <c r="AU158" s="196" t="s">
        <v>84</v>
      </c>
      <c r="AY158" s="119" t="s">
        <v>122</v>
      </c>
      <c r="BE158" s="197">
        <f t="shared" si="14"/>
        <v>0</v>
      </c>
      <c r="BF158" s="197">
        <f t="shared" si="15"/>
        <v>0</v>
      </c>
      <c r="BG158" s="197">
        <f t="shared" si="16"/>
        <v>0</v>
      </c>
      <c r="BH158" s="197">
        <f t="shared" si="17"/>
        <v>0</v>
      </c>
      <c r="BI158" s="197">
        <f t="shared" si="18"/>
        <v>0</v>
      </c>
      <c r="BJ158" s="119" t="s">
        <v>84</v>
      </c>
      <c r="BK158" s="197">
        <f t="shared" si="19"/>
        <v>0</v>
      </c>
      <c r="BL158" s="119" t="s">
        <v>121</v>
      </c>
      <c r="BM158" s="196" t="s">
        <v>469</v>
      </c>
    </row>
    <row r="159" spans="1:65" s="130" customFormat="1" ht="16.5" customHeight="1">
      <c r="A159" s="128"/>
      <c r="B159" s="25"/>
      <c r="C159" s="242" t="s">
        <v>368</v>
      </c>
      <c r="D159" s="242" t="s">
        <v>123</v>
      </c>
      <c r="E159" s="243" t="s">
        <v>850</v>
      </c>
      <c r="F159" s="244" t="s">
        <v>156</v>
      </c>
      <c r="G159" s="245" t="s">
        <v>799</v>
      </c>
      <c r="H159" s="246">
        <v>1</v>
      </c>
      <c r="I159" s="250">
        <v>0</v>
      </c>
      <c r="J159" s="249">
        <f t="shared" si="10"/>
        <v>0</v>
      </c>
      <c r="K159" s="244" t="s">
        <v>1</v>
      </c>
      <c r="L159" s="25"/>
      <c r="M159" s="192" t="s">
        <v>1</v>
      </c>
      <c r="N159" s="193" t="s">
        <v>42</v>
      </c>
      <c r="O159" s="194">
        <v>0</v>
      </c>
      <c r="P159" s="194">
        <f t="shared" si="11"/>
        <v>0</v>
      </c>
      <c r="Q159" s="194">
        <v>0</v>
      </c>
      <c r="R159" s="194">
        <f t="shared" si="12"/>
        <v>0</v>
      </c>
      <c r="S159" s="194">
        <v>0</v>
      </c>
      <c r="T159" s="195">
        <f t="shared" si="13"/>
        <v>0</v>
      </c>
      <c r="U159" s="128"/>
      <c r="V159" s="128"/>
      <c r="W159" s="128"/>
      <c r="X159" s="128"/>
      <c r="Y159" s="128"/>
      <c r="Z159" s="128"/>
      <c r="AA159" s="128"/>
      <c r="AB159" s="128"/>
      <c r="AC159" s="128"/>
      <c r="AD159" s="128"/>
      <c r="AE159" s="128"/>
      <c r="AR159" s="196" t="s">
        <v>121</v>
      </c>
      <c r="AT159" s="196" t="s">
        <v>123</v>
      </c>
      <c r="AU159" s="196" t="s">
        <v>84</v>
      </c>
      <c r="AY159" s="119" t="s">
        <v>122</v>
      </c>
      <c r="BE159" s="197">
        <f t="shared" si="14"/>
        <v>0</v>
      </c>
      <c r="BF159" s="197">
        <f t="shared" si="15"/>
        <v>0</v>
      </c>
      <c r="BG159" s="197">
        <f t="shared" si="16"/>
        <v>0</v>
      </c>
      <c r="BH159" s="197">
        <f t="shared" si="17"/>
        <v>0</v>
      </c>
      <c r="BI159" s="197">
        <f t="shared" si="18"/>
        <v>0</v>
      </c>
      <c r="BJ159" s="119" t="s">
        <v>84</v>
      </c>
      <c r="BK159" s="197">
        <f t="shared" si="19"/>
        <v>0</v>
      </c>
      <c r="BL159" s="119" t="s">
        <v>121</v>
      </c>
      <c r="BM159" s="196" t="s">
        <v>480</v>
      </c>
    </row>
    <row r="160" spans="1:65" s="130" customFormat="1" ht="16.5" customHeight="1">
      <c r="A160" s="128"/>
      <c r="B160" s="25"/>
      <c r="C160" s="242" t="s">
        <v>373</v>
      </c>
      <c r="D160" s="242" t="s">
        <v>123</v>
      </c>
      <c r="E160" s="243" t="s">
        <v>851</v>
      </c>
      <c r="F160" s="244" t="s">
        <v>852</v>
      </c>
      <c r="G160" s="245" t="s">
        <v>799</v>
      </c>
      <c r="H160" s="246">
        <v>1</v>
      </c>
      <c r="I160" s="250">
        <v>0</v>
      </c>
      <c r="J160" s="249">
        <f t="shared" si="10"/>
        <v>0</v>
      </c>
      <c r="K160" s="244" t="s">
        <v>1</v>
      </c>
      <c r="L160" s="25"/>
      <c r="M160" s="202" t="s">
        <v>1</v>
      </c>
      <c r="N160" s="203" t="s">
        <v>42</v>
      </c>
      <c r="O160" s="204">
        <v>0</v>
      </c>
      <c r="P160" s="204">
        <f t="shared" si="11"/>
        <v>0</v>
      </c>
      <c r="Q160" s="204">
        <v>0</v>
      </c>
      <c r="R160" s="204">
        <f t="shared" si="12"/>
        <v>0</v>
      </c>
      <c r="S160" s="204">
        <v>0</v>
      </c>
      <c r="T160" s="205">
        <f t="shared" si="13"/>
        <v>0</v>
      </c>
      <c r="U160" s="128"/>
      <c r="V160" s="128"/>
      <c r="W160" s="128"/>
      <c r="X160" s="128"/>
      <c r="Y160" s="128"/>
      <c r="Z160" s="128"/>
      <c r="AA160" s="128"/>
      <c r="AB160" s="128"/>
      <c r="AC160" s="128"/>
      <c r="AD160" s="128"/>
      <c r="AE160" s="128"/>
      <c r="AR160" s="196" t="s">
        <v>121</v>
      </c>
      <c r="AT160" s="196" t="s">
        <v>123</v>
      </c>
      <c r="AU160" s="196" t="s">
        <v>84</v>
      </c>
      <c r="AY160" s="119" t="s">
        <v>122</v>
      </c>
      <c r="BE160" s="197">
        <f t="shared" si="14"/>
        <v>0</v>
      </c>
      <c r="BF160" s="197">
        <f t="shared" si="15"/>
        <v>0</v>
      </c>
      <c r="BG160" s="197">
        <f t="shared" si="16"/>
        <v>0</v>
      </c>
      <c r="BH160" s="197">
        <f t="shared" si="17"/>
        <v>0</v>
      </c>
      <c r="BI160" s="197">
        <f t="shared" si="18"/>
        <v>0</v>
      </c>
      <c r="BJ160" s="119" t="s">
        <v>84</v>
      </c>
      <c r="BK160" s="197">
        <f t="shared" si="19"/>
        <v>0</v>
      </c>
      <c r="BL160" s="119" t="s">
        <v>121</v>
      </c>
      <c r="BM160" s="196" t="s">
        <v>490</v>
      </c>
    </row>
    <row r="161" spans="1:31" s="130" customFormat="1" ht="6.95" customHeight="1">
      <c r="A161" s="128"/>
      <c r="B161" s="162"/>
      <c r="C161" s="230"/>
      <c r="D161" s="230"/>
      <c r="E161" s="230"/>
      <c r="F161" s="230"/>
      <c r="G161" s="230"/>
      <c r="H161" s="230"/>
      <c r="I161" s="163"/>
      <c r="J161" s="163"/>
      <c r="K161" s="163"/>
      <c r="L161" s="25"/>
      <c r="M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  <c r="AA161" s="128"/>
      <c r="AB161" s="128"/>
      <c r="AC161" s="128"/>
      <c r="AD161" s="128"/>
      <c r="AE161" s="128"/>
    </row>
  </sheetData>
  <sheetProtection algorithmName="SHA-512" hashValue="bREU9NVqJWq5FK04zPpCzSMfjDiv9lUu2+6WTO5Rps0jx3Ss3geSj6Tynilo3S5CZKiRKexUyflQGR0PSYtRig==" saltValue="B8S3sp5jtqeFJKvmijajCA==" spinCount="100000" sheet="1" objects="1" scenarios="1"/>
  <autoFilter ref="C120:K160"/>
  <mergeCells count="9">
    <mergeCell ref="E85:H85"/>
    <mergeCell ref="E87:H87"/>
    <mergeCell ref="E111:H111"/>
    <mergeCell ref="E113:H113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0 - Ostatní a vedlejší ná...</vt:lpstr>
      <vt:lpstr>SO 101.1 - Směr Vsetín</vt:lpstr>
      <vt:lpstr>SO 101.2 - Směr Nový Jičín</vt:lpstr>
      <vt:lpstr>SO 401 - Veřejné osvětlení</vt:lpstr>
      <vt:lpstr>'0 - Ostatní a vedlejší ná...'!Názvy_tisku</vt:lpstr>
      <vt:lpstr>'Rekapitulace stavby'!Názvy_tisku</vt:lpstr>
      <vt:lpstr>'SO 101.1 - Směr Vsetín'!Názvy_tisku</vt:lpstr>
      <vt:lpstr>'SO 101.2 - Směr Nový Jičín'!Názvy_tisku</vt:lpstr>
      <vt:lpstr>'SO 401 - Veřejné osvětlení'!Názvy_tisku</vt:lpstr>
      <vt:lpstr>'0 - Ostatní a vedlejší ná...'!Oblast_tisku</vt:lpstr>
      <vt:lpstr>'Rekapitulace stavby'!Oblast_tisku</vt:lpstr>
      <vt:lpstr>'SO 101.1 - Směr Vsetín'!Oblast_tisku</vt:lpstr>
      <vt:lpstr>'SO 101.2 - Směr Nový Jičín'!Oblast_tisku</vt:lpstr>
      <vt:lpstr>'SO 401 - Veřejné osvětlení'!Oblast_tisku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LAPTOP-PTG2KFLL\Miloš Drábek</dc:creator>
  <cp:lastModifiedBy>Hermannová Dagmar, Ing.</cp:lastModifiedBy>
  <dcterms:created xsi:type="dcterms:W3CDTF">2026-02-10T18:40:00Z</dcterms:created>
  <dcterms:modified xsi:type="dcterms:W3CDTF">2026-02-18T14:38:43Z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D9D13FD43EC547A0853CBD6AABCD6B16_13</vt:lpwstr>
  </property>
  <property fmtid="{D5CDD505-2E9C-101B-9397-08002B2CF9AE}" pid="3" name="KSOProductBuildVer">
    <vt:lpwstr>1033-12.2.0.22549</vt:lpwstr>
  </property>
</Properties>
</file>