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karla\Documents\ROZPOČTY\Zvonička\"/>
    </mc:Choice>
  </mc:AlternateContent>
  <bookViews>
    <workbookView xWindow="0" yWindow="0" windowWidth="0" windowHeight="0"/>
  </bookViews>
  <sheets>
    <sheet name="Rekapitulace stavby" sheetId="1" r:id="rId1"/>
    <sheet name="SO 01 - Zvonička" sheetId="2" r:id="rId2"/>
    <sheet name="SO 02 - Dešťová kanalizace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01 - Zvonička'!$C$133:$K$285</definedName>
    <definedName name="_xlnm.Print_Area" localSheetId="1">'SO 01 - Zvonička'!$C$121:$J$285</definedName>
    <definedName name="_xlnm.Print_Titles" localSheetId="1">'SO 01 - Zvonička'!$133:$133</definedName>
    <definedName name="_xlnm._FilterDatabase" localSheetId="2" hidden="1">'SO 02 - Dešťová kanalizace'!$C$121:$K$163</definedName>
    <definedName name="_xlnm.Print_Area" localSheetId="2">'SO 02 - Dešťová kanalizace'!$C$109:$J$163</definedName>
    <definedName name="_xlnm.Print_Titles" localSheetId="2">'SO 02 - Dešťová kanalizace'!$121:$121</definedName>
  </definedNames>
  <calcPr/>
</workbook>
</file>

<file path=xl/calcChain.xml><?xml version="1.0" encoding="utf-8"?>
<calcChain xmlns="http://schemas.openxmlformats.org/spreadsheetml/2006/main">
  <c i="3" l="1" r="P150"/>
  <c r="J37"/>
  <c r="J36"/>
  <c i="1" r="AY96"/>
  <c i="3" r="J35"/>
  <c i="1" r="AX96"/>
  <c i="3" r="BI163"/>
  <c r="BH163"/>
  <c r="BG163"/>
  <c r="BF163"/>
  <c r="T163"/>
  <c r="T162"/>
  <c r="R163"/>
  <c r="R162"/>
  <c r="P163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T147"/>
  <c r="R148"/>
  <c r="R147"/>
  <c r="P148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8"/>
  <c r="F116"/>
  <c r="E114"/>
  <c r="F91"/>
  <c r="F89"/>
  <c r="E87"/>
  <c r="J24"/>
  <c r="E24"/>
  <c r="J119"/>
  <c r="J23"/>
  <c r="J21"/>
  <c r="E21"/>
  <c r="J118"/>
  <c r="J20"/>
  <c r="J18"/>
  <c r="E18"/>
  <c r="F119"/>
  <c r="J17"/>
  <c r="J12"/>
  <c r="J116"/>
  <c r="E7"/>
  <c r="E112"/>
  <c i="2" r="J37"/>
  <c r="J36"/>
  <c i="1" r="AY95"/>
  <c i="2" r="J35"/>
  <c i="1" r="AX95"/>
  <c i="2" r="BI282"/>
  <c r="BH282"/>
  <c r="BG282"/>
  <c r="BF282"/>
  <c r="T282"/>
  <c r="T281"/>
  <c r="R282"/>
  <c r="R281"/>
  <c r="P282"/>
  <c r="P281"/>
  <c r="BI280"/>
  <c r="BH280"/>
  <c r="BG280"/>
  <c r="BF280"/>
  <c r="T280"/>
  <c r="T279"/>
  <c r="R280"/>
  <c r="R279"/>
  <c r="P280"/>
  <c r="P279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66"/>
  <c r="BH266"/>
  <c r="BG266"/>
  <c r="BF266"/>
  <c r="T266"/>
  <c r="T265"/>
  <c r="T264"/>
  <c r="R266"/>
  <c r="R265"/>
  <c r="R264"/>
  <c r="P266"/>
  <c r="P265"/>
  <c r="P264"/>
  <c r="BI263"/>
  <c r="BH263"/>
  <c r="BG263"/>
  <c r="BF263"/>
  <c r="T263"/>
  <c r="T262"/>
  <c r="R263"/>
  <c r="R262"/>
  <c r="P263"/>
  <c r="P262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T214"/>
  <c r="R215"/>
  <c r="R214"/>
  <c r="P215"/>
  <c r="P214"/>
  <c r="BI213"/>
  <c r="BH213"/>
  <c r="BG213"/>
  <c r="BF213"/>
  <c r="T213"/>
  <c r="R213"/>
  <c r="P213"/>
  <c r="BI212"/>
  <c r="BH212"/>
  <c r="BG212"/>
  <c r="BF212"/>
  <c r="T212"/>
  <c r="R212"/>
  <c r="P212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T191"/>
  <c r="R192"/>
  <c r="R191"/>
  <c r="P192"/>
  <c r="P191"/>
  <c r="BI187"/>
  <c r="BH187"/>
  <c r="BG187"/>
  <c r="BF187"/>
  <c r="T187"/>
  <c r="R187"/>
  <c r="P187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75"/>
  <c r="BH175"/>
  <c r="BG175"/>
  <c r="BF175"/>
  <c r="T175"/>
  <c r="R175"/>
  <c r="P175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9"/>
  <c r="BH139"/>
  <c r="BG139"/>
  <c r="BF139"/>
  <c r="T139"/>
  <c r="R139"/>
  <c r="P139"/>
  <c r="BI137"/>
  <c r="BH137"/>
  <c r="BG137"/>
  <c r="BF137"/>
  <c r="T137"/>
  <c r="R137"/>
  <c r="P137"/>
  <c r="F130"/>
  <c r="F128"/>
  <c r="E126"/>
  <c r="F91"/>
  <c r="F89"/>
  <c r="E87"/>
  <c r="J24"/>
  <c r="E24"/>
  <c r="J131"/>
  <c r="J23"/>
  <c r="J21"/>
  <c r="E21"/>
  <c r="J91"/>
  <c r="J20"/>
  <c r="J18"/>
  <c r="E18"/>
  <c r="F131"/>
  <c r="J17"/>
  <c r="J12"/>
  <c r="J89"/>
  <c r="E7"/>
  <c r="E124"/>
  <c i="1" r="L90"/>
  <c r="AM90"/>
  <c r="AM89"/>
  <c r="L89"/>
  <c r="AM87"/>
  <c r="L87"/>
  <c r="L85"/>
  <c r="L84"/>
  <c i="3" r="J161"/>
  <c r="BK159"/>
  <c r="J154"/>
  <c r="BK145"/>
  <c r="BK143"/>
  <c r="J133"/>
  <c i="2" r="J272"/>
  <c r="BK266"/>
  <c r="BK259"/>
  <c r="BK251"/>
  <c r="BK246"/>
  <c r="J243"/>
  <c r="J240"/>
  <c r="J237"/>
  <c r="BK228"/>
  <c r="BK225"/>
  <c r="BK215"/>
  <c r="J213"/>
  <c r="J206"/>
  <c r="BK192"/>
  <c r="BK177"/>
  <c r="J177"/>
  <c r="J161"/>
  <c r="BK148"/>
  <c r="J143"/>
  <c i="3" r="J163"/>
  <c r="BK161"/>
  <c r="J159"/>
  <c r="BK157"/>
  <c r="BK155"/>
  <c r="BK148"/>
  <c r="J143"/>
  <c r="BK139"/>
  <c r="BK137"/>
  <c r="BK135"/>
  <c r="J126"/>
  <c i="2" r="J251"/>
  <c r="BK247"/>
  <c r="J245"/>
  <c r="J242"/>
  <c r="BK238"/>
  <c r="BK237"/>
  <c r="J233"/>
  <c r="J231"/>
  <c r="J228"/>
  <c r="BK223"/>
  <c r="J218"/>
  <c r="BK212"/>
  <c r="J195"/>
  <c r="BK187"/>
  <c r="BK186"/>
  <c r="J155"/>
  <c r="BK150"/>
  <c r="BK143"/>
  <c i="3" r="BK158"/>
  <c r="J141"/>
  <c r="J125"/>
  <c i="2" r="J280"/>
  <c r="BK275"/>
  <c r="BK274"/>
  <c r="J257"/>
  <c r="BK244"/>
  <c r="BK235"/>
  <c r="BK231"/>
  <c r="J225"/>
  <c r="J223"/>
  <c r="J222"/>
  <c r="BK213"/>
  <c r="J209"/>
  <c r="BK206"/>
  <c r="J175"/>
  <c r="BK166"/>
  <c r="BK159"/>
  <c r="BK158"/>
  <c r="J150"/>
  <c r="J147"/>
  <c i="3" r="BK163"/>
  <c r="J158"/>
  <c r="J139"/>
  <c r="J137"/>
  <c r="J135"/>
  <c r="BK131"/>
  <c r="J127"/>
  <c i="2" r="BK272"/>
  <c r="BK261"/>
  <c r="BK233"/>
  <c r="J227"/>
  <c r="BK220"/>
  <c r="J212"/>
  <c r="J207"/>
  <c r="BK195"/>
  <c r="J187"/>
  <c r="J181"/>
  <c r="BK165"/>
  <c r="BK160"/>
  <c r="BK156"/>
  <c r="BK147"/>
  <c i="3" r="J157"/>
  <c r="J155"/>
  <c r="BK154"/>
  <c r="BK151"/>
  <c r="J145"/>
  <c r="J129"/>
  <c r="BK126"/>
  <c r="BK125"/>
  <c i="2" r="BK263"/>
  <c r="J255"/>
  <c r="BK249"/>
  <c r="J247"/>
  <c r="J246"/>
  <c r="BK243"/>
  <c r="J238"/>
  <c r="J234"/>
  <c r="BK229"/>
  <c r="J226"/>
  <c r="BK222"/>
  <c r="BK209"/>
  <c r="BK202"/>
  <c r="J197"/>
  <c r="J186"/>
  <c r="BK168"/>
  <c r="J166"/>
  <c r="BK155"/>
  <c r="BK151"/>
  <c r="J148"/>
  <c r="J145"/>
  <c r="J137"/>
  <c i="3" r="J151"/>
  <c r="J148"/>
  <c r="BK141"/>
  <c r="BK133"/>
  <c r="J131"/>
  <c r="BK129"/>
  <c r="BK127"/>
  <c i="2" r="BK273"/>
  <c r="J261"/>
  <c r="BK257"/>
  <c r="BK255"/>
  <c r="J249"/>
  <c r="J244"/>
  <c r="BK240"/>
  <c r="BK227"/>
  <c r="J220"/>
  <c r="BK207"/>
  <c r="J202"/>
  <c r="BK199"/>
  <c r="BK197"/>
  <c r="J192"/>
  <c r="BK181"/>
  <c r="BK175"/>
  <c r="BK161"/>
  <c r="BK137"/>
  <c r="BK282"/>
  <c r="J282"/>
  <c r="BK280"/>
  <c r="J275"/>
  <c r="J274"/>
  <c r="J273"/>
  <c r="J266"/>
  <c r="J259"/>
  <c r="BK245"/>
  <c r="BK239"/>
  <c r="J235"/>
  <c r="BK218"/>
  <c r="J215"/>
  <c r="J208"/>
  <c r="J199"/>
  <c r="J168"/>
  <c r="J160"/>
  <c r="J159"/>
  <c r="J158"/>
  <c r="J153"/>
  <c r="BK145"/>
  <c r="J139"/>
  <c i="1" r="AS94"/>
  <c i="2" r="J263"/>
  <c r="BK242"/>
  <c r="J239"/>
  <c r="BK234"/>
  <c r="J229"/>
  <c r="BK226"/>
  <c r="BK208"/>
  <c r="J165"/>
  <c r="J156"/>
  <c r="BK153"/>
  <c r="J151"/>
  <c r="BK139"/>
  <c l="1" r="P136"/>
  <c r="T205"/>
  <c r="BK236"/>
  <c r="J236"/>
  <c r="J106"/>
  <c r="R248"/>
  <c i="3" r="BK150"/>
  <c r="J150"/>
  <c r="J100"/>
  <c i="2" r="BK136"/>
  <c r="BK174"/>
  <c r="J174"/>
  <c r="J99"/>
  <c r="P194"/>
  <c r="R217"/>
  <c r="T236"/>
  <c i="3" r="T150"/>
  <c i="2" r="P174"/>
  <c r="P205"/>
  <c r="R236"/>
  <c r="R271"/>
  <c r="R270"/>
  <c i="3" r="R150"/>
  <c i="2" r="T174"/>
  <c r="BK205"/>
  <c r="J205"/>
  <c r="J102"/>
  <c r="T217"/>
  <c r="P248"/>
  <c i="3" r="BK156"/>
  <c r="J156"/>
  <c r="J101"/>
  <c i="2" r="R174"/>
  <c r="T194"/>
  <c r="BK217"/>
  <c r="BK248"/>
  <c r="J248"/>
  <c r="J107"/>
  <c r="BK271"/>
  <c i="3" r="R124"/>
  <c r="P156"/>
  <c i="2" r="T136"/>
  <c r="T135"/>
  <c r="R194"/>
  <c r="P217"/>
  <c r="P216"/>
  <c r="P236"/>
  <c r="T271"/>
  <c r="T270"/>
  <c i="3" r="BK124"/>
  <c r="R156"/>
  <c i="2" r="R136"/>
  <c r="R135"/>
  <c r="BK194"/>
  <c r="J194"/>
  <c r="J101"/>
  <c r="R205"/>
  <c r="T248"/>
  <c r="P271"/>
  <c r="P270"/>
  <c i="3" r="P124"/>
  <c r="P123"/>
  <c r="P122"/>
  <c i="1" r="AU96"/>
  <c i="3" r="T124"/>
  <c r="T123"/>
  <c r="T122"/>
  <c r="T156"/>
  <c i="2" r="E85"/>
  <c r="F92"/>
  <c r="J130"/>
  <c r="BE159"/>
  <c r="BE168"/>
  <c r="BE192"/>
  <c r="BE215"/>
  <c r="BE257"/>
  <c r="BE259"/>
  <c r="BE147"/>
  <c r="BE155"/>
  <c r="BE195"/>
  <c r="BE206"/>
  <c r="BE212"/>
  <c r="BE213"/>
  <c r="BE222"/>
  <c r="BE226"/>
  <c r="BE227"/>
  <c r="BE228"/>
  <c r="BE229"/>
  <c r="BE237"/>
  <c r="BE251"/>
  <c r="BE280"/>
  <c r="BE282"/>
  <c r="BK191"/>
  <c r="J191"/>
  <c r="J100"/>
  <c r="BE139"/>
  <c r="BE145"/>
  <c r="BE151"/>
  <c r="BE165"/>
  <c r="BE225"/>
  <c r="BE235"/>
  <c r="BE245"/>
  <c r="BE266"/>
  <c i="3" r="J91"/>
  <c r="BE126"/>
  <c r="BE143"/>
  <c r="BE145"/>
  <c r="BE158"/>
  <c r="BE161"/>
  <c i="2" r="BE177"/>
  <c r="BE207"/>
  <c r="BE218"/>
  <c r="BE244"/>
  <c r="BK214"/>
  <c r="J214"/>
  <c r="J103"/>
  <c r="BK279"/>
  <c r="J279"/>
  <c r="J113"/>
  <c i="3" r="J89"/>
  <c r="F92"/>
  <c r="BE135"/>
  <c r="BE137"/>
  <c r="BE139"/>
  <c r="BE141"/>
  <c i="2" r="J92"/>
  <c r="J128"/>
  <c r="BE143"/>
  <c r="BE199"/>
  <c r="BE240"/>
  <c r="BE242"/>
  <c r="BE243"/>
  <c r="BE246"/>
  <c r="BE247"/>
  <c r="BK262"/>
  <c r="J262"/>
  <c r="J108"/>
  <c r="BK281"/>
  <c r="J281"/>
  <c r="J114"/>
  <c i="3" r="E85"/>
  <c r="BE133"/>
  <c r="BE157"/>
  <c i="2" r="BE156"/>
  <c r="BE161"/>
  <c r="BE186"/>
  <c r="BE197"/>
  <c r="BE234"/>
  <c r="BE239"/>
  <c r="BE249"/>
  <c r="BE261"/>
  <c r="BK265"/>
  <c r="J265"/>
  <c r="J110"/>
  <c i="3" r="J92"/>
  <c r="BE127"/>
  <c r="BE129"/>
  <c r="BE151"/>
  <c r="BE154"/>
  <c r="BE159"/>
  <c r="BE163"/>
  <c i="2" r="BE148"/>
  <c r="BE158"/>
  <c r="BE160"/>
  <c r="BE202"/>
  <c r="BE208"/>
  <c r="BE263"/>
  <c r="BE272"/>
  <c r="BE273"/>
  <c r="BE274"/>
  <c r="BE275"/>
  <c i="3" r="BE125"/>
  <c r="BE131"/>
  <c i="2" r="BE137"/>
  <c r="BE150"/>
  <c r="BE153"/>
  <c r="BE166"/>
  <c r="BE175"/>
  <c r="BE181"/>
  <c r="BE187"/>
  <c r="BE209"/>
  <c r="BE220"/>
  <c r="BE223"/>
  <c r="BE231"/>
  <c r="BE233"/>
  <c r="BE238"/>
  <c r="BE255"/>
  <c i="3" r="BE148"/>
  <c r="BE155"/>
  <c r="BK147"/>
  <c r="J147"/>
  <c r="J99"/>
  <c r="BK162"/>
  <c r="J162"/>
  <c r="J102"/>
  <c i="2" r="F35"/>
  <c i="1" r="BB95"/>
  <c i="3" r="F34"/>
  <c i="1" r="BA96"/>
  <c i="2" r="J34"/>
  <c i="1" r="AW95"/>
  <c i="3" r="F35"/>
  <c i="1" r="BB96"/>
  <c i="2" r="F36"/>
  <c i="1" r="BC95"/>
  <c i="2" r="F37"/>
  <c i="1" r="BD95"/>
  <c i="3" r="F36"/>
  <c i="1" r="BC96"/>
  <c i="3" r="J34"/>
  <c i="1" r="AW96"/>
  <c i="3" r="F37"/>
  <c i="1" r="BD96"/>
  <c i="2" r="F34"/>
  <c i="1" r="BA95"/>
  <c i="3" l="1" r="R123"/>
  <c r="R122"/>
  <c i="2" r="R216"/>
  <c r="R134"/>
  <c i="3" r="BK123"/>
  <c r="BK122"/>
  <c r="J122"/>
  <c r="J96"/>
  <c i="2" r="BK216"/>
  <c r="J216"/>
  <c r="J104"/>
  <c r="BK135"/>
  <c r="BK270"/>
  <c r="J270"/>
  <c r="J111"/>
  <c r="T216"/>
  <c r="P135"/>
  <c r="P134"/>
  <c i="1" r="AU95"/>
  <c i="2" r="T134"/>
  <c r="J136"/>
  <c r="J98"/>
  <c r="J271"/>
  <c r="J112"/>
  <c r="J217"/>
  <c r="J105"/>
  <c i="3" r="J124"/>
  <c r="J98"/>
  <c i="2" r="BK264"/>
  <c r="J264"/>
  <c r="J109"/>
  <c r="J33"/>
  <c i="1" r="AV95"/>
  <c r="AT95"/>
  <c r="BA94"/>
  <c r="W30"/>
  <c i="2" r="F33"/>
  <c i="1" r="AZ95"/>
  <c r="AU94"/>
  <c r="BD94"/>
  <c r="W33"/>
  <c r="BB94"/>
  <c r="AX94"/>
  <c i="3" r="F33"/>
  <c i="1" r="AZ96"/>
  <c i="3" r="J33"/>
  <c i="1" r="AV96"/>
  <c r="AT96"/>
  <c r="BC94"/>
  <c r="W32"/>
  <c i="2" l="1" r="BK134"/>
  <c r="J134"/>
  <c r="J96"/>
  <c r="J135"/>
  <c r="J97"/>
  <c i="3" r="J123"/>
  <c r="J97"/>
  <c i="1" r="AZ94"/>
  <c r="W29"/>
  <c i="3" r="J30"/>
  <c i="1" r="AG96"/>
  <c r="AN96"/>
  <c r="AW94"/>
  <c r="AK30"/>
  <c r="W31"/>
  <c r="AY94"/>
  <c i="3" l="1" r="J39"/>
  <c i="2" r="J30"/>
  <c i="1" r="AG95"/>
  <c r="AN95"/>
  <c r="AV94"/>
  <c r="AK29"/>
  <c i="2" l="1" r="J39"/>
  <c i="1" r="AT94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<sst xmlns="http://schemas.openxmlformats.org/spreadsheetml/2006/main">
  <si>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</si>
  <si>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</si>
  <si>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</si>
  <si>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</si>
  <si>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</si>
  <si>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{5d62e355-2907-4962-8ae6-ca57d379eadd}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</si>
  <si>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</si>
  <si>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</si>
  <si>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</si>
  <si>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</si>
  <si>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</si>
  <si>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</si>
  <si>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</si>
  <si>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</si>
  <si>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251222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</si>
  <si>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</si>
  <si>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</si>
  <si>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Zvonička u KD Hrachovec</t>
  </si>
  <si>
    <t>KSO:</t>
  </si>
  <si>
    <t>CC-CZ:</t>
  </si>
  <si>
    <t>Místo:</t>
  </si>
  <si>
    <t>Valašské Meziříčí, k.ú. Hrachovec</t>
  </si>
  <si>
    <t>Datum:</t>
  </si>
  <si>
    <t>6. 11. 2025</t>
  </si>
  <si>
    <t>Zadavatel:</t>
  </si>
  <si>
    <t>IČ:</t>
  </si>
  <si>
    <t>Město Valašské Meziříčí</t>
  </si>
  <si>
    <t>DIČ:</t>
  </si>
  <si>
    <t>Uchazeč:</t>
  </si>
  <si>
    <t>Vyplň údaj</t>
  </si>
  <si>
    <t>True</t>
  </si>
  <si>
    <t>Projektant:</t>
  </si>
  <si>
    <t xml:space="preserve"> 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</si>
  <si>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</si>
  <si>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</si>
  <si>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</si>
  <si>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</si>
  <si>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</si>
  <si>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</si>
  <si>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</si>
  <si>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</si>
  <si>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</si>
  <si>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</si>
  <si>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</si>
  <si>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</si>
  <si>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</si>
  <si>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</si>
  <si>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</si>
  <si>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</si>
  <si>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</si>
  <si>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</si>
  <si>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</si>
  <si>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</si>
  <si>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</si>
  <si>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</si>
  <si>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</si>
  <si>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</si>
  <si>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</si>
  <si>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</si>
  <si>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</si>
  <si>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</si>
  <si>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</si>
  <si>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</si>
  <si>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</si>
  <si>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</si>
  <si>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</si>
  <si>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</si>
  <si>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</si>
  <si>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</si>
  <si>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</si>
  <si>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</si>
  <si>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</si>
  <si>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</si>
  <si>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</si>
  <si>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</si>
  <si>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</si>
  <si>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</si>
  <si>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</si>
  <si>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</si>
  <si>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</si>
  <si>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</si>
  <si>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Zvonička</t>
  </si>
  <si>
    <t>STA</t>
  </si>
  <si>
    <t>1</t>
  </si>
  <si>
    <t>{1c08442b-b148-4e9c-9ab6-1df18874a603}</t>
  </si>
  <si>
    <t>2</t>
  </si>
  <si>
    <t>SO 02</t>
  </si>
  <si>
    <t>Dešťová kanalizace</t>
  </si>
  <si>
    <t>{82d72f25-4f7b-4831-9252-5e95ea55cfd5}</t>
  </si>
  <si>
    <t>KRYCÍ LIST SOUPISU PRACÍ</t>
  </si>
  <si>
    <t>Objekt:</t>
  </si>
  <si>
    <t>SO 01 - Zvonička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</si>
  <si>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</si>
  <si>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</si>
  <si>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</si>
  <si>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</si>
  <si>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</si>
  <si>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</si>
  <si>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</si>
  <si>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</si>
  <si>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</si>
  <si>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</si>
  <si>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</si>
  <si>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998 - Přesun hmot</t>
  </si>
  <si>
    <t>PSV - Práce a dodávky PSV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</si>
  <si>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</si>
  <si>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</si>
  <si>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</si>
  <si>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783 - Dokončovací práce - nátěry</t>
  </si>
  <si>
    <t>M - Práce a dodávky M</t>
  </si>
  <si>
    <t xml:space="preserve">    21-M - Elektromontáže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</si>
  <si>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</si>
  <si>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</si>
  <si>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</si>
  <si>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</si>
  <si>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</si>
  <si>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</si>
  <si>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</si>
  <si>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</si>
  <si>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</si>
  <si>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</si>
  <si>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</si>
  <si>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</si>
  <si>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</si>
  <si>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</si>
  <si>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</si>
  <si>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</si>
  <si>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</si>
  <si>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</si>
  <si>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</si>
  <si>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</si>
  <si>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</si>
  <si>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</si>
  <si>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122251101</t>
  </si>
  <si>
    <t>Odkopávky a prokopávky nezapažené v hornině třídy těžitelnosti I skupiny 3 objem do 20 m3 strojně</t>
  </si>
  <si>
    <t>m3</t>
  </si>
  <si>
    <t>4</t>
  </si>
  <si>
    <t>-938462337</t>
  </si>
  <si>
    <t>VV</t>
  </si>
  <si>
    <t>6,5*4,5*0,20</t>
  </si>
  <si>
    <t>132251101</t>
  </si>
  <si>
    <t>Hloubení rýh nezapažených š do 800 mm v hornině třídy těžitelnosti I skupiny 3 objem do 20 m3 strojně</t>
  </si>
  <si>
    <t>165068151</t>
  </si>
  <si>
    <t xml:space="preserve">"pasy"  6,34*0,6*0,8*2</t>
  </si>
  <si>
    <t>"patky" 0,5*0,5*0,8*2</t>
  </si>
  <si>
    <t>Součet</t>
  </si>
  <si>
    <t>3</t>
  </si>
  <si>
    <t>162451106</t>
  </si>
  <si>
    <t>Vodorovné přemístění přes 1 500 do 2000 m výkopku/sypaniny z horniny třídy těžitelnosti I skupiny 1 až 3</t>
  </si>
  <si>
    <t>-297181556</t>
  </si>
  <si>
    <t>5,85+6,486</t>
  </si>
  <si>
    <t>171201231</t>
  </si>
  <si>
    <t>Poplatek za uložení zeminy a kamení na recyklační skládce (skládkovné) kód odpadu 17 05 04</t>
  </si>
  <si>
    <t>t</t>
  </si>
  <si>
    <t>-925668580</t>
  </si>
  <si>
    <t>12,336*2,0</t>
  </si>
  <si>
    <t>5</t>
  </si>
  <si>
    <t>181311103</t>
  </si>
  <si>
    <t>Rozprostření ornice tl vrstvy do 200 mm v rovině nebo ve svahu do 1:5 ručně</t>
  </si>
  <si>
    <t>m2</t>
  </si>
  <si>
    <t>1909206312</t>
  </si>
  <si>
    <t>6</t>
  </si>
  <si>
    <t>M</t>
  </si>
  <si>
    <t>10364101</t>
  </si>
  <si>
    <t>zemina pro terénní úpravy - ornice</t>
  </si>
  <si>
    <t>8</t>
  </si>
  <si>
    <t>-778630346</t>
  </si>
  <si>
    <t>50,0*0,15*1,7</t>
  </si>
  <si>
    <t>7</t>
  </si>
  <si>
    <t>181411131</t>
  </si>
  <si>
    <t>Založení parkového trávníku výsevem pl do 1000 m2 v rovině a ve svahu do 1:5</t>
  </si>
  <si>
    <t>1908052462</t>
  </si>
  <si>
    <t>00572410</t>
  </si>
  <si>
    <t>osivo směs travní parková</t>
  </si>
  <si>
    <t>kg</t>
  </si>
  <si>
    <t>999660702</t>
  </si>
  <si>
    <t>50,0*0,02</t>
  </si>
  <si>
    <t>9</t>
  </si>
  <si>
    <t>181951112</t>
  </si>
  <si>
    <t>Úprava pláně v hornině třídy těžitelnosti I skupiny 1 až 3 se zhutněním strojně</t>
  </si>
  <si>
    <t>1130453793</t>
  </si>
  <si>
    <t>6,34*4,4</t>
  </si>
  <si>
    <t>10</t>
  </si>
  <si>
    <t>183101214</t>
  </si>
  <si>
    <t>Jamky pro výsadbu s výměnou 50 % půdy zeminy skupiny 1 až 4 obj přes 0,05 do 0,125 m3 v rovině a svahu do 1:5</t>
  </si>
  <si>
    <t>kus</t>
  </si>
  <si>
    <t>-927037333</t>
  </si>
  <si>
    <t>11</t>
  </si>
  <si>
    <t>10321100</t>
  </si>
  <si>
    <t>zahradní substrát pro výsadbu VL</t>
  </si>
  <si>
    <t>1092886594</t>
  </si>
  <si>
    <t>80*0,0625 'Přepočtené koeficientem množství</t>
  </si>
  <si>
    <t>184102112</t>
  </si>
  <si>
    <t>Výsadba dřeviny s balem D přes 0,2 do 0,3 m do jamky se zalitím v rovině a svahu do 1:5</t>
  </si>
  <si>
    <t>830398583</t>
  </si>
  <si>
    <t>13</t>
  </si>
  <si>
    <t>02650491</t>
  </si>
  <si>
    <t>Physocarpus opulifolius, tavola kalinolistá, V 30-40 cm, K 2L</t>
  </si>
  <si>
    <t>775290157</t>
  </si>
  <si>
    <t>14</t>
  </si>
  <si>
    <t>184816111</t>
  </si>
  <si>
    <t>Hnojení sazenic průmyslovými hnojivy do 0,25 kg k jedné sazenici</t>
  </si>
  <si>
    <t>-111787576</t>
  </si>
  <si>
    <t>15</t>
  </si>
  <si>
    <t>25191155</t>
  </si>
  <si>
    <t>hnojivo tabletové</t>
  </si>
  <si>
    <t>-1784074542</t>
  </si>
  <si>
    <t>1 tableta - 10g, spotřeba 4 ks / 1 sazenici</t>
  </si>
  <si>
    <t>80,0*4*0,01</t>
  </si>
  <si>
    <t>16</t>
  </si>
  <si>
    <t>184911431</t>
  </si>
  <si>
    <t>Mulčování rostlin kůrou tl přes 0,1 do 0,15 m v rovině a svahu do 1:5</t>
  </si>
  <si>
    <t>956581613</t>
  </si>
  <si>
    <t>17</t>
  </si>
  <si>
    <t>10391100</t>
  </si>
  <si>
    <t>kůra mulčovací VL</t>
  </si>
  <si>
    <t>1784945191</t>
  </si>
  <si>
    <t>100,0*0,15</t>
  </si>
  <si>
    <t>18</t>
  </si>
  <si>
    <t>185804312</t>
  </si>
  <si>
    <t>Zalití rostlin vodou plocha přes 20 m2</t>
  </si>
  <si>
    <t>-1166549392</t>
  </si>
  <si>
    <t>trávník - 15L / m2</t>
  </si>
  <si>
    <t>50,0*15,0*0,001</t>
  </si>
  <si>
    <t>dřeviny 10L / ks</t>
  </si>
  <si>
    <t>80,0*10,0*0,001</t>
  </si>
  <si>
    <t>Zakládání</t>
  </si>
  <si>
    <t>19</t>
  </si>
  <si>
    <t>271542211</t>
  </si>
  <si>
    <t>Podsyp pod základové konstrukce se zhutněním z netříděné štěrkodrtě</t>
  </si>
  <si>
    <t>1278318293</t>
  </si>
  <si>
    <t>6,34*4,4*0,10</t>
  </si>
  <si>
    <t>20</t>
  </si>
  <si>
    <t>274313711</t>
  </si>
  <si>
    <t>Základové pasy z betonu tř. C 20/25</t>
  </si>
  <si>
    <t>2029766140</t>
  </si>
  <si>
    <t xml:space="preserve">"pasy"  6,34*0,6*1,0*2</t>
  </si>
  <si>
    <t>"patky" 0,5*0,5*1,0*2</t>
  </si>
  <si>
    <t>274351121</t>
  </si>
  <si>
    <t>Zřízení bednění základových pasů rovného</t>
  </si>
  <si>
    <t>1777137230</t>
  </si>
  <si>
    <t>dobednění nad terénem</t>
  </si>
  <si>
    <t xml:space="preserve">"pasy"  (6,34+0,6)*2*0,2*2</t>
  </si>
  <si>
    <t>"patky" (0,5+0,5)*2*0,2*2</t>
  </si>
  <si>
    <t>22</t>
  </si>
  <si>
    <t>274351122</t>
  </si>
  <si>
    <t>Odstranění bednění základových pasů rovného</t>
  </si>
  <si>
    <t>1921569289</t>
  </si>
  <si>
    <t>23</t>
  </si>
  <si>
    <t>274362021</t>
  </si>
  <si>
    <t>Výztuž základových pasů svařovanými sítěmi Kari</t>
  </si>
  <si>
    <t>-320425702</t>
  </si>
  <si>
    <t>KARI síť 6/150x6/150 - 3,03kg/m2</t>
  </si>
  <si>
    <t>24,0*3,03*0,001*1,2</t>
  </si>
  <si>
    <t>Svislé a kompletní konstrukce</t>
  </si>
  <si>
    <t>24</t>
  </si>
  <si>
    <t>311213111</t>
  </si>
  <si>
    <t>Zdivo z nepravidelných kamenů na maltu objem jednoho kamene do 0,02 m3 š spáry do 4 mm</t>
  </si>
  <si>
    <t>-2053807817</t>
  </si>
  <si>
    <t xml:space="preserve">"podezdívka"  6,0*0,4*0,48*2</t>
  </si>
  <si>
    <t>Komunikace pozemní</t>
  </si>
  <si>
    <t>25</t>
  </si>
  <si>
    <t>594111112</t>
  </si>
  <si>
    <t>Kladení dlažby z lomového kamene tl do 100 mm s provedením lože z kameniva těženého</t>
  </si>
  <si>
    <t>143945744</t>
  </si>
  <si>
    <t>3,4*6,0</t>
  </si>
  <si>
    <t>26</t>
  </si>
  <si>
    <t>58381184</t>
  </si>
  <si>
    <t>deska dlažební pískovec povrch přírodní, hrany štípané do 0,24m2 tl 25mm</t>
  </si>
  <si>
    <t>-1644545179</t>
  </si>
  <si>
    <t>20,40*1,1</t>
  </si>
  <si>
    <t>27</t>
  </si>
  <si>
    <t>113105111</t>
  </si>
  <si>
    <t>Rozebrání dlažeb z lomového kamene kladených na sucho</t>
  </si>
  <si>
    <t>-609233213</t>
  </si>
  <si>
    <t>stávající dlažba</t>
  </si>
  <si>
    <t>10,0</t>
  </si>
  <si>
    <t>28</t>
  </si>
  <si>
    <t>-360851602</t>
  </si>
  <si>
    <t>Ostatní konstrukce a práce, bourání</t>
  </si>
  <si>
    <t>29</t>
  </si>
  <si>
    <t>936005219</t>
  </si>
  <si>
    <t>D+M herních dřevěné kladinky - dřevo masiv, certifikovaný herní prvek vč. revize</t>
  </si>
  <si>
    <t>1180465207</t>
  </si>
  <si>
    <t>30</t>
  </si>
  <si>
    <t>936174312</t>
  </si>
  <si>
    <t>Montáž stojanu na kola kotevními šrouby do beton. základu</t>
  </si>
  <si>
    <t>-809899569</t>
  </si>
  <si>
    <t>31</t>
  </si>
  <si>
    <t>74910151</t>
  </si>
  <si>
    <t>stojan na kola pro 5 stání, povrchová úprava prášková barva</t>
  </si>
  <si>
    <t>629357162</t>
  </si>
  <si>
    <t>32</t>
  </si>
  <si>
    <t>95231.R</t>
  </si>
  <si>
    <t xml:space="preserve">Montáž kovářského prvku - zvonu - vč. dopravy ( do 20km ) </t>
  </si>
  <si>
    <t>ks</t>
  </si>
  <si>
    <t>-1678321668</t>
  </si>
  <si>
    <t>instalace zvonu výška cca 300 mm, průměr 200 mm, hmotnost 20 kg, zvon vč. nosné konstrukce dodá objednatel</t>
  </si>
  <si>
    <t>"kpl" 1</t>
  </si>
  <si>
    <t>33</t>
  </si>
  <si>
    <t>95235.R</t>
  </si>
  <si>
    <t>D + M příslušenství pro zvon - jutové lano, průměr 20 mm</t>
  </si>
  <si>
    <t>m</t>
  </si>
  <si>
    <t>-1732422700</t>
  </si>
  <si>
    <t>34</t>
  </si>
  <si>
    <t>95561.R</t>
  </si>
  <si>
    <t>D+M kovářského prvku - ocelový kříž, výška cca 50 cm, kovářsky opracovaný</t>
  </si>
  <si>
    <t>-846876782</t>
  </si>
  <si>
    <t>998</t>
  </si>
  <si>
    <t>Přesun hmot</t>
  </si>
  <si>
    <t>35</t>
  </si>
  <si>
    <t>998011001</t>
  </si>
  <si>
    <t>Přesun hmot pro budovy zděné v do 6 m</t>
  </si>
  <si>
    <t>-229352505</t>
  </si>
  <si>
    <t>PSV</t>
  </si>
  <si>
    <t>Práce a dodávky PSV</t>
  </si>
  <si>
    <t>762</t>
  </si>
  <si>
    <t>Konstrukce tesařské</t>
  </si>
  <si>
    <t>36</t>
  </si>
  <si>
    <t>762081150</t>
  </si>
  <si>
    <t>Hoblování hraněného řeziva</t>
  </si>
  <si>
    <t>606464017</t>
  </si>
  <si>
    <t>0,74+5,94</t>
  </si>
  <si>
    <t>37</t>
  </si>
  <si>
    <t>762083122</t>
  </si>
  <si>
    <t xml:space="preserve">Impregnace řeziva proti dřevokaznému hmyzu, houbám a plísním </t>
  </si>
  <si>
    <t>-714000932</t>
  </si>
  <si>
    <t>77,0*0,014+0,74+5,94</t>
  </si>
  <si>
    <t>38</t>
  </si>
  <si>
    <t>762341260</t>
  </si>
  <si>
    <t>Montáž bednění střech rovných a šikmých sklonu do 60° z palubek</t>
  </si>
  <si>
    <t>2086747168</t>
  </si>
  <si>
    <t>39</t>
  </si>
  <si>
    <t>61191176</t>
  </si>
  <si>
    <t>palubky obkladové smrk profil klasický 14x121mm jakost A/B</t>
  </si>
  <si>
    <t>-308117879</t>
  </si>
  <si>
    <t>35,0*1,1</t>
  </si>
  <si>
    <t>40</t>
  </si>
  <si>
    <t>762342214</t>
  </si>
  <si>
    <t>Montáž laťování na střechách jednoduchých sklonu do 60° osové vzdálenosti přes 150 do 360 mm</t>
  </si>
  <si>
    <t>1647275505</t>
  </si>
  <si>
    <t>41</t>
  </si>
  <si>
    <t>60514103</t>
  </si>
  <si>
    <t>řezivo jehličnaté lať 30x50mm</t>
  </si>
  <si>
    <t>178082881</t>
  </si>
  <si>
    <t>42</t>
  </si>
  <si>
    <t>762342511</t>
  </si>
  <si>
    <t>Montáž kontralatí na podklad bez tepelné izolace</t>
  </si>
  <si>
    <t>402497552</t>
  </si>
  <si>
    <t>43</t>
  </si>
  <si>
    <t>762713121</t>
  </si>
  <si>
    <t>Montáž prostorové vázané kce pomocí tesařských spojů z hoblovaného řeziva průřezové pl přes 120 do 224 cm2</t>
  </si>
  <si>
    <t>1646450822</t>
  </si>
  <si>
    <t>44</t>
  </si>
  <si>
    <t>60512131</t>
  </si>
  <si>
    <t>stavební řezivo hranoly sušené</t>
  </si>
  <si>
    <t>-2128438459</t>
  </si>
  <si>
    <t>5,5*1,08</t>
  </si>
  <si>
    <t>45</t>
  </si>
  <si>
    <t>762395000</t>
  </si>
  <si>
    <t>Spojovací prostředky krovů, bednění, laťování, nadstřešních konstrukcí</t>
  </si>
  <si>
    <t>-2014056443</t>
  </si>
  <si>
    <t>35,0*0,014+0,37+5,94</t>
  </si>
  <si>
    <t>46</t>
  </si>
  <si>
    <t>762085103</t>
  </si>
  <si>
    <t>Montáž kotevních želez, příložek, patek nebo táhel</t>
  </si>
  <si>
    <t>-1191963668</t>
  </si>
  <si>
    <t>47</t>
  </si>
  <si>
    <t>54825314</t>
  </si>
  <si>
    <t xml:space="preserve">kování tesařské trámová botka-třmen </t>
  </si>
  <si>
    <t>-257848673</t>
  </si>
  <si>
    <t>48</t>
  </si>
  <si>
    <t>998762121</t>
  </si>
  <si>
    <t>Přesun hmot tonážní pro kce tesařské ruční v objektech v do 6 m</t>
  </si>
  <si>
    <t>-928255111</t>
  </si>
  <si>
    <t>764</t>
  </si>
  <si>
    <t>Konstrukce klempířské</t>
  </si>
  <si>
    <t>49</t>
  </si>
  <si>
    <t>764111653</t>
  </si>
  <si>
    <t>Krytina střechy rovné z taškových tabulí z Pz plechu s povrchovou úpravou sklonu přes 30 do 60°</t>
  </si>
  <si>
    <t>-916176623</t>
  </si>
  <si>
    <t>50</t>
  </si>
  <si>
    <t>764212664</t>
  </si>
  <si>
    <t>Oplechování rovné okapové hrany z Pz s povrchovou úpravou rš 330 mm</t>
  </si>
  <si>
    <t>-1258858306</t>
  </si>
  <si>
    <t>51</t>
  </si>
  <si>
    <t>765191021</t>
  </si>
  <si>
    <t>Montáž pojistné hydroizolační nebo parotěsné fólie kladené ve sklonu přes 20° s lepenými spoji na krokve</t>
  </si>
  <si>
    <t>1709348415</t>
  </si>
  <si>
    <t>52</t>
  </si>
  <si>
    <t>28329070</t>
  </si>
  <si>
    <t>fólie PU/PP nekontaktní, difuzně propustná, integrované samolepicí pásky, 120g/m2</t>
  </si>
  <si>
    <t>706027674</t>
  </si>
  <si>
    <t>35,0*1,15</t>
  </si>
  <si>
    <t>53</t>
  </si>
  <si>
    <t>764211614</t>
  </si>
  <si>
    <t>Oplechování větraného hřebene s těsněním a perforovaným plechem z Pz s povrch úpravou rš 330 mm</t>
  </si>
  <si>
    <t>2105980311</t>
  </si>
  <si>
    <t>54</t>
  </si>
  <si>
    <t>764211645</t>
  </si>
  <si>
    <t>Oplechování větraného nároží z oblých hřebenáčů Pz s povrch úpravou s větracím pásem rš 312 mm</t>
  </si>
  <si>
    <t>-85029831</t>
  </si>
  <si>
    <t>55</t>
  </si>
  <si>
    <t>764511601</t>
  </si>
  <si>
    <t>Žlab podokapní půlkruhový z Pz s povrchovou úpravou rš 250 mm</t>
  </si>
  <si>
    <t>2062667993</t>
  </si>
  <si>
    <t>56</t>
  </si>
  <si>
    <t>764511642</t>
  </si>
  <si>
    <t>Kotlík oválný (trychtýřový) pro podokapní žlaby z Pz s povrchovou úpravou 330/100 mm</t>
  </si>
  <si>
    <t>939359675</t>
  </si>
  <si>
    <t>57</t>
  </si>
  <si>
    <t>764518622</t>
  </si>
  <si>
    <t>Svody kruhové včetně objímek, kolen, odskoků z Pz s povrchovou úpravou průměru 100 mm</t>
  </si>
  <si>
    <t>1677208042</t>
  </si>
  <si>
    <t>58</t>
  </si>
  <si>
    <t>998764121</t>
  </si>
  <si>
    <t>Přesun hmot tonážní pro konstrukce klempířské ruční v objektech v do 6 m</t>
  </si>
  <si>
    <t>1005407059</t>
  </si>
  <si>
    <t>766</t>
  </si>
  <si>
    <t>Konstrukce truhlářské</t>
  </si>
  <si>
    <t>59</t>
  </si>
  <si>
    <t>766411295</t>
  </si>
  <si>
    <t>D+M dřevěná výplň kotvená do dřev.rámu, hoblované latě 80x30mm, překládané</t>
  </si>
  <si>
    <t>-51302232</t>
  </si>
  <si>
    <t>1,76*2,5*2</t>
  </si>
  <si>
    <t>60</t>
  </si>
  <si>
    <t>766431312</t>
  </si>
  <si>
    <t xml:space="preserve">Montáž obložení studny 1 m2 palubkami z měkkého dřeva </t>
  </si>
  <si>
    <t>67579042</t>
  </si>
  <si>
    <t>"stěny" 3,14*1,20*1,0</t>
  </si>
  <si>
    <t>"poklop" 3,14*0,75*0,75</t>
  </si>
  <si>
    <t>61</t>
  </si>
  <si>
    <t>61191182</t>
  </si>
  <si>
    <t>palubky obkladové smrk profil klasický 19x196mm jakost A/B</t>
  </si>
  <si>
    <t>549383220</t>
  </si>
  <si>
    <t>5,534*1,1</t>
  </si>
  <si>
    <t>62</t>
  </si>
  <si>
    <t>766431332</t>
  </si>
  <si>
    <t xml:space="preserve">Montáž obložení kamenné zídky z tvrdého dřeva </t>
  </si>
  <si>
    <t>-723680873</t>
  </si>
  <si>
    <t>"obklad kamenné zídky - sedák" 6,0*0,5*2</t>
  </si>
  <si>
    <t>63</t>
  </si>
  <si>
    <t>60556106</t>
  </si>
  <si>
    <t>řezivo bukové sušené tl 50mm</t>
  </si>
  <si>
    <t>1356425817</t>
  </si>
  <si>
    <t>"obklad kamenné zídky" 6,0*0,5*2*0,05*1,1</t>
  </si>
  <si>
    <t>64</t>
  </si>
  <si>
    <t>998766101</t>
  </si>
  <si>
    <t>Přesun hmot tonážní pro kce truhlářské v objektech v do 6 m</t>
  </si>
  <si>
    <t>243623421</t>
  </si>
  <si>
    <t>783</t>
  </si>
  <si>
    <t>Dokončovací práce - nátěry</t>
  </si>
  <si>
    <t>65</t>
  </si>
  <si>
    <t>783268113</t>
  </si>
  <si>
    <t>Lazurovací dvojnásobný nátěr tesařských konstrukcí</t>
  </si>
  <si>
    <t>-1977561239</t>
  </si>
  <si>
    <t>Práce a dodávky M</t>
  </si>
  <si>
    <t>21-M</t>
  </si>
  <si>
    <t>Elektromontáže</t>
  </si>
  <si>
    <t>67</t>
  </si>
  <si>
    <t>21029.R</t>
  </si>
  <si>
    <t>D + M hromosvodu</t>
  </si>
  <si>
    <t>kpl</t>
  </si>
  <si>
    <t>1857395098</t>
  </si>
  <si>
    <t>FeZn kulatina, Al kulatina, Ochr. Úhelník, Hřebenová svorka, Podpěra vedení,</t>
  </si>
  <si>
    <t>Držák úhelníku, Křížová svorka, Univer. Svorka, Zkušební svorka, vč. revize po instalaci</t>
  </si>
  <si>
    <t>VRN</t>
  </si>
  <si>
    <t>Vedlejší rozpočtové náklady</t>
  </si>
  <si>
    <t>VRN1</t>
  </si>
  <si>
    <t>Průzkumné, zeměměřičské a projektové práce</t>
  </si>
  <si>
    <t>68</t>
  </si>
  <si>
    <t>012103000</t>
  </si>
  <si>
    <t>Geodetické práce</t>
  </si>
  <si>
    <t>1024</t>
  </si>
  <si>
    <t>-537769390</t>
  </si>
  <si>
    <t>69</t>
  </si>
  <si>
    <t>012164000</t>
  </si>
  <si>
    <t>Vytyčení a zaměření inženýrských sítí</t>
  </si>
  <si>
    <t>-17857865</t>
  </si>
  <si>
    <t>70</t>
  </si>
  <si>
    <t>012444000</t>
  </si>
  <si>
    <t>Geodetické měření skutečného provedení stavby</t>
  </si>
  <si>
    <t>827787520</t>
  </si>
  <si>
    <t>71</t>
  </si>
  <si>
    <t>013254000</t>
  </si>
  <si>
    <t>Dokumentace skutečného provedení stavby</t>
  </si>
  <si>
    <t>2113549110</t>
  </si>
  <si>
    <t xml:space="preserve">náklady na vyhotovení dokumentace skutečného provedení stavby </t>
  </si>
  <si>
    <t xml:space="preserve"> a její předání objednateli v požadované formě a požadovaném počtu</t>
  </si>
  <si>
    <t>VRN3</t>
  </si>
  <si>
    <t>Zařízení staveniště</t>
  </si>
  <si>
    <t>72</t>
  </si>
  <si>
    <t>030001000</t>
  </si>
  <si>
    <t>-1264226399</t>
  </si>
  <si>
    <t>VRN4</t>
  </si>
  <si>
    <t>Inženýrská činnost</t>
  </si>
  <si>
    <t>73</t>
  </si>
  <si>
    <t>043002000</t>
  </si>
  <si>
    <t>Zkoušky a revize</t>
  </si>
  <si>
    <t>165222101</t>
  </si>
  <si>
    <t xml:space="preserve">náklady zhotovitele v souvislosti s prováděním zkoušek a revizí předepsaných technickými normami </t>
  </si>
  <si>
    <t>nebo objednatelem a které jsou pro provedení díla nezbytné</t>
  </si>
  <si>
    <t>SO 02 - Dešťová kanalizace</t>
  </si>
  <si>
    <t xml:space="preserve">    4 - Vodorovné konstrukce</t>
  </si>
  <si>
    <t xml:space="preserve">    8 - Vedení trubní dálková a přípojná</t>
  </si>
  <si>
    <t>119003227</t>
  </si>
  <si>
    <t>Mobilní plotová zábrana vyplněná dráty výšky přes 1,5 do 2,2 m pro zabezpečení výkopu zřízení</t>
  </si>
  <si>
    <t>-782277386</t>
  </si>
  <si>
    <t>119003228</t>
  </si>
  <si>
    <t>Mobilní plotová zábrana vyplněná dráty výšky přes 1,5 do 2,2 m pro zabezpečení výkopu odstranění</t>
  </si>
  <si>
    <t>-1314278040</t>
  </si>
  <si>
    <t>132251102</t>
  </si>
  <si>
    <t>Hloubení rýh nezapažených š do 800 mm v hornině třídy těžitelnosti I skupiny 3 objem do 50 m3 strojně</t>
  </si>
  <si>
    <t>-502538493</t>
  </si>
  <si>
    <t>0,6*0,8*13,6</t>
  </si>
  <si>
    <t>-1840896374</t>
  </si>
  <si>
    <t>3,468+0,816</t>
  </si>
  <si>
    <t>197744900</t>
  </si>
  <si>
    <t>4,284*2,0</t>
  </si>
  <si>
    <t>174151101</t>
  </si>
  <si>
    <t>Zásyp jam, šachet rýh nebo kolem objektů sypaninou se zhutněním</t>
  </si>
  <si>
    <t>304007684</t>
  </si>
  <si>
    <t>6,528-0,816-3,468</t>
  </si>
  <si>
    <t>175151101</t>
  </si>
  <si>
    <t>Obsypání potrubí strojně sypaninou bez prohození, uloženou do 3 m</t>
  </si>
  <si>
    <t>-653860589</t>
  </si>
  <si>
    <t>0,6*0,425*13,6</t>
  </si>
  <si>
    <t>58337331</t>
  </si>
  <si>
    <t>štěrkopísek frakce 0/22</t>
  </si>
  <si>
    <t>-1887649150</t>
  </si>
  <si>
    <t>3,468*2,0</t>
  </si>
  <si>
    <t>747590922</t>
  </si>
  <si>
    <t>10,0*1,0</t>
  </si>
  <si>
    <t>-1214864164</t>
  </si>
  <si>
    <t>10,0*0,15*1,7</t>
  </si>
  <si>
    <t>2098006479</t>
  </si>
  <si>
    <t>2009039707</t>
  </si>
  <si>
    <t>10,0*0,02</t>
  </si>
  <si>
    <t>Vodorovné konstrukce</t>
  </si>
  <si>
    <t>451573111</t>
  </si>
  <si>
    <t>Lože pod potrubí otevřený výkop ze štěrkopísku</t>
  </si>
  <si>
    <t>-1520751681</t>
  </si>
  <si>
    <t>0,6*0,1*13,6</t>
  </si>
  <si>
    <t>113106025</t>
  </si>
  <si>
    <t>Rozebrání dlažeb při překopech komunikací pro pěší z vegetační dlažby betonové ručně</t>
  </si>
  <si>
    <t>-30737233</t>
  </si>
  <si>
    <t>stáv. parkovací plocha</t>
  </si>
  <si>
    <t>5,0*1,0</t>
  </si>
  <si>
    <t>564831011</t>
  </si>
  <si>
    <t>Podklad ze štěrkodrtě ŠD plochy do 100 m2 tl 100 mm</t>
  </si>
  <si>
    <t>-1184117920</t>
  </si>
  <si>
    <t>596411141</t>
  </si>
  <si>
    <t>Kladení dlažby z vegetačních tvárnic komunikací pro pěší velikosti dlaždic přes 0,09 m2 tl do 80 mm pl do 25 m2</t>
  </si>
  <si>
    <t>1935778390</t>
  </si>
  <si>
    <t>Vedení trubní dálková a přípojná</t>
  </si>
  <si>
    <t>83935.R</t>
  </si>
  <si>
    <t>Výsek a montáž potrubí DN 125 do stáv. jímky, vč. utěsnění</t>
  </si>
  <si>
    <t>-705504536</t>
  </si>
  <si>
    <t>871273120</t>
  </si>
  <si>
    <t>Montáž kanalizačního potrubí hladkého plnostěnného SN 4 z PVC-U DN 125</t>
  </si>
  <si>
    <t>-285268584</t>
  </si>
  <si>
    <t>28611129</t>
  </si>
  <si>
    <t xml:space="preserve">trubka kanalizační PVC DN 125x5000mm </t>
  </si>
  <si>
    <t>-795180469</t>
  </si>
  <si>
    <t>13,6*1,1</t>
  </si>
  <si>
    <t>28611358</t>
  </si>
  <si>
    <t>koleno kanalizační PVC KG 125x87°</t>
  </si>
  <si>
    <t>1036749647</t>
  </si>
  <si>
    <t>998276101</t>
  </si>
  <si>
    <t>Přesun hmot pro trubní vedení z trub z plastických hmot otevřený výkop</t>
  </si>
  <si>
    <t>1402735255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</si>
</sst>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30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251222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Zvonička u KD Hrachovec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Valašské Meziříčí, k.ú. Hrachovec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6. 11. 2025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Valašské Meziříčí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16.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01 - Zvonička'!J30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'SO 01 - Zvonička'!P134</f>
        <v>0</v>
      </c>
      <c r="AV95" s="128">
        <f>'SO 01 - Zvonička'!J33</f>
        <v>0</v>
      </c>
      <c r="AW95" s="128">
        <f>'SO 01 - Zvonička'!J34</f>
        <v>0</v>
      </c>
      <c r="AX95" s="128">
        <f>'SO 01 - Zvonička'!J35</f>
        <v>0</v>
      </c>
      <c r="AY95" s="128">
        <f>'SO 01 - Zvonička'!J36</f>
        <v>0</v>
      </c>
      <c r="AZ95" s="128">
        <f>'SO 01 - Zvonička'!F33</f>
        <v>0</v>
      </c>
      <c r="BA95" s="128">
        <f>'SO 01 - Zvonička'!F34</f>
        <v>0</v>
      </c>
      <c r="BB95" s="128">
        <f>'SO 01 - Zvonička'!F35</f>
        <v>0</v>
      </c>
      <c r="BC95" s="128">
        <f>'SO 01 - Zvonička'!F36</f>
        <v>0</v>
      </c>
      <c r="BD95" s="130">
        <f>'SO 01 - Zvonička'!F37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7" customFormat="1" ht="16.5" customHeight="1">
      <c r="A96" s="119" t="s">
        <v>79</v>
      </c>
      <c r="B96" s="120"/>
      <c r="C96" s="121"/>
      <c r="D96" s="122" t="s">
        <v>86</v>
      </c>
      <c r="E96" s="122"/>
      <c r="F96" s="122"/>
      <c r="G96" s="122"/>
      <c r="H96" s="122"/>
      <c r="I96" s="123"/>
      <c r="J96" s="122" t="s">
        <v>87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02 - Dešťová kanalizace'!J30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82</v>
      </c>
      <c r="AR96" s="126"/>
      <c r="AS96" s="132">
        <v>0</v>
      </c>
      <c r="AT96" s="133">
        <f>ROUND(SUM(AV96:AW96),2)</f>
        <v>0</v>
      </c>
      <c r="AU96" s="134">
        <f>'SO 02 - Dešťová kanalizace'!P122</f>
        <v>0</v>
      </c>
      <c r="AV96" s="133">
        <f>'SO 02 - Dešťová kanalizace'!J33</f>
        <v>0</v>
      </c>
      <c r="AW96" s="133">
        <f>'SO 02 - Dešťová kanalizace'!J34</f>
        <v>0</v>
      </c>
      <c r="AX96" s="133">
        <f>'SO 02 - Dešťová kanalizace'!J35</f>
        <v>0</v>
      </c>
      <c r="AY96" s="133">
        <f>'SO 02 - Dešťová kanalizace'!J36</f>
        <v>0</v>
      </c>
      <c r="AZ96" s="133">
        <f>'SO 02 - Dešťová kanalizace'!F33</f>
        <v>0</v>
      </c>
      <c r="BA96" s="133">
        <f>'SO 02 - Dešťová kanalizace'!F34</f>
        <v>0</v>
      </c>
      <c r="BB96" s="133">
        <f>'SO 02 - Dešťová kanalizace'!F35</f>
        <v>0</v>
      </c>
      <c r="BC96" s="133">
        <f>'SO 02 - Dešťová kanalizace'!F36</f>
        <v>0</v>
      </c>
      <c r="BD96" s="135">
        <f>'SO 02 - Dešťová kanalizace'!F37</f>
        <v>0</v>
      </c>
      <c r="BE96" s="7"/>
      <c r="BT96" s="131" t="s">
        <v>83</v>
      </c>
      <c r="BV96" s="131" t="s">
        <v>77</v>
      </c>
      <c r="BW96" s="131" t="s">
        <v>88</v>
      </c>
      <c r="BX96" s="131" t="s">
        <v>5</v>
      </c>
      <c r="CL96" s="131" t="s">
        <v>1</v>
      </c>
      <c r="CM96" s="131" t="s">
        <v>85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LdknMhlHJSqfmUdVoS/8wvmVrwaDuR/POeOeM+nBhZ6Pqj+b2JmOF7IRvBajf8e1CbPYKRnjjqNGq/EaRXKvMw==" hashValue="+xLuCr2mje/HA0+QcNmXw3BKXYEazYxeldsXEfSFy5KCReZ9Okzj02Q8ZnRFwcgU9SfALPO5ADbJMyI9kP1Z6g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01 - Zvonička'!C2" display="/"/>
    <hyperlink ref="A96" location="'SO 02 - Dešťová kanaliz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hidden="1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hidden="1" s="1" customFormat="1" ht="24.96" customHeight="1">
      <c r="B4" s="20"/>
      <c r="D4" s="138" t="s">
        <v>89</v>
      </c>
      <c r="L4" s="20"/>
      <c r="M4" s="13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0" t="s">
        <v>16</v>
      </c>
      <c r="L6" s="20"/>
    </row>
    <row r="7" hidden="1" s="1" customFormat="1" ht="16.5" customHeight="1">
      <c r="B7" s="20"/>
      <c r="E7" s="141" t="str">
        <f>'Rekapitulace stavby'!K6</f>
        <v>Zvonička u KD Hrachovec</v>
      </c>
      <c r="F7" s="140"/>
      <c r="G7" s="140"/>
      <c r="H7" s="140"/>
      <c r="L7" s="20"/>
    </row>
    <row r="8" hidden="1" s="2" customFormat="1" ht="12" customHeight="1">
      <c r="A8" s="38"/>
      <c r="B8" s="44"/>
      <c r="C8" s="38"/>
      <c r="D8" s="140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42" t="s">
        <v>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6. 11. 2025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ROUND(J134,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ROUND((SUM(BE134:BE285)),  2)</f>
        <v>0</v>
      </c>
      <c r="G33" s="38"/>
      <c r="H33" s="38"/>
      <c r="I33" s="155">
        <v>0.20999999999999999</v>
      </c>
      <c r="J33" s="154">
        <f>ROUND(((SUM(BE134:BE285))*I33),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40" t="s">
        <v>41</v>
      </c>
      <c r="F34" s="154">
        <f>ROUND((SUM(BF134:BF285)),  2)</f>
        <v>0</v>
      </c>
      <c r="G34" s="38"/>
      <c r="H34" s="38"/>
      <c r="I34" s="155">
        <v>0.12</v>
      </c>
      <c r="J34" s="154">
        <f>ROUND(((SUM(BF134:BF285))*I34),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ROUND((SUM(BG134:BG285)),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ROUND((SUM(BH134:BH285)),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ROUND((SUM(BI134:BI285)),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74" t="str">
        <f>E7</f>
        <v>Zvonička u KD Hrachovec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SO 01 - Zvonička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>Valašské Meziříčí, k.ú. Hrachovec</v>
      </c>
      <c r="G89" s="40"/>
      <c r="H89" s="40"/>
      <c r="I89" s="32" t="s">
        <v>22</v>
      </c>
      <c r="J89" s="79" t="str">
        <f>IF(J12="","",J12)</f>
        <v>6. 11. 2025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Valašské Meziříčí</v>
      </c>
      <c r="G91" s="40"/>
      <c r="H91" s="40"/>
      <c r="I91" s="32" t="s">
        <v>31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5" t="s">
        <v>93</v>
      </c>
      <c r="D94" s="176"/>
      <c r="E94" s="176"/>
      <c r="F94" s="176"/>
      <c r="G94" s="176"/>
      <c r="H94" s="176"/>
      <c r="I94" s="176"/>
      <c r="J94" s="177" t="s">
        <v>94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8" t="s">
        <v>95</v>
      </c>
      <c r="D96" s="40"/>
      <c r="E96" s="40"/>
      <c r="F96" s="40"/>
      <c r="G96" s="40"/>
      <c r="H96" s="40"/>
      <c r="I96" s="40"/>
      <c r="J96" s="110">
        <f>J134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hidden="1" s="9" customFormat="1" ht="24.96" customHeight="1">
      <c r="A97" s="9"/>
      <c r="B97" s="179"/>
      <c r="C97" s="180"/>
      <c r="D97" s="181" t="s">
        <v>97</v>
      </c>
      <c r="E97" s="182"/>
      <c r="F97" s="182"/>
      <c r="G97" s="182"/>
      <c r="H97" s="182"/>
      <c r="I97" s="182"/>
      <c r="J97" s="183">
        <f>J135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98</v>
      </c>
      <c r="E98" s="188"/>
      <c r="F98" s="188"/>
      <c r="G98" s="188"/>
      <c r="H98" s="188"/>
      <c r="I98" s="188"/>
      <c r="J98" s="189">
        <f>J136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99</v>
      </c>
      <c r="E99" s="188"/>
      <c r="F99" s="188"/>
      <c r="G99" s="188"/>
      <c r="H99" s="188"/>
      <c r="I99" s="188"/>
      <c r="J99" s="189">
        <f>J174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100</v>
      </c>
      <c r="E100" s="188"/>
      <c r="F100" s="188"/>
      <c r="G100" s="188"/>
      <c r="H100" s="188"/>
      <c r="I100" s="188"/>
      <c r="J100" s="189">
        <f>J191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5"/>
      <c r="C101" s="186"/>
      <c r="D101" s="187" t="s">
        <v>101</v>
      </c>
      <c r="E101" s="188"/>
      <c r="F101" s="188"/>
      <c r="G101" s="188"/>
      <c r="H101" s="188"/>
      <c r="I101" s="188"/>
      <c r="J101" s="189">
        <f>J194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5"/>
      <c r="C102" s="186"/>
      <c r="D102" s="187" t="s">
        <v>102</v>
      </c>
      <c r="E102" s="188"/>
      <c r="F102" s="188"/>
      <c r="G102" s="188"/>
      <c r="H102" s="188"/>
      <c r="I102" s="188"/>
      <c r="J102" s="189">
        <f>J205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5"/>
      <c r="C103" s="186"/>
      <c r="D103" s="187" t="s">
        <v>103</v>
      </c>
      <c r="E103" s="188"/>
      <c r="F103" s="188"/>
      <c r="G103" s="188"/>
      <c r="H103" s="188"/>
      <c r="I103" s="188"/>
      <c r="J103" s="189">
        <f>J214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9"/>
      <c r="C104" s="180"/>
      <c r="D104" s="181" t="s">
        <v>104</v>
      </c>
      <c r="E104" s="182"/>
      <c r="F104" s="182"/>
      <c r="G104" s="182"/>
      <c r="H104" s="182"/>
      <c r="I104" s="182"/>
      <c r="J104" s="183">
        <f>J216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85"/>
      <c r="C105" s="186"/>
      <c r="D105" s="187" t="s">
        <v>105</v>
      </c>
      <c r="E105" s="188"/>
      <c r="F105" s="188"/>
      <c r="G105" s="188"/>
      <c r="H105" s="188"/>
      <c r="I105" s="188"/>
      <c r="J105" s="189">
        <f>J217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5"/>
      <c r="C106" s="186"/>
      <c r="D106" s="187" t="s">
        <v>106</v>
      </c>
      <c r="E106" s="188"/>
      <c r="F106" s="188"/>
      <c r="G106" s="188"/>
      <c r="H106" s="188"/>
      <c r="I106" s="188"/>
      <c r="J106" s="189">
        <f>J236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5"/>
      <c r="C107" s="186"/>
      <c r="D107" s="187" t="s">
        <v>107</v>
      </c>
      <c r="E107" s="188"/>
      <c r="F107" s="188"/>
      <c r="G107" s="188"/>
      <c r="H107" s="188"/>
      <c r="I107" s="188"/>
      <c r="J107" s="189">
        <f>J248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5"/>
      <c r="C108" s="186"/>
      <c r="D108" s="187" t="s">
        <v>108</v>
      </c>
      <c r="E108" s="188"/>
      <c r="F108" s="188"/>
      <c r="G108" s="188"/>
      <c r="H108" s="188"/>
      <c r="I108" s="188"/>
      <c r="J108" s="189">
        <f>J262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9" customFormat="1" ht="24.96" customHeight="1">
      <c r="A109" s="9"/>
      <c r="B109" s="179"/>
      <c r="C109" s="180"/>
      <c r="D109" s="181" t="s">
        <v>109</v>
      </c>
      <c r="E109" s="182"/>
      <c r="F109" s="182"/>
      <c r="G109" s="182"/>
      <c r="H109" s="182"/>
      <c r="I109" s="182"/>
      <c r="J109" s="183">
        <f>J264</f>
        <v>0</v>
      </c>
      <c r="K109" s="180"/>
      <c r="L109" s="184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hidden="1" s="10" customFormat="1" ht="19.92" customHeight="1">
      <c r="A110" s="10"/>
      <c r="B110" s="185"/>
      <c r="C110" s="186"/>
      <c r="D110" s="187" t="s">
        <v>110</v>
      </c>
      <c r="E110" s="188"/>
      <c r="F110" s="188"/>
      <c r="G110" s="188"/>
      <c r="H110" s="188"/>
      <c r="I110" s="188"/>
      <c r="J110" s="189">
        <f>J265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9" customFormat="1" ht="24.96" customHeight="1">
      <c r="A111" s="9"/>
      <c r="B111" s="179"/>
      <c r="C111" s="180"/>
      <c r="D111" s="181" t="s">
        <v>111</v>
      </c>
      <c r="E111" s="182"/>
      <c r="F111" s="182"/>
      <c r="G111" s="182"/>
      <c r="H111" s="182"/>
      <c r="I111" s="182"/>
      <c r="J111" s="183">
        <f>J270</f>
        <v>0</v>
      </c>
      <c r="K111" s="180"/>
      <c r="L111" s="184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hidden="1" s="10" customFormat="1" ht="19.92" customHeight="1">
      <c r="A112" s="10"/>
      <c r="B112" s="185"/>
      <c r="C112" s="186"/>
      <c r="D112" s="187" t="s">
        <v>112</v>
      </c>
      <c r="E112" s="188"/>
      <c r="F112" s="188"/>
      <c r="G112" s="188"/>
      <c r="H112" s="188"/>
      <c r="I112" s="188"/>
      <c r="J112" s="189">
        <f>J271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85"/>
      <c r="C113" s="186"/>
      <c r="D113" s="187" t="s">
        <v>113</v>
      </c>
      <c r="E113" s="188"/>
      <c r="F113" s="188"/>
      <c r="G113" s="188"/>
      <c r="H113" s="188"/>
      <c r="I113" s="188"/>
      <c r="J113" s="189">
        <f>J279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85"/>
      <c r="C114" s="186"/>
      <c r="D114" s="187" t="s">
        <v>114</v>
      </c>
      <c r="E114" s="188"/>
      <c r="F114" s="188"/>
      <c r="G114" s="188"/>
      <c r="H114" s="188"/>
      <c r="I114" s="188"/>
      <c r="J114" s="189">
        <f>J281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2" customFormat="1" ht="21.84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hidden="1" s="2" customFormat="1" ht="6.96" customHeight="1">
      <c r="A116" s="38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hidden="1"/>
    <row r="118" hidden="1"/>
    <row r="119" hidden="1"/>
    <row r="120" s="2" customFormat="1" ht="6.96" customHeight="1">
      <c r="A120" s="38"/>
      <c r="B120" s="68"/>
      <c r="C120" s="69"/>
      <c r="D120" s="69"/>
      <c r="E120" s="69"/>
      <c r="F120" s="69"/>
      <c r="G120" s="69"/>
      <c r="H120" s="69"/>
      <c r="I120" s="69"/>
      <c r="J120" s="69"/>
      <c r="K120" s="69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4.96" customHeight="1">
      <c r="A121" s="38"/>
      <c r="B121" s="39"/>
      <c r="C121" s="23" t="s">
        <v>115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16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174" t="str">
        <f>E7</f>
        <v>Zvonička u KD Hrachovec</v>
      </c>
      <c r="F124" s="32"/>
      <c r="G124" s="32"/>
      <c r="H124" s="32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90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5" customHeight="1">
      <c r="A126" s="38"/>
      <c r="B126" s="39"/>
      <c r="C126" s="40"/>
      <c r="D126" s="40"/>
      <c r="E126" s="76" t="str">
        <f>E9</f>
        <v>SO 01 - Zvonička</v>
      </c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20</v>
      </c>
      <c r="D128" s="40"/>
      <c r="E128" s="40"/>
      <c r="F128" s="27" t="str">
        <f>F12</f>
        <v>Valašské Meziříčí, k.ú. Hrachovec</v>
      </c>
      <c r="G128" s="40"/>
      <c r="H128" s="40"/>
      <c r="I128" s="32" t="s">
        <v>22</v>
      </c>
      <c r="J128" s="79" t="str">
        <f>IF(J12="","",J12)</f>
        <v>6. 11. 2025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24</v>
      </c>
      <c r="D130" s="40"/>
      <c r="E130" s="40"/>
      <c r="F130" s="27" t="str">
        <f>E15</f>
        <v>Město Valašské Meziříčí</v>
      </c>
      <c r="G130" s="40"/>
      <c r="H130" s="40"/>
      <c r="I130" s="32" t="s">
        <v>31</v>
      </c>
      <c r="J130" s="36" t="str">
        <f>E21</f>
        <v xml:space="preserve"> 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28</v>
      </c>
      <c r="D131" s="40"/>
      <c r="E131" s="40"/>
      <c r="F131" s="27" t="str">
        <f>IF(E18="","",E18)</f>
        <v>Vyplň údaj</v>
      </c>
      <c r="G131" s="40"/>
      <c r="H131" s="40"/>
      <c r="I131" s="32" t="s">
        <v>33</v>
      </c>
      <c r="J131" s="36" t="str">
        <f>E24</f>
        <v xml:space="preserve"> 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0.32" customHeight="1">
      <c r="A132" s="38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11" customFormat="1" ht="29.28" customHeight="1">
      <c r="A133" s="191"/>
      <c r="B133" s="192"/>
      <c r="C133" s="193" t="s">
        <v>116</v>
      </c>
      <c r="D133" s="194" t="s">
        <v>60</v>
      </c>
      <c r="E133" s="194" t="s">
        <v>56</v>
      </c>
      <c r="F133" s="194" t="s">
        <v>57</v>
      </c>
      <c r="G133" s="194" t="s">
        <v>117</v>
      </c>
      <c r="H133" s="194" t="s">
        <v>118</v>
      </c>
      <c r="I133" s="194" t="s">
        <v>119</v>
      </c>
      <c r="J133" s="195" t="s">
        <v>94</v>
      </c>
      <c r="K133" s="196" t="s">
        <v>120</v>
      </c>
      <c r="L133" s="197"/>
      <c r="M133" s="100" t="s">
        <v>1</v>
      </c>
      <c r="N133" s="101" t="s">
        <v>39</v>
      </c>
      <c r="O133" s="101" t="s">
        <v>121</v>
      </c>
      <c r="P133" s="101" t="s">
        <v>122</v>
      </c>
      <c r="Q133" s="101" t="s">
        <v>123</v>
      </c>
      <c r="R133" s="101" t="s">
        <v>124</v>
      </c>
      <c r="S133" s="101" t="s">
        <v>125</v>
      </c>
      <c r="T133" s="102" t="s">
        <v>126</v>
      </c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91"/>
      <c r="AE133" s="191"/>
    </row>
    <row r="134" s="2" customFormat="1" ht="22.8" customHeight="1">
      <c r="A134" s="38"/>
      <c r="B134" s="39"/>
      <c r="C134" s="107" t="s">
        <v>127</v>
      </c>
      <c r="D134" s="40"/>
      <c r="E134" s="40"/>
      <c r="F134" s="40"/>
      <c r="G134" s="40"/>
      <c r="H134" s="40"/>
      <c r="I134" s="40"/>
      <c r="J134" s="198">
        <f>BK134</f>
        <v>0</v>
      </c>
      <c r="K134" s="40"/>
      <c r="L134" s="44"/>
      <c r="M134" s="103"/>
      <c r="N134" s="199"/>
      <c r="O134" s="104"/>
      <c r="P134" s="200">
        <f>P135+P216+P264+P270</f>
        <v>0</v>
      </c>
      <c r="Q134" s="104"/>
      <c r="R134" s="200">
        <f>R135+R216+R264+R270</f>
        <v>62.350728860000004</v>
      </c>
      <c r="S134" s="104"/>
      <c r="T134" s="201">
        <f>T135+T216+T264+T270</f>
        <v>4.7999999999999998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74</v>
      </c>
      <c r="AU134" s="17" t="s">
        <v>96</v>
      </c>
      <c r="BK134" s="202">
        <f>BK135+BK216+BK264+BK270</f>
        <v>0</v>
      </c>
    </row>
    <row r="135" s="12" customFormat="1" ht="25.92" customHeight="1">
      <c r="A135" s="12"/>
      <c r="B135" s="203"/>
      <c r="C135" s="204"/>
      <c r="D135" s="205" t="s">
        <v>74</v>
      </c>
      <c r="E135" s="206" t="s">
        <v>128</v>
      </c>
      <c r="F135" s="206" t="s">
        <v>129</v>
      </c>
      <c r="G135" s="204"/>
      <c r="H135" s="204"/>
      <c r="I135" s="207"/>
      <c r="J135" s="208">
        <f>BK135</f>
        <v>0</v>
      </c>
      <c r="K135" s="204"/>
      <c r="L135" s="209"/>
      <c r="M135" s="210"/>
      <c r="N135" s="211"/>
      <c r="O135" s="211"/>
      <c r="P135" s="212">
        <f>P136+P174+P191+P194+P205+P214</f>
        <v>0</v>
      </c>
      <c r="Q135" s="211"/>
      <c r="R135" s="212">
        <f>R136+R174+R191+R194+R205+R214</f>
        <v>57.619495270000002</v>
      </c>
      <c r="S135" s="211"/>
      <c r="T135" s="213">
        <f>T136+T174+T191+T194+T205+T214</f>
        <v>4.7999999999999998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83</v>
      </c>
      <c r="AT135" s="215" t="s">
        <v>74</v>
      </c>
      <c r="AU135" s="215" t="s">
        <v>75</v>
      </c>
      <c r="AY135" s="214" t="s">
        <v>130</v>
      </c>
      <c r="BK135" s="216">
        <f>BK136+BK174+BK191+BK194+BK205+BK214</f>
        <v>0</v>
      </c>
    </row>
    <row r="136" s="12" customFormat="1" ht="22.8" customHeight="1">
      <c r="A136" s="12"/>
      <c r="B136" s="203"/>
      <c r="C136" s="204"/>
      <c r="D136" s="205" t="s">
        <v>74</v>
      </c>
      <c r="E136" s="217" t="s">
        <v>83</v>
      </c>
      <c r="F136" s="217" t="s">
        <v>131</v>
      </c>
      <c r="G136" s="204"/>
      <c r="H136" s="204"/>
      <c r="I136" s="207"/>
      <c r="J136" s="218">
        <f>BK136</f>
        <v>0</v>
      </c>
      <c r="K136" s="204"/>
      <c r="L136" s="209"/>
      <c r="M136" s="210"/>
      <c r="N136" s="211"/>
      <c r="O136" s="211"/>
      <c r="P136" s="212">
        <f>SUM(P137:P173)</f>
        <v>0</v>
      </c>
      <c r="Q136" s="211"/>
      <c r="R136" s="212">
        <f>SUM(R137:R173)</f>
        <v>18.054199999999998</v>
      </c>
      <c r="S136" s="211"/>
      <c r="T136" s="213">
        <f>SUM(T137:T173)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4" t="s">
        <v>83</v>
      </c>
      <c r="AT136" s="215" t="s">
        <v>74</v>
      </c>
      <c r="AU136" s="215" t="s">
        <v>83</v>
      </c>
      <c r="AY136" s="214" t="s">
        <v>130</v>
      </c>
      <c r="BK136" s="216">
        <f>SUM(BK137:BK173)</f>
        <v>0</v>
      </c>
    </row>
    <row r="137" s="2" customFormat="1" ht="33" customHeight="1">
      <c r="A137" s="38"/>
      <c r="B137" s="39"/>
      <c r="C137" s="219" t="s">
        <v>83</v>
      </c>
      <c r="D137" s="219" t="s">
        <v>132</v>
      </c>
      <c r="E137" s="220" t="s">
        <v>133</v>
      </c>
      <c r="F137" s="221" t="s">
        <v>134</v>
      </c>
      <c r="G137" s="222" t="s">
        <v>135</v>
      </c>
      <c r="H137" s="223">
        <v>5.8499999999999996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40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136</v>
      </c>
      <c r="AT137" s="231" t="s">
        <v>132</v>
      </c>
      <c r="AU137" s="231" t="s">
        <v>85</v>
      </c>
      <c r="AY137" s="17" t="s">
        <v>130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83</v>
      </c>
      <c r="BK137" s="232">
        <f>ROUND(I137*H137,2)</f>
        <v>0</v>
      </c>
      <c r="BL137" s="17" t="s">
        <v>136</v>
      </c>
      <c r="BM137" s="231" t="s">
        <v>137</v>
      </c>
    </row>
    <row r="138" s="13" customFormat="1">
      <c r="A138" s="13"/>
      <c r="B138" s="233"/>
      <c r="C138" s="234"/>
      <c r="D138" s="235" t="s">
        <v>138</v>
      </c>
      <c r="E138" s="236" t="s">
        <v>1</v>
      </c>
      <c r="F138" s="237" t="s">
        <v>139</v>
      </c>
      <c r="G138" s="234"/>
      <c r="H138" s="238">
        <v>5.8499999999999996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138</v>
      </c>
      <c r="AU138" s="244" t="s">
        <v>85</v>
      </c>
      <c r="AV138" s="13" t="s">
        <v>85</v>
      </c>
      <c r="AW138" s="13" t="s">
        <v>30</v>
      </c>
      <c r="AX138" s="13" t="s">
        <v>83</v>
      </c>
      <c r="AY138" s="244" t="s">
        <v>130</v>
      </c>
    </row>
    <row r="139" s="2" customFormat="1" ht="33" customHeight="1">
      <c r="A139" s="38"/>
      <c r="B139" s="39"/>
      <c r="C139" s="219" t="s">
        <v>85</v>
      </c>
      <c r="D139" s="219" t="s">
        <v>132</v>
      </c>
      <c r="E139" s="220" t="s">
        <v>140</v>
      </c>
      <c r="F139" s="221" t="s">
        <v>141</v>
      </c>
      <c r="G139" s="222" t="s">
        <v>135</v>
      </c>
      <c r="H139" s="223">
        <v>6.4859999999999998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40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136</v>
      </c>
      <c r="AT139" s="231" t="s">
        <v>132</v>
      </c>
      <c r="AU139" s="231" t="s">
        <v>85</v>
      </c>
      <c r="AY139" s="17" t="s">
        <v>130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83</v>
      </c>
      <c r="BK139" s="232">
        <f>ROUND(I139*H139,2)</f>
        <v>0</v>
      </c>
      <c r="BL139" s="17" t="s">
        <v>136</v>
      </c>
      <c r="BM139" s="231" t="s">
        <v>142</v>
      </c>
    </row>
    <row r="140" s="13" customFormat="1">
      <c r="A140" s="13"/>
      <c r="B140" s="233"/>
      <c r="C140" s="234"/>
      <c r="D140" s="235" t="s">
        <v>138</v>
      </c>
      <c r="E140" s="236" t="s">
        <v>1</v>
      </c>
      <c r="F140" s="237" t="s">
        <v>143</v>
      </c>
      <c r="G140" s="234"/>
      <c r="H140" s="238">
        <v>6.0860000000000003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138</v>
      </c>
      <c r="AU140" s="244" t="s">
        <v>85</v>
      </c>
      <c r="AV140" s="13" t="s">
        <v>85</v>
      </c>
      <c r="AW140" s="13" t="s">
        <v>30</v>
      </c>
      <c r="AX140" s="13" t="s">
        <v>75</v>
      </c>
      <c r="AY140" s="244" t="s">
        <v>130</v>
      </c>
    </row>
    <row r="141" s="13" customFormat="1">
      <c r="A141" s="13"/>
      <c r="B141" s="233"/>
      <c r="C141" s="234"/>
      <c r="D141" s="235" t="s">
        <v>138</v>
      </c>
      <c r="E141" s="236" t="s">
        <v>1</v>
      </c>
      <c r="F141" s="237" t="s">
        <v>144</v>
      </c>
      <c r="G141" s="234"/>
      <c r="H141" s="238">
        <v>0.40000000000000002</v>
      </c>
      <c r="I141" s="239"/>
      <c r="J141" s="234"/>
      <c r="K141" s="234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138</v>
      </c>
      <c r="AU141" s="244" t="s">
        <v>85</v>
      </c>
      <c r="AV141" s="13" t="s">
        <v>85</v>
      </c>
      <c r="AW141" s="13" t="s">
        <v>30</v>
      </c>
      <c r="AX141" s="13" t="s">
        <v>75</v>
      </c>
      <c r="AY141" s="244" t="s">
        <v>130</v>
      </c>
    </row>
    <row r="142" s="14" customFormat="1">
      <c r="A142" s="14"/>
      <c r="B142" s="245"/>
      <c r="C142" s="246"/>
      <c r="D142" s="235" t="s">
        <v>138</v>
      </c>
      <c r="E142" s="247" t="s">
        <v>1</v>
      </c>
      <c r="F142" s="248" t="s">
        <v>145</v>
      </c>
      <c r="G142" s="246"/>
      <c r="H142" s="249">
        <v>6.4859999999999998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138</v>
      </c>
      <c r="AU142" s="255" t="s">
        <v>85</v>
      </c>
      <c r="AV142" s="14" t="s">
        <v>136</v>
      </c>
      <c r="AW142" s="14" t="s">
        <v>30</v>
      </c>
      <c r="AX142" s="14" t="s">
        <v>83</v>
      </c>
      <c r="AY142" s="255" t="s">
        <v>130</v>
      </c>
    </row>
    <row r="143" s="2" customFormat="1" ht="37.8" customHeight="1">
      <c r="A143" s="38"/>
      <c r="B143" s="39"/>
      <c r="C143" s="219" t="s">
        <v>146</v>
      </c>
      <c r="D143" s="219" t="s">
        <v>132</v>
      </c>
      <c r="E143" s="220" t="s">
        <v>147</v>
      </c>
      <c r="F143" s="221" t="s">
        <v>148</v>
      </c>
      <c r="G143" s="222" t="s">
        <v>135</v>
      </c>
      <c r="H143" s="223">
        <v>12.336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40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136</v>
      </c>
      <c r="AT143" s="231" t="s">
        <v>132</v>
      </c>
      <c r="AU143" s="231" t="s">
        <v>85</v>
      </c>
      <c r="AY143" s="17" t="s">
        <v>130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83</v>
      </c>
      <c r="BK143" s="232">
        <f>ROUND(I143*H143,2)</f>
        <v>0</v>
      </c>
      <c r="BL143" s="17" t="s">
        <v>136</v>
      </c>
      <c r="BM143" s="231" t="s">
        <v>149</v>
      </c>
    </row>
    <row r="144" s="13" customFormat="1">
      <c r="A144" s="13"/>
      <c r="B144" s="233"/>
      <c r="C144" s="234"/>
      <c r="D144" s="235" t="s">
        <v>138</v>
      </c>
      <c r="E144" s="236" t="s">
        <v>1</v>
      </c>
      <c r="F144" s="237" t="s">
        <v>150</v>
      </c>
      <c r="G144" s="234"/>
      <c r="H144" s="238">
        <v>12.336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138</v>
      </c>
      <c r="AU144" s="244" t="s">
        <v>85</v>
      </c>
      <c r="AV144" s="13" t="s">
        <v>85</v>
      </c>
      <c r="AW144" s="13" t="s">
        <v>30</v>
      </c>
      <c r="AX144" s="13" t="s">
        <v>83</v>
      </c>
      <c r="AY144" s="244" t="s">
        <v>130</v>
      </c>
    </row>
    <row r="145" s="2" customFormat="1" ht="33" customHeight="1">
      <c r="A145" s="38"/>
      <c r="B145" s="39"/>
      <c r="C145" s="219" t="s">
        <v>136</v>
      </c>
      <c r="D145" s="219" t="s">
        <v>132</v>
      </c>
      <c r="E145" s="220" t="s">
        <v>151</v>
      </c>
      <c r="F145" s="221" t="s">
        <v>152</v>
      </c>
      <c r="G145" s="222" t="s">
        <v>153</v>
      </c>
      <c r="H145" s="223">
        <v>24.672000000000001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40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136</v>
      </c>
      <c r="AT145" s="231" t="s">
        <v>132</v>
      </c>
      <c r="AU145" s="231" t="s">
        <v>85</v>
      </c>
      <c r="AY145" s="17" t="s">
        <v>130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83</v>
      </c>
      <c r="BK145" s="232">
        <f>ROUND(I145*H145,2)</f>
        <v>0</v>
      </c>
      <c r="BL145" s="17" t="s">
        <v>136</v>
      </c>
      <c r="BM145" s="231" t="s">
        <v>154</v>
      </c>
    </row>
    <row r="146" s="13" customFormat="1">
      <c r="A146" s="13"/>
      <c r="B146" s="233"/>
      <c r="C146" s="234"/>
      <c r="D146" s="235" t="s">
        <v>138</v>
      </c>
      <c r="E146" s="236" t="s">
        <v>1</v>
      </c>
      <c r="F146" s="237" t="s">
        <v>155</v>
      </c>
      <c r="G146" s="234"/>
      <c r="H146" s="238">
        <v>24.672000000000001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138</v>
      </c>
      <c r="AU146" s="244" t="s">
        <v>85</v>
      </c>
      <c r="AV146" s="13" t="s">
        <v>85</v>
      </c>
      <c r="AW146" s="13" t="s">
        <v>30</v>
      </c>
      <c r="AX146" s="13" t="s">
        <v>83</v>
      </c>
      <c r="AY146" s="244" t="s">
        <v>130</v>
      </c>
    </row>
    <row r="147" s="2" customFormat="1" ht="24.15" customHeight="1">
      <c r="A147" s="38"/>
      <c r="B147" s="39"/>
      <c r="C147" s="219" t="s">
        <v>156</v>
      </c>
      <c r="D147" s="219" t="s">
        <v>132</v>
      </c>
      <c r="E147" s="220" t="s">
        <v>157</v>
      </c>
      <c r="F147" s="221" t="s">
        <v>158</v>
      </c>
      <c r="G147" s="222" t="s">
        <v>159</v>
      </c>
      <c r="H147" s="223">
        <v>50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40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136</v>
      </c>
      <c r="AT147" s="231" t="s">
        <v>132</v>
      </c>
      <c r="AU147" s="231" t="s">
        <v>85</v>
      </c>
      <c r="AY147" s="17" t="s">
        <v>130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83</v>
      </c>
      <c r="BK147" s="232">
        <f>ROUND(I147*H147,2)</f>
        <v>0</v>
      </c>
      <c r="BL147" s="17" t="s">
        <v>136</v>
      </c>
      <c r="BM147" s="231" t="s">
        <v>160</v>
      </c>
    </row>
    <row r="148" s="2" customFormat="1" ht="16.5" customHeight="1">
      <c r="A148" s="38"/>
      <c r="B148" s="39"/>
      <c r="C148" s="256" t="s">
        <v>161</v>
      </c>
      <c r="D148" s="256" t="s">
        <v>162</v>
      </c>
      <c r="E148" s="257" t="s">
        <v>163</v>
      </c>
      <c r="F148" s="258" t="s">
        <v>164</v>
      </c>
      <c r="G148" s="259" t="s">
        <v>153</v>
      </c>
      <c r="H148" s="260">
        <v>12.75</v>
      </c>
      <c r="I148" s="261"/>
      <c r="J148" s="262">
        <f>ROUND(I148*H148,2)</f>
        <v>0</v>
      </c>
      <c r="K148" s="263"/>
      <c r="L148" s="264"/>
      <c r="M148" s="265" t="s">
        <v>1</v>
      </c>
      <c r="N148" s="266" t="s">
        <v>40</v>
      </c>
      <c r="O148" s="91"/>
      <c r="P148" s="229">
        <f>O148*H148</f>
        <v>0</v>
      </c>
      <c r="Q148" s="229">
        <v>1</v>
      </c>
      <c r="R148" s="229">
        <f>Q148*H148</f>
        <v>12.75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165</v>
      </c>
      <c r="AT148" s="231" t="s">
        <v>162</v>
      </c>
      <c r="AU148" s="231" t="s">
        <v>85</v>
      </c>
      <c r="AY148" s="17" t="s">
        <v>130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83</v>
      </c>
      <c r="BK148" s="232">
        <f>ROUND(I148*H148,2)</f>
        <v>0</v>
      </c>
      <c r="BL148" s="17" t="s">
        <v>136</v>
      </c>
      <c r="BM148" s="231" t="s">
        <v>166</v>
      </c>
    </row>
    <row r="149" s="13" customFormat="1">
      <c r="A149" s="13"/>
      <c r="B149" s="233"/>
      <c r="C149" s="234"/>
      <c r="D149" s="235" t="s">
        <v>138</v>
      </c>
      <c r="E149" s="236" t="s">
        <v>1</v>
      </c>
      <c r="F149" s="237" t="s">
        <v>167</v>
      </c>
      <c r="G149" s="234"/>
      <c r="H149" s="238">
        <v>12.75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138</v>
      </c>
      <c r="AU149" s="244" t="s">
        <v>85</v>
      </c>
      <c r="AV149" s="13" t="s">
        <v>85</v>
      </c>
      <c r="AW149" s="13" t="s">
        <v>30</v>
      </c>
      <c r="AX149" s="13" t="s">
        <v>83</v>
      </c>
      <c r="AY149" s="244" t="s">
        <v>130</v>
      </c>
    </row>
    <row r="150" s="2" customFormat="1" ht="24.15" customHeight="1">
      <c r="A150" s="38"/>
      <c r="B150" s="39"/>
      <c r="C150" s="219" t="s">
        <v>168</v>
      </c>
      <c r="D150" s="219" t="s">
        <v>132</v>
      </c>
      <c r="E150" s="220" t="s">
        <v>169</v>
      </c>
      <c r="F150" s="221" t="s">
        <v>170</v>
      </c>
      <c r="G150" s="222" t="s">
        <v>159</v>
      </c>
      <c r="H150" s="223">
        <v>50</v>
      </c>
      <c r="I150" s="224"/>
      <c r="J150" s="225">
        <f>ROUND(I150*H150,2)</f>
        <v>0</v>
      </c>
      <c r="K150" s="226"/>
      <c r="L150" s="44"/>
      <c r="M150" s="227" t="s">
        <v>1</v>
      </c>
      <c r="N150" s="228" t="s">
        <v>40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136</v>
      </c>
      <c r="AT150" s="231" t="s">
        <v>132</v>
      </c>
      <c r="AU150" s="231" t="s">
        <v>85</v>
      </c>
      <c r="AY150" s="17" t="s">
        <v>130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83</v>
      </c>
      <c r="BK150" s="232">
        <f>ROUND(I150*H150,2)</f>
        <v>0</v>
      </c>
      <c r="BL150" s="17" t="s">
        <v>136</v>
      </c>
      <c r="BM150" s="231" t="s">
        <v>171</v>
      </c>
    </row>
    <row r="151" s="2" customFormat="1" ht="16.5" customHeight="1">
      <c r="A151" s="38"/>
      <c r="B151" s="39"/>
      <c r="C151" s="256" t="s">
        <v>165</v>
      </c>
      <c r="D151" s="256" t="s">
        <v>162</v>
      </c>
      <c r="E151" s="257" t="s">
        <v>172</v>
      </c>
      <c r="F151" s="258" t="s">
        <v>173</v>
      </c>
      <c r="G151" s="259" t="s">
        <v>174</v>
      </c>
      <c r="H151" s="260">
        <v>1</v>
      </c>
      <c r="I151" s="261"/>
      <c r="J151" s="262">
        <f>ROUND(I151*H151,2)</f>
        <v>0</v>
      </c>
      <c r="K151" s="263"/>
      <c r="L151" s="264"/>
      <c r="M151" s="265" t="s">
        <v>1</v>
      </c>
      <c r="N151" s="266" t="s">
        <v>40</v>
      </c>
      <c r="O151" s="91"/>
      <c r="P151" s="229">
        <f>O151*H151</f>
        <v>0</v>
      </c>
      <c r="Q151" s="229">
        <v>0.001</v>
      </c>
      <c r="R151" s="229">
        <f>Q151*H151</f>
        <v>0.001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165</v>
      </c>
      <c r="AT151" s="231" t="s">
        <v>162</v>
      </c>
      <c r="AU151" s="231" t="s">
        <v>85</v>
      </c>
      <c r="AY151" s="17" t="s">
        <v>130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83</v>
      </c>
      <c r="BK151" s="232">
        <f>ROUND(I151*H151,2)</f>
        <v>0</v>
      </c>
      <c r="BL151" s="17" t="s">
        <v>136</v>
      </c>
      <c r="BM151" s="231" t="s">
        <v>175</v>
      </c>
    </row>
    <row r="152" s="13" customFormat="1">
      <c r="A152" s="13"/>
      <c r="B152" s="233"/>
      <c r="C152" s="234"/>
      <c r="D152" s="235" t="s">
        <v>138</v>
      </c>
      <c r="E152" s="236" t="s">
        <v>1</v>
      </c>
      <c r="F152" s="237" t="s">
        <v>176</v>
      </c>
      <c r="G152" s="234"/>
      <c r="H152" s="238">
        <v>1</v>
      </c>
      <c r="I152" s="239"/>
      <c r="J152" s="234"/>
      <c r="K152" s="234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138</v>
      </c>
      <c r="AU152" s="244" t="s">
        <v>85</v>
      </c>
      <c r="AV152" s="13" t="s">
        <v>85</v>
      </c>
      <c r="AW152" s="13" t="s">
        <v>30</v>
      </c>
      <c r="AX152" s="13" t="s">
        <v>83</v>
      </c>
      <c r="AY152" s="244" t="s">
        <v>130</v>
      </c>
    </row>
    <row r="153" s="2" customFormat="1" ht="24.15" customHeight="1">
      <c r="A153" s="38"/>
      <c r="B153" s="39"/>
      <c r="C153" s="219" t="s">
        <v>177</v>
      </c>
      <c r="D153" s="219" t="s">
        <v>132</v>
      </c>
      <c r="E153" s="220" t="s">
        <v>178</v>
      </c>
      <c r="F153" s="221" t="s">
        <v>179</v>
      </c>
      <c r="G153" s="222" t="s">
        <v>159</v>
      </c>
      <c r="H153" s="223">
        <v>27.896000000000001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40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136</v>
      </c>
      <c r="AT153" s="231" t="s">
        <v>132</v>
      </c>
      <c r="AU153" s="231" t="s">
        <v>85</v>
      </c>
      <c r="AY153" s="17" t="s">
        <v>130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83</v>
      </c>
      <c r="BK153" s="232">
        <f>ROUND(I153*H153,2)</f>
        <v>0</v>
      </c>
      <c r="BL153" s="17" t="s">
        <v>136</v>
      </c>
      <c r="BM153" s="231" t="s">
        <v>180</v>
      </c>
    </row>
    <row r="154" s="13" customFormat="1">
      <c r="A154" s="13"/>
      <c r="B154" s="233"/>
      <c r="C154" s="234"/>
      <c r="D154" s="235" t="s">
        <v>138</v>
      </c>
      <c r="E154" s="236" t="s">
        <v>1</v>
      </c>
      <c r="F154" s="237" t="s">
        <v>181</v>
      </c>
      <c r="G154" s="234"/>
      <c r="H154" s="238">
        <v>27.896000000000001</v>
      </c>
      <c r="I154" s="239"/>
      <c r="J154" s="234"/>
      <c r="K154" s="234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138</v>
      </c>
      <c r="AU154" s="244" t="s">
        <v>85</v>
      </c>
      <c r="AV154" s="13" t="s">
        <v>85</v>
      </c>
      <c r="AW154" s="13" t="s">
        <v>30</v>
      </c>
      <c r="AX154" s="13" t="s">
        <v>83</v>
      </c>
      <c r="AY154" s="244" t="s">
        <v>130</v>
      </c>
    </row>
    <row r="155" s="2" customFormat="1" ht="37.8" customHeight="1">
      <c r="A155" s="38"/>
      <c r="B155" s="39"/>
      <c r="C155" s="219" t="s">
        <v>182</v>
      </c>
      <c r="D155" s="219" t="s">
        <v>132</v>
      </c>
      <c r="E155" s="220" t="s">
        <v>183</v>
      </c>
      <c r="F155" s="221" t="s">
        <v>184</v>
      </c>
      <c r="G155" s="222" t="s">
        <v>185</v>
      </c>
      <c r="H155" s="223">
        <v>80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40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136</v>
      </c>
      <c r="AT155" s="231" t="s">
        <v>132</v>
      </c>
      <c r="AU155" s="231" t="s">
        <v>85</v>
      </c>
      <c r="AY155" s="17" t="s">
        <v>130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83</v>
      </c>
      <c r="BK155" s="232">
        <f>ROUND(I155*H155,2)</f>
        <v>0</v>
      </c>
      <c r="BL155" s="17" t="s">
        <v>136</v>
      </c>
      <c r="BM155" s="231" t="s">
        <v>186</v>
      </c>
    </row>
    <row r="156" s="2" customFormat="1" ht="16.5" customHeight="1">
      <c r="A156" s="38"/>
      <c r="B156" s="39"/>
      <c r="C156" s="256" t="s">
        <v>187</v>
      </c>
      <c r="D156" s="256" t="s">
        <v>162</v>
      </c>
      <c r="E156" s="257" t="s">
        <v>188</v>
      </c>
      <c r="F156" s="258" t="s">
        <v>189</v>
      </c>
      <c r="G156" s="259" t="s">
        <v>135</v>
      </c>
      <c r="H156" s="260">
        <v>5</v>
      </c>
      <c r="I156" s="261"/>
      <c r="J156" s="262">
        <f>ROUND(I156*H156,2)</f>
        <v>0</v>
      </c>
      <c r="K156" s="263"/>
      <c r="L156" s="264"/>
      <c r="M156" s="265" t="s">
        <v>1</v>
      </c>
      <c r="N156" s="266" t="s">
        <v>40</v>
      </c>
      <c r="O156" s="91"/>
      <c r="P156" s="229">
        <f>O156*H156</f>
        <v>0</v>
      </c>
      <c r="Q156" s="229">
        <v>0.22</v>
      </c>
      <c r="R156" s="229">
        <f>Q156*H156</f>
        <v>1.1000000000000001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165</v>
      </c>
      <c r="AT156" s="231" t="s">
        <v>162</v>
      </c>
      <c r="AU156" s="231" t="s">
        <v>85</v>
      </c>
      <c r="AY156" s="17" t="s">
        <v>130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83</v>
      </c>
      <c r="BK156" s="232">
        <f>ROUND(I156*H156,2)</f>
        <v>0</v>
      </c>
      <c r="BL156" s="17" t="s">
        <v>136</v>
      </c>
      <c r="BM156" s="231" t="s">
        <v>190</v>
      </c>
    </row>
    <row r="157" s="13" customFormat="1">
      <c r="A157" s="13"/>
      <c r="B157" s="233"/>
      <c r="C157" s="234"/>
      <c r="D157" s="235" t="s">
        <v>138</v>
      </c>
      <c r="E157" s="234"/>
      <c r="F157" s="237" t="s">
        <v>191</v>
      </c>
      <c r="G157" s="234"/>
      <c r="H157" s="238">
        <v>5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138</v>
      </c>
      <c r="AU157" s="244" t="s">
        <v>85</v>
      </c>
      <c r="AV157" s="13" t="s">
        <v>85</v>
      </c>
      <c r="AW157" s="13" t="s">
        <v>4</v>
      </c>
      <c r="AX157" s="13" t="s">
        <v>83</v>
      </c>
      <c r="AY157" s="244" t="s">
        <v>130</v>
      </c>
    </row>
    <row r="158" s="2" customFormat="1" ht="24.15" customHeight="1">
      <c r="A158" s="38"/>
      <c r="B158" s="39"/>
      <c r="C158" s="219" t="s">
        <v>8</v>
      </c>
      <c r="D158" s="219" t="s">
        <v>132</v>
      </c>
      <c r="E158" s="220" t="s">
        <v>192</v>
      </c>
      <c r="F158" s="221" t="s">
        <v>193</v>
      </c>
      <c r="G158" s="222" t="s">
        <v>185</v>
      </c>
      <c r="H158" s="223">
        <v>80</v>
      </c>
      <c r="I158" s="224"/>
      <c r="J158" s="225">
        <f>ROUND(I158*H158,2)</f>
        <v>0</v>
      </c>
      <c r="K158" s="226"/>
      <c r="L158" s="44"/>
      <c r="M158" s="227" t="s">
        <v>1</v>
      </c>
      <c r="N158" s="228" t="s">
        <v>40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136</v>
      </c>
      <c r="AT158" s="231" t="s">
        <v>132</v>
      </c>
      <c r="AU158" s="231" t="s">
        <v>85</v>
      </c>
      <c r="AY158" s="17" t="s">
        <v>130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83</v>
      </c>
      <c r="BK158" s="232">
        <f>ROUND(I158*H158,2)</f>
        <v>0</v>
      </c>
      <c r="BL158" s="17" t="s">
        <v>136</v>
      </c>
      <c r="BM158" s="231" t="s">
        <v>194</v>
      </c>
    </row>
    <row r="159" s="2" customFormat="1" ht="24.15" customHeight="1">
      <c r="A159" s="38"/>
      <c r="B159" s="39"/>
      <c r="C159" s="256" t="s">
        <v>195</v>
      </c>
      <c r="D159" s="256" t="s">
        <v>162</v>
      </c>
      <c r="E159" s="257" t="s">
        <v>196</v>
      </c>
      <c r="F159" s="258" t="s">
        <v>197</v>
      </c>
      <c r="G159" s="259" t="s">
        <v>185</v>
      </c>
      <c r="H159" s="260">
        <v>80</v>
      </c>
      <c r="I159" s="261"/>
      <c r="J159" s="262">
        <f>ROUND(I159*H159,2)</f>
        <v>0</v>
      </c>
      <c r="K159" s="263"/>
      <c r="L159" s="264"/>
      <c r="M159" s="265" t="s">
        <v>1</v>
      </c>
      <c r="N159" s="266" t="s">
        <v>40</v>
      </c>
      <c r="O159" s="91"/>
      <c r="P159" s="229">
        <f>O159*H159</f>
        <v>0</v>
      </c>
      <c r="Q159" s="229">
        <v>0.014999999999999999</v>
      </c>
      <c r="R159" s="229">
        <f>Q159*H159</f>
        <v>1.2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165</v>
      </c>
      <c r="AT159" s="231" t="s">
        <v>162</v>
      </c>
      <c r="AU159" s="231" t="s">
        <v>85</v>
      </c>
      <c r="AY159" s="17" t="s">
        <v>130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83</v>
      </c>
      <c r="BK159" s="232">
        <f>ROUND(I159*H159,2)</f>
        <v>0</v>
      </c>
      <c r="BL159" s="17" t="s">
        <v>136</v>
      </c>
      <c r="BM159" s="231" t="s">
        <v>198</v>
      </c>
    </row>
    <row r="160" s="2" customFormat="1" ht="24.15" customHeight="1">
      <c r="A160" s="38"/>
      <c r="B160" s="39"/>
      <c r="C160" s="219" t="s">
        <v>199</v>
      </c>
      <c r="D160" s="219" t="s">
        <v>132</v>
      </c>
      <c r="E160" s="220" t="s">
        <v>200</v>
      </c>
      <c r="F160" s="221" t="s">
        <v>201</v>
      </c>
      <c r="G160" s="222" t="s">
        <v>185</v>
      </c>
      <c r="H160" s="223">
        <v>80</v>
      </c>
      <c r="I160" s="224"/>
      <c r="J160" s="225">
        <f>ROUND(I160*H160,2)</f>
        <v>0</v>
      </c>
      <c r="K160" s="226"/>
      <c r="L160" s="44"/>
      <c r="M160" s="227" t="s">
        <v>1</v>
      </c>
      <c r="N160" s="228" t="s">
        <v>40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136</v>
      </c>
      <c r="AT160" s="231" t="s">
        <v>132</v>
      </c>
      <c r="AU160" s="231" t="s">
        <v>85</v>
      </c>
      <c r="AY160" s="17" t="s">
        <v>130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83</v>
      </c>
      <c r="BK160" s="232">
        <f>ROUND(I160*H160,2)</f>
        <v>0</v>
      </c>
      <c r="BL160" s="17" t="s">
        <v>136</v>
      </c>
      <c r="BM160" s="231" t="s">
        <v>202</v>
      </c>
    </row>
    <row r="161" s="2" customFormat="1" ht="16.5" customHeight="1">
      <c r="A161" s="38"/>
      <c r="B161" s="39"/>
      <c r="C161" s="256" t="s">
        <v>203</v>
      </c>
      <c r="D161" s="256" t="s">
        <v>162</v>
      </c>
      <c r="E161" s="257" t="s">
        <v>204</v>
      </c>
      <c r="F161" s="258" t="s">
        <v>205</v>
      </c>
      <c r="G161" s="259" t="s">
        <v>174</v>
      </c>
      <c r="H161" s="260">
        <v>3.2000000000000002</v>
      </c>
      <c r="I161" s="261"/>
      <c r="J161" s="262">
        <f>ROUND(I161*H161,2)</f>
        <v>0</v>
      </c>
      <c r="K161" s="263"/>
      <c r="L161" s="264"/>
      <c r="M161" s="265" t="s">
        <v>1</v>
      </c>
      <c r="N161" s="266" t="s">
        <v>40</v>
      </c>
      <c r="O161" s="91"/>
      <c r="P161" s="229">
        <f>O161*H161</f>
        <v>0</v>
      </c>
      <c r="Q161" s="229">
        <v>0.001</v>
      </c>
      <c r="R161" s="229">
        <f>Q161*H161</f>
        <v>0.0032000000000000002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165</v>
      </c>
      <c r="AT161" s="231" t="s">
        <v>162</v>
      </c>
      <c r="AU161" s="231" t="s">
        <v>85</v>
      </c>
      <c r="AY161" s="17" t="s">
        <v>130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83</v>
      </c>
      <c r="BK161" s="232">
        <f>ROUND(I161*H161,2)</f>
        <v>0</v>
      </c>
      <c r="BL161" s="17" t="s">
        <v>136</v>
      </c>
      <c r="BM161" s="231" t="s">
        <v>206</v>
      </c>
    </row>
    <row r="162" s="15" customFormat="1">
      <c r="A162" s="15"/>
      <c r="B162" s="267"/>
      <c r="C162" s="268"/>
      <c r="D162" s="235" t="s">
        <v>138</v>
      </c>
      <c r="E162" s="269" t="s">
        <v>1</v>
      </c>
      <c r="F162" s="270" t="s">
        <v>207</v>
      </c>
      <c r="G162" s="268"/>
      <c r="H162" s="269" t="s">
        <v>1</v>
      </c>
      <c r="I162" s="271"/>
      <c r="J162" s="268"/>
      <c r="K162" s="268"/>
      <c r="L162" s="272"/>
      <c r="M162" s="273"/>
      <c r="N162" s="274"/>
      <c r="O162" s="274"/>
      <c r="P162" s="274"/>
      <c r="Q162" s="274"/>
      <c r="R162" s="274"/>
      <c r="S162" s="274"/>
      <c r="T162" s="27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6" t="s">
        <v>138</v>
      </c>
      <c r="AU162" s="276" t="s">
        <v>85</v>
      </c>
      <c r="AV162" s="15" t="s">
        <v>83</v>
      </c>
      <c r="AW162" s="15" t="s">
        <v>30</v>
      </c>
      <c r="AX162" s="15" t="s">
        <v>75</v>
      </c>
      <c r="AY162" s="276" t="s">
        <v>130</v>
      </c>
    </row>
    <row r="163" s="13" customFormat="1">
      <c r="A163" s="13"/>
      <c r="B163" s="233"/>
      <c r="C163" s="234"/>
      <c r="D163" s="235" t="s">
        <v>138</v>
      </c>
      <c r="E163" s="236" t="s">
        <v>1</v>
      </c>
      <c r="F163" s="237" t="s">
        <v>208</v>
      </c>
      <c r="G163" s="234"/>
      <c r="H163" s="238">
        <v>3.2000000000000002</v>
      </c>
      <c r="I163" s="239"/>
      <c r="J163" s="234"/>
      <c r="K163" s="234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138</v>
      </c>
      <c r="AU163" s="244" t="s">
        <v>85</v>
      </c>
      <c r="AV163" s="13" t="s">
        <v>85</v>
      </c>
      <c r="AW163" s="13" t="s">
        <v>30</v>
      </c>
      <c r="AX163" s="13" t="s">
        <v>75</v>
      </c>
      <c r="AY163" s="244" t="s">
        <v>130</v>
      </c>
    </row>
    <row r="164" s="14" customFormat="1">
      <c r="A164" s="14"/>
      <c r="B164" s="245"/>
      <c r="C164" s="246"/>
      <c r="D164" s="235" t="s">
        <v>138</v>
      </c>
      <c r="E164" s="247" t="s">
        <v>1</v>
      </c>
      <c r="F164" s="248" t="s">
        <v>145</v>
      </c>
      <c r="G164" s="246"/>
      <c r="H164" s="249">
        <v>3.2000000000000002</v>
      </c>
      <c r="I164" s="250"/>
      <c r="J164" s="246"/>
      <c r="K164" s="246"/>
      <c r="L164" s="251"/>
      <c r="M164" s="252"/>
      <c r="N164" s="253"/>
      <c r="O164" s="253"/>
      <c r="P164" s="253"/>
      <c r="Q164" s="253"/>
      <c r="R164" s="253"/>
      <c r="S164" s="253"/>
      <c r="T164" s="25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5" t="s">
        <v>138</v>
      </c>
      <c r="AU164" s="255" t="s">
        <v>85</v>
      </c>
      <c r="AV164" s="14" t="s">
        <v>136</v>
      </c>
      <c r="AW164" s="14" t="s">
        <v>30</v>
      </c>
      <c r="AX164" s="14" t="s">
        <v>83</v>
      </c>
      <c r="AY164" s="255" t="s">
        <v>130</v>
      </c>
    </row>
    <row r="165" s="2" customFormat="1" ht="24.15" customHeight="1">
      <c r="A165" s="38"/>
      <c r="B165" s="39"/>
      <c r="C165" s="219" t="s">
        <v>209</v>
      </c>
      <c r="D165" s="219" t="s">
        <v>132</v>
      </c>
      <c r="E165" s="220" t="s">
        <v>210</v>
      </c>
      <c r="F165" s="221" t="s">
        <v>211</v>
      </c>
      <c r="G165" s="222" t="s">
        <v>159</v>
      </c>
      <c r="H165" s="223">
        <v>100</v>
      </c>
      <c r="I165" s="224"/>
      <c r="J165" s="225">
        <f>ROUND(I165*H165,2)</f>
        <v>0</v>
      </c>
      <c r="K165" s="226"/>
      <c r="L165" s="44"/>
      <c r="M165" s="227" t="s">
        <v>1</v>
      </c>
      <c r="N165" s="228" t="s">
        <v>40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136</v>
      </c>
      <c r="AT165" s="231" t="s">
        <v>132</v>
      </c>
      <c r="AU165" s="231" t="s">
        <v>85</v>
      </c>
      <c r="AY165" s="17" t="s">
        <v>130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83</v>
      </c>
      <c r="BK165" s="232">
        <f>ROUND(I165*H165,2)</f>
        <v>0</v>
      </c>
      <c r="BL165" s="17" t="s">
        <v>136</v>
      </c>
      <c r="BM165" s="231" t="s">
        <v>212</v>
      </c>
    </row>
    <row r="166" s="2" customFormat="1" ht="16.5" customHeight="1">
      <c r="A166" s="38"/>
      <c r="B166" s="39"/>
      <c r="C166" s="256" t="s">
        <v>213</v>
      </c>
      <c r="D166" s="256" t="s">
        <v>162</v>
      </c>
      <c r="E166" s="257" t="s">
        <v>214</v>
      </c>
      <c r="F166" s="258" t="s">
        <v>215</v>
      </c>
      <c r="G166" s="259" t="s">
        <v>135</v>
      </c>
      <c r="H166" s="260">
        <v>15</v>
      </c>
      <c r="I166" s="261"/>
      <c r="J166" s="262">
        <f>ROUND(I166*H166,2)</f>
        <v>0</v>
      </c>
      <c r="K166" s="263"/>
      <c r="L166" s="264"/>
      <c r="M166" s="265" t="s">
        <v>1</v>
      </c>
      <c r="N166" s="266" t="s">
        <v>40</v>
      </c>
      <c r="O166" s="91"/>
      <c r="P166" s="229">
        <f>O166*H166</f>
        <v>0</v>
      </c>
      <c r="Q166" s="229">
        <v>0.20000000000000001</v>
      </c>
      <c r="R166" s="229">
        <f>Q166*H166</f>
        <v>3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165</v>
      </c>
      <c r="AT166" s="231" t="s">
        <v>162</v>
      </c>
      <c r="AU166" s="231" t="s">
        <v>85</v>
      </c>
      <c r="AY166" s="17" t="s">
        <v>130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83</v>
      </c>
      <c r="BK166" s="232">
        <f>ROUND(I166*H166,2)</f>
        <v>0</v>
      </c>
      <c r="BL166" s="17" t="s">
        <v>136</v>
      </c>
      <c r="BM166" s="231" t="s">
        <v>216</v>
      </c>
    </row>
    <row r="167" s="13" customFormat="1">
      <c r="A167" s="13"/>
      <c r="B167" s="233"/>
      <c r="C167" s="234"/>
      <c r="D167" s="235" t="s">
        <v>138</v>
      </c>
      <c r="E167" s="236" t="s">
        <v>1</v>
      </c>
      <c r="F167" s="237" t="s">
        <v>217</v>
      </c>
      <c r="G167" s="234"/>
      <c r="H167" s="238">
        <v>15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138</v>
      </c>
      <c r="AU167" s="244" t="s">
        <v>85</v>
      </c>
      <c r="AV167" s="13" t="s">
        <v>85</v>
      </c>
      <c r="AW167" s="13" t="s">
        <v>30</v>
      </c>
      <c r="AX167" s="13" t="s">
        <v>83</v>
      </c>
      <c r="AY167" s="244" t="s">
        <v>130</v>
      </c>
    </row>
    <row r="168" s="2" customFormat="1" ht="16.5" customHeight="1">
      <c r="A168" s="38"/>
      <c r="B168" s="39"/>
      <c r="C168" s="219" t="s">
        <v>218</v>
      </c>
      <c r="D168" s="219" t="s">
        <v>132</v>
      </c>
      <c r="E168" s="220" t="s">
        <v>219</v>
      </c>
      <c r="F168" s="221" t="s">
        <v>220</v>
      </c>
      <c r="G168" s="222" t="s">
        <v>135</v>
      </c>
      <c r="H168" s="223">
        <v>1.55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40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136</v>
      </c>
      <c r="AT168" s="231" t="s">
        <v>132</v>
      </c>
      <c r="AU168" s="231" t="s">
        <v>85</v>
      </c>
      <c r="AY168" s="17" t="s">
        <v>130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83</v>
      </c>
      <c r="BK168" s="232">
        <f>ROUND(I168*H168,2)</f>
        <v>0</v>
      </c>
      <c r="BL168" s="17" t="s">
        <v>136</v>
      </c>
      <c r="BM168" s="231" t="s">
        <v>221</v>
      </c>
    </row>
    <row r="169" s="15" customFormat="1">
      <c r="A169" s="15"/>
      <c r="B169" s="267"/>
      <c r="C169" s="268"/>
      <c r="D169" s="235" t="s">
        <v>138</v>
      </c>
      <c r="E169" s="269" t="s">
        <v>1</v>
      </c>
      <c r="F169" s="270" t="s">
        <v>222</v>
      </c>
      <c r="G169" s="268"/>
      <c r="H169" s="269" t="s">
        <v>1</v>
      </c>
      <c r="I169" s="271"/>
      <c r="J169" s="268"/>
      <c r="K169" s="268"/>
      <c r="L169" s="272"/>
      <c r="M169" s="273"/>
      <c r="N169" s="274"/>
      <c r="O169" s="274"/>
      <c r="P169" s="274"/>
      <c r="Q169" s="274"/>
      <c r="R169" s="274"/>
      <c r="S169" s="274"/>
      <c r="T169" s="27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6" t="s">
        <v>138</v>
      </c>
      <c r="AU169" s="276" t="s">
        <v>85</v>
      </c>
      <c r="AV169" s="15" t="s">
        <v>83</v>
      </c>
      <c r="AW169" s="15" t="s">
        <v>30</v>
      </c>
      <c r="AX169" s="15" t="s">
        <v>75</v>
      </c>
      <c r="AY169" s="276" t="s">
        <v>130</v>
      </c>
    </row>
    <row r="170" s="13" customFormat="1">
      <c r="A170" s="13"/>
      <c r="B170" s="233"/>
      <c r="C170" s="234"/>
      <c r="D170" s="235" t="s">
        <v>138</v>
      </c>
      <c r="E170" s="236" t="s">
        <v>1</v>
      </c>
      <c r="F170" s="237" t="s">
        <v>223</v>
      </c>
      <c r="G170" s="234"/>
      <c r="H170" s="238">
        <v>0.75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138</v>
      </c>
      <c r="AU170" s="244" t="s">
        <v>85</v>
      </c>
      <c r="AV170" s="13" t="s">
        <v>85</v>
      </c>
      <c r="AW170" s="13" t="s">
        <v>30</v>
      </c>
      <c r="AX170" s="13" t="s">
        <v>75</v>
      </c>
      <c r="AY170" s="244" t="s">
        <v>130</v>
      </c>
    </row>
    <row r="171" s="15" customFormat="1">
      <c r="A171" s="15"/>
      <c r="B171" s="267"/>
      <c r="C171" s="268"/>
      <c r="D171" s="235" t="s">
        <v>138</v>
      </c>
      <c r="E171" s="269" t="s">
        <v>1</v>
      </c>
      <c r="F171" s="270" t="s">
        <v>224</v>
      </c>
      <c r="G171" s="268"/>
      <c r="H171" s="269" t="s">
        <v>1</v>
      </c>
      <c r="I171" s="271"/>
      <c r="J171" s="268"/>
      <c r="K171" s="268"/>
      <c r="L171" s="272"/>
      <c r="M171" s="273"/>
      <c r="N171" s="274"/>
      <c r="O171" s="274"/>
      <c r="P171" s="274"/>
      <c r="Q171" s="274"/>
      <c r="R171" s="274"/>
      <c r="S171" s="274"/>
      <c r="T171" s="27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6" t="s">
        <v>138</v>
      </c>
      <c r="AU171" s="276" t="s">
        <v>85</v>
      </c>
      <c r="AV171" s="15" t="s">
        <v>83</v>
      </c>
      <c r="AW171" s="15" t="s">
        <v>30</v>
      </c>
      <c r="AX171" s="15" t="s">
        <v>75</v>
      </c>
      <c r="AY171" s="276" t="s">
        <v>130</v>
      </c>
    </row>
    <row r="172" s="13" customFormat="1">
      <c r="A172" s="13"/>
      <c r="B172" s="233"/>
      <c r="C172" s="234"/>
      <c r="D172" s="235" t="s">
        <v>138</v>
      </c>
      <c r="E172" s="236" t="s">
        <v>1</v>
      </c>
      <c r="F172" s="237" t="s">
        <v>225</v>
      </c>
      <c r="G172" s="234"/>
      <c r="H172" s="238">
        <v>0.80000000000000004</v>
      </c>
      <c r="I172" s="239"/>
      <c r="J172" s="234"/>
      <c r="K172" s="234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138</v>
      </c>
      <c r="AU172" s="244" t="s">
        <v>85</v>
      </c>
      <c r="AV172" s="13" t="s">
        <v>85</v>
      </c>
      <c r="AW172" s="13" t="s">
        <v>30</v>
      </c>
      <c r="AX172" s="13" t="s">
        <v>75</v>
      </c>
      <c r="AY172" s="244" t="s">
        <v>130</v>
      </c>
    </row>
    <row r="173" s="14" customFormat="1">
      <c r="A173" s="14"/>
      <c r="B173" s="245"/>
      <c r="C173" s="246"/>
      <c r="D173" s="235" t="s">
        <v>138</v>
      </c>
      <c r="E173" s="247" t="s">
        <v>1</v>
      </c>
      <c r="F173" s="248" t="s">
        <v>145</v>
      </c>
      <c r="G173" s="246"/>
      <c r="H173" s="249">
        <v>1.55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138</v>
      </c>
      <c r="AU173" s="255" t="s">
        <v>85</v>
      </c>
      <c r="AV173" s="14" t="s">
        <v>136</v>
      </c>
      <c r="AW173" s="14" t="s">
        <v>30</v>
      </c>
      <c r="AX173" s="14" t="s">
        <v>83</v>
      </c>
      <c r="AY173" s="255" t="s">
        <v>130</v>
      </c>
    </row>
    <row r="174" s="12" customFormat="1" ht="22.8" customHeight="1">
      <c r="A174" s="12"/>
      <c r="B174" s="203"/>
      <c r="C174" s="204"/>
      <c r="D174" s="205" t="s">
        <v>74</v>
      </c>
      <c r="E174" s="217" t="s">
        <v>85</v>
      </c>
      <c r="F174" s="217" t="s">
        <v>226</v>
      </c>
      <c r="G174" s="204"/>
      <c r="H174" s="204"/>
      <c r="I174" s="207"/>
      <c r="J174" s="218">
        <f>BK174</f>
        <v>0</v>
      </c>
      <c r="K174" s="204"/>
      <c r="L174" s="209"/>
      <c r="M174" s="210"/>
      <c r="N174" s="211"/>
      <c r="O174" s="211"/>
      <c r="P174" s="212">
        <f>SUM(P175:P190)</f>
        <v>0</v>
      </c>
      <c r="Q174" s="211"/>
      <c r="R174" s="212">
        <f>SUM(R175:R190)</f>
        <v>26.421109829999999</v>
      </c>
      <c r="S174" s="211"/>
      <c r="T174" s="213">
        <f>SUM(T175:T190)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4" t="s">
        <v>83</v>
      </c>
      <c r="AT174" s="215" t="s">
        <v>74</v>
      </c>
      <c r="AU174" s="215" t="s">
        <v>83</v>
      </c>
      <c r="AY174" s="214" t="s">
        <v>130</v>
      </c>
      <c r="BK174" s="216">
        <f>SUM(BK175:BK190)</f>
        <v>0</v>
      </c>
    </row>
    <row r="175" s="2" customFormat="1" ht="24.15" customHeight="1">
      <c r="A175" s="38"/>
      <c r="B175" s="39"/>
      <c r="C175" s="219" t="s">
        <v>227</v>
      </c>
      <c r="D175" s="219" t="s">
        <v>132</v>
      </c>
      <c r="E175" s="220" t="s">
        <v>228</v>
      </c>
      <c r="F175" s="221" t="s">
        <v>229</v>
      </c>
      <c r="G175" s="222" t="s">
        <v>135</v>
      </c>
      <c r="H175" s="223">
        <v>2.79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40</v>
      </c>
      <c r="O175" s="91"/>
      <c r="P175" s="229">
        <f>O175*H175</f>
        <v>0</v>
      </c>
      <c r="Q175" s="229">
        <v>2.1600000000000001</v>
      </c>
      <c r="R175" s="229">
        <f>Q175*H175</f>
        <v>6.0264000000000006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136</v>
      </c>
      <c r="AT175" s="231" t="s">
        <v>132</v>
      </c>
      <c r="AU175" s="231" t="s">
        <v>85</v>
      </c>
      <c r="AY175" s="17" t="s">
        <v>130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83</v>
      </c>
      <c r="BK175" s="232">
        <f>ROUND(I175*H175,2)</f>
        <v>0</v>
      </c>
      <c r="BL175" s="17" t="s">
        <v>136</v>
      </c>
      <c r="BM175" s="231" t="s">
        <v>230</v>
      </c>
    </row>
    <row r="176" s="13" customFormat="1">
      <c r="A176" s="13"/>
      <c r="B176" s="233"/>
      <c r="C176" s="234"/>
      <c r="D176" s="235" t="s">
        <v>138</v>
      </c>
      <c r="E176" s="236" t="s">
        <v>1</v>
      </c>
      <c r="F176" s="237" t="s">
        <v>231</v>
      </c>
      <c r="G176" s="234"/>
      <c r="H176" s="238">
        <v>2.79</v>
      </c>
      <c r="I176" s="239"/>
      <c r="J176" s="234"/>
      <c r="K176" s="234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138</v>
      </c>
      <c r="AU176" s="244" t="s">
        <v>85</v>
      </c>
      <c r="AV176" s="13" t="s">
        <v>85</v>
      </c>
      <c r="AW176" s="13" t="s">
        <v>30</v>
      </c>
      <c r="AX176" s="13" t="s">
        <v>83</v>
      </c>
      <c r="AY176" s="244" t="s">
        <v>130</v>
      </c>
    </row>
    <row r="177" s="2" customFormat="1" ht="16.5" customHeight="1">
      <c r="A177" s="38"/>
      <c r="B177" s="39"/>
      <c r="C177" s="219" t="s">
        <v>232</v>
      </c>
      <c r="D177" s="219" t="s">
        <v>132</v>
      </c>
      <c r="E177" s="220" t="s">
        <v>233</v>
      </c>
      <c r="F177" s="221" t="s">
        <v>234</v>
      </c>
      <c r="G177" s="222" t="s">
        <v>135</v>
      </c>
      <c r="H177" s="223">
        <v>8.1080000000000005</v>
      </c>
      <c r="I177" s="224"/>
      <c r="J177" s="225">
        <f>ROUND(I177*H177,2)</f>
        <v>0</v>
      </c>
      <c r="K177" s="226"/>
      <c r="L177" s="44"/>
      <c r="M177" s="227" t="s">
        <v>1</v>
      </c>
      <c r="N177" s="228" t="s">
        <v>40</v>
      </c>
      <c r="O177" s="91"/>
      <c r="P177" s="229">
        <f>O177*H177</f>
        <v>0</v>
      </c>
      <c r="Q177" s="229">
        <v>2.5018699999999998</v>
      </c>
      <c r="R177" s="229">
        <f>Q177*H177</f>
        <v>20.28516196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136</v>
      </c>
      <c r="AT177" s="231" t="s">
        <v>132</v>
      </c>
      <c r="AU177" s="231" t="s">
        <v>85</v>
      </c>
      <c r="AY177" s="17" t="s">
        <v>130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83</v>
      </c>
      <c r="BK177" s="232">
        <f>ROUND(I177*H177,2)</f>
        <v>0</v>
      </c>
      <c r="BL177" s="17" t="s">
        <v>136</v>
      </c>
      <c r="BM177" s="231" t="s">
        <v>235</v>
      </c>
    </row>
    <row r="178" s="13" customFormat="1">
      <c r="A178" s="13"/>
      <c r="B178" s="233"/>
      <c r="C178" s="234"/>
      <c r="D178" s="235" t="s">
        <v>138</v>
      </c>
      <c r="E178" s="236" t="s">
        <v>1</v>
      </c>
      <c r="F178" s="237" t="s">
        <v>236</v>
      </c>
      <c r="G178" s="234"/>
      <c r="H178" s="238">
        <v>7.6079999999999997</v>
      </c>
      <c r="I178" s="239"/>
      <c r="J178" s="234"/>
      <c r="K178" s="234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138</v>
      </c>
      <c r="AU178" s="244" t="s">
        <v>85</v>
      </c>
      <c r="AV178" s="13" t="s">
        <v>85</v>
      </c>
      <c r="AW178" s="13" t="s">
        <v>30</v>
      </c>
      <c r="AX178" s="13" t="s">
        <v>75</v>
      </c>
      <c r="AY178" s="244" t="s">
        <v>130</v>
      </c>
    </row>
    <row r="179" s="13" customFormat="1">
      <c r="A179" s="13"/>
      <c r="B179" s="233"/>
      <c r="C179" s="234"/>
      <c r="D179" s="235" t="s">
        <v>138</v>
      </c>
      <c r="E179" s="236" t="s">
        <v>1</v>
      </c>
      <c r="F179" s="237" t="s">
        <v>237</v>
      </c>
      <c r="G179" s="234"/>
      <c r="H179" s="238">
        <v>0.5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138</v>
      </c>
      <c r="AU179" s="244" t="s">
        <v>85</v>
      </c>
      <c r="AV179" s="13" t="s">
        <v>85</v>
      </c>
      <c r="AW179" s="13" t="s">
        <v>30</v>
      </c>
      <c r="AX179" s="13" t="s">
        <v>75</v>
      </c>
      <c r="AY179" s="244" t="s">
        <v>130</v>
      </c>
    </row>
    <row r="180" s="14" customFormat="1">
      <c r="A180" s="14"/>
      <c r="B180" s="245"/>
      <c r="C180" s="246"/>
      <c r="D180" s="235" t="s">
        <v>138</v>
      </c>
      <c r="E180" s="247" t="s">
        <v>1</v>
      </c>
      <c r="F180" s="248" t="s">
        <v>145</v>
      </c>
      <c r="G180" s="246"/>
      <c r="H180" s="249">
        <v>8.1080000000000005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5" t="s">
        <v>138</v>
      </c>
      <c r="AU180" s="255" t="s">
        <v>85</v>
      </c>
      <c r="AV180" s="14" t="s">
        <v>136</v>
      </c>
      <c r="AW180" s="14" t="s">
        <v>30</v>
      </c>
      <c r="AX180" s="14" t="s">
        <v>83</v>
      </c>
      <c r="AY180" s="255" t="s">
        <v>130</v>
      </c>
    </row>
    <row r="181" s="2" customFormat="1" ht="16.5" customHeight="1">
      <c r="A181" s="38"/>
      <c r="B181" s="39"/>
      <c r="C181" s="219" t="s">
        <v>7</v>
      </c>
      <c r="D181" s="219" t="s">
        <v>132</v>
      </c>
      <c r="E181" s="220" t="s">
        <v>238</v>
      </c>
      <c r="F181" s="221" t="s">
        <v>239</v>
      </c>
      <c r="G181" s="222" t="s">
        <v>159</v>
      </c>
      <c r="H181" s="223">
        <v>6.3520000000000003</v>
      </c>
      <c r="I181" s="224"/>
      <c r="J181" s="225">
        <f>ROUND(I181*H181,2)</f>
        <v>0</v>
      </c>
      <c r="K181" s="226"/>
      <c r="L181" s="44"/>
      <c r="M181" s="227" t="s">
        <v>1</v>
      </c>
      <c r="N181" s="228" t="s">
        <v>40</v>
      </c>
      <c r="O181" s="91"/>
      <c r="P181" s="229">
        <f>O181*H181</f>
        <v>0</v>
      </c>
      <c r="Q181" s="229">
        <v>0.0026900000000000001</v>
      </c>
      <c r="R181" s="229">
        <f>Q181*H181</f>
        <v>0.017086880000000002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136</v>
      </c>
      <c r="AT181" s="231" t="s">
        <v>132</v>
      </c>
      <c r="AU181" s="231" t="s">
        <v>85</v>
      </c>
      <c r="AY181" s="17" t="s">
        <v>130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83</v>
      </c>
      <c r="BK181" s="232">
        <f>ROUND(I181*H181,2)</f>
        <v>0</v>
      </c>
      <c r="BL181" s="17" t="s">
        <v>136</v>
      </c>
      <c r="BM181" s="231" t="s">
        <v>240</v>
      </c>
    </row>
    <row r="182" s="15" customFormat="1">
      <c r="A182" s="15"/>
      <c r="B182" s="267"/>
      <c r="C182" s="268"/>
      <c r="D182" s="235" t="s">
        <v>138</v>
      </c>
      <c r="E182" s="269" t="s">
        <v>1</v>
      </c>
      <c r="F182" s="270" t="s">
        <v>241</v>
      </c>
      <c r="G182" s="268"/>
      <c r="H182" s="269" t="s">
        <v>1</v>
      </c>
      <c r="I182" s="271"/>
      <c r="J182" s="268"/>
      <c r="K182" s="268"/>
      <c r="L182" s="272"/>
      <c r="M182" s="273"/>
      <c r="N182" s="274"/>
      <c r="O182" s="274"/>
      <c r="P182" s="274"/>
      <c r="Q182" s="274"/>
      <c r="R182" s="274"/>
      <c r="S182" s="274"/>
      <c r="T182" s="27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6" t="s">
        <v>138</v>
      </c>
      <c r="AU182" s="276" t="s">
        <v>85</v>
      </c>
      <c r="AV182" s="15" t="s">
        <v>83</v>
      </c>
      <c r="AW182" s="15" t="s">
        <v>30</v>
      </c>
      <c r="AX182" s="15" t="s">
        <v>75</v>
      </c>
      <c r="AY182" s="276" t="s">
        <v>130</v>
      </c>
    </row>
    <row r="183" s="13" customFormat="1">
      <c r="A183" s="13"/>
      <c r="B183" s="233"/>
      <c r="C183" s="234"/>
      <c r="D183" s="235" t="s">
        <v>138</v>
      </c>
      <c r="E183" s="236" t="s">
        <v>1</v>
      </c>
      <c r="F183" s="237" t="s">
        <v>242</v>
      </c>
      <c r="G183" s="234"/>
      <c r="H183" s="238">
        <v>5.5519999999999996</v>
      </c>
      <c r="I183" s="239"/>
      <c r="J183" s="234"/>
      <c r="K183" s="234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138</v>
      </c>
      <c r="AU183" s="244" t="s">
        <v>85</v>
      </c>
      <c r="AV183" s="13" t="s">
        <v>85</v>
      </c>
      <c r="AW183" s="13" t="s">
        <v>30</v>
      </c>
      <c r="AX183" s="13" t="s">
        <v>75</v>
      </c>
      <c r="AY183" s="244" t="s">
        <v>130</v>
      </c>
    </row>
    <row r="184" s="13" customFormat="1">
      <c r="A184" s="13"/>
      <c r="B184" s="233"/>
      <c r="C184" s="234"/>
      <c r="D184" s="235" t="s">
        <v>138</v>
      </c>
      <c r="E184" s="236" t="s">
        <v>1</v>
      </c>
      <c r="F184" s="237" t="s">
        <v>243</v>
      </c>
      <c r="G184" s="234"/>
      <c r="H184" s="238">
        <v>0.80000000000000004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138</v>
      </c>
      <c r="AU184" s="244" t="s">
        <v>85</v>
      </c>
      <c r="AV184" s="13" t="s">
        <v>85</v>
      </c>
      <c r="AW184" s="13" t="s">
        <v>30</v>
      </c>
      <c r="AX184" s="13" t="s">
        <v>75</v>
      </c>
      <c r="AY184" s="244" t="s">
        <v>130</v>
      </c>
    </row>
    <row r="185" s="14" customFormat="1">
      <c r="A185" s="14"/>
      <c r="B185" s="245"/>
      <c r="C185" s="246"/>
      <c r="D185" s="235" t="s">
        <v>138</v>
      </c>
      <c r="E185" s="247" t="s">
        <v>1</v>
      </c>
      <c r="F185" s="248" t="s">
        <v>145</v>
      </c>
      <c r="G185" s="246"/>
      <c r="H185" s="249">
        <v>6.3520000000000003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138</v>
      </c>
      <c r="AU185" s="255" t="s">
        <v>85</v>
      </c>
      <c r="AV185" s="14" t="s">
        <v>136</v>
      </c>
      <c r="AW185" s="14" t="s">
        <v>30</v>
      </c>
      <c r="AX185" s="14" t="s">
        <v>83</v>
      </c>
      <c r="AY185" s="255" t="s">
        <v>130</v>
      </c>
    </row>
    <row r="186" s="2" customFormat="1" ht="16.5" customHeight="1">
      <c r="A186" s="38"/>
      <c r="B186" s="39"/>
      <c r="C186" s="219" t="s">
        <v>244</v>
      </c>
      <c r="D186" s="219" t="s">
        <v>132</v>
      </c>
      <c r="E186" s="220" t="s">
        <v>245</v>
      </c>
      <c r="F186" s="221" t="s">
        <v>246</v>
      </c>
      <c r="G186" s="222" t="s">
        <v>159</v>
      </c>
      <c r="H186" s="223">
        <v>6.3520000000000003</v>
      </c>
      <c r="I186" s="224"/>
      <c r="J186" s="225">
        <f>ROUND(I186*H186,2)</f>
        <v>0</v>
      </c>
      <c r="K186" s="226"/>
      <c r="L186" s="44"/>
      <c r="M186" s="227" t="s">
        <v>1</v>
      </c>
      <c r="N186" s="228" t="s">
        <v>40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136</v>
      </c>
      <c r="AT186" s="231" t="s">
        <v>132</v>
      </c>
      <c r="AU186" s="231" t="s">
        <v>85</v>
      </c>
      <c r="AY186" s="17" t="s">
        <v>130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83</v>
      </c>
      <c r="BK186" s="232">
        <f>ROUND(I186*H186,2)</f>
        <v>0</v>
      </c>
      <c r="BL186" s="17" t="s">
        <v>136</v>
      </c>
      <c r="BM186" s="231" t="s">
        <v>247</v>
      </c>
    </row>
    <row r="187" s="2" customFormat="1" ht="16.5" customHeight="1">
      <c r="A187" s="38"/>
      <c r="B187" s="39"/>
      <c r="C187" s="219" t="s">
        <v>248</v>
      </c>
      <c r="D187" s="219" t="s">
        <v>132</v>
      </c>
      <c r="E187" s="220" t="s">
        <v>249</v>
      </c>
      <c r="F187" s="221" t="s">
        <v>250</v>
      </c>
      <c r="G187" s="222" t="s">
        <v>153</v>
      </c>
      <c r="H187" s="223">
        <v>0.086999999999999994</v>
      </c>
      <c r="I187" s="224"/>
      <c r="J187" s="225">
        <f>ROUND(I187*H187,2)</f>
        <v>0</v>
      </c>
      <c r="K187" s="226"/>
      <c r="L187" s="44"/>
      <c r="M187" s="227" t="s">
        <v>1</v>
      </c>
      <c r="N187" s="228" t="s">
        <v>40</v>
      </c>
      <c r="O187" s="91"/>
      <c r="P187" s="229">
        <f>O187*H187</f>
        <v>0</v>
      </c>
      <c r="Q187" s="229">
        <v>1.06277</v>
      </c>
      <c r="R187" s="229">
        <f>Q187*H187</f>
        <v>0.092460989999999993</v>
      </c>
      <c r="S187" s="229">
        <v>0</v>
      </c>
      <c r="T187" s="23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1" t="s">
        <v>136</v>
      </c>
      <c r="AT187" s="231" t="s">
        <v>132</v>
      </c>
      <c r="AU187" s="231" t="s">
        <v>85</v>
      </c>
      <c r="AY187" s="17" t="s">
        <v>130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7" t="s">
        <v>83</v>
      </c>
      <c r="BK187" s="232">
        <f>ROUND(I187*H187,2)</f>
        <v>0</v>
      </c>
      <c r="BL187" s="17" t="s">
        <v>136</v>
      </c>
      <c r="BM187" s="231" t="s">
        <v>251</v>
      </c>
    </row>
    <row r="188" s="15" customFormat="1">
      <c r="A188" s="15"/>
      <c r="B188" s="267"/>
      <c r="C188" s="268"/>
      <c r="D188" s="235" t="s">
        <v>138</v>
      </c>
      <c r="E188" s="269" t="s">
        <v>1</v>
      </c>
      <c r="F188" s="270" t="s">
        <v>252</v>
      </c>
      <c r="G188" s="268"/>
      <c r="H188" s="269" t="s">
        <v>1</v>
      </c>
      <c r="I188" s="271"/>
      <c r="J188" s="268"/>
      <c r="K188" s="268"/>
      <c r="L188" s="272"/>
      <c r="M188" s="273"/>
      <c r="N188" s="274"/>
      <c r="O188" s="274"/>
      <c r="P188" s="274"/>
      <c r="Q188" s="274"/>
      <c r="R188" s="274"/>
      <c r="S188" s="274"/>
      <c r="T188" s="27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6" t="s">
        <v>138</v>
      </c>
      <c r="AU188" s="276" t="s">
        <v>85</v>
      </c>
      <c r="AV188" s="15" t="s">
        <v>83</v>
      </c>
      <c r="AW188" s="15" t="s">
        <v>30</v>
      </c>
      <c r="AX188" s="15" t="s">
        <v>75</v>
      </c>
      <c r="AY188" s="276" t="s">
        <v>130</v>
      </c>
    </row>
    <row r="189" s="13" customFormat="1">
      <c r="A189" s="13"/>
      <c r="B189" s="233"/>
      <c r="C189" s="234"/>
      <c r="D189" s="235" t="s">
        <v>138</v>
      </c>
      <c r="E189" s="236" t="s">
        <v>1</v>
      </c>
      <c r="F189" s="237" t="s">
        <v>253</v>
      </c>
      <c r="G189" s="234"/>
      <c r="H189" s="238">
        <v>0.086999999999999994</v>
      </c>
      <c r="I189" s="239"/>
      <c r="J189" s="234"/>
      <c r="K189" s="234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138</v>
      </c>
      <c r="AU189" s="244" t="s">
        <v>85</v>
      </c>
      <c r="AV189" s="13" t="s">
        <v>85</v>
      </c>
      <c r="AW189" s="13" t="s">
        <v>30</v>
      </c>
      <c r="AX189" s="13" t="s">
        <v>75</v>
      </c>
      <c r="AY189" s="244" t="s">
        <v>130</v>
      </c>
    </row>
    <row r="190" s="14" customFormat="1">
      <c r="A190" s="14"/>
      <c r="B190" s="245"/>
      <c r="C190" s="246"/>
      <c r="D190" s="235" t="s">
        <v>138</v>
      </c>
      <c r="E190" s="247" t="s">
        <v>1</v>
      </c>
      <c r="F190" s="248" t="s">
        <v>145</v>
      </c>
      <c r="G190" s="246"/>
      <c r="H190" s="249">
        <v>0.086999999999999994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138</v>
      </c>
      <c r="AU190" s="255" t="s">
        <v>85</v>
      </c>
      <c r="AV190" s="14" t="s">
        <v>136</v>
      </c>
      <c r="AW190" s="14" t="s">
        <v>30</v>
      </c>
      <c r="AX190" s="14" t="s">
        <v>83</v>
      </c>
      <c r="AY190" s="255" t="s">
        <v>130</v>
      </c>
    </row>
    <row r="191" s="12" customFormat="1" ht="22.8" customHeight="1">
      <c r="A191" s="12"/>
      <c r="B191" s="203"/>
      <c r="C191" s="204"/>
      <c r="D191" s="205" t="s">
        <v>74</v>
      </c>
      <c r="E191" s="217" t="s">
        <v>146</v>
      </c>
      <c r="F191" s="217" t="s">
        <v>254</v>
      </c>
      <c r="G191" s="204"/>
      <c r="H191" s="204"/>
      <c r="I191" s="207"/>
      <c r="J191" s="218">
        <f>BK191</f>
        <v>0</v>
      </c>
      <c r="K191" s="204"/>
      <c r="L191" s="209"/>
      <c r="M191" s="210"/>
      <c r="N191" s="211"/>
      <c r="O191" s="211"/>
      <c r="P191" s="212">
        <f>SUM(P192:P193)</f>
        <v>0</v>
      </c>
      <c r="Q191" s="211"/>
      <c r="R191" s="212">
        <f>SUM(R192:R193)</f>
        <v>6.1847654399999996</v>
      </c>
      <c r="S191" s="211"/>
      <c r="T191" s="213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4" t="s">
        <v>83</v>
      </c>
      <c r="AT191" s="215" t="s">
        <v>74</v>
      </c>
      <c r="AU191" s="215" t="s">
        <v>83</v>
      </c>
      <c r="AY191" s="214" t="s">
        <v>130</v>
      </c>
      <c r="BK191" s="216">
        <f>SUM(BK192:BK193)</f>
        <v>0</v>
      </c>
    </row>
    <row r="192" s="2" customFormat="1" ht="33" customHeight="1">
      <c r="A192" s="38"/>
      <c r="B192" s="39"/>
      <c r="C192" s="219" t="s">
        <v>255</v>
      </c>
      <c r="D192" s="219" t="s">
        <v>132</v>
      </c>
      <c r="E192" s="220" t="s">
        <v>256</v>
      </c>
      <c r="F192" s="221" t="s">
        <v>257</v>
      </c>
      <c r="G192" s="222" t="s">
        <v>135</v>
      </c>
      <c r="H192" s="223">
        <v>2.3039999999999998</v>
      </c>
      <c r="I192" s="224"/>
      <c r="J192" s="225">
        <f>ROUND(I192*H192,2)</f>
        <v>0</v>
      </c>
      <c r="K192" s="226"/>
      <c r="L192" s="44"/>
      <c r="M192" s="227" t="s">
        <v>1</v>
      </c>
      <c r="N192" s="228" t="s">
        <v>40</v>
      </c>
      <c r="O192" s="91"/>
      <c r="P192" s="229">
        <f>O192*H192</f>
        <v>0</v>
      </c>
      <c r="Q192" s="229">
        <v>2.6843599999999999</v>
      </c>
      <c r="R192" s="229">
        <f>Q192*H192</f>
        <v>6.1847654399999996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136</v>
      </c>
      <c r="AT192" s="231" t="s">
        <v>132</v>
      </c>
      <c r="AU192" s="231" t="s">
        <v>85</v>
      </c>
      <c r="AY192" s="17" t="s">
        <v>130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83</v>
      </c>
      <c r="BK192" s="232">
        <f>ROUND(I192*H192,2)</f>
        <v>0</v>
      </c>
      <c r="BL192" s="17" t="s">
        <v>136</v>
      </c>
      <c r="BM192" s="231" t="s">
        <v>258</v>
      </c>
    </row>
    <row r="193" s="13" customFormat="1">
      <c r="A193" s="13"/>
      <c r="B193" s="233"/>
      <c r="C193" s="234"/>
      <c r="D193" s="235" t="s">
        <v>138</v>
      </c>
      <c r="E193" s="236" t="s">
        <v>1</v>
      </c>
      <c r="F193" s="237" t="s">
        <v>259</v>
      </c>
      <c r="G193" s="234"/>
      <c r="H193" s="238">
        <v>2.3039999999999998</v>
      </c>
      <c r="I193" s="239"/>
      <c r="J193" s="234"/>
      <c r="K193" s="234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138</v>
      </c>
      <c r="AU193" s="244" t="s">
        <v>85</v>
      </c>
      <c r="AV193" s="13" t="s">
        <v>85</v>
      </c>
      <c r="AW193" s="13" t="s">
        <v>30</v>
      </c>
      <c r="AX193" s="13" t="s">
        <v>83</v>
      </c>
      <c r="AY193" s="244" t="s">
        <v>130</v>
      </c>
    </row>
    <row r="194" s="12" customFormat="1" ht="22.8" customHeight="1">
      <c r="A194" s="12"/>
      <c r="B194" s="203"/>
      <c r="C194" s="204"/>
      <c r="D194" s="205" t="s">
        <v>74</v>
      </c>
      <c r="E194" s="217" t="s">
        <v>156</v>
      </c>
      <c r="F194" s="217" t="s">
        <v>260</v>
      </c>
      <c r="G194" s="204"/>
      <c r="H194" s="204"/>
      <c r="I194" s="207"/>
      <c r="J194" s="218">
        <f>BK194</f>
        <v>0</v>
      </c>
      <c r="K194" s="204"/>
      <c r="L194" s="209"/>
      <c r="M194" s="210"/>
      <c r="N194" s="211"/>
      <c r="O194" s="211"/>
      <c r="P194" s="212">
        <f>SUM(P195:P204)</f>
        <v>0</v>
      </c>
      <c r="Q194" s="211"/>
      <c r="R194" s="212">
        <f>SUM(R195:R204)</f>
        <v>4.2578399999999998</v>
      </c>
      <c r="S194" s="211"/>
      <c r="T194" s="213">
        <f>SUM(T195:T204)</f>
        <v>4.7999999999999998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4" t="s">
        <v>83</v>
      </c>
      <c r="AT194" s="215" t="s">
        <v>74</v>
      </c>
      <c r="AU194" s="215" t="s">
        <v>83</v>
      </c>
      <c r="AY194" s="214" t="s">
        <v>130</v>
      </c>
      <c r="BK194" s="216">
        <f>SUM(BK195:BK204)</f>
        <v>0</v>
      </c>
    </row>
    <row r="195" s="2" customFormat="1" ht="24.15" customHeight="1">
      <c r="A195" s="38"/>
      <c r="B195" s="39"/>
      <c r="C195" s="219" t="s">
        <v>261</v>
      </c>
      <c r="D195" s="219" t="s">
        <v>132</v>
      </c>
      <c r="E195" s="220" t="s">
        <v>262</v>
      </c>
      <c r="F195" s="221" t="s">
        <v>263</v>
      </c>
      <c r="G195" s="222" t="s">
        <v>159</v>
      </c>
      <c r="H195" s="223">
        <v>20.399999999999999</v>
      </c>
      <c r="I195" s="224"/>
      <c r="J195" s="225">
        <f>ROUND(I195*H195,2)</f>
        <v>0</v>
      </c>
      <c r="K195" s="226"/>
      <c r="L195" s="44"/>
      <c r="M195" s="227" t="s">
        <v>1</v>
      </c>
      <c r="N195" s="228" t="s">
        <v>40</v>
      </c>
      <c r="O195" s="91"/>
      <c r="P195" s="229">
        <f>O195*H195</f>
        <v>0</v>
      </c>
      <c r="Q195" s="229">
        <v>0.1002</v>
      </c>
      <c r="R195" s="229">
        <f>Q195*H195</f>
        <v>2.0440799999999997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136</v>
      </c>
      <c r="AT195" s="231" t="s">
        <v>132</v>
      </c>
      <c r="AU195" s="231" t="s">
        <v>85</v>
      </c>
      <c r="AY195" s="17" t="s">
        <v>130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83</v>
      </c>
      <c r="BK195" s="232">
        <f>ROUND(I195*H195,2)</f>
        <v>0</v>
      </c>
      <c r="BL195" s="17" t="s">
        <v>136</v>
      </c>
      <c r="BM195" s="231" t="s">
        <v>264</v>
      </c>
    </row>
    <row r="196" s="13" customFormat="1">
      <c r="A196" s="13"/>
      <c r="B196" s="233"/>
      <c r="C196" s="234"/>
      <c r="D196" s="235" t="s">
        <v>138</v>
      </c>
      <c r="E196" s="236" t="s">
        <v>1</v>
      </c>
      <c r="F196" s="237" t="s">
        <v>265</v>
      </c>
      <c r="G196" s="234"/>
      <c r="H196" s="238">
        <v>20.399999999999999</v>
      </c>
      <c r="I196" s="239"/>
      <c r="J196" s="234"/>
      <c r="K196" s="234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138</v>
      </c>
      <c r="AU196" s="244" t="s">
        <v>85</v>
      </c>
      <c r="AV196" s="13" t="s">
        <v>85</v>
      </c>
      <c r="AW196" s="13" t="s">
        <v>30</v>
      </c>
      <c r="AX196" s="13" t="s">
        <v>83</v>
      </c>
      <c r="AY196" s="244" t="s">
        <v>130</v>
      </c>
    </row>
    <row r="197" s="2" customFormat="1" ht="24.15" customHeight="1">
      <c r="A197" s="38"/>
      <c r="B197" s="39"/>
      <c r="C197" s="256" t="s">
        <v>266</v>
      </c>
      <c r="D197" s="256" t="s">
        <v>162</v>
      </c>
      <c r="E197" s="257" t="s">
        <v>267</v>
      </c>
      <c r="F197" s="258" t="s">
        <v>268</v>
      </c>
      <c r="G197" s="259" t="s">
        <v>159</v>
      </c>
      <c r="H197" s="260">
        <v>22.440000000000001</v>
      </c>
      <c r="I197" s="261"/>
      <c r="J197" s="262">
        <f>ROUND(I197*H197,2)</f>
        <v>0</v>
      </c>
      <c r="K197" s="263"/>
      <c r="L197" s="264"/>
      <c r="M197" s="265" t="s">
        <v>1</v>
      </c>
      <c r="N197" s="266" t="s">
        <v>40</v>
      </c>
      <c r="O197" s="91"/>
      <c r="P197" s="229">
        <f>O197*H197</f>
        <v>0</v>
      </c>
      <c r="Q197" s="229">
        <v>0.053999999999999999</v>
      </c>
      <c r="R197" s="229">
        <f>Q197*H197</f>
        <v>1.21176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165</v>
      </c>
      <c r="AT197" s="231" t="s">
        <v>162</v>
      </c>
      <c r="AU197" s="231" t="s">
        <v>85</v>
      </c>
      <c r="AY197" s="17" t="s">
        <v>130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83</v>
      </c>
      <c r="BK197" s="232">
        <f>ROUND(I197*H197,2)</f>
        <v>0</v>
      </c>
      <c r="BL197" s="17" t="s">
        <v>136</v>
      </c>
      <c r="BM197" s="231" t="s">
        <v>269</v>
      </c>
    </row>
    <row r="198" s="13" customFormat="1">
      <c r="A198" s="13"/>
      <c r="B198" s="233"/>
      <c r="C198" s="234"/>
      <c r="D198" s="235" t="s">
        <v>138</v>
      </c>
      <c r="E198" s="236" t="s">
        <v>1</v>
      </c>
      <c r="F198" s="237" t="s">
        <v>270</v>
      </c>
      <c r="G198" s="234"/>
      <c r="H198" s="238">
        <v>22.440000000000001</v>
      </c>
      <c r="I198" s="239"/>
      <c r="J198" s="234"/>
      <c r="K198" s="234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138</v>
      </c>
      <c r="AU198" s="244" t="s">
        <v>85</v>
      </c>
      <c r="AV198" s="13" t="s">
        <v>85</v>
      </c>
      <c r="AW198" s="13" t="s">
        <v>30</v>
      </c>
      <c r="AX198" s="13" t="s">
        <v>83</v>
      </c>
      <c r="AY198" s="244" t="s">
        <v>130</v>
      </c>
    </row>
    <row r="199" s="2" customFormat="1" ht="24.15" customHeight="1">
      <c r="A199" s="38"/>
      <c r="B199" s="39"/>
      <c r="C199" s="219" t="s">
        <v>271</v>
      </c>
      <c r="D199" s="219" t="s">
        <v>132</v>
      </c>
      <c r="E199" s="220" t="s">
        <v>272</v>
      </c>
      <c r="F199" s="221" t="s">
        <v>273</v>
      </c>
      <c r="G199" s="222" t="s">
        <v>159</v>
      </c>
      <c r="H199" s="223">
        <v>10</v>
      </c>
      <c r="I199" s="224"/>
      <c r="J199" s="225">
        <f>ROUND(I199*H199,2)</f>
        <v>0</v>
      </c>
      <c r="K199" s="226"/>
      <c r="L199" s="44"/>
      <c r="M199" s="227" t="s">
        <v>1</v>
      </c>
      <c r="N199" s="228" t="s">
        <v>40</v>
      </c>
      <c r="O199" s="91"/>
      <c r="P199" s="229">
        <f>O199*H199</f>
        <v>0</v>
      </c>
      <c r="Q199" s="229">
        <v>0</v>
      </c>
      <c r="R199" s="229">
        <f>Q199*H199</f>
        <v>0</v>
      </c>
      <c r="S199" s="229">
        <v>0.47999999999999998</v>
      </c>
      <c r="T199" s="230">
        <f>S199*H199</f>
        <v>4.7999999999999998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1" t="s">
        <v>136</v>
      </c>
      <c r="AT199" s="231" t="s">
        <v>132</v>
      </c>
      <c r="AU199" s="231" t="s">
        <v>85</v>
      </c>
      <c r="AY199" s="17" t="s">
        <v>130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7" t="s">
        <v>83</v>
      </c>
      <c r="BK199" s="232">
        <f>ROUND(I199*H199,2)</f>
        <v>0</v>
      </c>
      <c r="BL199" s="17" t="s">
        <v>136</v>
      </c>
      <c r="BM199" s="231" t="s">
        <v>274</v>
      </c>
    </row>
    <row r="200" s="15" customFormat="1">
      <c r="A200" s="15"/>
      <c r="B200" s="267"/>
      <c r="C200" s="268"/>
      <c r="D200" s="235" t="s">
        <v>138</v>
      </c>
      <c r="E200" s="269" t="s">
        <v>1</v>
      </c>
      <c r="F200" s="270" t="s">
        <v>275</v>
      </c>
      <c r="G200" s="268"/>
      <c r="H200" s="269" t="s">
        <v>1</v>
      </c>
      <c r="I200" s="271"/>
      <c r="J200" s="268"/>
      <c r="K200" s="268"/>
      <c r="L200" s="272"/>
      <c r="M200" s="273"/>
      <c r="N200" s="274"/>
      <c r="O200" s="274"/>
      <c r="P200" s="274"/>
      <c r="Q200" s="274"/>
      <c r="R200" s="274"/>
      <c r="S200" s="274"/>
      <c r="T200" s="27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6" t="s">
        <v>138</v>
      </c>
      <c r="AU200" s="276" t="s">
        <v>85</v>
      </c>
      <c r="AV200" s="15" t="s">
        <v>83</v>
      </c>
      <c r="AW200" s="15" t="s">
        <v>30</v>
      </c>
      <c r="AX200" s="15" t="s">
        <v>75</v>
      </c>
      <c r="AY200" s="276" t="s">
        <v>130</v>
      </c>
    </row>
    <row r="201" s="13" customFormat="1">
      <c r="A201" s="13"/>
      <c r="B201" s="233"/>
      <c r="C201" s="234"/>
      <c r="D201" s="235" t="s">
        <v>138</v>
      </c>
      <c r="E201" s="236" t="s">
        <v>1</v>
      </c>
      <c r="F201" s="237" t="s">
        <v>276</v>
      </c>
      <c r="G201" s="234"/>
      <c r="H201" s="238">
        <v>10</v>
      </c>
      <c r="I201" s="239"/>
      <c r="J201" s="234"/>
      <c r="K201" s="234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138</v>
      </c>
      <c r="AU201" s="244" t="s">
        <v>85</v>
      </c>
      <c r="AV201" s="13" t="s">
        <v>85</v>
      </c>
      <c r="AW201" s="13" t="s">
        <v>30</v>
      </c>
      <c r="AX201" s="13" t="s">
        <v>83</v>
      </c>
      <c r="AY201" s="244" t="s">
        <v>130</v>
      </c>
    </row>
    <row r="202" s="2" customFormat="1" ht="24.15" customHeight="1">
      <c r="A202" s="38"/>
      <c r="B202" s="39"/>
      <c r="C202" s="219" t="s">
        <v>277</v>
      </c>
      <c r="D202" s="219" t="s">
        <v>132</v>
      </c>
      <c r="E202" s="220" t="s">
        <v>262</v>
      </c>
      <c r="F202" s="221" t="s">
        <v>263</v>
      </c>
      <c r="G202" s="222" t="s">
        <v>159</v>
      </c>
      <c r="H202" s="223">
        <v>10</v>
      </c>
      <c r="I202" s="224"/>
      <c r="J202" s="225">
        <f>ROUND(I202*H202,2)</f>
        <v>0</v>
      </c>
      <c r="K202" s="226"/>
      <c r="L202" s="44"/>
      <c r="M202" s="227" t="s">
        <v>1</v>
      </c>
      <c r="N202" s="228" t="s">
        <v>40</v>
      </c>
      <c r="O202" s="91"/>
      <c r="P202" s="229">
        <f>O202*H202</f>
        <v>0</v>
      </c>
      <c r="Q202" s="229">
        <v>0.1002</v>
      </c>
      <c r="R202" s="229">
        <f>Q202*H202</f>
        <v>1.002</v>
      </c>
      <c r="S202" s="229">
        <v>0</v>
      </c>
      <c r="T202" s="23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1" t="s">
        <v>136</v>
      </c>
      <c r="AT202" s="231" t="s">
        <v>132</v>
      </c>
      <c r="AU202" s="231" t="s">
        <v>85</v>
      </c>
      <c r="AY202" s="17" t="s">
        <v>130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7" t="s">
        <v>83</v>
      </c>
      <c r="BK202" s="232">
        <f>ROUND(I202*H202,2)</f>
        <v>0</v>
      </c>
      <c r="BL202" s="17" t="s">
        <v>136</v>
      </c>
      <c r="BM202" s="231" t="s">
        <v>278</v>
      </c>
    </row>
    <row r="203" s="15" customFormat="1">
      <c r="A203" s="15"/>
      <c r="B203" s="267"/>
      <c r="C203" s="268"/>
      <c r="D203" s="235" t="s">
        <v>138</v>
      </c>
      <c r="E203" s="269" t="s">
        <v>1</v>
      </c>
      <c r="F203" s="270" t="s">
        <v>275</v>
      </c>
      <c r="G203" s="268"/>
      <c r="H203" s="269" t="s">
        <v>1</v>
      </c>
      <c r="I203" s="271"/>
      <c r="J203" s="268"/>
      <c r="K203" s="268"/>
      <c r="L203" s="272"/>
      <c r="M203" s="273"/>
      <c r="N203" s="274"/>
      <c r="O203" s="274"/>
      <c r="P203" s="274"/>
      <c r="Q203" s="274"/>
      <c r="R203" s="274"/>
      <c r="S203" s="274"/>
      <c r="T203" s="27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6" t="s">
        <v>138</v>
      </c>
      <c r="AU203" s="276" t="s">
        <v>85</v>
      </c>
      <c r="AV203" s="15" t="s">
        <v>83</v>
      </c>
      <c r="AW203" s="15" t="s">
        <v>30</v>
      </c>
      <c r="AX203" s="15" t="s">
        <v>75</v>
      </c>
      <c r="AY203" s="276" t="s">
        <v>130</v>
      </c>
    </row>
    <row r="204" s="13" customFormat="1">
      <c r="A204" s="13"/>
      <c r="B204" s="233"/>
      <c r="C204" s="234"/>
      <c r="D204" s="235" t="s">
        <v>138</v>
      </c>
      <c r="E204" s="236" t="s">
        <v>1</v>
      </c>
      <c r="F204" s="237" t="s">
        <v>276</v>
      </c>
      <c r="G204" s="234"/>
      <c r="H204" s="238">
        <v>10</v>
      </c>
      <c r="I204" s="239"/>
      <c r="J204" s="234"/>
      <c r="K204" s="234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138</v>
      </c>
      <c r="AU204" s="244" t="s">
        <v>85</v>
      </c>
      <c r="AV204" s="13" t="s">
        <v>85</v>
      </c>
      <c r="AW204" s="13" t="s">
        <v>30</v>
      </c>
      <c r="AX204" s="13" t="s">
        <v>83</v>
      </c>
      <c r="AY204" s="244" t="s">
        <v>130</v>
      </c>
    </row>
    <row r="205" s="12" customFormat="1" ht="22.8" customHeight="1">
      <c r="A205" s="12"/>
      <c r="B205" s="203"/>
      <c r="C205" s="204"/>
      <c r="D205" s="205" t="s">
        <v>74</v>
      </c>
      <c r="E205" s="217" t="s">
        <v>177</v>
      </c>
      <c r="F205" s="217" t="s">
        <v>279</v>
      </c>
      <c r="G205" s="204"/>
      <c r="H205" s="204"/>
      <c r="I205" s="207"/>
      <c r="J205" s="218">
        <f>BK205</f>
        <v>0</v>
      </c>
      <c r="K205" s="204"/>
      <c r="L205" s="209"/>
      <c r="M205" s="210"/>
      <c r="N205" s="211"/>
      <c r="O205" s="211"/>
      <c r="P205" s="212">
        <f>SUM(P206:P213)</f>
        <v>0</v>
      </c>
      <c r="Q205" s="211"/>
      <c r="R205" s="212">
        <f>SUM(R206:R213)</f>
        <v>2.7015799999999999</v>
      </c>
      <c r="S205" s="211"/>
      <c r="T205" s="213">
        <f>SUM(T206:T213)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4" t="s">
        <v>83</v>
      </c>
      <c r="AT205" s="215" t="s">
        <v>74</v>
      </c>
      <c r="AU205" s="215" t="s">
        <v>83</v>
      </c>
      <c r="AY205" s="214" t="s">
        <v>130</v>
      </c>
      <c r="BK205" s="216">
        <f>SUM(BK206:BK213)</f>
        <v>0</v>
      </c>
    </row>
    <row r="206" s="2" customFormat="1" ht="24.15" customHeight="1">
      <c r="A206" s="38"/>
      <c r="B206" s="39"/>
      <c r="C206" s="219" t="s">
        <v>280</v>
      </c>
      <c r="D206" s="219" t="s">
        <v>132</v>
      </c>
      <c r="E206" s="220" t="s">
        <v>281</v>
      </c>
      <c r="F206" s="221" t="s">
        <v>282</v>
      </c>
      <c r="G206" s="222" t="s">
        <v>185</v>
      </c>
      <c r="H206" s="223">
        <v>2</v>
      </c>
      <c r="I206" s="224"/>
      <c r="J206" s="225">
        <f>ROUND(I206*H206,2)</f>
        <v>0</v>
      </c>
      <c r="K206" s="226"/>
      <c r="L206" s="44"/>
      <c r="M206" s="227" t="s">
        <v>1</v>
      </c>
      <c r="N206" s="228" t="s">
        <v>40</v>
      </c>
      <c r="O206" s="91"/>
      <c r="P206" s="229">
        <f>O206*H206</f>
        <v>0</v>
      </c>
      <c r="Q206" s="229">
        <v>1.3404</v>
      </c>
      <c r="R206" s="229">
        <f>Q206*H206</f>
        <v>2.6808000000000001</v>
      </c>
      <c r="S206" s="229">
        <v>0</v>
      </c>
      <c r="T206" s="23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1" t="s">
        <v>136</v>
      </c>
      <c r="AT206" s="231" t="s">
        <v>132</v>
      </c>
      <c r="AU206" s="231" t="s">
        <v>85</v>
      </c>
      <c r="AY206" s="17" t="s">
        <v>130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7" t="s">
        <v>83</v>
      </c>
      <c r="BK206" s="232">
        <f>ROUND(I206*H206,2)</f>
        <v>0</v>
      </c>
      <c r="BL206" s="17" t="s">
        <v>136</v>
      </c>
      <c r="BM206" s="231" t="s">
        <v>283</v>
      </c>
    </row>
    <row r="207" s="2" customFormat="1" ht="24.15" customHeight="1">
      <c r="A207" s="38"/>
      <c r="B207" s="39"/>
      <c r="C207" s="219" t="s">
        <v>284</v>
      </c>
      <c r="D207" s="219" t="s">
        <v>132</v>
      </c>
      <c r="E207" s="220" t="s">
        <v>285</v>
      </c>
      <c r="F207" s="221" t="s">
        <v>286</v>
      </c>
      <c r="G207" s="222" t="s">
        <v>185</v>
      </c>
      <c r="H207" s="223">
        <v>1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40</v>
      </c>
      <c r="O207" s="91"/>
      <c r="P207" s="229">
        <f>O207*H207</f>
        <v>0</v>
      </c>
      <c r="Q207" s="229">
        <v>0.00077999999999999999</v>
      </c>
      <c r="R207" s="229">
        <f>Q207*H207</f>
        <v>0.00077999999999999999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136</v>
      </c>
      <c r="AT207" s="231" t="s">
        <v>132</v>
      </c>
      <c r="AU207" s="231" t="s">
        <v>85</v>
      </c>
      <c r="AY207" s="17" t="s">
        <v>130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83</v>
      </c>
      <c r="BK207" s="232">
        <f>ROUND(I207*H207,2)</f>
        <v>0</v>
      </c>
      <c r="BL207" s="17" t="s">
        <v>136</v>
      </c>
      <c r="BM207" s="231" t="s">
        <v>287</v>
      </c>
    </row>
    <row r="208" s="2" customFormat="1" ht="24.15" customHeight="1">
      <c r="A208" s="38"/>
      <c r="B208" s="39"/>
      <c r="C208" s="256" t="s">
        <v>288</v>
      </c>
      <c r="D208" s="256" t="s">
        <v>162</v>
      </c>
      <c r="E208" s="257" t="s">
        <v>289</v>
      </c>
      <c r="F208" s="258" t="s">
        <v>290</v>
      </c>
      <c r="G208" s="259" t="s">
        <v>185</v>
      </c>
      <c r="H208" s="260">
        <v>1</v>
      </c>
      <c r="I208" s="261"/>
      <c r="J208" s="262">
        <f>ROUND(I208*H208,2)</f>
        <v>0</v>
      </c>
      <c r="K208" s="263"/>
      <c r="L208" s="264"/>
      <c r="M208" s="265" t="s">
        <v>1</v>
      </c>
      <c r="N208" s="266" t="s">
        <v>40</v>
      </c>
      <c r="O208" s="91"/>
      <c r="P208" s="229">
        <f>O208*H208</f>
        <v>0</v>
      </c>
      <c r="Q208" s="229">
        <v>0.02</v>
      </c>
      <c r="R208" s="229">
        <f>Q208*H208</f>
        <v>0.02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165</v>
      </c>
      <c r="AT208" s="231" t="s">
        <v>162</v>
      </c>
      <c r="AU208" s="231" t="s">
        <v>85</v>
      </c>
      <c r="AY208" s="17" t="s">
        <v>130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83</v>
      </c>
      <c r="BK208" s="232">
        <f>ROUND(I208*H208,2)</f>
        <v>0</v>
      </c>
      <c r="BL208" s="17" t="s">
        <v>136</v>
      </c>
      <c r="BM208" s="231" t="s">
        <v>291</v>
      </c>
    </row>
    <row r="209" s="2" customFormat="1" ht="24.15" customHeight="1">
      <c r="A209" s="38"/>
      <c r="B209" s="39"/>
      <c r="C209" s="219" t="s">
        <v>292</v>
      </c>
      <c r="D209" s="219" t="s">
        <v>132</v>
      </c>
      <c r="E209" s="220" t="s">
        <v>293</v>
      </c>
      <c r="F209" s="221" t="s">
        <v>294</v>
      </c>
      <c r="G209" s="222" t="s">
        <v>295</v>
      </c>
      <c r="H209" s="223">
        <v>1</v>
      </c>
      <c r="I209" s="224"/>
      <c r="J209" s="225">
        <f>ROUND(I209*H209,2)</f>
        <v>0</v>
      </c>
      <c r="K209" s="226"/>
      <c r="L209" s="44"/>
      <c r="M209" s="227" t="s">
        <v>1</v>
      </c>
      <c r="N209" s="228" t="s">
        <v>40</v>
      </c>
      <c r="O209" s="91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136</v>
      </c>
      <c r="AT209" s="231" t="s">
        <v>132</v>
      </c>
      <c r="AU209" s="231" t="s">
        <v>85</v>
      </c>
      <c r="AY209" s="17" t="s">
        <v>130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83</v>
      </c>
      <c r="BK209" s="232">
        <f>ROUND(I209*H209,2)</f>
        <v>0</v>
      </c>
      <c r="BL209" s="17" t="s">
        <v>136</v>
      </c>
      <c r="BM209" s="231" t="s">
        <v>296</v>
      </c>
    </row>
    <row r="210" s="15" customFormat="1">
      <c r="A210" s="15"/>
      <c r="B210" s="267"/>
      <c r="C210" s="268"/>
      <c r="D210" s="235" t="s">
        <v>138</v>
      </c>
      <c r="E210" s="269" t="s">
        <v>1</v>
      </c>
      <c r="F210" s="270" t="s">
        <v>297</v>
      </c>
      <c r="G210" s="268"/>
      <c r="H210" s="269" t="s">
        <v>1</v>
      </c>
      <c r="I210" s="271"/>
      <c r="J210" s="268"/>
      <c r="K210" s="268"/>
      <c r="L210" s="272"/>
      <c r="M210" s="273"/>
      <c r="N210" s="274"/>
      <c r="O210" s="274"/>
      <c r="P210" s="274"/>
      <c r="Q210" s="274"/>
      <c r="R210" s="274"/>
      <c r="S210" s="274"/>
      <c r="T210" s="27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6" t="s">
        <v>138</v>
      </c>
      <c r="AU210" s="276" t="s">
        <v>85</v>
      </c>
      <c r="AV210" s="15" t="s">
        <v>83</v>
      </c>
      <c r="AW210" s="15" t="s">
        <v>30</v>
      </c>
      <c r="AX210" s="15" t="s">
        <v>75</v>
      </c>
      <c r="AY210" s="276" t="s">
        <v>130</v>
      </c>
    </row>
    <row r="211" s="13" customFormat="1">
      <c r="A211" s="13"/>
      <c r="B211" s="233"/>
      <c r="C211" s="234"/>
      <c r="D211" s="235" t="s">
        <v>138</v>
      </c>
      <c r="E211" s="236" t="s">
        <v>1</v>
      </c>
      <c r="F211" s="237" t="s">
        <v>298</v>
      </c>
      <c r="G211" s="234"/>
      <c r="H211" s="238">
        <v>1</v>
      </c>
      <c r="I211" s="239"/>
      <c r="J211" s="234"/>
      <c r="K211" s="234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138</v>
      </c>
      <c r="AU211" s="244" t="s">
        <v>85</v>
      </c>
      <c r="AV211" s="13" t="s">
        <v>85</v>
      </c>
      <c r="AW211" s="13" t="s">
        <v>30</v>
      </c>
      <c r="AX211" s="13" t="s">
        <v>83</v>
      </c>
      <c r="AY211" s="244" t="s">
        <v>130</v>
      </c>
    </row>
    <row r="212" s="2" customFormat="1" ht="24.15" customHeight="1">
      <c r="A212" s="38"/>
      <c r="B212" s="39"/>
      <c r="C212" s="219" t="s">
        <v>299</v>
      </c>
      <c r="D212" s="219" t="s">
        <v>132</v>
      </c>
      <c r="E212" s="220" t="s">
        <v>300</v>
      </c>
      <c r="F212" s="221" t="s">
        <v>301</v>
      </c>
      <c r="G212" s="222" t="s">
        <v>302</v>
      </c>
      <c r="H212" s="223">
        <v>5</v>
      </c>
      <c r="I212" s="224"/>
      <c r="J212" s="225">
        <f>ROUND(I212*H212,2)</f>
        <v>0</v>
      </c>
      <c r="K212" s="226"/>
      <c r="L212" s="44"/>
      <c r="M212" s="227" t="s">
        <v>1</v>
      </c>
      <c r="N212" s="228" t="s">
        <v>40</v>
      </c>
      <c r="O212" s="91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1" t="s">
        <v>136</v>
      </c>
      <c r="AT212" s="231" t="s">
        <v>132</v>
      </c>
      <c r="AU212" s="231" t="s">
        <v>85</v>
      </c>
      <c r="AY212" s="17" t="s">
        <v>130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7" t="s">
        <v>83</v>
      </c>
      <c r="BK212" s="232">
        <f>ROUND(I212*H212,2)</f>
        <v>0</v>
      </c>
      <c r="BL212" s="17" t="s">
        <v>136</v>
      </c>
      <c r="BM212" s="231" t="s">
        <v>303</v>
      </c>
    </row>
    <row r="213" s="2" customFormat="1" ht="24.15" customHeight="1">
      <c r="A213" s="38"/>
      <c r="B213" s="39"/>
      <c r="C213" s="219" t="s">
        <v>304</v>
      </c>
      <c r="D213" s="219" t="s">
        <v>132</v>
      </c>
      <c r="E213" s="220" t="s">
        <v>305</v>
      </c>
      <c r="F213" s="221" t="s">
        <v>306</v>
      </c>
      <c r="G213" s="222" t="s">
        <v>295</v>
      </c>
      <c r="H213" s="223">
        <v>1</v>
      </c>
      <c r="I213" s="224"/>
      <c r="J213" s="225">
        <f>ROUND(I213*H213,2)</f>
        <v>0</v>
      </c>
      <c r="K213" s="226"/>
      <c r="L213" s="44"/>
      <c r="M213" s="227" t="s">
        <v>1</v>
      </c>
      <c r="N213" s="228" t="s">
        <v>40</v>
      </c>
      <c r="O213" s="91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1" t="s">
        <v>136</v>
      </c>
      <c r="AT213" s="231" t="s">
        <v>132</v>
      </c>
      <c r="AU213" s="231" t="s">
        <v>85</v>
      </c>
      <c r="AY213" s="17" t="s">
        <v>130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7" t="s">
        <v>83</v>
      </c>
      <c r="BK213" s="232">
        <f>ROUND(I213*H213,2)</f>
        <v>0</v>
      </c>
      <c r="BL213" s="17" t="s">
        <v>136</v>
      </c>
      <c r="BM213" s="231" t="s">
        <v>307</v>
      </c>
    </row>
    <row r="214" s="12" customFormat="1" ht="22.8" customHeight="1">
      <c r="A214" s="12"/>
      <c r="B214" s="203"/>
      <c r="C214" s="204"/>
      <c r="D214" s="205" t="s">
        <v>74</v>
      </c>
      <c r="E214" s="217" t="s">
        <v>308</v>
      </c>
      <c r="F214" s="217" t="s">
        <v>309</v>
      </c>
      <c r="G214" s="204"/>
      <c r="H214" s="204"/>
      <c r="I214" s="207"/>
      <c r="J214" s="218">
        <f>BK214</f>
        <v>0</v>
      </c>
      <c r="K214" s="204"/>
      <c r="L214" s="209"/>
      <c r="M214" s="210"/>
      <c r="N214" s="211"/>
      <c r="O214" s="211"/>
      <c r="P214" s="212">
        <f>P215</f>
        <v>0</v>
      </c>
      <c r="Q214" s="211"/>
      <c r="R214" s="212">
        <f>R215</f>
        <v>0</v>
      </c>
      <c r="S214" s="211"/>
      <c r="T214" s="213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4" t="s">
        <v>83</v>
      </c>
      <c r="AT214" s="215" t="s">
        <v>74</v>
      </c>
      <c r="AU214" s="215" t="s">
        <v>83</v>
      </c>
      <c r="AY214" s="214" t="s">
        <v>130</v>
      </c>
      <c r="BK214" s="216">
        <f>BK215</f>
        <v>0</v>
      </c>
    </row>
    <row r="215" s="2" customFormat="1" ht="16.5" customHeight="1">
      <c r="A215" s="38"/>
      <c r="B215" s="39"/>
      <c r="C215" s="219" t="s">
        <v>310</v>
      </c>
      <c r="D215" s="219" t="s">
        <v>132</v>
      </c>
      <c r="E215" s="220" t="s">
        <v>311</v>
      </c>
      <c r="F215" s="221" t="s">
        <v>312</v>
      </c>
      <c r="G215" s="222" t="s">
        <v>153</v>
      </c>
      <c r="H215" s="223">
        <v>57.619</v>
      </c>
      <c r="I215" s="224"/>
      <c r="J215" s="225">
        <f>ROUND(I215*H215,2)</f>
        <v>0</v>
      </c>
      <c r="K215" s="226"/>
      <c r="L215" s="44"/>
      <c r="M215" s="227" t="s">
        <v>1</v>
      </c>
      <c r="N215" s="228" t="s">
        <v>40</v>
      </c>
      <c r="O215" s="91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1" t="s">
        <v>136</v>
      </c>
      <c r="AT215" s="231" t="s">
        <v>132</v>
      </c>
      <c r="AU215" s="231" t="s">
        <v>85</v>
      </c>
      <c r="AY215" s="17" t="s">
        <v>130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7" t="s">
        <v>83</v>
      </c>
      <c r="BK215" s="232">
        <f>ROUND(I215*H215,2)</f>
        <v>0</v>
      </c>
      <c r="BL215" s="17" t="s">
        <v>136</v>
      </c>
      <c r="BM215" s="231" t="s">
        <v>313</v>
      </c>
    </row>
    <row r="216" s="12" customFormat="1" ht="25.92" customHeight="1">
      <c r="A216" s="12"/>
      <c r="B216" s="203"/>
      <c r="C216" s="204"/>
      <c r="D216" s="205" t="s">
        <v>74</v>
      </c>
      <c r="E216" s="206" t="s">
        <v>314</v>
      </c>
      <c r="F216" s="206" t="s">
        <v>315</v>
      </c>
      <c r="G216" s="204"/>
      <c r="H216" s="204"/>
      <c r="I216" s="207"/>
      <c r="J216" s="208">
        <f>BK216</f>
        <v>0</v>
      </c>
      <c r="K216" s="204"/>
      <c r="L216" s="209"/>
      <c r="M216" s="210"/>
      <c r="N216" s="211"/>
      <c r="O216" s="211"/>
      <c r="P216" s="212">
        <f>P217+P236+P248+P262</f>
        <v>0</v>
      </c>
      <c r="Q216" s="211"/>
      <c r="R216" s="212">
        <f>R217+R236+R248+R262</f>
        <v>4.7312335900000004</v>
      </c>
      <c r="S216" s="211"/>
      <c r="T216" s="213">
        <f>T217+T236+T248+T262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4" t="s">
        <v>85</v>
      </c>
      <c r="AT216" s="215" t="s">
        <v>74</v>
      </c>
      <c r="AU216" s="215" t="s">
        <v>75</v>
      </c>
      <c r="AY216" s="214" t="s">
        <v>130</v>
      </c>
      <c r="BK216" s="216">
        <f>BK217+BK236+BK248+BK262</f>
        <v>0</v>
      </c>
    </row>
    <row r="217" s="12" customFormat="1" ht="22.8" customHeight="1">
      <c r="A217" s="12"/>
      <c r="B217" s="203"/>
      <c r="C217" s="204"/>
      <c r="D217" s="205" t="s">
        <v>74</v>
      </c>
      <c r="E217" s="217" t="s">
        <v>316</v>
      </c>
      <c r="F217" s="217" t="s">
        <v>317</v>
      </c>
      <c r="G217" s="204"/>
      <c r="H217" s="204"/>
      <c r="I217" s="207"/>
      <c r="J217" s="218">
        <f>BK217</f>
        <v>0</v>
      </c>
      <c r="K217" s="204"/>
      <c r="L217" s="209"/>
      <c r="M217" s="210"/>
      <c r="N217" s="211"/>
      <c r="O217" s="211"/>
      <c r="P217" s="212">
        <f>SUM(P218:P235)</f>
        <v>0</v>
      </c>
      <c r="Q217" s="211"/>
      <c r="R217" s="212">
        <f>SUM(R218:R235)</f>
        <v>3.9496296200000005</v>
      </c>
      <c r="S217" s="211"/>
      <c r="T217" s="213">
        <f>SUM(T218:T235)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4" t="s">
        <v>85</v>
      </c>
      <c r="AT217" s="215" t="s">
        <v>74</v>
      </c>
      <c r="AU217" s="215" t="s">
        <v>83</v>
      </c>
      <c r="AY217" s="214" t="s">
        <v>130</v>
      </c>
      <c r="BK217" s="216">
        <f>SUM(BK218:BK235)</f>
        <v>0</v>
      </c>
    </row>
    <row r="218" s="2" customFormat="1" ht="16.5" customHeight="1">
      <c r="A218" s="38"/>
      <c r="B218" s="39"/>
      <c r="C218" s="219" t="s">
        <v>318</v>
      </c>
      <c r="D218" s="219" t="s">
        <v>132</v>
      </c>
      <c r="E218" s="220" t="s">
        <v>319</v>
      </c>
      <c r="F218" s="221" t="s">
        <v>320</v>
      </c>
      <c r="G218" s="222" t="s">
        <v>135</v>
      </c>
      <c r="H218" s="223">
        <v>6.6799999999999997</v>
      </c>
      <c r="I218" s="224"/>
      <c r="J218" s="225">
        <f>ROUND(I218*H218,2)</f>
        <v>0</v>
      </c>
      <c r="K218" s="226"/>
      <c r="L218" s="44"/>
      <c r="M218" s="227" t="s">
        <v>1</v>
      </c>
      <c r="N218" s="228" t="s">
        <v>40</v>
      </c>
      <c r="O218" s="91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1" t="s">
        <v>209</v>
      </c>
      <c r="AT218" s="231" t="s">
        <v>132</v>
      </c>
      <c r="AU218" s="231" t="s">
        <v>85</v>
      </c>
      <c r="AY218" s="17" t="s">
        <v>130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7" t="s">
        <v>83</v>
      </c>
      <c r="BK218" s="232">
        <f>ROUND(I218*H218,2)</f>
        <v>0</v>
      </c>
      <c r="BL218" s="17" t="s">
        <v>209</v>
      </c>
      <c r="BM218" s="231" t="s">
        <v>321</v>
      </c>
    </row>
    <row r="219" s="13" customFormat="1">
      <c r="A219" s="13"/>
      <c r="B219" s="233"/>
      <c r="C219" s="234"/>
      <c r="D219" s="235" t="s">
        <v>138</v>
      </c>
      <c r="E219" s="236" t="s">
        <v>1</v>
      </c>
      <c r="F219" s="237" t="s">
        <v>322</v>
      </c>
      <c r="G219" s="234"/>
      <c r="H219" s="238">
        <v>6.6799999999999997</v>
      </c>
      <c r="I219" s="239"/>
      <c r="J219" s="234"/>
      <c r="K219" s="234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138</v>
      </c>
      <c r="AU219" s="244" t="s">
        <v>85</v>
      </c>
      <c r="AV219" s="13" t="s">
        <v>85</v>
      </c>
      <c r="AW219" s="13" t="s">
        <v>30</v>
      </c>
      <c r="AX219" s="13" t="s">
        <v>83</v>
      </c>
      <c r="AY219" s="244" t="s">
        <v>130</v>
      </c>
    </row>
    <row r="220" s="2" customFormat="1" ht="24.15" customHeight="1">
      <c r="A220" s="38"/>
      <c r="B220" s="39"/>
      <c r="C220" s="219" t="s">
        <v>323</v>
      </c>
      <c r="D220" s="219" t="s">
        <v>132</v>
      </c>
      <c r="E220" s="220" t="s">
        <v>324</v>
      </c>
      <c r="F220" s="221" t="s">
        <v>325</v>
      </c>
      <c r="G220" s="222" t="s">
        <v>135</v>
      </c>
      <c r="H220" s="223">
        <v>7.758</v>
      </c>
      <c r="I220" s="224"/>
      <c r="J220" s="225">
        <f>ROUND(I220*H220,2)</f>
        <v>0</v>
      </c>
      <c r="K220" s="226"/>
      <c r="L220" s="44"/>
      <c r="M220" s="227" t="s">
        <v>1</v>
      </c>
      <c r="N220" s="228" t="s">
        <v>40</v>
      </c>
      <c r="O220" s="91"/>
      <c r="P220" s="229">
        <f>O220*H220</f>
        <v>0</v>
      </c>
      <c r="Q220" s="229">
        <v>0.00189</v>
      </c>
      <c r="R220" s="229">
        <f>Q220*H220</f>
        <v>0.01466262</v>
      </c>
      <c r="S220" s="229">
        <v>0</v>
      </c>
      <c r="T220" s="23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1" t="s">
        <v>209</v>
      </c>
      <c r="AT220" s="231" t="s">
        <v>132</v>
      </c>
      <c r="AU220" s="231" t="s">
        <v>85</v>
      </c>
      <c r="AY220" s="17" t="s">
        <v>130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7" t="s">
        <v>83</v>
      </c>
      <c r="BK220" s="232">
        <f>ROUND(I220*H220,2)</f>
        <v>0</v>
      </c>
      <c r="BL220" s="17" t="s">
        <v>209</v>
      </c>
      <c r="BM220" s="231" t="s">
        <v>326</v>
      </c>
    </row>
    <row r="221" s="13" customFormat="1">
      <c r="A221" s="13"/>
      <c r="B221" s="233"/>
      <c r="C221" s="234"/>
      <c r="D221" s="235" t="s">
        <v>138</v>
      </c>
      <c r="E221" s="236" t="s">
        <v>1</v>
      </c>
      <c r="F221" s="237" t="s">
        <v>327</v>
      </c>
      <c r="G221" s="234"/>
      <c r="H221" s="238">
        <v>7.758</v>
      </c>
      <c r="I221" s="239"/>
      <c r="J221" s="234"/>
      <c r="K221" s="234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138</v>
      </c>
      <c r="AU221" s="244" t="s">
        <v>85</v>
      </c>
      <c r="AV221" s="13" t="s">
        <v>85</v>
      </c>
      <c r="AW221" s="13" t="s">
        <v>30</v>
      </c>
      <c r="AX221" s="13" t="s">
        <v>83</v>
      </c>
      <c r="AY221" s="244" t="s">
        <v>130</v>
      </c>
    </row>
    <row r="222" s="2" customFormat="1" ht="24.15" customHeight="1">
      <c r="A222" s="38"/>
      <c r="B222" s="39"/>
      <c r="C222" s="219" t="s">
        <v>328</v>
      </c>
      <c r="D222" s="219" t="s">
        <v>132</v>
      </c>
      <c r="E222" s="220" t="s">
        <v>329</v>
      </c>
      <c r="F222" s="221" t="s">
        <v>330</v>
      </c>
      <c r="G222" s="222" t="s">
        <v>159</v>
      </c>
      <c r="H222" s="223">
        <v>35</v>
      </c>
      <c r="I222" s="224"/>
      <c r="J222" s="225">
        <f>ROUND(I222*H222,2)</f>
        <v>0</v>
      </c>
      <c r="K222" s="226"/>
      <c r="L222" s="44"/>
      <c r="M222" s="227" t="s">
        <v>1</v>
      </c>
      <c r="N222" s="228" t="s">
        <v>40</v>
      </c>
      <c r="O222" s="91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1" t="s">
        <v>209</v>
      </c>
      <c r="AT222" s="231" t="s">
        <v>132</v>
      </c>
      <c r="AU222" s="231" t="s">
        <v>85</v>
      </c>
      <c r="AY222" s="17" t="s">
        <v>130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7" t="s">
        <v>83</v>
      </c>
      <c r="BK222" s="232">
        <f>ROUND(I222*H222,2)</f>
        <v>0</v>
      </c>
      <c r="BL222" s="17" t="s">
        <v>209</v>
      </c>
      <c r="BM222" s="231" t="s">
        <v>331</v>
      </c>
    </row>
    <row r="223" s="2" customFormat="1" ht="24.15" customHeight="1">
      <c r="A223" s="38"/>
      <c r="B223" s="39"/>
      <c r="C223" s="256" t="s">
        <v>332</v>
      </c>
      <c r="D223" s="256" t="s">
        <v>162</v>
      </c>
      <c r="E223" s="257" t="s">
        <v>333</v>
      </c>
      <c r="F223" s="258" t="s">
        <v>334</v>
      </c>
      <c r="G223" s="259" t="s">
        <v>159</v>
      </c>
      <c r="H223" s="260">
        <v>38.5</v>
      </c>
      <c r="I223" s="261"/>
      <c r="J223" s="262">
        <f>ROUND(I223*H223,2)</f>
        <v>0</v>
      </c>
      <c r="K223" s="263"/>
      <c r="L223" s="264"/>
      <c r="M223" s="265" t="s">
        <v>1</v>
      </c>
      <c r="N223" s="266" t="s">
        <v>40</v>
      </c>
      <c r="O223" s="91"/>
      <c r="P223" s="229">
        <f>O223*H223</f>
        <v>0</v>
      </c>
      <c r="Q223" s="229">
        <v>0.0073499999999999998</v>
      </c>
      <c r="R223" s="229">
        <f>Q223*H223</f>
        <v>0.28297499999999998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292</v>
      </c>
      <c r="AT223" s="231" t="s">
        <v>162</v>
      </c>
      <c r="AU223" s="231" t="s">
        <v>85</v>
      </c>
      <c r="AY223" s="17" t="s">
        <v>130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7" t="s">
        <v>83</v>
      </c>
      <c r="BK223" s="232">
        <f>ROUND(I223*H223,2)</f>
        <v>0</v>
      </c>
      <c r="BL223" s="17" t="s">
        <v>209</v>
      </c>
      <c r="BM223" s="231" t="s">
        <v>335</v>
      </c>
    </row>
    <row r="224" s="13" customFormat="1">
      <c r="A224" s="13"/>
      <c r="B224" s="233"/>
      <c r="C224" s="234"/>
      <c r="D224" s="235" t="s">
        <v>138</v>
      </c>
      <c r="E224" s="236" t="s">
        <v>1</v>
      </c>
      <c r="F224" s="237" t="s">
        <v>336</v>
      </c>
      <c r="G224" s="234"/>
      <c r="H224" s="238">
        <v>38.5</v>
      </c>
      <c r="I224" s="239"/>
      <c r="J224" s="234"/>
      <c r="K224" s="234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138</v>
      </c>
      <c r="AU224" s="244" t="s">
        <v>85</v>
      </c>
      <c r="AV224" s="13" t="s">
        <v>85</v>
      </c>
      <c r="AW224" s="13" t="s">
        <v>30</v>
      </c>
      <c r="AX224" s="13" t="s">
        <v>83</v>
      </c>
      <c r="AY224" s="244" t="s">
        <v>130</v>
      </c>
    </row>
    <row r="225" s="2" customFormat="1" ht="33" customHeight="1">
      <c r="A225" s="38"/>
      <c r="B225" s="39"/>
      <c r="C225" s="219" t="s">
        <v>337</v>
      </c>
      <c r="D225" s="219" t="s">
        <v>132</v>
      </c>
      <c r="E225" s="220" t="s">
        <v>338</v>
      </c>
      <c r="F225" s="221" t="s">
        <v>339</v>
      </c>
      <c r="G225" s="222" t="s">
        <v>159</v>
      </c>
      <c r="H225" s="223">
        <v>35</v>
      </c>
      <c r="I225" s="224"/>
      <c r="J225" s="225">
        <f>ROUND(I225*H225,2)</f>
        <v>0</v>
      </c>
      <c r="K225" s="226"/>
      <c r="L225" s="44"/>
      <c r="M225" s="227" t="s">
        <v>1</v>
      </c>
      <c r="N225" s="228" t="s">
        <v>40</v>
      </c>
      <c r="O225" s="91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1" t="s">
        <v>209</v>
      </c>
      <c r="AT225" s="231" t="s">
        <v>132</v>
      </c>
      <c r="AU225" s="231" t="s">
        <v>85</v>
      </c>
      <c r="AY225" s="17" t="s">
        <v>130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7" t="s">
        <v>83</v>
      </c>
      <c r="BK225" s="232">
        <f>ROUND(I225*H225,2)</f>
        <v>0</v>
      </c>
      <c r="BL225" s="17" t="s">
        <v>209</v>
      </c>
      <c r="BM225" s="231" t="s">
        <v>340</v>
      </c>
    </row>
    <row r="226" s="2" customFormat="1" ht="16.5" customHeight="1">
      <c r="A226" s="38"/>
      <c r="B226" s="39"/>
      <c r="C226" s="256" t="s">
        <v>341</v>
      </c>
      <c r="D226" s="256" t="s">
        <v>162</v>
      </c>
      <c r="E226" s="257" t="s">
        <v>342</v>
      </c>
      <c r="F226" s="258" t="s">
        <v>343</v>
      </c>
      <c r="G226" s="259" t="s">
        <v>135</v>
      </c>
      <c r="H226" s="260">
        <v>0.37</v>
      </c>
      <c r="I226" s="261"/>
      <c r="J226" s="262">
        <f>ROUND(I226*H226,2)</f>
        <v>0</v>
      </c>
      <c r="K226" s="263"/>
      <c r="L226" s="264"/>
      <c r="M226" s="265" t="s">
        <v>1</v>
      </c>
      <c r="N226" s="266" t="s">
        <v>40</v>
      </c>
      <c r="O226" s="91"/>
      <c r="P226" s="229">
        <f>O226*H226</f>
        <v>0</v>
      </c>
      <c r="Q226" s="229">
        <v>0.55000000000000004</v>
      </c>
      <c r="R226" s="229">
        <f>Q226*H226</f>
        <v>0.20350000000000001</v>
      </c>
      <c r="S226" s="229">
        <v>0</v>
      </c>
      <c r="T226" s="23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1" t="s">
        <v>292</v>
      </c>
      <c r="AT226" s="231" t="s">
        <v>162</v>
      </c>
      <c r="AU226" s="231" t="s">
        <v>85</v>
      </c>
      <c r="AY226" s="17" t="s">
        <v>130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7" t="s">
        <v>83</v>
      </c>
      <c r="BK226" s="232">
        <f>ROUND(I226*H226,2)</f>
        <v>0</v>
      </c>
      <c r="BL226" s="17" t="s">
        <v>209</v>
      </c>
      <c r="BM226" s="231" t="s">
        <v>344</v>
      </c>
    </row>
    <row r="227" s="2" customFormat="1" ht="16.5" customHeight="1">
      <c r="A227" s="38"/>
      <c r="B227" s="39"/>
      <c r="C227" s="219" t="s">
        <v>345</v>
      </c>
      <c r="D227" s="219" t="s">
        <v>132</v>
      </c>
      <c r="E227" s="220" t="s">
        <v>346</v>
      </c>
      <c r="F227" s="221" t="s">
        <v>347</v>
      </c>
      <c r="G227" s="222" t="s">
        <v>302</v>
      </c>
      <c r="H227" s="223">
        <v>117</v>
      </c>
      <c r="I227" s="224"/>
      <c r="J227" s="225">
        <f>ROUND(I227*H227,2)</f>
        <v>0</v>
      </c>
      <c r="K227" s="226"/>
      <c r="L227" s="44"/>
      <c r="M227" s="227" t="s">
        <v>1</v>
      </c>
      <c r="N227" s="228" t="s">
        <v>40</v>
      </c>
      <c r="O227" s="91"/>
      <c r="P227" s="229">
        <f>O227*H227</f>
        <v>0</v>
      </c>
      <c r="Q227" s="229">
        <v>2.0000000000000002E-05</v>
      </c>
      <c r="R227" s="229">
        <f>Q227*H227</f>
        <v>0.0023400000000000001</v>
      </c>
      <c r="S227" s="229">
        <v>0</v>
      </c>
      <c r="T227" s="23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1" t="s">
        <v>209</v>
      </c>
      <c r="AT227" s="231" t="s">
        <v>132</v>
      </c>
      <c r="AU227" s="231" t="s">
        <v>85</v>
      </c>
      <c r="AY227" s="17" t="s">
        <v>130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7" t="s">
        <v>83</v>
      </c>
      <c r="BK227" s="232">
        <f>ROUND(I227*H227,2)</f>
        <v>0</v>
      </c>
      <c r="BL227" s="17" t="s">
        <v>209</v>
      </c>
      <c r="BM227" s="231" t="s">
        <v>348</v>
      </c>
    </row>
    <row r="228" s="2" customFormat="1" ht="37.8" customHeight="1">
      <c r="A228" s="38"/>
      <c r="B228" s="39"/>
      <c r="C228" s="219" t="s">
        <v>349</v>
      </c>
      <c r="D228" s="219" t="s">
        <v>132</v>
      </c>
      <c r="E228" s="220" t="s">
        <v>350</v>
      </c>
      <c r="F228" s="221" t="s">
        <v>351</v>
      </c>
      <c r="G228" s="222" t="s">
        <v>302</v>
      </c>
      <c r="H228" s="223">
        <v>175.88999999999999</v>
      </c>
      <c r="I228" s="224"/>
      <c r="J228" s="225">
        <f>ROUND(I228*H228,2)</f>
        <v>0</v>
      </c>
      <c r="K228" s="226"/>
      <c r="L228" s="44"/>
      <c r="M228" s="227" t="s">
        <v>1</v>
      </c>
      <c r="N228" s="228" t="s">
        <v>40</v>
      </c>
      <c r="O228" s="91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209</v>
      </c>
      <c r="AT228" s="231" t="s">
        <v>132</v>
      </c>
      <c r="AU228" s="231" t="s">
        <v>85</v>
      </c>
      <c r="AY228" s="17" t="s">
        <v>130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7" t="s">
        <v>83</v>
      </c>
      <c r="BK228" s="232">
        <f>ROUND(I228*H228,2)</f>
        <v>0</v>
      </c>
      <c r="BL228" s="17" t="s">
        <v>209</v>
      </c>
      <c r="BM228" s="231" t="s">
        <v>352</v>
      </c>
    </row>
    <row r="229" s="2" customFormat="1" ht="16.5" customHeight="1">
      <c r="A229" s="38"/>
      <c r="B229" s="39"/>
      <c r="C229" s="256" t="s">
        <v>353</v>
      </c>
      <c r="D229" s="256" t="s">
        <v>162</v>
      </c>
      <c r="E229" s="257" t="s">
        <v>354</v>
      </c>
      <c r="F229" s="258" t="s">
        <v>355</v>
      </c>
      <c r="G229" s="259" t="s">
        <v>135</v>
      </c>
      <c r="H229" s="260">
        <v>5.9400000000000004</v>
      </c>
      <c r="I229" s="261"/>
      <c r="J229" s="262">
        <f>ROUND(I229*H229,2)</f>
        <v>0</v>
      </c>
      <c r="K229" s="263"/>
      <c r="L229" s="264"/>
      <c r="M229" s="265" t="s">
        <v>1</v>
      </c>
      <c r="N229" s="266" t="s">
        <v>40</v>
      </c>
      <c r="O229" s="91"/>
      <c r="P229" s="229">
        <f>O229*H229</f>
        <v>0</v>
      </c>
      <c r="Q229" s="229">
        <v>0.55000000000000004</v>
      </c>
      <c r="R229" s="229">
        <f>Q229*H229</f>
        <v>3.2670000000000003</v>
      </c>
      <c r="S229" s="229">
        <v>0</v>
      </c>
      <c r="T229" s="23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1" t="s">
        <v>292</v>
      </c>
      <c r="AT229" s="231" t="s">
        <v>162</v>
      </c>
      <c r="AU229" s="231" t="s">
        <v>85</v>
      </c>
      <c r="AY229" s="17" t="s">
        <v>130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7" t="s">
        <v>83</v>
      </c>
      <c r="BK229" s="232">
        <f>ROUND(I229*H229,2)</f>
        <v>0</v>
      </c>
      <c r="BL229" s="17" t="s">
        <v>209</v>
      </c>
      <c r="BM229" s="231" t="s">
        <v>356</v>
      </c>
    </row>
    <row r="230" s="13" customFormat="1">
      <c r="A230" s="13"/>
      <c r="B230" s="233"/>
      <c r="C230" s="234"/>
      <c r="D230" s="235" t="s">
        <v>138</v>
      </c>
      <c r="E230" s="236" t="s">
        <v>1</v>
      </c>
      <c r="F230" s="237" t="s">
        <v>357</v>
      </c>
      <c r="G230" s="234"/>
      <c r="H230" s="238">
        <v>5.9400000000000004</v>
      </c>
      <c r="I230" s="239"/>
      <c r="J230" s="234"/>
      <c r="K230" s="234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138</v>
      </c>
      <c r="AU230" s="244" t="s">
        <v>85</v>
      </c>
      <c r="AV230" s="13" t="s">
        <v>85</v>
      </c>
      <c r="AW230" s="13" t="s">
        <v>30</v>
      </c>
      <c r="AX230" s="13" t="s">
        <v>83</v>
      </c>
      <c r="AY230" s="244" t="s">
        <v>130</v>
      </c>
    </row>
    <row r="231" s="2" customFormat="1" ht="24.15" customHeight="1">
      <c r="A231" s="38"/>
      <c r="B231" s="39"/>
      <c r="C231" s="219" t="s">
        <v>358</v>
      </c>
      <c r="D231" s="219" t="s">
        <v>132</v>
      </c>
      <c r="E231" s="220" t="s">
        <v>359</v>
      </c>
      <c r="F231" s="221" t="s">
        <v>360</v>
      </c>
      <c r="G231" s="222" t="s">
        <v>135</v>
      </c>
      <c r="H231" s="223">
        <v>6.7999999999999998</v>
      </c>
      <c r="I231" s="224"/>
      <c r="J231" s="225">
        <f>ROUND(I231*H231,2)</f>
        <v>0</v>
      </c>
      <c r="K231" s="226"/>
      <c r="L231" s="44"/>
      <c r="M231" s="227" t="s">
        <v>1</v>
      </c>
      <c r="N231" s="228" t="s">
        <v>40</v>
      </c>
      <c r="O231" s="91"/>
      <c r="P231" s="229">
        <f>O231*H231</f>
        <v>0</v>
      </c>
      <c r="Q231" s="229">
        <v>0.022839999999999999</v>
      </c>
      <c r="R231" s="229">
        <f>Q231*H231</f>
        <v>0.15531199999999998</v>
      </c>
      <c r="S231" s="229">
        <v>0</v>
      </c>
      <c r="T231" s="230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1" t="s">
        <v>209</v>
      </c>
      <c r="AT231" s="231" t="s">
        <v>132</v>
      </c>
      <c r="AU231" s="231" t="s">
        <v>85</v>
      </c>
      <c r="AY231" s="17" t="s">
        <v>130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7" t="s">
        <v>83</v>
      </c>
      <c r="BK231" s="232">
        <f>ROUND(I231*H231,2)</f>
        <v>0</v>
      </c>
      <c r="BL231" s="17" t="s">
        <v>209</v>
      </c>
      <c r="BM231" s="231" t="s">
        <v>361</v>
      </c>
    </row>
    <row r="232" s="13" customFormat="1">
      <c r="A232" s="13"/>
      <c r="B232" s="233"/>
      <c r="C232" s="234"/>
      <c r="D232" s="235" t="s">
        <v>138</v>
      </c>
      <c r="E232" s="236" t="s">
        <v>1</v>
      </c>
      <c r="F232" s="237" t="s">
        <v>362</v>
      </c>
      <c r="G232" s="234"/>
      <c r="H232" s="238">
        <v>6.7999999999999998</v>
      </c>
      <c r="I232" s="239"/>
      <c r="J232" s="234"/>
      <c r="K232" s="234"/>
      <c r="L232" s="240"/>
      <c r="M232" s="241"/>
      <c r="N232" s="242"/>
      <c r="O232" s="242"/>
      <c r="P232" s="242"/>
      <c r="Q232" s="242"/>
      <c r="R232" s="242"/>
      <c r="S232" s="242"/>
      <c r="T232" s="24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4" t="s">
        <v>138</v>
      </c>
      <c r="AU232" s="244" t="s">
        <v>85</v>
      </c>
      <c r="AV232" s="13" t="s">
        <v>85</v>
      </c>
      <c r="AW232" s="13" t="s">
        <v>30</v>
      </c>
      <c r="AX232" s="13" t="s">
        <v>83</v>
      </c>
      <c r="AY232" s="244" t="s">
        <v>130</v>
      </c>
    </row>
    <row r="233" s="2" customFormat="1" ht="21.75" customHeight="1">
      <c r="A233" s="38"/>
      <c r="B233" s="39"/>
      <c r="C233" s="219" t="s">
        <v>363</v>
      </c>
      <c r="D233" s="219" t="s">
        <v>132</v>
      </c>
      <c r="E233" s="220" t="s">
        <v>364</v>
      </c>
      <c r="F233" s="221" t="s">
        <v>365</v>
      </c>
      <c r="G233" s="222" t="s">
        <v>185</v>
      </c>
      <c r="H233" s="223">
        <v>8</v>
      </c>
      <c r="I233" s="224"/>
      <c r="J233" s="225">
        <f>ROUND(I233*H233,2)</f>
        <v>0</v>
      </c>
      <c r="K233" s="226"/>
      <c r="L233" s="44"/>
      <c r="M233" s="227" t="s">
        <v>1</v>
      </c>
      <c r="N233" s="228" t="s">
        <v>40</v>
      </c>
      <c r="O233" s="91"/>
      <c r="P233" s="229">
        <f>O233*H233</f>
        <v>0</v>
      </c>
      <c r="Q233" s="229">
        <v>0.0026700000000000001</v>
      </c>
      <c r="R233" s="229">
        <f>Q233*H233</f>
        <v>0.021360000000000001</v>
      </c>
      <c r="S233" s="229">
        <v>0</v>
      </c>
      <c r="T233" s="23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1" t="s">
        <v>209</v>
      </c>
      <c r="AT233" s="231" t="s">
        <v>132</v>
      </c>
      <c r="AU233" s="231" t="s">
        <v>85</v>
      </c>
      <c r="AY233" s="17" t="s">
        <v>130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7" t="s">
        <v>83</v>
      </c>
      <c r="BK233" s="232">
        <f>ROUND(I233*H233,2)</f>
        <v>0</v>
      </c>
      <c r="BL233" s="17" t="s">
        <v>209</v>
      </c>
      <c r="BM233" s="231" t="s">
        <v>366</v>
      </c>
    </row>
    <row r="234" s="2" customFormat="1" ht="16.5" customHeight="1">
      <c r="A234" s="38"/>
      <c r="B234" s="39"/>
      <c r="C234" s="256" t="s">
        <v>367</v>
      </c>
      <c r="D234" s="256" t="s">
        <v>162</v>
      </c>
      <c r="E234" s="257" t="s">
        <v>368</v>
      </c>
      <c r="F234" s="258" t="s">
        <v>369</v>
      </c>
      <c r="G234" s="259" t="s">
        <v>185</v>
      </c>
      <c r="H234" s="260">
        <v>8</v>
      </c>
      <c r="I234" s="261"/>
      <c r="J234" s="262">
        <f>ROUND(I234*H234,2)</f>
        <v>0</v>
      </c>
      <c r="K234" s="263"/>
      <c r="L234" s="264"/>
      <c r="M234" s="265" t="s">
        <v>1</v>
      </c>
      <c r="N234" s="266" t="s">
        <v>40</v>
      </c>
      <c r="O234" s="91"/>
      <c r="P234" s="229">
        <f>O234*H234</f>
        <v>0</v>
      </c>
      <c r="Q234" s="229">
        <v>0.00031</v>
      </c>
      <c r="R234" s="229">
        <f>Q234*H234</f>
        <v>0.00248</v>
      </c>
      <c r="S234" s="229">
        <v>0</v>
      </c>
      <c r="T234" s="23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1" t="s">
        <v>292</v>
      </c>
      <c r="AT234" s="231" t="s">
        <v>162</v>
      </c>
      <c r="AU234" s="231" t="s">
        <v>85</v>
      </c>
      <c r="AY234" s="17" t="s">
        <v>130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7" t="s">
        <v>83</v>
      </c>
      <c r="BK234" s="232">
        <f>ROUND(I234*H234,2)</f>
        <v>0</v>
      </c>
      <c r="BL234" s="17" t="s">
        <v>209</v>
      </c>
      <c r="BM234" s="231" t="s">
        <v>370</v>
      </c>
    </row>
    <row r="235" s="2" customFormat="1" ht="24.15" customHeight="1">
      <c r="A235" s="38"/>
      <c r="B235" s="39"/>
      <c r="C235" s="219" t="s">
        <v>371</v>
      </c>
      <c r="D235" s="219" t="s">
        <v>132</v>
      </c>
      <c r="E235" s="220" t="s">
        <v>372</v>
      </c>
      <c r="F235" s="221" t="s">
        <v>373</v>
      </c>
      <c r="G235" s="222" t="s">
        <v>153</v>
      </c>
      <c r="H235" s="223">
        <v>3.9500000000000002</v>
      </c>
      <c r="I235" s="224"/>
      <c r="J235" s="225">
        <f>ROUND(I235*H235,2)</f>
        <v>0</v>
      </c>
      <c r="K235" s="226"/>
      <c r="L235" s="44"/>
      <c r="M235" s="227" t="s">
        <v>1</v>
      </c>
      <c r="N235" s="228" t="s">
        <v>40</v>
      </c>
      <c r="O235" s="91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1" t="s">
        <v>209</v>
      </c>
      <c r="AT235" s="231" t="s">
        <v>132</v>
      </c>
      <c r="AU235" s="231" t="s">
        <v>85</v>
      </c>
      <c r="AY235" s="17" t="s">
        <v>130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7" t="s">
        <v>83</v>
      </c>
      <c r="BK235" s="232">
        <f>ROUND(I235*H235,2)</f>
        <v>0</v>
      </c>
      <c r="BL235" s="17" t="s">
        <v>209</v>
      </c>
      <c r="BM235" s="231" t="s">
        <v>374</v>
      </c>
    </row>
    <row r="236" s="12" customFormat="1" ht="22.8" customHeight="1">
      <c r="A236" s="12"/>
      <c r="B236" s="203"/>
      <c r="C236" s="204"/>
      <c r="D236" s="205" t="s">
        <v>74</v>
      </c>
      <c r="E236" s="217" t="s">
        <v>375</v>
      </c>
      <c r="F236" s="217" t="s">
        <v>376</v>
      </c>
      <c r="G236" s="204"/>
      <c r="H236" s="204"/>
      <c r="I236" s="207"/>
      <c r="J236" s="218">
        <f>BK236</f>
        <v>0</v>
      </c>
      <c r="K236" s="204"/>
      <c r="L236" s="209"/>
      <c r="M236" s="210"/>
      <c r="N236" s="211"/>
      <c r="O236" s="211"/>
      <c r="P236" s="212">
        <f>SUM(P237:P247)</f>
        <v>0</v>
      </c>
      <c r="Q236" s="211"/>
      <c r="R236" s="212">
        <f>SUM(R237:R247)</f>
        <v>0.42431399999999997</v>
      </c>
      <c r="S236" s="211"/>
      <c r="T236" s="213">
        <f>SUM(T237:T247)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4" t="s">
        <v>85</v>
      </c>
      <c r="AT236" s="215" t="s">
        <v>74</v>
      </c>
      <c r="AU236" s="215" t="s">
        <v>83</v>
      </c>
      <c r="AY236" s="214" t="s">
        <v>130</v>
      </c>
      <c r="BK236" s="216">
        <f>SUM(BK237:BK247)</f>
        <v>0</v>
      </c>
    </row>
    <row r="237" s="2" customFormat="1" ht="33" customHeight="1">
      <c r="A237" s="38"/>
      <c r="B237" s="39"/>
      <c r="C237" s="219" t="s">
        <v>377</v>
      </c>
      <c r="D237" s="219" t="s">
        <v>132</v>
      </c>
      <c r="E237" s="220" t="s">
        <v>378</v>
      </c>
      <c r="F237" s="221" t="s">
        <v>379</v>
      </c>
      <c r="G237" s="222" t="s">
        <v>159</v>
      </c>
      <c r="H237" s="223">
        <v>35</v>
      </c>
      <c r="I237" s="224"/>
      <c r="J237" s="225">
        <f>ROUND(I237*H237,2)</f>
        <v>0</v>
      </c>
      <c r="K237" s="226"/>
      <c r="L237" s="44"/>
      <c r="M237" s="227" t="s">
        <v>1</v>
      </c>
      <c r="N237" s="228" t="s">
        <v>40</v>
      </c>
      <c r="O237" s="91"/>
      <c r="P237" s="229">
        <f>O237*H237</f>
        <v>0</v>
      </c>
      <c r="Q237" s="229">
        <v>0.0066</v>
      </c>
      <c r="R237" s="229">
        <f>Q237*H237</f>
        <v>0.23100000000000001</v>
      </c>
      <c r="S237" s="229">
        <v>0</v>
      </c>
      <c r="T237" s="23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1" t="s">
        <v>209</v>
      </c>
      <c r="AT237" s="231" t="s">
        <v>132</v>
      </c>
      <c r="AU237" s="231" t="s">
        <v>85</v>
      </c>
      <c r="AY237" s="17" t="s">
        <v>130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7" t="s">
        <v>83</v>
      </c>
      <c r="BK237" s="232">
        <f>ROUND(I237*H237,2)</f>
        <v>0</v>
      </c>
      <c r="BL237" s="17" t="s">
        <v>209</v>
      </c>
      <c r="BM237" s="231" t="s">
        <v>380</v>
      </c>
    </row>
    <row r="238" s="2" customFormat="1" ht="24.15" customHeight="1">
      <c r="A238" s="38"/>
      <c r="B238" s="39"/>
      <c r="C238" s="219" t="s">
        <v>381</v>
      </c>
      <c r="D238" s="219" t="s">
        <v>132</v>
      </c>
      <c r="E238" s="220" t="s">
        <v>382</v>
      </c>
      <c r="F238" s="221" t="s">
        <v>383</v>
      </c>
      <c r="G238" s="222" t="s">
        <v>302</v>
      </c>
      <c r="H238" s="223">
        <v>24</v>
      </c>
      <c r="I238" s="224"/>
      <c r="J238" s="225">
        <f>ROUND(I238*H238,2)</f>
        <v>0</v>
      </c>
      <c r="K238" s="226"/>
      <c r="L238" s="44"/>
      <c r="M238" s="227" t="s">
        <v>1</v>
      </c>
      <c r="N238" s="228" t="s">
        <v>40</v>
      </c>
      <c r="O238" s="91"/>
      <c r="P238" s="229">
        <f>O238*H238</f>
        <v>0</v>
      </c>
      <c r="Q238" s="229">
        <v>0.0030599999999999998</v>
      </c>
      <c r="R238" s="229">
        <f>Q238*H238</f>
        <v>0.073439999999999991</v>
      </c>
      <c r="S238" s="229">
        <v>0</v>
      </c>
      <c r="T238" s="23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1" t="s">
        <v>209</v>
      </c>
      <c r="AT238" s="231" t="s">
        <v>132</v>
      </c>
      <c r="AU238" s="231" t="s">
        <v>85</v>
      </c>
      <c r="AY238" s="17" t="s">
        <v>130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7" t="s">
        <v>83</v>
      </c>
      <c r="BK238" s="232">
        <f>ROUND(I238*H238,2)</f>
        <v>0</v>
      </c>
      <c r="BL238" s="17" t="s">
        <v>209</v>
      </c>
      <c r="BM238" s="231" t="s">
        <v>384</v>
      </c>
    </row>
    <row r="239" s="2" customFormat="1" ht="33" customHeight="1">
      <c r="A239" s="38"/>
      <c r="B239" s="39"/>
      <c r="C239" s="219" t="s">
        <v>385</v>
      </c>
      <c r="D239" s="219" t="s">
        <v>132</v>
      </c>
      <c r="E239" s="220" t="s">
        <v>386</v>
      </c>
      <c r="F239" s="221" t="s">
        <v>387</v>
      </c>
      <c r="G239" s="222" t="s">
        <v>159</v>
      </c>
      <c r="H239" s="223">
        <v>35</v>
      </c>
      <c r="I239" s="224"/>
      <c r="J239" s="225">
        <f>ROUND(I239*H239,2)</f>
        <v>0</v>
      </c>
      <c r="K239" s="226"/>
      <c r="L239" s="44"/>
      <c r="M239" s="227" t="s">
        <v>1</v>
      </c>
      <c r="N239" s="228" t="s">
        <v>40</v>
      </c>
      <c r="O239" s="91"/>
      <c r="P239" s="229">
        <f>O239*H239</f>
        <v>0</v>
      </c>
      <c r="Q239" s="229">
        <v>0</v>
      </c>
      <c r="R239" s="229">
        <f>Q239*H239</f>
        <v>0</v>
      </c>
      <c r="S239" s="229">
        <v>0</v>
      </c>
      <c r="T239" s="23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1" t="s">
        <v>209</v>
      </c>
      <c r="AT239" s="231" t="s">
        <v>132</v>
      </c>
      <c r="AU239" s="231" t="s">
        <v>85</v>
      </c>
      <c r="AY239" s="17" t="s">
        <v>130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7" t="s">
        <v>83</v>
      </c>
      <c r="BK239" s="232">
        <f>ROUND(I239*H239,2)</f>
        <v>0</v>
      </c>
      <c r="BL239" s="17" t="s">
        <v>209</v>
      </c>
      <c r="BM239" s="231" t="s">
        <v>388</v>
      </c>
    </row>
    <row r="240" s="2" customFormat="1" ht="24.15" customHeight="1">
      <c r="A240" s="38"/>
      <c r="B240" s="39"/>
      <c r="C240" s="256" t="s">
        <v>389</v>
      </c>
      <c r="D240" s="256" t="s">
        <v>162</v>
      </c>
      <c r="E240" s="257" t="s">
        <v>390</v>
      </c>
      <c r="F240" s="258" t="s">
        <v>391</v>
      </c>
      <c r="G240" s="259" t="s">
        <v>159</v>
      </c>
      <c r="H240" s="260">
        <v>40.25</v>
      </c>
      <c r="I240" s="261"/>
      <c r="J240" s="262">
        <f>ROUND(I240*H240,2)</f>
        <v>0</v>
      </c>
      <c r="K240" s="263"/>
      <c r="L240" s="264"/>
      <c r="M240" s="265" t="s">
        <v>1</v>
      </c>
      <c r="N240" s="266" t="s">
        <v>40</v>
      </c>
      <c r="O240" s="91"/>
      <c r="P240" s="229">
        <f>O240*H240</f>
        <v>0</v>
      </c>
      <c r="Q240" s="229">
        <v>0.00012</v>
      </c>
      <c r="R240" s="229">
        <f>Q240*H240</f>
        <v>0.0048300000000000001</v>
      </c>
      <c r="S240" s="229">
        <v>0</v>
      </c>
      <c r="T240" s="23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1" t="s">
        <v>292</v>
      </c>
      <c r="AT240" s="231" t="s">
        <v>162</v>
      </c>
      <c r="AU240" s="231" t="s">
        <v>85</v>
      </c>
      <c r="AY240" s="17" t="s">
        <v>130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7" t="s">
        <v>83</v>
      </c>
      <c r="BK240" s="232">
        <f>ROUND(I240*H240,2)</f>
        <v>0</v>
      </c>
      <c r="BL240" s="17" t="s">
        <v>209</v>
      </c>
      <c r="BM240" s="231" t="s">
        <v>392</v>
      </c>
    </row>
    <row r="241" s="13" customFormat="1">
      <c r="A241" s="13"/>
      <c r="B241" s="233"/>
      <c r="C241" s="234"/>
      <c r="D241" s="235" t="s">
        <v>138</v>
      </c>
      <c r="E241" s="236" t="s">
        <v>1</v>
      </c>
      <c r="F241" s="237" t="s">
        <v>393</v>
      </c>
      <c r="G241" s="234"/>
      <c r="H241" s="238">
        <v>40.25</v>
      </c>
      <c r="I241" s="239"/>
      <c r="J241" s="234"/>
      <c r="K241" s="234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138</v>
      </c>
      <c r="AU241" s="244" t="s">
        <v>85</v>
      </c>
      <c r="AV241" s="13" t="s">
        <v>85</v>
      </c>
      <c r="AW241" s="13" t="s">
        <v>30</v>
      </c>
      <c r="AX241" s="13" t="s">
        <v>83</v>
      </c>
      <c r="AY241" s="244" t="s">
        <v>130</v>
      </c>
    </row>
    <row r="242" s="2" customFormat="1" ht="37.8" customHeight="1">
      <c r="A242" s="38"/>
      <c r="B242" s="39"/>
      <c r="C242" s="219" t="s">
        <v>394</v>
      </c>
      <c r="D242" s="219" t="s">
        <v>132</v>
      </c>
      <c r="E242" s="220" t="s">
        <v>395</v>
      </c>
      <c r="F242" s="221" t="s">
        <v>396</v>
      </c>
      <c r="G242" s="222" t="s">
        <v>302</v>
      </c>
      <c r="H242" s="223">
        <v>1.6000000000000001</v>
      </c>
      <c r="I242" s="224"/>
      <c r="J242" s="225">
        <f>ROUND(I242*H242,2)</f>
        <v>0</v>
      </c>
      <c r="K242" s="226"/>
      <c r="L242" s="44"/>
      <c r="M242" s="227" t="s">
        <v>1</v>
      </c>
      <c r="N242" s="228" t="s">
        <v>40</v>
      </c>
      <c r="O242" s="91"/>
      <c r="P242" s="229">
        <f>O242*H242</f>
        <v>0</v>
      </c>
      <c r="Q242" s="229">
        <v>0.0051399999999999996</v>
      </c>
      <c r="R242" s="229">
        <f>Q242*H242</f>
        <v>0.0082240000000000004</v>
      </c>
      <c r="S242" s="229">
        <v>0</v>
      </c>
      <c r="T242" s="23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1" t="s">
        <v>209</v>
      </c>
      <c r="AT242" s="231" t="s">
        <v>132</v>
      </c>
      <c r="AU242" s="231" t="s">
        <v>85</v>
      </c>
      <c r="AY242" s="17" t="s">
        <v>130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7" t="s">
        <v>83</v>
      </c>
      <c r="BK242" s="232">
        <f>ROUND(I242*H242,2)</f>
        <v>0</v>
      </c>
      <c r="BL242" s="17" t="s">
        <v>209</v>
      </c>
      <c r="BM242" s="231" t="s">
        <v>397</v>
      </c>
    </row>
    <row r="243" s="2" customFormat="1" ht="33" customHeight="1">
      <c r="A243" s="38"/>
      <c r="B243" s="39"/>
      <c r="C243" s="219" t="s">
        <v>398</v>
      </c>
      <c r="D243" s="219" t="s">
        <v>132</v>
      </c>
      <c r="E243" s="220" t="s">
        <v>399</v>
      </c>
      <c r="F243" s="221" t="s">
        <v>400</v>
      </c>
      <c r="G243" s="222" t="s">
        <v>302</v>
      </c>
      <c r="H243" s="223">
        <v>16</v>
      </c>
      <c r="I243" s="224"/>
      <c r="J243" s="225">
        <f>ROUND(I243*H243,2)</f>
        <v>0</v>
      </c>
      <c r="K243" s="226"/>
      <c r="L243" s="44"/>
      <c r="M243" s="227" t="s">
        <v>1</v>
      </c>
      <c r="N243" s="228" t="s">
        <v>40</v>
      </c>
      <c r="O243" s="91"/>
      <c r="P243" s="229">
        <f>O243*H243</f>
        <v>0</v>
      </c>
      <c r="Q243" s="229">
        <v>0.0027100000000000002</v>
      </c>
      <c r="R243" s="229">
        <f>Q243*H243</f>
        <v>0.043360000000000003</v>
      </c>
      <c r="S243" s="229">
        <v>0</v>
      </c>
      <c r="T243" s="230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1" t="s">
        <v>209</v>
      </c>
      <c r="AT243" s="231" t="s">
        <v>132</v>
      </c>
      <c r="AU243" s="231" t="s">
        <v>85</v>
      </c>
      <c r="AY243" s="17" t="s">
        <v>130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7" t="s">
        <v>83</v>
      </c>
      <c r="BK243" s="232">
        <f>ROUND(I243*H243,2)</f>
        <v>0</v>
      </c>
      <c r="BL243" s="17" t="s">
        <v>209</v>
      </c>
      <c r="BM243" s="231" t="s">
        <v>401</v>
      </c>
    </row>
    <row r="244" s="2" customFormat="1" ht="24.15" customHeight="1">
      <c r="A244" s="38"/>
      <c r="B244" s="39"/>
      <c r="C244" s="219" t="s">
        <v>402</v>
      </c>
      <c r="D244" s="219" t="s">
        <v>132</v>
      </c>
      <c r="E244" s="220" t="s">
        <v>403</v>
      </c>
      <c r="F244" s="221" t="s">
        <v>404</v>
      </c>
      <c r="G244" s="222" t="s">
        <v>302</v>
      </c>
      <c r="H244" s="223">
        <v>24</v>
      </c>
      <c r="I244" s="224"/>
      <c r="J244" s="225">
        <f>ROUND(I244*H244,2)</f>
        <v>0</v>
      </c>
      <c r="K244" s="226"/>
      <c r="L244" s="44"/>
      <c r="M244" s="227" t="s">
        <v>1</v>
      </c>
      <c r="N244" s="228" t="s">
        <v>40</v>
      </c>
      <c r="O244" s="91"/>
      <c r="P244" s="229">
        <f>O244*H244</f>
        <v>0</v>
      </c>
      <c r="Q244" s="229">
        <v>0.00233</v>
      </c>
      <c r="R244" s="229">
        <f>Q244*H244</f>
        <v>0.055919999999999997</v>
      </c>
      <c r="S244" s="229">
        <v>0</v>
      </c>
      <c r="T244" s="23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1" t="s">
        <v>209</v>
      </c>
      <c r="AT244" s="231" t="s">
        <v>132</v>
      </c>
      <c r="AU244" s="231" t="s">
        <v>85</v>
      </c>
      <c r="AY244" s="17" t="s">
        <v>130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7" t="s">
        <v>83</v>
      </c>
      <c r="BK244" s="232">
        <f>ROUND(I244*H244,2)</f>
        <v>0</v>
      </c>
      <c r="BL244" s="17" t="s">
        <v>209</v>
      </c>
      <c r="BM244" s="231" t="s">
        <v>405</v>
      </c>
    </row>
    <row r="245" s="2" customFormat="1" ht="24.15" customHeight="1">
      <c r="A245" s="38"/>
      <c r="B245" s="39"/>
      <c r="C245" s="219" t="s">
        <v>406</v>
      </c>
      <c r="D245" s="219" t="s">
        <v>132</v>
      </c>
      <c r="E245" s="220" t="s">
        <v>407</v>
      </c>
      <c r="F245" s="221" t="s">
        <v>408</v>
      </c>
      <c r="G245" s="222" t="s">
        <v>185</v>
      </c>
      <c r="H245" s="223">
        <v>2</v>
      </c>
      <c r="I245" s="224"/>
      <c r="J245" s="225">
        <f>ROUND(I245*H245,2)</f>
        <v>0</v>
      </c>
      <c r="K245" s="226"/>
      <c r="L245" s="44"/>
      <c r="M245" s="227" t="s">
        <v>1</v>
      </c>
      <c r="N245" s="228" t="s">
        <v>40</v>
      </c>
      <c r="O245" s="91"/>
      <c r="P245" s="229">
        <f>O245*H245</f>
        <v>0</v>
      </c>
      <c r="Q245" s="229">
        <v>0.00044000000000000002</v>
      </c>
      <c r="R245" s="229">
        <f>Q245*H245</f>
        <v>0.00088000000000000003</v>
      </c>
      <c r="S245" s="229">
        <v>0</v>
      </c>
      <c r="T245" s="230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1" t="s">
        <v>209</v>
      </c>
      <c r="AT245" s="231" t="s">
        <v>132</v>
      </c>
      <c r="AU245" s="231" t="s">
        <v>85</v>
      </c>
      <c r="AY245" s="17" t="s">
        <v>130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7" t="s">
        <v>83</v>
      </c>
      <c r="BK245" s="232">
        <f>ROUND(I245*H245,2)</f>
        <v>0</v>
      </c>
      <c r="BL245" s="17" t="s">
        <v>209</v>
      </c>
      <c r="BM245" s="231" t="s">
        <v>409</v>
      </c>
    </row>
    <row r="246" s="2" customFormat="1" ht="24.15" customHeight="1">
      <c r="A246" s="38"/>
      <c r="B246" s="39"/>
      <c r="C246" s="219" t="s">
        <v>410</v>
      </c>
      <c r="D246" s="219" t="s">
        <v>132</v>
      </c>
      <c r="E246" s="220" t="s">
        <v>411</v>
      </c>
      <c r="F246" s="221" t="s">
        <v>412</v>
      </c>
      <c r="G246" s="222" t="s">
        <v>302</v>
      </c>
      <c r="H246" s="223">
        <v>6</v>
      </c>
      <c r="I246" s="224"/>
      <c r="J246" s="225">
        <f>ROUND(I246*H246,2)</f>
        <v>0</v>
      </c>
      <c r="K246" s="226"/>
      <c r="L246" s="44"/>
      <c r="M246" s="227" t="s">
        <v>1</v>
      </c>
      <c r="N246" s="228" t="s">
        <v>40</v>
      </c>
      <c r="O246" s="91"/>
      <c r="P246" s="229">
        <f>O246*H246</f>
        <v>0</v>
      </c>
      <c r="Q246" s="229">
        <v>0.0011100000000000001</v>
      </c>
      <c r="R246" s="229">
        <f>Q246*H246</f>
        <v>0.006660000000000001</v>
      </c>
      <c r="S246" s="229">
        <v>0</v>
      </c>
      <c r="T246" s="23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1" t="s">
        <v>209</v>
      </c>
      <c r="AT246" s="231" t="s">
        <v>132</v>
      </c>
      <c r="AU246" s="231" t="s">
        <v>85</v>
      </c>
      <c r="AY246" s="17" t="s">
        <v>130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7" t="s">
        <v>83</v>
      </c>
      <c r="BK246" s="232">
        <f>ROUND(I246*H246,2)</f>
        <v>0</v>
      </c>
      <c r="BL246" s="17" t="s">
        <v>209</v>
      </c>
      <c r="BM246" s="231" t="s">
        <v>413</v>
      </c>
    </row>
    <row r="247" s="2" customFormat="1" ht="24.15" customHeight="1">
      <c r="A247" s="38"/>
      <c r="B247" s="39"/>
      <c r="C247" s="219" t="s">
        <v>414</v>
      </c>
      <c r="D247" s="219" t="s">
        <v>132</v>
      </c>
      <c r="E247" s="220" t="s">
        <v>415</v>
      </c>
      <c r="F247" s="221" t="s">
        <v>416</v>
      </c>
      <c r="G247" s="222" t="s">
        <v>153</v>
      </c>
      <c r="H247" s="223">
        <v>0.42399999999999999</v>
      </c>
      <c r="I247" s="224"/>
      <c r="J247" s="225">
        <f>ROUND(I247*H247,2)</f>
        <v>0</v>
      </c>
      <c r="K247" s="226"/>
      <c r="L247" s="44"/>
      <c r="M247" s="227" t="s">
        <v>1</v>
      </c>
      <c r="N247" s="228" t="s">
        <v>40</v>
      </c>
      <c r="O247" s="91"/>
      <c r="P247" s="229">
        <f>O247*H247</f>
        <v>0</v>
      </c>
      <c r="Q247" s="229">
        <v>0</v>
      </c>
      <c r="R247" s="229">
        <f>Q247*H247</f>
        <v>0</v>
      </c>
      <c r="S247" s="229">
        <v>0</v>
      </c>
      <c r="T247" s="230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1" t="s">
        <v>209</v>
      </c>
      <c r="AT247" s="231" t="s">
        <v>132</v>
      </c>
      <c r="AU247" s="231" t="s">
        <v>85</v>
      </c>
      <c r="AY247" s="17" t="s">
        <v>130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7" t="s">
        <v>83</v>
      </c>
      <c r="BK247" s="232">
        <f>ROUND(I247*H247,2)</f>
        <v>0</v>
      </c>
      <c r="BL247" s="17" t="s">
        <v>209</v>
      </c>
      <c r="BM247" s="231" t="s">
        <v>417</v>
      </c>
    </row>
    <row r="248" s="12" customFormat="1" ht="22.8" customHeight="1">
      <c r="A248" s="12"/>
      <c r="B248" s="203"/>
      <c r="C248" s="204"/>
      <c r="D248" s="205" t="s">
        <v>74</v>
      </c>
      <c r="E248" s="217" t="s">
        <v>418</v>
      </c>
      <c r="F248" s="217" t="s">
        <v>419</v>
      </c>
      <c r="G248" s="204"/>
      <c r="H248" s="204"/>
      <c r="I248" s="207"/>
      <c r="J248" s="218">
        <f>BK248</f>
        <v>0</v>
      </c>
      <c r="K248" s="204"/>
      <c r="L248" s="209"/>
      <c r="M248" s="210"/>
      <c r="N248" s="211"/>
      <c r="O248" s="211"/>
      <c r="P248" s="212">
        <f>SUM(P249:P261)</f>
        <v>0</v>
      </c>
      <c r="Q248" s="211"/>
      <c r="R248" s="212">
        <f>SUM(R249:R261)</f>
        <v>0.29426996999999999</v>
      </c>
      <c r="S248" s="211"/>
      <c r="T248" s="213">
        <f>SUM(T249:T261)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4" t="s">
        <v>85</v>
      </c>
      <c r="AT248" s="215" t="s">
        <v>74</v>
      </c>
      <c r="AU248" s="215" t="s">
        <v>83</v>
      </c>
      <c r="AY248" s="214" t="s">
        <v>130</v>
      </c>
      <c r="BK248" s="216">
        <f>SUM(BK249:BK261)</f>
        <v>0</v>
      </c>
    </row>
    <row r="249" s="2" customFormat="1" ht="24.15" customHeight="1">
      <c r="A249" s="38"/>
      <c r="B249" s="39"/>
      <c r="C249" s="219" t="s">
        <v>420</v>
      </c>
      <c r="D249" s="219" t="s">
        <v>132</v>
      </c>
      <c r="E249" s="220" t="s">
        <v>421</v>
      </c>
      <c r="F249" s="221" t="s">
        <v>422</v>
      </c>
      <c r="G249" s="222" t="s">
        <v>159</v>
      </c>
      <c r="H249" s="223">
        <v>8.8000000000000007</v>
      </c>
      <c r="I249" s="224"/>
      <c r="J249" s="225">
        <f>ROUND(I249*H249,2)</f>
        <v>0</v>
      </c>
      <c r="K249" s="226"/>
      <c r="L249" s="44"/>
      <c r="M249" s="227" t="s">
        <v>1</v>
      </c>
      <c r="N249" s="228" t="s">
        <v>40</v>
      </c>
      <c r="O249" s="91"/>
      <c r="P249" s="229">
        <f>O249*H249</f>
        <v>0</v>
      </c>
      <c r="Q249" s="229">
        <v>0</v>
      </c>
      <c r="R249" s="229">
        <f>Q249*H249</f>
        <v>0</v>
      </c>
      <c r="S249" s="229">
        <v>0</v>
      </c>
      <c r="T249" s="230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1" t="s">
        <v>209</v>
      </c>
      <c r="AT249" s="231" t="s">
        <v>132</v>
      </c>
      <c r="AU249" s="231" t="s">
        <v>85</v>
      </c>
      <c r="AY249" s="17" t="s">
        <v>130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7" t="s">
        <v>83</v>
      </c>
      <c r="BK249" s="232">
        <f>ROUND(I249*H249,2)</f>
        <v>0</v>
      </c>
      <c r="BL249" s="17" t="s">
        <v>209</v>
      </c>
      <c r="BM249" s="231" t="s">
        <v>423</v>
      </c>
    </row>
    <row r="250" s="13" customFormat="1">
      <c r="A250" s="13"/>
      <c r="B250" s="233"/>
      <c r="C250" s="234"/>
      <c r="D250" s="235" t="s">
        <v>138</v>
      </c>
      <c r="E250" s="236" t="s">
        <v>1</v>
      </c>
      <c r="F250" s="237" t="s">
        <v>424</v>
      </c>
      <c r="G250" s="234"/>
      <c r="H250" s="238">
        <v>8.8000000000000007</v>
      </c>
      <c r="I250" s="239"/>
      <c r="J250" s="234"/>
      <c r="K250" s="234"/>
      <c r="L250" s="240"/>
      <c r="M250" s="241"/>
      <c r="N250" s="242"/>
      <c r="O250" s="242"/>
      <c r="P250" s="242"/>
      <c r="Q250" s="242"/>
      <c r="R250" s="242"/>
      <c r="S250" s="242"/>
      <c r="T250" s="24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4" t="s">
        <v>138</v>
      </c>
      <c r="AU250" s="244" t="s">
        <v>85</v>
      </c>
      <c r="AV250" s="13" t="s">
        <v>85</v>
      </c>
      <c r="AW250" s="13" t="s">
        <v>30</v>
      </c>
      <c r="AX250" s="13" t="s">
        <v>83</v>
      </c>
      <c r="AY250" s="244" t="s">
        <v>130</v>
      </c>
    </row>
    <row r="251" s="2" customFormat="1" ht="24.15" customHeight="1">
      <c r="A251" s="38"/>
      <c r="B251" s="39"/>
      <c r="C251" s="219" t="s">
        <v>425</v>
      </c>
      <c r="D251" s="219" t="s">
        <v>132</v>
      </c>
      <c r="E251" s="220" t="s">
        <v>426</v>
      </c>
      <c r="F251" s="221" t="s">
        <v>427</v>
      </c>
      <c r="G251" s="222" t="s">
        <v>159</v>
      </c>
      <c r="H251" s="223">
        <v>5.5339999999999998</v>
      </c>
      <c r="I251" s="224"/>
      <c r="J251" s="225">
        <f>ROUND(I251*H251,2)</f>
        <v>0</v>
      </c>
      <c r="K251" s="226"/>
      <c r="L251" s="44"/>
      <c r="M251" s="227" t="s">
        <v>1</v>
      </c>
      <c r="N251" s="228" t="s">
        <v>40</v>
      </c>
      <c r="O251" s="91"/>
      <c r="P251" s="229">
        <f>O251*H251</f>
        <v>0</v>
      </c>
      <c r="Q251" s="229">
        <v>0</v>
      </c>
      <c r="R251" s="229">
        <f>Q251*H251</f>
        <v>0</v>
      </c>
      <c r="S251" s="229">
        <v>0</v>
      </c>
      <c r="T251" s="230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1" t="s">
        <v>209</v>
      </c>
      <c r="AT251" s="231" t="s">
        <v>132</v>
      </c>
      <c r="AU251" s="231" t="s">
        <v>85</v>
      </c>
      <c r="AY251" s="17" t="s">
        <v>130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7" t="s">
        <v>83</v>
      </c>
      <c r="BK251" s="232">
        <f>ROUND(I251*H251,2)</f>
        <v>0</v>
      </c>
      <c r="BL251" s="17" t="s">
        <v>209</v>
      </c>
      <c r="BM251" s="231" t="s">
        <v>428</v>
      </c>
    </row>
    <row r="252" s="13" customFormat="1">
      <c r="A252" s="13"/>
      <c r="B252" s="233"/>
      <c r="C252" s="234"/>
      <c r="D252" s="235" t="s">
        <v>138</v>
      </c>
      <c r="E252" s="236" t="s">
        <v>1</v>
      </c>
      <c r="F252" s="237" t="s">
        <v>429</v>
      </c>
      <c r="G252" s="234"/>
      <c r="H252" s="238">
        <v>3.7679999999999998</v>
      </c>
      <c r="I252" s="239"/>
      <c r="J252" s="234"/>
      <c r="K252" s="234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138</v>
      </c>
      <c r="AU252" s="244" t="s">
        <v>85</v>
      </c>
      <c r="AV252" s="13" t="s">
        <v>85</v>
      </c>
      <c r="AW252" s="13" t="s">
        <v>30</v>
      </c>
      <c r="AX252" s="13" t="s">
        <v>75</v>
      </c>
      <c r="AY252" s="244" t="s">
        <v>130</v>
      </c>
    </row>
    <row r="253" s="13" customFormat="1">
      <c r="A253" s="13"/>
      <c r="B253" s="233"/>
      <c r="C253" s="234"/>
      <c r="D253" s="235" t="s">
        <v>138</v>
      </c>
      <c r="E253" s="236" t="s">
        <v>1</v>
      </c>
      <c r="F253" s="237" t="s">
        <v>430</v>
      </c>
      <c r="G253" s="234"/>
      <c r="H253" s="238">
        <v>1.766</v>
      </c>
      <c r="I253" s="239"/>
      <c r="J253" s="234"/>
      <c r="K253" s="234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138</v>
      </c>
      <c r="AU253" s="244" t="s">
        <v>85</v>
      </c>
      <c r="AV253" s="13" t="s">
        <v>85</v>
      </c>
      <c r="AW253" s="13" t="s">
        <v>30</v>
      </c>
      <c r="AX253" s="13" t="s">
        <v>75</v>
      </c>
      <c r="AY253" s="244" t="s">
        <v>130</v>
      </c>
    </row>
    <row r="254" s="14" customFormat="1">
      <c r="A254" s="14"/>
      <c r="B254" s="245"/>
      <c r="C254" s="246"/>
      <c r="D254" s="235" t="s">
        <v>138</v>
      </c>
      <c r="E254" s="247" t="s">
        <v>1</v>
      </c>
      <c r="F254" s="248" t="s">
        <v>145</v>
      </c>
      <c r="G254" s="246"/>
      <c r="H254" s="249">
        <v>5.5339999999999998</v>
      </c>
      <c r="I254" s="250"/>
      <c r="J254" s="246"/>
      <c r="K254" s="246"/>
      <c r="L254" s="251"/>
      <c r="M254" s="252"/>
      <c r="N254" s="253"/>
      <c r="O254" s="253"/>
      <c r="P254" s="253"/>
      <c r="Q254" s="253"/>
      <c r="R254" s="253"/>
      <c r="S254" s="253"/>
      <c r="T254" s="25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5" t="s">
        <v>138</v>
      </c>
      <c r="AU254" s="255" t="s">
        <v>85</v>
      </c>
      <c r="AV254" s="14" t="s">
        <v>136</v>
      </c>
      <c r="AW254" s="14" t="s">
        <v>30</v>
      </c>
      <c r="AX254" s="14" t="s">
        <v>83</v>
      </c>
      <c r="AY254" s="255" t="s">
        <v>130</v>
      </c>
    </row>
    <row r="255" s="2" customFormat="1" ht="24.15" customHeight="1">
      <c r="A255" s="38"/>
      <c r="B255" s="39"/>
      <c r="C255" s="256" t="s">
        <v>431</v>
      </c>
      <c r="D255" s="256" t="s">
        <v>162</v>
      </c>
      <c r="E255" s="257" t="s">
        <v>432</v>
      </c>
      <c r="F255" s="258" t="s">
        <v>433</v>
      </c>
      <c r="G255" s="259" t="s">
        <v>159</v>
      </c>
      <c r="H255" s="260">
        <v>6.0869999999999997</v>
      </c>
      <c r="I255" s="261"/>
      <c r="J255" s="262">
        <f>ROUND(I255*H255,2)</f>
        <v>0</v>
      </c>
      <c r="K255" s="263"/>
      <c r="L255" s="264"/>
      <c r="M255" s="265" t="s">
        <v>1</v>
      </c>
      <c r="N255" s="266" t="s">
        <v>40</v>
      </c>
      <c r="O255" s="91"/>
      <c r="P255" s="229">
        <f>O255*H255</f>
        <v>0</v>
      </c>
      <c r="Q255" s="229">
        <v>0.0093100000000000006</v>
      </c>
      <c r="R255" s="229">
        <f>Q255*H255</f>
        <v>0.05666997</v>
      </c>
      <c r="S255" s="229">
        <v>0</v>
      </c>
      <c r="T255" s="23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1" t="s">
        <v>292</v>
      </c>
      <c r="AT255" s="231" t="s">
        <v>162</v>
      </c>
      <c r="AU255" s="231" t="s">
        <v>85</v>
      </c>
      <c r="AY255" s="17" t="s">
        <v>130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7" t="s">
        <v>83</v>
      </c>
      <c r="BK255" s="232">
        <f>ROUND(I255*H255,2)</f>
        <v>0</v>
      </c>
      <c r="BL255" s="17" t="s">
        <v>209</v>
      </c>
      <c r="BM255" s="231" t="s">
        <v>434</v>
      </c>
    </row>
    <row r="256" s="13" customFormat="1">
      <c r="A256" s="13"/>
      <c r="B256" s="233"/>
      <c r="C256" s="234"/>
      <c r="D256" s="235" t="s">
        <v>138</v>
      </c>
      <c r="E256" s="236" t="s">
        <v>1</v>
      </c>
      <c r="F256" s="237" t="s">
        <v>435</v>
      </c>
      <c r="G256" s="234"/>
      <c r="H256" s="238">
        <v>6.0869999999999997</v>
      </c>
      <c r="I256" s="239"/>
      <c r="J256" s="234"/>
      <c r="K256" s="234"/>
      <c r="L256" s="240"/>
      <c r="M256" s="241"/>
      <c r="N256" s="242"/>
      <c r="O256" s="242"/>
      <c r="P256" s="242"/>
      <c r="Q256" s="242"/>
      <c r="R256" s="242"/>
      <c r="S256" s="242"/>
      <c r="T256" s="24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4" t="s">
        <v>138</v>
      </c>
      <c r="AU256" s="244" t="s">
        <v>85</v>
      </c>
      <c r="AV256" s="13" t="s">
        <v>85</v>
      </c>
      <c r="AW256" s="13" t="s">
        <v>30</v>
      </c>
      <c r="AX256" s="13" t="s">
        <v>83</v>
      </c>
      <c r="AY256" s="244" t="s">
        <v>130</v>
      </c>
    </row>
    <row r="257" s="2" customFormat="1" ht="16.5" customHeight="1">
      <c r="A257" s="38"/>
      <c r="B257" s="39"/>
      <c r="C257" s="219" t="s">
        <v>436</v>
      </c>
      <c r="D257" s="219" t="s">
        <v>132</v>
      </c>
      <c r="E257" s="220" t="s">
        <v>437</v>
      </c>
      <c r="F257" s="221" t="s">
        <v>438</v>
      </c>
      <c r="G257" s="222" t="s">
        <v>159</v>
      </c>
      <c r="H257" s="223">
        <v>6</v>
      </c>
      <c r="I257" s="224"/>
      <c r="J257" s="225">
        <f>ROUND(I257*H257,2)</f>
        <v>0</v>
      </c>
      <c r="K257" s="226"/>
      <c r="L257" s="44"/>
      <c r="M257" s="227" t="s">
        <v>1</v>
      </c>
      <c r="N257" s="228" t="s">
        <v>40</v>
      </c>
      <c r="O257" s="91"/>
      <c r="P257" s="229">
        <f>O257*H257</f>
        <v>0</v>
      </c>
      <c r="Q257" s="229">
        <v>0</v>
      </c>
      <c r="R257" s="229">
        <f>Q257*H257</f>
        <v>0</v>
      </c>
      <c r="S257" s="229">
        <v>0</v>
      </c>
      <c r="T257" s="230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1" t="s">
        <v>209</v>
      </c>
      <c r="AT257" s="231" t="s">
        <v>132</v>
      </c>
      <c r="AU257" s="231" t="s">
        <v>85</v>
      </c>
      <c r="AY257" s="17" t="s">
        <v>130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7" t="s">
        <v>83</v>
      </c>
      <c r="BK257" s="232">
        <f>ROUND(I257*H257,2)</f>
        <v>0</v>
      </c>
      <c r="BL257" s="17" t="s">
        <v>209</v>
      </c>
      <c r="BM257" s="231" t="s">
        <v>439</v>
      </c>
    </row>
    <row r="258" s="13" customFormat="1">
      <c r="A258" s="13"/>
      <c r="B258" s="233"/>
      <c r="C258" s="234"/>
      <c r="D258" s="235" t="s">
        <v>138</v>
      </c>
      <c r="E258" s="236" t="s">
        <v>1</v>
      </c>
      <c r="F258" s="237" t="s">
        <v>440</v>
      </c>
      <c r="G258" s="234"/>
      <c r="H258" s="238">
        <v>6</v>
      </c>
      <c r="I258" s="239"/>
      <c r="J258" s="234"/>
      <c r="K258" s="234"/>
      <c r="L258" s="240"/>
      <c r="M258" s="241"/>
      <c r="N258" s="242"/>
      <c r="O258" s="242"/>
      <c r="P258" s="242"/>
      <c r="Q258" s="242"/>
      <c r="R258" s="242"/>
      <c r="S258" s="242"/>
      <c r="T258" s="24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4" t="s">
        <v>138</v>
      </c>
      <c r="AU258" s="244" t="s">
        <v>85</v>
      </c>
      <c r="AV258" s="13" t="s">
        <v>85</v>
      </c>
      <c r="AW258" s="13" t="s">
        <v>30</v>
      </c>
      <c r="AX258" s="13" t="s">
        <v>83</v>
      </c>
      <c r="AY258" s="244" t="s">
        <v>130</v>
      </c>
    </row>
    <row r="259" s="2" customFormat="1" ht="16.5" customHeight="1">
      <c r="A259" s="38"/>
      <c r="B259" s="39"/>
      <c r="C259" s="256" t="s">
        <v>441</v>
      </c>
      <c r="D259" s="256" t="s">
        <v>162</v>
      </c>
      <c r="E259" s="257" t="s">
        <v>442</v>
      </c>
      <c r="F259" s="258" t="s">
        <v>443</v>
      </c>
      <c r="G259" s="259" t="s">
        <v>135</v>
      </c>
      <c r="H259" s="260">
        <v>0.33000000000000002</v>
      </c>
      <c r="I259" s="261"/>
      <c r="J259" s="262">
        <f>ROUND(I259*H259,2)</f>
        <v>0</v>
      </c>
      <c r="K259" s="263"/>
      <c r="L259" s="264"/>
      <c r="M259" s="265" t="s">
        <v>1</v>
      </c>
      <c r="N259" s="266" t="s">
        <v>40</v>
      </c>
      <c r="O259" s="91"/>
      <c r="P259" s="229">
        <f>O259*H259</f>
        <v>0</v>
      </c>
      <c r="Q259" s="229">
        <v>0.71999999999999997</v>
      </c>
      <c r="R259" s="229">
        <f>Q259*H259</f>
        <v>0.23760000000000001</v>
      </c>
      <c r="S259" s="229">
        <v>0</v>
      </c>
      <c r="T259" s="230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1" t="s">
        <v>292</v>
      </c>
      <c r="AT259" s="231" t="s">
        <v>162</v>
      </c>
      <c r="AU259" s="231" t="s">
        <v>85</v>
      </c>
      <c r="AY259" s="17" t="s">
        <v>130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7" t="s">
        <v>83</v>
      </c>
      <c r="BK259" s="232">
        <f>ROUND(I259*H259,2)</f>
        <v>0</v>
      </c>
      <c r="BL259" s="17" t="s">
        <v>209</v>
      </c>
      <c r="BM259" s="231" t="s">
        <v>444</v>
      </c>
    </row>
    <row r="260" s="13" customFormat="1">
      <c r="A260" s="13"/>
      <c r="B260" s="233"/>
      <c r="C260" s="234"/>
      <c r="D260" s="235" t="s">
        <v>138</v>
      </c>
      <c r="E260" s="236" t="s">
        <v>1</v>
      </c>
      <c r="F260" s="237" t="s">
        <v>445</v>
      </c>
      <c r="G260" s="234"/>
      <c r="H260" s="238">
        <v>0.33000000000000002</v>
      </c>
      <c r="I260" s="239"/>
      <c r="J260" s="234"/>
      <c r="K260" s="234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138</v>
      </c>
      <c r="AU260" s="244" t="s">
        <v>85</v>
      </c>
      <c r="AV260" s="13" t="s">
        <v>85</v>
      </c>
      <c r="AW260" s="13" t="s">
        <v>30</v>
      </c>
      <c r="AX260" s="13" t="s">
        <v>83</v>
      </c>
      <c r="AY260" s="244" t="s">
        <v>130</v>
      </c>
    </row>
    <row r="261" s="2" customFormat="1" ht="24.15" customHeight="1">
      <c r="A261" s="38"/>
      <c r="B261" s="39"/>
      <c r="C261" s="219" t="s">
        <v>446</v>
      </c>
      <c r="D261" s="219" t="s">
        <v>132</v>
      </c>
      <c r="E261" s="220" t="s">
        <v>447</v>
      </c>
      <c r="F261" s="221" t="s">
        <v>448</v>
      </c>
      <c r="G261" s="222" t="s">
        <v>153</v>
      </c>
      <c r="H261" s="223">
        <v>0.29399999999999998</v>
      </c>
      <c r="I261" s="224"/>
      <c r="J261" s="225">
        <f>ROUND(I261*H261,2)</f>
        <v>0</v>
      </c>
      <c r="K261" s="226"/>
      <c r="L261" s="44"/>
      <c r="M261" s="227" t="s">
        <v>1</v>
      </c>
      <c r="N261" s="228" t="s">
        <v>40</v>
      </c>
      <c r="O261" s="91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1" t="s">
        <v>209</v>
      </c>
      <c r="AT261" s="231" t="s">
        <v>132</v>
      </c>
      <c r="AU261" s="231" t="s">
        <v>85</v>
      </c>
      <c r="AY261" s="17" t="s">
        <v>130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7" t="s">
        <v>83</v>
      </c>
      <c r="BK261" s="232">
        <f>ROUND(I261*H261,2)</f>
        <v>0</v>
      </c>
      <c r="BL261" s="17" t="s">
        <v>209</v>
      </c>
      <c r="BM261" s="231" t="s">
        <v>449</v>
      </c>
    </row>
    <row r="262" s="12" customFormat="1" ht="22.8" customHeight="1">
      <c r="A262" s="12"/>
      <c r="B262" s="203"/>
      <c r="C262" s="204"/>
      <c r="D262" s="205" t="s">
        <v>74</v>
      </c>
      <c r="E262" s="217" t="s">
        <v>450</v>
      </c>
      <c r="F262" s="217" t="s">
        <v>451</v>
      </c>
      <c r="G262" s="204"/>
      <c r="H262" s="204"/>
      <c r="I262" s="207"/>
      <c r="J262" s="218">
        <f>BK262</f>
        <v>0</v>
      </c>
      <c r="K262" s="204"/>
      <c r="L262" s="209"/>
      <c r="M262" s="210"/>
      <c r="N262" s="211"/>
      <c r="O262" s="211"/>
      <c r="P262" s="212">
        <f>P263</f>
        <v>0</v>
      </c>
      <c r="Q262" s="211"/>
      <c r="R262" s="212">
        <f>R263</f>
        <v>0.063020000000000007</v>
      </c>
      <c r="S262" s="211"/>
      <c r="T262" s="213">
        <f>T263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4" t="s">
        <v>85</v>
      </c>
      <c r="AT262" s="215" t="s">
        <v>74</v>
      </c>
      <c r="AU262" s="215" t="s">
        <v>83</v>
      </c>
      <c r="AY262" s="214" t="s">
        <v>130</v>
      </c>
      <c r="BK262" s="216">
        <f>BK263</f>
        <v>0</v>
      </c>
    </row>
    <row r="263" s="2" customFormat="1" ht="21.75" customHeight="1">
      <c r="A263" s="38"/>
      <c r="B263" s="39"/>
      <c r="C263" s="219" t="s">
        <v>452</v>
      </c>
      <c r="D263" s="219" t="s">
        <v>132</v>
      </c>
      <c r="E263" s="220" t="s">
        <v>453</v>
      </c>
      <c r="F263" s="221" t="s">
        <v>454</v>
      </c>
      <c r="G263" s="222" t="s">
        <v>159</v>
      </c>
      <c r="H263" s="223">
        <v>274</v>
      </c>
      <c r="I263" s="224"/>
      <c r="J263" s="225">
        <f>ROUND(I263*H263,2)</f>
        <v>0</v>
      </c>
      <c r="K263" s="226"/>
      <c r="L263" s="44"/>
      <c r="M263" s="227" t="s">
        <v>1</v>
      </c>
      <c r="N263" s="228" t="s">
        <v>40</v>
      </c>
      <c r="O263" s="91"/>
      <c r="P263" s="229">
        <f>O263*H263</f>
        <v>0</v>
      </c>
      <c r="Q263" s="229">
        <v>0.00023000000000000001</v>
      </c>
      <c r="R263" s="229">
        <f>Q263*H263</f>
        <v>0.063020000000000007</v>
      </c>
      <c r="S263" s="229">
        <v>0</v>
      </c>
      <c r="T263" s="230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1" t="s">
        <v>209</v>
      </c>
      <c r="AT263" s="231" t="s">
        <v>132</v>
      </c>
      <c r="AU263" s="231" t="s">
        <v>85</v>
      </c>
      <c r="AY263" s="17" t="s">
        <v>130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7" t="s">
        <v>83</v>
      </c>
      <c r="BK263" s="232">
        <f>ROUND(I263*H263,2)</f>
        <v>0</v>
      </c>
      <c r="BL263" s="17" t="s">
        <v>209</v>
      </c>
      <c r="BM263" s="231" t="s">
        <v>455</v>
      </c>
    </row>
    <row r="264" s="12" customFormat="1" ht="25.92" customHeight="1">
      <c r="A264" s="12"/>
      <c r="B264" s="203"/>
      <c r="C264" s="204"/>
      <c r="D264" s="205" t="s">
        <v>74</v>
      </c>
      <c r="E264" s="206" t="s">
        <v>162</v>
      </c>
      <c r="F264" s="206" t="s">
        <v>456</v>
      </c>
      <c r="G264" s="204"/>
      <c r="H264" s="204"/>
      <c r="I264" s="207"/>
      <c r="J264" s="208">
        <f>BK264</f>
        <v>0</v>
      </c>
      <c r="K264" s="204"/>
      <c r="L264" s="209"/>
      <c r="M264" s="210"/>
      <c r="N264" s="211"/>
      <c r="O264" s="211"/>
      <c r="P264" s="212">
        <f>P265</f>
        <v>0</v>
      </c>
      <c r="Q264" s="211"/>
      <c r="R264" s="212">
        <f>R265</f>
        <v>0</v>
      </c>
      <c r="S264" s="211"/>
      <c r="T264" s="213">
        <f>T265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4" t="s">
        <v>146</v>
      </c>
      <c r="AT264" s="215" t="s">
        <v>74</v>
      </c>
      <c r="AU264" s="215" t="s">
        <v>75</v>
      </c>
      <c r="AY264" s="214" t="s">
        <v>130</v>
      </c>
      <c r="BK264" s="216">
        <f>BK265</f>
        <v>0</v>
      </c>
    </row>
    <row r="265" s="12" customFormat="1" ht="22.8" customHeight="1">
      <c r="A265" s="12"/>
      <c r="B265" s="203"/>
      <c r="C265" s="204"/>
      <c r="D265" s="205" t="s">
        <v>74</v>
      </c>
      <c r="E265" s="217" t="s">
        <v>457</v>
      </c>
      <c r="F265" s="217" t="s">
        <v>458</v>
      </c>
      <c r="G265" s="204"/>
      <c r="H265" s="204"/>
      <c r="I265" s="207"/>
      <c r="J265" s="218">
        <f>BK265</f>
        <v>0</v>
      </c>
      <c r="K265" s="204"/>
      <c r="L265" s="209"/>
      <c r="M265" s="210"/>
      <c r="N265" s="211"/>
      <c r="O265" s="211"/>
      <c r="P265" s="212">
        <f>SUM(P266:P269)</f>
        <v>0</v>
      </c>
      <c r="Q265" s="211"/>
      <c r="R265" s="212">
        <f>SUM(R266:R269)</f>
        <v>0</v>
      </c>
      <c r="S265" s="211"/>
      <c r="T265" s="213">
        <f>SUM(T266:T269)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4" t="s">
        <v>146</v>
      </c>
      <c r="AT265" s="215" t="s">
        <v>74</v>
      </c>
      <c r="AU265" s="215" t="s">
        <v>83</v>
      </c>
      <c r="AY265" s="214" t="s">
        <v>130</v>
      </c>
      <c r="BK265" s="216">
        <f>SUM(BK266:BK269)</f>
        <v>0</v>
      </c>
    </row>
    <row r="266" s="2" customFormat="1" ht="16.5" customHeight="1">
      <c r="A266" s="38"/>
      <c r="B266" s="39"/>
      <c r="C266" s="219" t="s">
        <v>459</v>
      </c>
      <c r="D266" s="219" t="s">
        <v>132</v>
      </c>
      <c r="E266" s="220" t="s">
        <v>460</v>
      </c>
      <c r="F266" s="221" t="s">
        <v>461</v>
      </c>
      <c r="G266" s="222" t="s">
        <v>462</v>
      </c>
      <c r="H266" s="223">
        <v>1</v>
      </c>
      <c r="I266" s="224"/>
      <c r="J266" s="225">
        <f>ROUND(I266*H266,2)</f>
        <v>0</v>
      </c>
      <c r="K266" s="226"/>
      <c r="L266" s="44"/>
      <c r="M266" s="227" t="s">
        <v>1</v>
      </c>
      <c r="N266" s="228" t="s">
        <v>40</v>
      </c>
      <c r="O266" s="91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1" t="s">
        <v>446</v>
      </c>
      <c r="AT266" s="231" t="s">
        <v>132</v>
      </c>
      <c r="AU266" s="231" t="s">
        <v>85</v>
      </c>
      <c r="AY266" s="17" t="s">
        <v>130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7" t="s">
        <v>83</v>
      </c>
      <c r="BK266" s="232">
        <f>ROUND(I266*H266,2)</f>
        <v>0</v>
      </c>
      <c r="BL266" s="17" t="s">
        <v>446</v>
      </c>
      <c r="BM266" s="231" t="s">
        <v>463</v>
      </c>
    </row>
    <row r="267" s="15" customFormat="1">
      <c r="A267" s="15"/>
      <c r="B267" s="267"/>
      <c r="C267" s="268"/>
      <c r="D267" s="235" t="s">
        <v>138</v>
      </c>
      <c r="E267" s="269" t="s">
        <v>1</v>
      </c>
      <c r="F267" s="270" t="s">
        <v>464</v>
      </c>
      <c r="G267" s="268"/>
      <c r="H267" s="269" t="s">
        <v>1</v>
      </c>
      <c r="I267" s="271"/>
      <c r="J267" s="268"/>
      <c r="K267" s="268"/>
      <c r="L267" s="272"/>
      <c r="M267" s="273"/>
      <c r="N267" s="274"/>
      <c r="O267" s="274"/>
      <c r="P267" s="274"/>
      <c r="Q267" s="274"/>
      <c r="R267" s="274"/>
      <c r="S267" s="274"/>
      <c r="T267" s="27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76" t="s">
        <v>138</v>
      </c>
      <c r="AU267" s="276" t="s">
        <v>85</v>
      </c>
      <c r="AV267" s="15" t="s">
        <v>83</v>
      </c>
      <c r="AW267" s="15" t="s">
        <v>30</v>
      </c>
      <c r="AX267" s="15" t="s">
        <v>75</v>
      </c>
      <c r="AY267" s="276" t="s">
        <v>130</v>
      </c>
    </row>
    <row r="268" s="15" customFormat="1">
      <c r="A268" s="15"/>
      <c r="B268" s="267"/>
      <c r="C268" s="268"/>
      <c r="D268" s="235" t="s">
        <v>138</v>
      </c>
      <c r="E268" s="269" t="s">
        <v>1</v>
      </c>
      <c r="F268" s="270" t="s">
        <v>465</v>
      </c>
      <c r="G268" s="268"/>
      <c r="H268" s="269" t="s">
        <v>1</v>
      </c>
      <c r="I268" s="271"/>
      <c r="J268" s="268"/>
      <c r="K268" s="268"/>
      <c r="L268" s="272"/>
      <c r="M268" s="273"/>
      <c r="N268" s="274"/>
      <c r="O268" s="274"/>
      <c r="P268" s="274"/>
      <c r="Q268" s="274"/>
      <c r="R268" s="274"/>
      <c r="S268" s="274"/>
      <c r="T268" s="27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76" t="s">
        <v>138</v>
      </c>
      <c r="AU268" s="276" t="s">
        <v>85</v>
      </c>
      <c r="AV268" s="15" t="s">
        <v>83</v>
      </c>
      <c r="AW268" s="15" t="s">
        <v>30</v>
      </c>
      <c r="AX268" s="15" t="s">
        <v>75</v>
      </c>
      <c r="AY268" s="276" t="s">
        <v>130</v>
      </c>
    </row>
    <row r="269" s="13" customFormat="1">
      <c r="A269" s="13"/>
      <c r="B269" s="233"/>
      <c r="C269" s="234"/>
      <c r="D269" s="235" t="s">
        <v>138</v>
      </c>
      <c r="E269" s="236" t="s">
        <v>1</v>
      </c>
      <c r="F269" s="237" t="s">
        <v>298</v>
      </c>
      <c r="G269" s="234"/>
      <c r="H269" s="238">
        <v>1</v>
      </c>
      <c r="I269" s="239"/>
      <c r="J269" s="234"/>
      <c r="K269" s="234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138</v>
      </c>
      <c r="AU269" s="244" t="s">
        <v>85</v>
      </c>
      <c r="AV269" s="13" t="s">
        <v>85</v>
      </c>
      <c r="AW269" s="13" t="s">
        <v>30</v>
      </c>
      <c r="AX269" s="13" t="s">
        <v>83</v>
      </c>
      <c r="AY269" s="244" t="s">
        <v>130</v>
      </c>
    </row>
    <row r="270" s="12" customFormat="1" ht="25.92" customHeight="1">
      <c r="A270" s="12"/>
      <c r="B270" s="203"/>
      <c r="C270" s="204"/>
      <c r="D270" s="205" t="s">
        <v>74</v>
      </c>
      <c r="E270" s="206" t="s">
        <v>466</v>
      </c>
      <c r="F270" s="206" t="s">
        <v>467</v>
      </c>
      <c r="G270" s="204"/>
      <c r="H270" s="204"/>
      <c r="I270" s="207"/>
      <c r="J270" s="208">
        <f>BK270</f>
        <v>0</v>
      </c>
      <c r="K270" s="204"/>
      <c r="L270" s="209"/>
      <c r="M270" s="210"/>
      <c r="N270" s="211"/>
      <c r="O270" s="211"/>
      <c r="P270" s="212">
        <f>P271+P279+P281</f>
        <v>0</v>
      </c>
      <c r="Q270" s="211"/>
      <c r="R270" s="212">
        <f>R271+R279+R281</f>
        <v>0</v>
      </c>
      <c r="S270" s="211"/>
      <c r="T270" s="213">
        <f>T271+T279+T281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4" t="s">
        <v>156</v>
      </c>
      <c r="AT270" s="215" t="s">
        <v>74</v>
      </c>
      <c r="AU270" s="215" t="s">
        <v>75</v>
      </c>
      <c r="AY270" s="214" t="s">
        <v>130</v>
      </c>
      <c r="BK270" s="216">
        <f>BK271+BK279+BK281</f>
        <v>0</v>
      </c>
    </row>
    <row r="271" s="12" customFormat="1" ht="22.8" customHeight="1">
      <c r="A271" s="12"/>
      <c r="B271" s="203"/>
      <c r="C271" s="204"/>
      <c r="D271" s="205" t="s">
        <v>74</v>
      </c>
      <c r="E271" s="217" t="s">
        <v>468</v>
      </c>
      <c r="F271" s="217" t="s">
        <v>469</v>
      </c>
      <c r="G271" s="204"/>
      <c r="H271" s="204"/>
      <c r="I271" s="207"/>
      <c r="J271" s="218">
        <f>BK271</f>
        <v>0</v>
      </c>
      <c r="K271" s="204"/>
      <c r="L271" s="209"/>
      <c r="M271" s="210"/>
      <c r="N271" s="211"/>
      <c r="O271" s="211"/>
      <c r="P271" s="212">
        <f>SUM(P272:P278)</f>
        <v>0</v>
      </c>
      <c r="Q271" s="211"/>
      <c r="R271" s="212">
        <f>SUM(R272:R278)</f>
        <v>0</v>
      </c>
      <c r="S271" s="211"/>
      <c r="T271" s="213">
        <f>SUM(T272:T278)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4" t="s">
        <v>156</v>
      </c>
      <c r="AT271" s="215" t="s">
        <v>74</v>
      </c>
      <c r="AU271" s="215" t="s">
        <v>83</v>
      </c>
      <c r="AY271" s="214" t="s">
        <v>130</v>
      </c>
      <c r="BK271" s="216">
        <f>SUM(BK272:BK278)</f>
        <v>0</v>
      </c>
    </row>
    <row r="272" s="2" customFormat="1" ht="16.5" customHeight="1">
      <c r="A272" s="38"/>
      <c r="B272" s="39"/>
      <c r="C272" s="219" t="s">
        <v>470</v>
      </c>
      <c r="D272" s="219" t="s">
        <v>132</v>
      </c>
      <c r="E272" s="220" t="s">
        <v>471</v>
      </c>
      <c r="F272" s="221" t="s">
        <v>472</v>
      </c>
      <c r="G272" s="222" t="s">
        <v>462</v>
      </c>
      <c r="H272" s="223">
        <v>1</v>
      </c>
      <c r="I272" s="224"/>
      <c r="J272" s="225">
        <f>ROUND(I272*H272,2)</f>
        <v>0</v>
      </c>
      <c r="K272" s="226"/>
      <c r="L272" s="44"/>
      <c r="M272" s="227" t="s">
        <v>1</v>
      </c>
      <c r="N272" s="228" t="s">
        <v>40</v>
      </c>
      <c r="O272" s="91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1" t="s">
        <v>473</v>
      </c>
      <c r="AT272" s="231" t="s">
        <v>132</v>
      </c>
      <c r="AU272" s="231" t="s">
        <v>85</v>
      </c>
      <c r="AY272" s="17" t="s">
        <v>130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7" t="s">
        <v>83</v>
      </c>
      <c r="BK272" s="232">
        <f>ROUND(I272*H272,2)</f>
        <v>0</v>
      </c>
      <c r="BL272" s="17" t="s">
        <v>473</v>
      </c>
      <c r="BM272" s="231" t="s">
        <v>474</v>
      </c>
    </row>
    <row r="273" s="2" customFormat="1" ht="16.5" customHeight="1">
      <c r="A273" s="38"/>
      <c r="B273" s="39"/>
      <c r="C273" s="219" t="s">
        <v>475</v>
      </c>
      <c r="D273" s="219" t="s">
        <v>132</v>
      </c>
      <c r="E273" s="220" t="s">
        <v>476</v>
      </c>
      <c r="F273" s="221" t="s">
        <v>477</v>
      </c>
      <c r="G273" s="222" t="s">
        <v>462</v>
      </c>
      <c r="H273" s="223">
        <v>1</v>
      </c>
      <c r="I273" s="224"/>
      <c r="J273" s="225">
        <f>ROUND(I273*H273,2)</f>
        <v>0</v>
      </c>
      <c r="K273" s="226"/>
      <c r="L273" s="44"/>
      <c r="M273" s="227" t="s">
        <v>1</v>
      </c>
      <c r="N273" s="228" t="s">
        <v>40</v>
      </c>
      <c r="O273" s="91"/>
      <c r="P273" s="229">
        <f>O273*H273</f>
        <v>0</v>
      </c>
      <c r="Q273" s="229">
        <v>0</v>
      </c>
      <c r="R273" s="229">
        <f>Q273*H273</f>
        <v>0</v>
      </c>
      <c r="S273" s="229">
        <v>0</v>
      </c>
      <c r="T273" s="23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1" t="s">
        <v>473</v>
      </c>
      <c r="AT273" s="231" t="s">
        <v>132</v>
      </c>
      <c r="AU273" s="231" t="s">
        <v>85</v>
      </c>
      <c r="AY273" s="17" t="s">
        <v>130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7" t="s">
        <v>83</v>
      </c>
      <c r="BK273" s="232">
        <f>ROUND(I273*H273,2)</f>
        <v>0</v>
      </c>
      <c r="BL273" s="17" t="s">
        <v>473</v>
      </c>
      <c r="BM273" s="231" t="s">
        <v>478</v>
      </c>
    </row>
    <row r="274" s="2" customFormat="1" ht="16.5" customHeight="1">
      <c r="A274" s="38"/>
      <c r="B274" s="39"/>
      <c r="C274" s="219" t="s">
        <v>479</v>
      </c>
      <c r="D274" s="219" t="s">
        <v>132</v>
      </c>
      <c r="E274" s="220" t="s">
        <v>480</v>
      </c>
      <c r="F274" s="221" t="s">
        <v>481</v>
      </c>
      <c r="G274" s="222" t="s">
        <v>462</v>
      </c>
      <c r="H274" s="223">
        <v>1</v>
      </c>
      <c r="I274" s="224"/>
      <c r="J274" s="225">
        <f>ROUND(I274*H274,2)</f>
        <v>0</v>
      </c>
      <c r="K274" s="226"/>
      <c r="L274" s="44"/>
      <c r="M274" s="227" t="s">
        <v>1</v>
      </c>
      <c r="N274" s="228" t="s">
        <v>40</v>
      </c>
      <c r="O274" s="91"/>
      <c r="P274" s="229">
        <f>O274*H274</f>
        <v>0</v>
      </c>
      <c r="Q274" s="229">
        <v>0</v>
      </c>
      <c r="R274" s="229">
        <f>Q274*H274</f>
        <v>0</v>
      </c>
      <c r="S274" s="229">
        <v>0</v>
      </c>
      <c r="T274" s="230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1" t="s">
        <v>473</v>
      </c>
      <c r="AT274" s="231" t="s">
        <v>132</v>
      </c>
      <c r="AU274" s="231" t="s">
        <v>85</v>
      </c>
      <c r="AY274" s="17" t="s">
        <v>130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7" t="s">
        <v>83</v>
      </c>
      <c r="BK274" s="232">
        <f>ROUND(I274*H274,2)</f>
        <v>0</v>
      </c>
      <c r="BL274" s="17" t="s">
        <v>473</v>
      </c>
      <c r="BM274" s="231" t="s">
        <v>482</v>
      </c>
    </row>
    <row r="275" s="2" customFormat="1" ht="16.5" customHeight="1">
      <c r="A275" s="38"/>
      <c r="B275" s="39"/>
      <c r="C275" s="219" t="s">
        <v>483</v>
      </c>
      <c r="D275" s="219" t="s">
        <v>132</v>
      </c>
      <c r="E275" s="220" t="s">
        <v>484</v>
      </c>
      <c r="F275" s="221" t="s">
        <v>485</v>
      </c>
      <c r="G275" s="222" t="s">
        <v>462</v>
      </c>
      <c r="H275" s="223">
        <v>1</v>
      </c>
      <c r="I275" s="224"/>
      <c r="J275" s="225">
        <f>ROUND(I275*H275,2)</f>
        <v>0</v>
      </c>
      <c r="K275" s="226"/>
      <c r="L275" s="44"/>
      <c r="M275" s="227" t="s">
        <v>1</v>
      </c>
      <c r="N275" s="228" t="s">
        <v>40</v>
      </c>
      <c r="O275" s="91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1" t="s">
        <v>473</v>
      </c>
      <c r="AT275" s="231" t="s">
        <v>132</v>
      </c>
      <c r="AU275" s="231" t="s">
        <v>85</v>
      </c>
      <c r="AY275" s="17" t="s">
        <v>130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7" t="s">
        <v>83</v>
      </c>
      <c r="BK275" s="232">
        <f>ROUND(I275*H275,2)</f>
        <v>0</v>
      </c>
      <c r="BL275" s="17" t="s">
        <v>473</v>
      </c>
      <c r="BM275" s="231" t="s">
        <v>486</v>
      </c>
    </row>
    <row r="276" s="15" customFormat="1">
      <c r="A276" s="15"/>
      <c r="B276" s="267"/>
      <c r="C276" s="268"/>
      <c r="D276" s="235" t="s">
        <v>138</v>
      </c>
      <c r="E276" s="269" t="s">
        <v>1</v>
      </c>
      <c r="F276" s="270" t="s">
        <v>487</v>
      </c>
      <c r="G276" s="268"/>
      <c r="H276" s="269" t="s">
        <v>1</v>
      </c>
      <c r="I276" s="271"/>
      <c r="J276" s="268"/>
      <c r="K276" s="268"/>
      <c r="L276" s="272"/>
      <c r="M276" s="273"/>
      <c r="N276" s="274"/>
      <c r="O276" s="274"/>
      <c r="P276" s="274"/>
      <c r="Q276" s="274"/>
      <c r="R276" s="274"/>
      <c r="S276" s="274"/>
      <c r="T276" s="27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76" t="s">
        <v>138</v>
      </c>
      <c r="AU276" s="276" t="s">
        <v>85</v>
      </c>
      <c r="AV276" s="15" t="s">
        <v>83</v>
      </c>
      <c r="AW276" s="15" t="s">
        <v>30</v>
      </c>
      <c r="AX276" s="15" t="s">
        <v>75</v>
      </c>
      <c r="AY276" s="276" t="s">
        <v>130</v>
      </c>
    </row>
    <row r="277" s="15" customFormat="1">
      <c r="A277" s="15"/>
      <c r="B277" s="267"/>
      <c r="C277" s="268"/>
      <c r="D277" s="235" t="s">
        <v>138</v>
      </c>
      <c r="E277" s="269" t="s">
        <v>1</v>
      </c>
      <c r="F277" s="270" t="s">
        <v>488</v>
      </c>
      <c r="G277" s="268"/>
      <c r="H277" s="269" t="s">
        <v>1</v>
      </c>
      <c r="I277" s="271"/>
      <c r="J277" s="268"/>
      <c r="K277" s="268"/>
      <c r="L277" s="272"/>
      <c r="M277" s="273"/>
      <c r="N277" s="274"/>
      <c r="O277" s="274"/>
      <c r="P277" s="274"/>
      <c r="Q277" s="274"/>
      <c r="R277" s="274"/>
      <c r="S277" s="274"/>
      <c r="T277" s="27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76" t="s">
        <v>138</v>
      </c>
      <c r="AU277" s="276" t="s">
        <v>85</v>
      </c>
      <c r="AV277" s="15" t="s">
        <v>83</v>
      </c>
      <c r="AW277" s="15" t="s">
        <v>30</v>
      </c>
      <c r="AX277" s="15" t="s">
        <v>75</v>
      </c>
      <c r="AY277" s="276" t="s">
        <v>130</v>
      </c>
    </row>
    <row r="278" s="13" customFormat="1">
      <c r="A278" s="13"/>
      <c r="B278" s="233"/>
      <c r="C278" s="234"/>
      <c r="D278" s="235" t="s">
        <v>138</v>
      </c>
      <c r="E278" s="236" t="s">
        <v>1</v>
      </c>
      <c r="F278" s="237" t="s">
        <v>298</v>
      </c>
      <c r="G278" s="234"/>
      <c r="H278" s="238">
        <v>1</v>
      </c>
      <c r="I278" s="239"/>
      <c r="J278" s="234"/>
      <c r="K278" s="234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138</v>
      </c>
      <c r="AU278" s="244" t="s">
        <v>85</v>
      </c>
      <c r="AV278" s="13" t="s">
        <v>85</v>
      </c>
      <c r="AW278" s="13" t="s">
        <v>30</v>
      </c>
      <c r="AX278" s="13" t="s">
        <v>83</v>
      </c>
      <c r="AY278" s="244" t="s">
        <v>130</v>
      </c>
    </row>
    <row r="279" s="12" customFormat="1" ht="22.8" customHeight="1">
      <c r="A279" s="12"/>
      <c r="B279" s="203"/>
      <c r="C279" s="204"/>
      <c r="D279" s="205" t="s">
        <v>74</v>
      </c>
      <c r="E279" s="217" t="s">
        <v>489</v>
      </c>
      <c r="F279" s="217" t="s">
        <v>490</v>
      </c>
      <c r="G279" s="204"/>
      <c r="H279" s="204"/>
      <c r="I279" s="207"/>
      <c r="J279" s="218">
        <f>BK279</f>
        <v>0</v>
      </c>
      <c r="K279" s="204"/>
      <c r="L279" s="209"/>
      <c r="M279" s="210"/>
      <c r="N279" s="211"/>
      <c r="O279" s="211"/>
      <c r="P279" s="212">
        <f>P280</f>
        <v>0</v>
      </c>
      <c r="Q279" s="211"/>
      <c r="R279" s="212">
        <f>R280</f>
        <v>0</v>
      </c>
      <c r="S279" s="211"/>
      <c r="T279" s="213">
        <f>T280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14" t="s">
        <v>156</v>
      </c>
      <c r="AT279" s="215" t="s">
        <v>74</v>
      </c>
      <c r="AU279" s="215" t="s">
        <v>83</v>
      </c>
      <c r="AY279" s="214" t="s">
        <v>130</v>
      </c>
      <c r="BK279" s="216">
        <f>BK280</f>
        <v>0</v>
      </c>
    </row>
    <row r="280" s="2" customFormat="1" ht="16.5" customHeight="1">
      <c r="A280" s="38"/>
      <c r="B280" s="39"/>
      <c r="C280" s="219" t="s">
        <v>491</v>
      </c>
      <c r="D280" s="219" t="s">
        <v>132</v>
      </c>
      <c r="E280" s="220" t="s">
        <v>492</v>
      </c>
      <c r="F280" s="221" t="s">
        <v>490</v>
      </c>
      <c r="G280" s="222" t="s">
        <v>462</v>
      </c>
      <c r="H280" s="223">
        <v>1</v>
      </c>
      <c r="I280" s="224"/>
      <c r="J280" s="225">
        <f>ROUND(I280*H280,2)</f>
        <v>0</v>
      </c>
      <c r="K280" s="226"/>
      <c r="L280" s="44"/>
      <c r="M280" s="227" t="s">
        <v>1</v>
      </c>
      <c r="N280" s="228" t="s">
        <v>40</v>
      </c>
      <c r="O280" s="91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1" t="s">
        <v>473</v>
      </c>
      <c r="AT280" s="231" t="s">
        <v>132</v>
      </c>
      <c r="AU280" s="231" t="s">
        <v>85</v>
      </c>
      <c r="AY280" s="17" t="s">
        <v>130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7" t="s">
        <v>83</v>
      </c>
      <c r="BK280" s="232">
        <f>ROUND(I280*H280,2)</f>
        <v>0</v>
      </c>
      <c r="BL280" s="17" t="s">
        <v>473</v>
      </c>
      <c r="BM280" s="231" t="s">
        <v>493</v>
      </c>
    </row>
    <row r="281" s="12" customFormat="1" ht="22.8" customHeight="1">
      <c r="A281" s="12"/>
      <c r="B281" s="203"/>
      <c r="C281" s="204"/>
      <c r="D281" s="205" t="s">
        <v>74</v>
      </c>
      <c r="E281" s="217" t="s">
        <v>494</v>
      </c>
      <c r="F281" s="217" t="s">
        <v>495</v>
      </c>
      <c r="G281" s="204"/>
      <c r="H281" s="204"/>
      <c r="I281" s="207"/>
      <c r="J281" s="218">
        <f>BK281</f>
        <v>0</v>
      </c>
      <c r="K281" s="204"/>
      <c r="L281" s="209"/>
      <c r="M281" s="210"/>
      <c r="N281" s="211"/>
      <c r="O281" s="211"/>
      <c r="P281" s="212">
        <f>SUM(P282:P285)</f>
        <v>0</v>
      </c>
      <c r="Q281" s="211"/>
      <c r="R281" s="212">
        <f>SUM(R282:R285)</f>
        <v>0</v>
      </c>
      <c r="S281" s="211"/>
      <c r="T281" s="213">
        <f>SUM(T282:T285)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4" t="s">
        <v>156</v>
      </c>
      <c r="AT281" s="215" t="s">
        <v>74</v>
      </c>
      <c r="AU281" s="215" t="s">
        <v>83</v>
      </c>
      <c r="AY281" s="214" t="s">
        <v>130</v>
      </c>
      <c r="BK281" s="216">
        <f>SUM(BK282:BK285)</f>
        <v>0</v>
      </c>
    </row>
    <row r="282" s="2" customFormat="1" ht="16.5" customHeight="1">
      <c r="A282" s="38"/>
      <c r="B282" s="39"/>
      <c r="C282" s="219" t="s">
        <v>496</v>
      </c>
      <c r="D282" s="219" t="s">
        <v>132</v>
      </c>
      <c r="E282" s="220" t="s">
        <v>497</v>
      </c>
      <c r="F282" s="221" t="s">
        <v>498</v>
      </c>
      <c r="G282" s="222" t="s">
        <v>462</v>
      </c>
      <c r="H282" s="223">
        <v>1</v>
      </c>
      <c r="I282" s="224"/>
      <c r="J282" s="225">
        <f>ROUND(I282*H282,2)</f>
        <v>0</v>
      </c>
      <c r="K282" s="226"/>
      <c r="L282" s="44"/>
      <c r="M282" s="227" t="s">
        <v>1</v>
      </c>
      <c r="N282" s="228" t="s">
        <v>40</v>
      </c>
      <c r="O282" s="91"/>
      <c r="P282" s="229">
        <f>O282*H282</f>
        <v>0</v>
      </c>
      <c r="Q282" s="229">
        <v>0</v>
      </c>
      <c r="R282" s="229">
        <f>Q282*H282</f>
        <v>0</v>
      </c>
      <c r="S282" s="229">
        <v>0</v>
      </c>
      <c r="T282" s="230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1" t="s">
        <v>473</v>
      </c>
      <c r="AT282" s="231" t="s">
        <v>132</v>
      </c>
      <c r="AU282" s="231" t="s">
        <v>85</v>
      </c>
      <c r="AY282" s="17" t="s">
        <v>130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7" t="s">
        <v>83</v>
      </c>
      <c r="BK282" s="232">
        <f>ROUND(I282*H282,2)</f>
        <v>0</v>
      </c>
      <c r="BL282" s="17" t="s">
        <v>473</v>
      </c>
      <c r="BM282" s="231" t="s">
        <v>499</v>
      </c>
    </row>
    <row r="283" s="15" customFormat="1">
      <c r="A283" s="15"/>
      <c r="B283" s="267"/>
      <c r="C283" s="268"/>
      <c r="D283" s="235" t="s">
        <v>138</v>
      </c>
      <c r="E283" s="269" t="s">
        <v>1</v>
      </c>
      <c r="F283" s="270" t="s">
        <v>500</v>
      </c>
      <c r="G283" s="268"/>
      <c r="H283" s="269" t="s">
        <v>1</v>
      </c>
      <c r="I283" s="271"/>
      <c r="J283" s="268"/>
      <c r="K283" s="268"/>
      <c r="L283" s="272"/>
      <c r="M283" s="273"/>
      <c r="N283" s="274"/>
      <c r="O283" s="274"/>
      <c r="P283" s="274"/>
      <c r="Q283" s="274"/>
      <c r="R283" s="274"/>
      <c r="S283" s="274"/>
      <c r="T283" s="27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6" t="s">
        <v>138</v>
      </c>
      <c r="AU283" s="276" t="s">
        <v>85</v>
      </c>
      <c r="AV283" s="15" t="s">
        <v>83</v>
      </c>
      <c r="AW283" s="15" t="s">
        <v>30</v>
      </c>
      <c r="AX283" s="15" t="s">
        <v>75</v>
      </c>
      <c r="AY283" s="276" t="s">
        <v>130</v>
      </c>
    </row>
    <row r="284" s="15" customFormat="1">
      <c r="A284" s="15"/>
      <c r="B284" s="267"/>
      <c r="C284" s="268"/>
      <c r="D284" s="235" t="s">
        <v>138</v>
      </c>
      <c r="E284" s="269" t="s">
        <v>1</v>
      </c>
      <c r="F284" s="270" t="s">
        <v>501</v>
      </c>
      <c r="G284" s="268"/>
      <c r="H284" s="269" t="s">
        <v>1</v>
      </c>
      <c r="I284" s="271"/>
      <c r="J284" s="268"/>
      <c r="K284" s="268"/>
      <c r="L284" s="272"/>
      <c r="M284" s="273"/>
      <c r="N284" s="274"/>
      <c r="O284" s="274"/>
      <c r="P284" s="274"/>
      <c r="Q284" s="274"/>
      <c r="R284" s="274"/>
      <c r="S284" s="274"/>
      <c r="T284" s="27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6" t="s">
        <v>138</v>
      </c>
      <c r="AU284" s="276" t="s">
        <v>85</v>
      </c>
      <c r="AV284" s="15" t="s">
        <v>83</v>
      </c>
      <c r="AW284" s="15" t="s">
        <v>30</v>
      </c>
      <c r="AX284" s="15" t="s">
        <v>75</v>
      </c>
      <c r="AY284" s="276" t="s">
        <v>130</v>
      </c>
    </row>
    <row r="285" s="13" customFormat="1">
      <c r="A285" s="13"/>
      <c r="B285" s="233"/>
      <c r="C285" s="234"/>
      <c r="D285" s="235" t="s">
        <v>138</v>
      </c>
      <c r="E285" s="236" t="s">
        <v>1</v>
      </c>
      <c r="F285" s="237" t="s">
        <v>298</v>
      </c>
      <c r="G285" s="234"/>
      <c r="H285" s="238">
        <v>1</v>
      </c>
      <c r="I285" s="239"/>
      <c r="J285" s="234"/>
      <c r="K285" s="234"/>
      <c r="L285" s="240"/>
      <c r="M285" s="277"/>
      <c r="N285" s="278"/>
      <c r="O285" s="278"/>
      <c r="P285" s="278"/>
      <c r="Q285" s="278"/>
      <c r="R285" s="278"/>
      <c r="S285" s="278"/>
      <c r="T285" s="27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138</v>
      </c>
      <c r="AU285" s="244" t="s">
        <v>85</v>
      </c>
      <c r="AV285" s="13" t="s">
        <v>85</v>
      </c>
      <c r="AW285" s="13" t="s">
        <v>30</v>
      </c>
      <c r="AX285" s="13" t="s">
        <v>83</v>
      </c>
      <c r="AY285" s="244" t="s">
        <v>130</v>
      </c>
    </row>
    <row r="286" s="2" customFormat="1" ht="6.96" customHeight="1">
      <c r="A286" s="38"/>
      <c r="B286" s="66"/>
      <c r="C286" s="67"/>
      <c r="D286" s="67"/>
      <c r="E286" s="67"/>
      <c r="F286" s="67"/>
      <c r="G286" s="67"/>
      <c r="H286" s="67"/>
      <c r="I286" s="67"/>
      <c r="J286" s="67"/>
      <c r="K286" s="67"/>
      <c r="L286" s="44"/>
      <c r="M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</row>
  </sheetData>
  <sheetProtection sheet="1" autoFilter="0" formatColumns="0" formatRows="0" objects="1" scenarios="1" spinCount="100000" saltValue="VYPmtFCB4uD5chbq6EgIBu0xvAe6RQZ83rxCm3HofgJ0I5FLKTE6DG45xh4qsMdUo7jPLu6jhuwvTo6mZp0onw==" hashValue="i722KbRI+cO03LcgDJVBEKtzmB8/hHipbq/JXNH6BA5yzj27ZrBMcCvQFoMZAh+uEt0dzOQDJ9uGAExwMj9wpw==" algorithmName="SHA-512" password="CC35"/>
  <autoFilter ref="C133:K285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hidden="1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hidden="1" s="1" customFormat="1" ht="24.96" customHeight="1">
      <c r="B4" s="20"/>
      <c r="D4" s="138" t="s">
        <v>89</v>
      </c>
      <c r="L4" s="20"/>
      <c r="M4" s="13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0" t="s">
        <v>16</v>
      </c>
      <c r="L6" s="20"/>
    </row>
    <row r="7" hidden="1" s="1" customFormat="1" ht="16.5" customHeight="1">
      <c r="B7" s="20"/>
      <c r="E7" s="141" t="str">
        <f>'Rekapitulace stavby'!K6</f>
        <v>Zvonička u KD Hrachovec</v>
      </c>
      <c r="F7" s="140"/>
      <c r="G7" s="140"/>
      <c r="H7" s="140"/>
      <c r="L7" s="20"/>
    </row>
    <row r="8" hidden="1" s="2" customFormat="1" ht="12" customHeight="1">
      <c r="A8" s="38"/>
      <c r="B8" s="44"/>
      <c r="C8" s="38"/>
      <c r="D8" s="140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42" t="s">
        <v>502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6. 11. 2025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ROUND((SUM(BE122:BE163)),  2)</f>
        <v>0</v>
      </c>
      <c r="G33" s="38"/>
      <c r="H33" s="38"/>
      <c r="I33" s="155">
        <v>0.20999999999999999</v>
      </c>
      <c r="J33" s="154">
        <f>ROUND(((SUM(BE122:BE163))*I33),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40" t="s">
        <v>41</v>
      </c>
      <c r="F34" s="154">
        <f>ROUND((SUM(BF122:BF163)),  2)</f>
        <v>0</v>
      </c>
      <c r="G34" s="38"/>
      <c r="H34" s="38"/>
      <c r="I34" s="155">
        <v>0.12</v>
      </c>
      <c r="J34" s="154">
        <f>ROUND(((SUM(BF122:BF163))*I34),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ROUND((SUM(BG122:BG163)),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ROUND((SUM(BH122:BH163)),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ROUND((SUM(BI122:BI163)),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74" t="str">
        <f>E7</f>
        <v>Zvonička u KD Hrachovec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SO 02 - Dešťová kanalizace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>Valašské Meziříčí, k.ú. Hrachovec</v>
      </c>
      <c r="G89" s="40"/>
      <c r="H89" s="40"/>
      <c r="I89" s="32" t="s">
        <v>22</v>
      </c>
      <c r="J89" s="79" t="str">
        <f>IF(J12="","",J12)</f>
        <v>6. 11. 2025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Valašské Meziříčí</v>
      </c>
      <c r="G91" s="40"/>
      <c r="H91" s="40"/>
      <c r="I91" s="32" t="s">
        <v>31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5" t="s">
        <v>93</v>
      </c>
      <c r="D94" s="176"/>
      <c r="E94" s="176"/>
      <c r="F94" s="176"/>
      <c r="G94" s="176"/>
      <c r="H94" s="176"/>
      <c r="I94" s="176"/>
      <c r="J94" s="177" t="s">
        <v>94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8" t="s">
        <v>95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hidden="1" s="9" customFormat="1" ht="24.96" customHeight="1">
      <c r="A97" s="9"/>
      <c r="B97" s="179"/>
      <c r="C97" s="180"/>
      <c r="D97" s="181" t="s">
        <v>97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98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503</v>
      </c>
      <c r="E99" s="188"/>
      <c r="F99" s="188"/>
      <c r="G99" s="188"/>
      <c r="H99" s="188"/>
      <c r="I99" s="188"/>
      <c r="J99" s="189">
        <f>J147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101</v>
      </c>
      <c r="E100" s="188"/>
      <c r="F100" s="188"/>
      <c r="G100" s="188"/>
      <c r="H100" s="188"/>
      <c r="I100" s="188"/>
      <c r="J100" s="189">
        <f>J150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5"/>
      <c r="C101" s="186"/>
      <c r="D101" s="187" t="s">
        <v>504</v>
      </c>
      <c r="E101" s="188"/>
      <c r="F101" s="188"/>
      <c r="G101" s="188"/>
      <c r="H101" s="188"/>
      <c r="I101" s="188"/>
      <c r="J101" s="189">
        <f>J156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5"/>
      <c r="C102" s="186"/>
      <c r="D102" s="187" t="s">
        <v>103</v>
      </c>
      <c r="E102" s="188"/>
      <c r="F102" s="188"/>
      <c r="G102" s="188"/>
      <c r="H102" s="188"/>
      <c r="I102" s="188"/>
      <c r="J102" s="189">
        <f>J162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hidden="1"/>
    <row r="106" hidden="1"/>
    <row r="107" hidden="1"/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115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Zvonička u KD Hrachovec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90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SO 02 - Dešťová kanalizace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Valašské Meziříčí, k.ú. Hrachovec</v>
      </c>
      <c r="G116" s="40"/>
      <c r="H116" s="40"/>
      <c r="I116" s="32" t="s">
        <v>22</v>
      </c>
      <c r="J116" s="79" t="str">
        <f>IF(J12="","",J12)</f>
        <v>6. 11. 2025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Město Valašské Meziříčí</v>
      </c>
      <c r="G118" s="40"/>
      <c r="H118" s="40"/>
      <c r="I118" s="32" t="s">
        <v>31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116</v>
      </c>
      <c r="D121" s="194" t="s">
        <v>60</v>
      </c>
      <c r="E121" s="194" t="s">
        <v>56</v>
      </c>
      <c r="F121" s="194" t="s">
        <v>57</v>
      </c>
      <c r="G121" s="194" t="s">
        <v>117</v>
      </c>
      <c r="H121" s="194" t="s">
        <v>118</v>
      </c>
      <c r="I121" s="194" t="s">
        <v>119</v>
      </c>
      <c r="J121" s="195" t="s">
        <v>94</v>
      </c>
      <c r="K121" s="196" t="s">
        <v>120</v>
      </c>
      <c r="L121" s="197"/>
      <c r="M121" s="100" t="s">
        <v>1</v>
      </c>
      <c r="N121" s="101" t="s">
        <v>39</v>
      </c>
      <c r="O121" s="101" t="s">
        <v>121</v>
      </c>
      <c r="P121" s="101" t="s">
        <v>122</v>
      </c>
      <c r="Q121" s="101" t="s">
        <v>123</v>
      </c>
      <c r="R121" s="101" t="s">
        <v>124</v>
      </c>
      <c r="S121" s="101" t="s">
        <v>125</v>
      </c>
      <c r="T121" s="102" t="s">
        <v>126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127</v>
      </c>
      <c r="D122" s="40"/>
      <c r="E122" s="40"/>
      <c r="F122" s="40"/>
      <c r="G122" s="40"/>
      <c r="H122" s="40"/>
      <c r="I122" s="40"/>
      <c r="J122" s="198">
        <f>BK122</f>
        <v>0</v>
      </c>
      <c r="K122" s="40"/>
      <c r="L122" s="44"/>
      <c r="M122" s="103"/>
      <c r="N122" s="199"/>
      <c r="O122" s="104"/>
      <c r="P122" s="200">
        <f>P123</f>
        <v>0</v>
      </c>
      <c r="Q122" s="104"/>
      <c r="R122" s="200">
        <f>R123</f>
        <v>13.745243520000003</v>
      </c>
      <c r="S122" s="104"/>
      <c r="T122" s="201">
        <f>T123</f>
        <v>1.125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74</v>
      </c>
      <c r="AU122" s="17" t="s">
        <v>96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74</v>
      </c>
      <c r="E123" s="206" t="s">
        <v>128</v>
      </c>
      <c r="F123" s="206" t="s">
        <v>129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P124+P147+P150+P156+P162</f>
        <v>0</v>
      </c>
      <c r="Q123" s="211"/>
      <c r="R123" s="212">
        <f>R124+R147+R150+R156+R162</f>
        <v>13.745243520000003</v>
      </c>
      <c r="S123" s="211"/>
      <c r="T123" s="213">
        <f>T124+T147+T150+T156+T162</f>
        <v>1.125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83</v>
      </c>
      <c r="AT123" s="215" t="s">
        <v>74</v>
      </c>
      <c r="AU123" s="215" t="s">
        <v>75</v>
      </c>
      <c r="AY123" s="214" t="s">
        <v>130</v>
      </c>
      <c r="BK123" s="216">
        <f>BK124+BK147+BK150+BK156+BK162</f>
        <v>0</v>
      </c>
    </row>
    <row r="124" s="12" customFormat="1" ht="22.8" customHeight="1">
      <c r="A124" s="12"/>
      <c r="B124" s="203"/>
      <c r="C124" s="204"/>
      <c r="D124" s="205" t="s">
        <v>74</v>
      </c>
      <c r="E124" s="217" t="s">
        <v>83</v>
      </c>
      <c r="F124" s="217" t="s">
        <v>131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SUM(P125:P146)</f>
        <v>0</v>
      </c>
      <c r="Q124" s="211"/>
      <c r="R124" s="212">
        <f>SUM(R125:R146)</f>
        <v>9.5033500000000011</v>
      </c>
      <c r="S124" s="211"/>
      <c r="T124" s="213">
        <f>SUM(T125:T146)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83</v>
      </c>
      <c r="AT124" s="215" t="s">
        <v>74</v>
      </c>
      <c r="AU124" s="215" t="s">
        <v>83</v>
      </c>
      <c r="AY124" s="214" t="s">
        <v>130</v>
      </c>
      <c r="BK124" s="216">
        <f>SUM(BK125:BK146)</f>
        <v>0</v>
      </c>
    </row>
    <row r="125" s="2" customFormat="1" ht="33" customHeight="1">
      <c r="A125" s="38"/>
      <c r="B125" s="39"/>
      <c r="C125" s="219" t="s">
        <v>83</v>
      </c>
      <c r="D125" s="219" t="s">
        <v>132</v>
      </c>
      <c r="E125" s="220" t="s">
        <v>505</v>
      </c>
      <c r="F125" s="221" t="s">
        <v>506</v>
      </c>
      <c r="G125" s="222" t="s">
        <v>302</v>
      </c>
      <c r="H125" s="223">
        <v>35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40</v>
      </c>
      <c r="O125" s="91"/>
      <c r="P125" s="229">
        <f>O125*H125</f>
        <v>0</v>
      </c>
      <c r="Q125" s="229">
        <v>0.00048999999999999998</v>
      </c>
      <c r="R125" s="229">
        <f>Q125*H125</f>
        <v>0.017149999999999999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136</v>
      </c>
      <c r="AT125" s="231" t="s">
        <v>132</v>
      </c>
      <c r="AU125" s="231" t="s">
        <v>85</v>
      </c>
      <c r="AY125" s="17" t="s">
        <v>130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83</v>
      </c>
      <c r="BK125" s="232">
        <f>ROUND(I125*H125,2)</f>
        <v>0</v>
      </c>
      <c r="BL125" s="17" t="s">
        <v>136</v>
      </c>
      <c r="BM125" s="231" t="s">
        <v>507</v>
      </c>
    </row>
    <row r="126" s="2" customFormat="1" ht="33" customHeight="1">
      <c r="A126" s="38"/>
      <c r="B126" s="39"/>
      <c r="C126" s="219" t="s">
        <v>85</v>
      </c>
      <c r="D126" s="219" t="s">
        <v>132</v>
      </c>
      <c r="E126" s="220" t="s">
        <v>508</v>
      </c>
      <c r="F126" s="221" t="s">
        <v>509</v>
      </c>
      <c r="G126" s="222" t="s">
        <v>302</v>
      </c>
      <c r="H126" s="223">
        <v>35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40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136</v>
      </c>
      <c r="AT126" s="231" t="s">
        <v>132</v>
      </c>
      <c r="AU126" s="231" t="s">
        <v>85</v>
      </c>
      <c r="AY126" s="17" t="s">
        <v>130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83</v>
      </c>
      <c r="BK126" s="232">
        <f>ROUND(I126*H126,2)</f>
        <v>0</v>
      </c>
      <c r="BL126" s="17" t="s">
        <v>136</v>
      </c>
      <c r="BM126" s="231" t="s">
        <v>510</v>
      </c>
    </row>
    <row r="127" s="2" customFormat="1" ht="33" customHeight="1">
      <c r="A127" s="38"/>
      <c r="B127" s="39"/>
      <c r="C127" s="219" t="s">
        <v>146</v>
      </c>
      <c r="D127" s="219" t="s">
        <v>132</v>
      </c>
      <c r="E127" s="220" t="s">
        <v>511</v>
      </c>
      <c r="F127" s="221" t="s">
        <v>512</v>
      </c>
      <c r="G127" s="222" t="s">
        <v>135</v>
      </c>
      <c r="H127" s="223">
        <v>6.5279999999999996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40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136</v>
      </c>
      <c r="AT127" s="231" t="s">
        <v>132</v>
      </c>
      <c r="AU127" s="231" t="s">
        <v>85</v>
      </c>
      <c r="AY127" s="17" t="s">
        <v>130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83</v>
      </c>
      <c r="BK127" s="232">
        <f>ROUND(I127*H127,2)</f>
        <v>0</v>
      </c>
      <c r="BL127" s="17" t="s">
        <v>136</v>
      </c>
      <c r="BM127" s="231" t="s">
        <v>513</v>
      </c>
    </row>
    <row r="128" s="13" customFormat="1">
      <c r="A128" s="13"/>
      <c r="B128" s="233"/>
      <c r="C128" s="234"/>
      <c r="D128" s="235" t="s">
        <v>138</v>
      </c>
      <c r="E128" s="236" t="s">
        <v>1</v>
      </c>
      <c r="F128" s="237" t="s">
        <v>514</v>
      </c>
      <c r="G128" s="234"/>
      <c r="H128" s="238">
        <v>6.5279999999999996</v>
      </c>
      <c r="I128" s="239"/>
      <c r="J128" s="234"/>
      <c r="K128" s="234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138</v>
      </c>
      <c r="AU128" s="244" t="s">
        <v>85</v>
      </c>
      <c r="AV128" s="13" t="s">
        <v>85</v>
      </c>
      <c r="AW128" s="13" t="s">
        <v>30</v>
      </c>
      <c r="AX128" s="13" t="s">
        <v>83</v>
      </c>
      <c r="AY128" s="244" t="s">
        <v>130</v>
      </c>
    </row>
    <row r="129" s="2" customFormat="1" ht="37.8" customHeight="1">
      <c r="A129" s="38"/>
      <c r="B129" s="39"/>
      <c r="C129" s="219" t="s">
        <v>136</v>
      </c>
      <c r="D129" s="219" t="s">
        <v>132</v>
      </c>
      <c r="E129" s="220" t="s">
        <v>147</v>
      </c>
      <c r="F129" s="221" t="s">
        <v>148</v>
      </c>
      <c r="G129" s="222" t="s">
        <v>135</v>
      </c>
      <c r="H129" s="223">
        <v>4.2839999999999998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40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136</v>
      </c>
      <c r="AT129" s="231" t="s">
        <v>132</v>
      </c>
      <c r="AU129" s="231" t="s">
        <v>85</v>
      </c>
      <c r="AY129" s="17" t="s">
        <v>130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83</v>
      </c>
      <c r="BK129" s="232">
        <f>ROUND(I129*H129,2)</f>
        <v>0</v>
      </c>
      <c r="BL129" s="17" t="s">
        <v>136</v>
      </c>
      <c r="BM129" s="231" t="s">
        <v>515</v>
      </c>
    </row>
    <row r="130" s="13" customFormat="1">
      <c r="A130" s="13"/>
      <c r="B130" s="233"/>
      <c r="C130" s="234"/>
      <c r="D130" s="235" t="s">
        <v>138</v>
      </c>
      <c r="E130" s="236" t="s">
        <v>1</v>
      </c>
      <c r="F130" s="237" t="s">
        <v>516</v>
      </c>
      <c r="G130" s="234"/>
      <c r="H130" s="238">
        <v>4.2839999999999998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138</v>
      </c>
      <c r="AU130" s="244" t="s">
        <v>85</v>
      </c>
      <c r="AV130" s="13" t="s">
        <v>85</v>
      </c>
      <c r="AW130" s="13" t="s">
        <v>30</v>
      </c>
      <c r="AX130" s="13" t="s">
        <v>83</v>
      </c>
      <c r="AY130" s="244" t="s">
        <v>130</v>
      </c>
    </row>
    <row r="131" s="2" customFormat="1" ht="33" customHeight="1">
      <c r="A131" s="38"/>
      <c r="B131" s="39"/>
      <c r="C131" s="219" t="s">
        <v>156</v>
      </c>
      <c r="D131" s="219" t="s">
        <v>132</v>
      </c>
      <c r="E131" s="220" t="s">
        <v>151</v>
      </c>
      <c r="F131" s="221" t="s">
        <v>152</v>
      </c>
      <c r="G131" s="222" t="s">
        <v>153</v>
      </c>
      <c r="H131" s="223">
        <v>8.5679999999999996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40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136</v>
      </c>
      <c r="AT131" s="231" t="s">
        <v>132</v>
      </c>
      <c r="AU131" s="231" t="s">
        <v>85</v>
      </c>
      <c r="AY131" s="17" t="s">
        <v>130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83</v>
      </c>
      <c r="BK131" s="232">
        <f>ROUND(I131*H131,2)</f>
        <v>0</v>
      </c>
      <c r="BL131" s="17" t="s">
        <v>136</v>
      </c>
      <c r="BM131" s="231" t="s">
        <v>517</v>
      </c>
    </row>
    <row r="132" s="13" customFormat="1">
      <c r="A132" s="13"/>
      <c r="B132" s="233"/>
      <c r="C132" s="234"/>
      <c r="D132" s="235" t="s">
        <v>138</v>
      </c>
      <c r="E132" s="236" t="s">
        <v>1</v>
      </c>
      <c r="F132" s="237" t="s">
        <v>518</v>
      </c>
      <c r="G132" s="234"/>
      <c r="H132" s="238">
        <v>8.5679999999999996</v>
      </c>
      <c r="I132" s="239"/>
      <c r="J132" s="234"/>
      <c r="K132" s="234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138</v>
      </c>
      <c r="AU132" s="244" t="s">
        <v>85</v>
      </c>
      <c r="AV132" s="13" t="s">
        <v>85</v>
      </c>
      <c r="AW132" s="13" t="s">
        <v>30</v>
      </c>
      <c r="AX132" s="13" t="s">
        <v>83</v>
      </c>
      <c r="AY132" s="244" t="s">
        <v>130</v>
      </c>
    </row>
    <row r="133" s="2" customFormat="1" ht="24.15" customHeight="1">
      <c r="A133" s="38"/>
      <c r="B133" s="39"/>
      <c r="C133" s="219" t="s">
        <v>161</v>
      </c>
      <c r="D133" s="219" t="s">
        <v>132</v>
      </c>
      <c r="E133" s="220" t="s">
        <v>519</v>
      </c>
      <c r="F133" s="221" t="s">
        <v>520</v>
      </c>
      <c r="G133" s="222" t="s">
        <v>135</v>
      </c>
      <c r="H133" s="223">
        <v>2.2440000000000002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40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136</v>
      </c>
      <c r="AT133" s="231" t="s">
        <v>132</v>
      </c>
      <c r="AU133" s="231" t="s">
        <v>85</v>
      </c>
      <c r="AY133" s="17" t="s">
        <v>130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83</v>
      </c>
      <c r="BK133" s="232">
        <f>ROUND(I133*H133,2)</f>
        <v>0</v>
      </c>
      <c r="BL133" s="17" t="s">
        <v>136</v>
      </c>
      <c r="BM133" s="231" t="s">
        <v>521</v>
      </c>
    </row>
    <row r="134" s="13" customFormat="1">
      <c r="A134" s="13"/>
      <c r="B134" s="233"/>
      <c r="C134" s="234"/>
      <c r="D134" s="235" t="s">
        <v>138</v>
      </c>
      <c r="E134" s="236" t="s">
        <v>1</v>
      </c>
      <c r="F134" s="237" t="s">
        <v>522</v>
      </c>
      <c r="G134" s="234"/>
      <c r="H134" s="238">
        <v>2.2440000000000002</v>
      </c>
      <c r="I134" s="239"/>
      <c r="J134" s="234"/>
      <c r="K134" s="234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138</v>
      </c>
      <c r="AU134" s="244" t="s">
        <v>85</v>
      </c>
      <c r="AV134" s="13" t="s">
        <v>85</v>
      </c>
      <c r="AW134" s="13" t="s">
        <v>30</v>
      </c>
      <c r="AX134" s="13" t="s">
        <v>83</v>
      </c>
      <c r="AY134" s="244" t="s">
        <v>130</v>
      </c>
    </row>
    <row r="135" s="2" customFormat="1" ht="24.15" customHeight="1">
      <c r="A135" s="38"/>
      <c r="B135" s="39"/>
      <c r="C135" s="219" t="s">
        <v>168</v>
      </c>
      <c r="D135" s="219" t="s">
        <v>132</v>
      </c>
      <c r="E135" s="220" t="s">
        <v>523</v>
      </c>
      <c r="F135" s="221" t="s">
        <v>524</v>
      </c>
      <c r="G135" s="222" t="s">
        <v>135</v>
      </c>
      <c r="H135" s="223">
        <v>3.468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40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136</v>
      </c>
      <c r="AT135" s="231" t="s">
        <v>132</v>
      </c>
      <c r="AU135" s="231" t="s">
        <v>85</v>
      </c>
      <c r="AY135" s="17" t="s">
        <v>130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83</v>
      </c>
      <c r="BK135" s="232">
        <f>ROUND(I135*H135,2)</f>
        <v>0</v>
      </c>
      <c r="BL135" s="17" t="s">
        <v>136</v>
      </c>
      <c r="BM135" s="231" t="s">
        <v>525</v>
      </c>
    </row>
    <row r="136" s="13" customFormat="1">
      <c r="A136" s="13"/>
      <c r="B136" s="233"/>
      <c r="C136" s="234"/>
      <c r="D136" s="235" t="s">
        <v>138</v>
      </c>
      <c r="E136" s="236" t="s">
        <v>1</v>
      </c>
      <c r="F136" s="237" t="s">
        <v>526</v>
      </c>
      <c r="G136" s="234"/>
      <c r="H136" s="238">
        <v>3.468</v>
      </c>
      <c r="I136" s="239"/>
      <c r="J136" s="234"/>
      <c r="K136" s="234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138</v>
      </c>
      <c r="AU136" s="244" t="s">
        <v>85</v>
      </c>
      <c r="AV136" s="13" t="s">
        <v>85</v>
      </c>
      <c r="AW136" s="13" t="s">
        <v>30</v>
      </c>
      <c r="AX136" s="13" t="s">
        <v>83</v>
      </c>
      <c r="AY136" s="244" t="s">
        <v>130</v>
      </c>
    </row>
    <row r="137" s="2" customFormat="1" ht="16.5" customHeight="1">
      <c r="A137" s="38"/>
      <c r="B137" s="39"/>
      <c r="C137" s="256" t="s">
        <v>165</v>
      </c>
      <c r="D137" s="256" t="s">
        <v>162</v>
      </c>
      <c r="E137" s="257" t="s">
        <v>527</v>
      </c>
      <c r="F137" s="258" t="s">
        <v>528</v>
      </c>
      <c r="G137" s="259" t="s">
        <v>153</v>
      </c>
      <c r="H137" s="260">
        <v>6.9359999999999999</v>
      </c>
      <c r="I137" s="261"/>
      <c r="J137" s="262">
        <f>ROUND(I137*H137,2)</f>
        <v>0</v>
      </c>
      <c r="K137" s="263"/>
      <c r="L137" s="264"/>
      <c r="M137" s="265" t="s">
        <v>1</v>
      </c>
      <c r="N137" s="266" t="s">
        <v>40</v>
      </c>
      <c r="O137" s="91"/>
      <c r="P137" s="229">
        <f>O137*H137</f>
        <v>0</v>
      </c>
      <c r="Q137" s="229">
        <v>1</v>
      </c>
      <c r="R137" s="229">
        <f>Q137*H137</f>
        <v>6.9359999999999999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165</v>
      </c>
      <c r="AT137" s="231" t="s">
        <v>162</v>
      </c>
      <c r="AU137" s="231" t="s">
        <v>85</v>
      </c>
      <c r="AY137" s="17" t="s">
        <v>130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83</v>
      </c>
      <c r="BK137" s="232">
        <f>ROUND(I137*H137,2)</f>
        <v>0</v>
      </c>
      <c r="BL137" s="17" t="s">
        <v>136</v>
      </c>
      <c r="BM137" s="231" t="s">
        <v>529</v>
      </c>
    </row>
    <row r="138" s="13" customFormat="1">
      <c r="A138" s="13"/>
      <c r="B138" s="233"/>
      <c r="C138" s="234"/>
      <c r="D138" s="235" t="s">
        <v>138</v>
      </c>
      <c r="E138" s="236" t="s">
        <v>1</v>
      </c>
      <c r="F138" s="237" t="s">
        <v>530</v>
      </c>
      <c r="G138" s="234"/>
      <c r="H138" s="238">
        <v>6.9359999999999999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138</v>
      </c>
      <c r="AU138" s="244" t="s">
        <v>85</v>
      </c>
      <c r="AV138" s="13" t="s">
        <v>85</v>
      </c>
      <c r="AW138" s="13" t="s">
        <v>30</v>
      </c>
      <c r="AX138" s="13" t="s">
        <v>83</v>
      </c>
      <c r="AY138" s="244" t="s">
        <v>130</v>
      </c>
    </row>
    <row r="139" s="2" customFormat="1" ht="24.15" customHeight="1">
      <c r="A139" s="38"/>
      <c r="B139" s="39"/>
      <c r="C139" s="219" t="s">
        <v>177</v>
      </c>
      <c r="D139" s="219" t="s">
        <v>132</v>
      </c>
      <c r="E139" s="220" t="s">
        <v>157</v>
      </c>
      <c r="F139" s="221" t="s">
        <v>158</v>
      </c>
      <c r="G139" s="222" t="s">
        <v>159</v>
      </c>
      <c r="H139" s="223">
        <v>10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40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136</v>
      </c>
      <c r="AT139" s="231" t="s">
        <v>132</v>
      </c>
      <c r="AU139" s="231" t="s">
        <v>85</v>
      </c>
      <c r="AY139" s="17" t="s">
        <v>130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83</v>
      </c>
      <c r="BK139" s="232">
        <f>ROUND(I139*H139,2)</f>
        <v>0</v>
      </c>
      <c r="BL139" s="17" t="s">
        <v>136</v>
      </c>
      <c r="BM139" s="231" t="s">
        <v>531</v>
      </c>
    </row>
    <row r="140" s="13" customFormat="1">
      <c r="A140" s="13"/>
      <c r="B140" s="233"/>
      <c r="C140" s="234"/>
      <c r="D140" s="235" t="s">
        <v>138</v>
      </c>
      <c r="E140" s="236" t="s">
        <v>1</v>
      </c>
      <c r="F140" s="237" t="s">
        <v>532</v>
      </c>
      <c r="G140" s="234"/>
      <c r="H140" s="238">
        <v>10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138</v>
      </c>
      <c r="AU140" s="244" t="s">
        <v>85</v>
      </c>
      <c r="AV140" s="13" t="s">
        <v>85</v>
      </c>
      <c r="AW140" s="13" t="s">
        <v>30</v>
      </c>
      <c r="AX140" s="13" t="s">
        <v>83</v>
      </c>
      <c r="AY140" s="244" t="s">
        <v>130</v>
      </c>
    </row>
    <row r="141" s="2" customFormat="1" ht="16.5" customHeight="1">
      <c r="A141" s="38"/>
      <c r="B141" s="39"/>
      <c r="C141" s="256" t="s">
        <v>182</v>
      </c>
      <c r="D141" s="256" t="s">
        <v>162</v>
      </c>
      <c r="E141" s="257" t="s">
        <v>163</v>
      </c>
      <c r="F141" s="258" t="s">
        <v>164</v>
      </c>
      <c r="G141" s="259" t="s">
        <v>153</v>
      </c>
      <c r="H141" s="260">
        <v>2.5499999999999998</v>
      </c>
      <c r="I141" s="261"/>
      <c r="J141" s="262">
        <f>ROUND(I141*H141,2)</f>
        <v>0</v>
      </c>
      <c r="K141" s="263"/>
      <c r="L141" s="264"/>
      <c r="M141" s="265" t="s">
        <v>1</v>
      </c>
      <c r="N141" s="266" t="s">
        <v>40</v>
      </c>
      <c r="O141" s="91"/>
      <c r="P141" s="229">
        <f>O141*H141</f>
        <v>0</v>
      </c>
      <c r="Q141" s="229">
        <v>1</v>
      </c>
      <c r="R141" s="229">
        <f>Q141*H141</f>
        <v>2.5499999999999998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165</v>
      </c>
      <c r="AT141" s="231" t="s">
        <v>162</v>
      </c>
      <c r="AU141" s="231" t="s">
        <v>85</v>
      </c>
      <c r="AY141" s="17" t="s">
        <v>130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83</v>
      </c>
      <c r="BK141" s="232">
        <f>ROUND(I141*H141,2)</f>
        <v>0</v>
      </c>
      <c r="BL141" s="17" t="s">
        <v>136</v>
      </c>
      <c r="BM141" s="231" t="s">
        <v>533</v>
      </c>
    </row>
    <row r="142" s="13" customFormat="1">
      <c r="A142" s="13"/>
      <c r="B142" s="233"/>
      <c r="C142" s="234"/>
      <c r="D142" s="235" t="s">
        <v>138</v>
      </c>
      <c r="E142" s="236" t="s">
        <v>1</v>
      </c>
      <c r="F142" s="237" t="s">
        <v>534</v>
      </c>
      <c r="G142" s="234"/>
      <c r="H142" s="238">
        <v>2.5499999999999998</v>
      </c>
      <c r="I142" s="239"/>
      <c r="J142" s="234"/>
      <c r="K142" s="234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138</v>
      </c>
      <c r="AU142" s="244" t="s">
        <v>85</v>
      </c>
      <c r="AV142" s="13" t="s">
        <v>85</v>
      </c>
      <c r="AW142" s="13" t="s">
        <v>30</v>
      </c>
      <c r="AX142" s="13" t="s">
        <v>83</v>
      </c>
      <c r="AY142" s="244" t="s">
        <v>130</v>
      </c>
    </row>
    <row r="143" s="2" customFormat="1" ht="24.15" customHeight="1">
      <c r="A143" s="38"/>
      <c r="B143" s="39"/>
      <c r="C143" s="219" t="s">
        <v>187</v>
      </c>
      <c r="D143" s="219" t="s">
        <v>132</v>
      </c>
      <c r="E143" s="220" t="s">
        <v>169</v>
      </c>
      <c r="F143" s="221" t="s">
        <v>170</v>
      </c>
      <c r="G143" s="222" t="s">
        <v>159</v>
      </c>
      <c r="H143" s="223">
        <v>10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40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136</v>
      </c>
      <c r="AT143" s="231" t="s">
        <v>132</v>
      </c>
      <c r="AU143" s="231" t="s">
        <v>85</v>
      </c>
      <c r="AY143" s="17" t="s">
        <v>130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83</v>
      </c>
      <c r="BK143" s="232">
        <f>ROUND(I143*H143,2)</f>
        <v>0</v>
      </c>
      <c r="BL143" s="17" t="s">
        <v>136</v>
      </c>
      <c r="BM143" s="231" t="s">
        <v>535</v>
      </c>
    </row>
    <row r="144" s="13" customFormat="1">
      <c r="A144" s="13"/>
      <c r="B144" s="233"/>
      <c r="C144" s="234"/>
      <c r="D144" s="235" t="s">
        <v>138</v>
      </c>
      <c r="E144" s="236" t="s">
        <v>1</v>
      </c>
      <c r="F144" s="237" t="s">
        <v>532</v>
      </c>
      <c r="G144" s="234"/>
      <c r="H144" s="238">
        <v>10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138</v>
      </c>
      <c r="AU144" s="244" t="s">
        <v>85</v>
      </c>
      <c r="AV144" s="13" t="s">
        <v>85</v>
      </c>
      <c r="AW144" s="13" t="s">
        <v>30</v>
      </c>
      <c r="AX144" s="13" t="s">
        <v>83</v>
      </c>
      <c r="AY144" s="244" t="s">
        <v>130</v>
      </c>
    </row>
    <row r="145" s="2" customFormat="1" ht="16.5" customHeight="1">
      <c r="A145" s="38"/>
      <c r="B145" s="39"/>
      <c r="C145" s="256" t="s">
        <v>8</v>
      </c>
      <c r="D145" s="256" t="s">
        <v>162</v>
      </c>
      <c r="E145" s="257" t="s">
        <v>172</v>
      </c>
      <c r="F145" s="258" t="s">
        <v>173</v>
      </c>
      <c r="G145" s="259" t="s">
        <v>174</v>
      </c>
      <c r="H145" s="260">
        <v>0.20000000000000001</v>
      </c>
      <c r="I145" s="261"/>
      <c r="J145" s="262">
        <f>ROUND(I145*H145,2)</f>
        <v>0</v>
      </c>
      <c r="K145" s="263"/>
      <c r="L145" s="264"/>
      <c r="M145" s="265" t="s">
        <v>1</v>
      </c>
      <c r="N145" s="266" t="s">
        <v>40</v>
      </c>
      <c r="O145" s="91"/>
      <c r="P145" s="229">
        <f>O145*H145</f>
        <v>0</v>
      </c>
      <c r="Q145" s="229">
        <v>0.001</v>
      </c>
      <c r="R145" s="229">
        <f>Q145*H145</f>
        <v>0.00020000000000000001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165</v>
      </c>
      <c r="AT145" s="231" t="s">
        <v>162</v>
      </c>
      <c r="AU145" s="231" t="s">
        <v>85</v>
      </c>
      <c r="AY145" s="17" t="s">
        <v>130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83</v>
      </c>
      <c r="BK145" s="232">
        <f>ROUND(I145*H145,2)</f>
        <v>0</v>
      </c>
      <c r="BL145" s="17" t="s">
        <v>136</v>
      </c>
      <c r="BM145" s="231" t="s">
        <v>536</v>
      </c>
    </row>
    <row r="146" s="13" customFormat="1">
      <c r="A146" s="13"/>
      <c r="B146" s="233"/>
      <c r="C146" s="234"/>
      <c r="D146" s="235" t="s">
        <v>138</v>
      </c>
      <c r="E146" s="236" t="s">
        <v>1</v>
      </c>
      <c r="F146" s="237" t="s">
        <v>537</v>
      </c>
      <c r="G146" s="234"/>
      <c r="H146" s="238">
        <v>0.20000000000000001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138</v>
      </c>
      <c r="AU146" s="244" t="s">
        <v>85</v>
      </c>
      <c r="AV146" s="13" t="s">
        <v>85</v>
      </c>
      <c r="AW146" s="13" t="s">
        <v>30</v>
      </c>
      <c r="AX146" s="13" t="s">
        <v>83</v>
      </c>
      <c r="AY146" s="244" t="s">
        <v>130</v>
      </c>
    </row>
    <row r="147" s="12" customFormat="1" ht="22.8" customHeight="1">
      <c r="A147" s="12"/>
      <c r="B147" s="203"/>
      <c r="C147" s="204"/>
      <c r="D147" s="205" t="s">
        <v>74</v>
      </c>
      <c r="E147" s="217" t="s">
        <v>136</v>
      </c>
      <c r="F147" s="217" t="s">
        <v>538</v>
      </c>
      <c r="G147" s="204"/>
      <c r="H147" s="204"/>
      <c r="I147" s="207"/>
      <c r="J147" s="218">
        <f>BK147</f>
        <v>0</v>
      </c>
      <c r="K147" s="204"/>
      <c r="L147" s="209"/>
      <c r="M147" s="210"/>
      <c r="N147" s="211"/>
      <c r="O147" s="211"/>
      <c r="P147" s="212">
        <f>SUM(P148:P149)</f>
        <v>0</v>
      </c>
      <c r="Q147" s="211"/>
      <c r="R147" s="212">
        <f>SUM(R148:R149)</f>
        <v>1.54286832</v>
      </c>
      <c r="S147" s="211"/>
      <c r="T147" s="213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4" t="s">
        <v>83</v>
      </c>
      <c r="AT147" s="215" t="s">
        <v>74</v>
      </c>
      <c r="AU147" s="215" t="s">
        <v>83</v>
      </c>
      <c r="AY147" s="214" t="s">
        <v>130</v>
      </c>
      <c r="BK147" s="216">
        <f>SUM(BK148:BK149)</f>
        <v>0</v>
      </c>
    </row>
    <row r="148" s="2" customFormat="1" ht="16.5" customHeight="1">
      <c r="A148" s="38"/>
      <c r="B148" s="39"/>
      <c r="C148" s="219" t="s">
        <v>195</v>
      </c>
      <c r="D148" s="219" t="s">
        <v>132</v>
      </c>
      <c r="E148" s="220" t="s">
        <v>539</v>
      </c>
      <c r="F148" s="221" t="s">
        <v>540</v>
      </c>
      <c r="G148" s="222" t="s">
        <v>135</v>
      </c>
      <c r="H148" s="223">
        <v>0.81599999999999995</v>
      </c>
      <c r="I148" s="224"/>
      <c r="J148" s="225">
        <f>ROUND(I148*H148,2)</f>
        <v>0</v>
      </c>
      <c r="K148" s="226"/>
      <c r="L148" s="44"/>
      <c r="M148" s="227" t="s">
        <v>1</v>
      </c>
      <c r="N148" s="228" t="s">
        <v>40</v>
      </c>
      <c r="O148" s="91"/>
      <c r="P148" s="229">
        <f>O148*H148</f>
        <v>0</v>
      </c>
      <c r="Q148" s="229">
        <v>1.8907700000000001</v>
      </c>
      <c r="R148" s="229">
        <f>Q148*H148</f>
        <v>1.54286832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136</v>
      </c>
      <c r="AT148" s="231" t="s">
        <v>132</v>
      </c>
      <c r="AU148" s="231" t="s">
        <v>85</v>
      </c>
      <c r="AY148" s="17" t="s">
        <v>130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83</v>
      </c>
      <c r="BK148" s="232">
        <f>ROUND(I148*H148,2)</f>
        <v>0</v>
      </c>
      <c r="BL148" s="17" t="s">
        <v>136</v>
      </c>
      <c r="BM148" s="231" t="s">
        <v>541</v>
      </c>
    </row>
    <row r="149" s="13" customFormat="1">
      <c r="A149" s="13"/>
      <c r="B149" s="233"/>
      <c r="C149" s="234"/>
      <c r="D149" s="235" t="s">
        <v>138</v>
      </c>
      <c r="E149" s="236" t="s">
        <v>1</v>
      </c>
      <c r="F149" s="237" t="s">
        <v>542</v>
      </c>
      <c r="G149" s="234"/>
      <c r="H149" s="238">
        <v>0.81599999999999995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138</v>
      </c>
      <c r="AU149" s="244" t="s">
        <v>85</v>
      </c>
      <c r="AV149" s="13" t="s">
        <v>85</v>
      </c>
      <c r="AW149" s="13" t="s">
        <v>30</v>
      </c>
      <c r="AX149" s="13" t="s">
        <v>83</v>
      </c>
      <c r="AY149" s="244" t="s">
        <v>130</v>
      </c>
    </row>
    <row r="150" s="12" customFormat="1" ht="22.8" customHeight="1">
      <c r="A150" s="12"/>
      <c r="B150" s="203"/>
      <c r="C150" s="204"/>
      <c r="D150" s="205" t="s">
        <v>74</v>
      </c>
      <c r="E150" s="217" t="s">
        <v>156</v>
      </c>
      <c r="F150" s="217" t="s">
        <v>260</v>
      </c>
      <c r="G150" s="204"/>
      <c r="H150" s="204"/>
      <c r="I150" s="207"/>
      <c r="J150" s="218">
        <f>BK150</f>
        <v>0</v>
      </c>
      <c r="K150" s="204"/>
      <c r="L150" s="209"/>
      <c r="M150" s="210"/>
      <c r="N150" s="211"/>
      <c r="O150" s="211"/>
      <c r="P150" s="212">
        <f>SUM(P151:P155)</f>
        <v>0</v>
      </c>
      <c r="Q150" s="211"/>
      <c r="R150" s="212">
        <f>SUM(R151:R155)</f>
        <v>1.5501500000000001</v>
      </c>
      <c r="S150" s="211"/>
      <c r="T150" s="213">
        <f>SUM(T151:T155)</f>
        <v>1.125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4" t="s">
        <v>83</v>
      </c>
      <c r="AT150" s="215" t="s">
        <v>74</v>
      </c>
      <c r="AU150" s="215" t="s">
        <v>83</v>
      </c>
      <c r="AY150" s="214" t="s">
        <v>130</v>
      </c>
      <c r="BK150" s="216">
        <f>SUM(BK151:BK155)</f>
        <v>0</v>
      </c>
    </row>
    <row r="151" s="2" customFormat="1" ht="24.15" customHeight="1">
      <c r="A151" s="38"/>
      <c r="B151" s="39"/>
      <c r="C151" s="219" t="s">
        <v>199</v>
      </c>
      <c r="D151" s="219" t="s">
        <v>132</v>
      </c>
      <c r="E151" s="220" t="s">
        <v>543</v>
      </c>
      <c r="F151" s="221" t="s">
        <v>544</v>
      </c>
      <c r="G151" s="222" t="s">
        <v>159</v>
      </c>
      <c r="H151" s="223">
        <v>5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40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0.22500000000000001</v>
      </c>
      <c r="T151" s="230">
        <f>S151*H151</f>
        <v>1.125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136</v>
      </c>
      <c r="AT151" s="231" t="s">
        <v>132</v>
      </c>
      <c r="AU151" s="231" t="s">
        <v>85</v>
      </c>
      <c r="AY151" s="17" t="s">
        <v>130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83</v>
      </c>
      <c r="BK151" s="232">
        <f>ROUND(I151*H151,2)</f>
        <v>0</v>
      </c>
      <c r="BL151" s="17" t="s">
        <v>136</v>
      </c>
      <c r="BM151" s="231" t="s">
        <v>545</v>
      </c>
    </row>
    <row r="152" s="15" customFormat="1">
      <c r="A152" s="15"/>
      <c r="B152" s="267"/>
      <c r="C152" s="268"/>
      <c r="D152" s="235" t="s">
        <v>138</v>
      </c>
      <c r="E152" s="269" t="s">
        <v>1</v>
      </c>
      <c r="F152" s="270" t="s">
        <v>546</v>
      </c>
      <c r="G152" s="268"/>
      <c r="H152" s="269" t="s">
        <v>1</v>
      </c>
      <c r="I152" s="271"/>
      <c r="J152" s="268"/>
      <c r="K152" s="268"/>
      <c r="L152" s="272"/>
      <c r="M152" s="273"/>
      <c r="N152" s="274"/>
      <c r="O152" s="274"/>
      <c r="P152" s="274"/>
      <c r="Q152" s="274"/>
      <c r="R152" s="274"/>
      <c r="S152" s="274"/>
      <c r="T152" s="27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6" t="s">
        <v>138</v>
      </c>
      <c r="AU152" s="276" t="s">
        <v>85</v>
      </c>
      <c r="AV152" s="15" t="s">
        <v>83</v>
      </c>
      <c r="AW152" s="15" t="s">
        <v>30</v>
      </c>
      <c r="AX152" s="15" t="s">
        <v>75</v>
      </c>
      <c r="AY152" s="276" t="s">
        <v>130</v>
      </c>
    </row>
    <row r="153" s="13" customFormat="1">
      <c r="A153" s="13"/>
      <c r="B153" s="233"/>
      <c r="C153" s="234"/>
      <c r="D153" s="235" t="s">
        <v>138</v>
      </c>
      <c r="E153" s="236" t="s">
        <v>1</v>
      </c>
      <c r="F153" s="237" t="s">
        <v>547</v>
      </c>
      <c r="G153" s="234"/>
      <c r="H153" s="238">
        <v>5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138</v>
      </c>
      <c r="AU153" s="244" t="s">
        <v>85</v>
      </c>
      <c r="AV153" s="13" t="s">
        <v>85</v>
      </c>
      <c r="AW153" s="13" t="s">
        <v>30</v>
      </c>
      <c r="AX153" s="13" t="s">
        <v>83</v>
      </c>
      <c r="AY153" s="244" t="s">
        <v>130</v>
      </c>
    </row>
    <row r="154" s="2" customFormat="1" ht="21.75" customHeight="1">
      <c r="A154" s="38"/>
      <c r="B154" s="39"/>
      <c r="C154" s="219" t="s">
        <v>203</v>
      </c>
      <c r="D154" s="219" t="s">
        <v>132</v>
      </c>
      <c r="E154" s="220" t="s">
        <v>548</v>
      </c>
      <c r="F154" s="221" t="s">
        <v>549</v>
      </c>
      <c r="G154" s="222" t="s">
        <v>159</v>
      </c>
      <c r="H154" s="223">
        <v>5</v>
      </c>
      <c r="I154" s="224"/>
      <c r="J154" s="225">
        <f>ROUND(I154*H154,2)</f>
        <v>0</v>
      </c>
      <c r="K154" s="226"/>
      <c r="L154" s="44"/>
      <c r="M154" s="227" t="s">
        <v>1</v>
      </c>
      <c r="N154" s="228" t="s">
        <v>40</v>
      </c>
      <c r="O154" s="91"/>
      <c r="P154" s="229">
        <f>O154*H154</f>
        <v>0</v>
      </c>
      <c r="Q154" s="229">
        <v>0.23000000000000001</v>
      </c>
      <c r="R154" s="229">
        <f>Q154*H154</f>
        <v>1.1500000000000001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136</v>
      </c>
      <c r="AT154" s="231" t="s">
        <v>132</v>
      </c>
      <c r="AU154" s="231" t="s">
        <v>85</v>
      </c>
      <c r="AY154" s="17" t="s">
        <v>130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83</v>
      </c>
      <c r="BK154" s="232">
        <f>ROUND(I154*H154,2)</f>
        <v>0</v>
      </c>
      <c r="BL154" s="17" t="s">
        <v>136</v>
      </c>
      <c r="BM154" s="231" t="s">
        <v>550</v>
      </c>
    </row>
    <row r="155" s="2" customFormat="1" ht="37.8" customHeight="1">
      <c r="A155" s="38"/>
      <c r="B155" s="39"/>
      <c r="C155" s="219" t="s">
        <v>209</v>
      </c>
      <c r="D155" s="219" t="s">
        <v>132</v>
      </c>
      <c r="E155" s="220" t="s">
        <v>551</v>
      </c>
      <c r="F155" s="221" t="s">
        <v>552</v>
      </c>
      <c r="G155" s="222" t="s">
        <v>159</v>
      </c>
      <c r="H155" s="223">
        <v>5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40</v>
      </c>
      <c r="O155" s="91"/>
      <c r="P155" s="229">
        <f>O155*H155</f>
        <v>0</v>
      </c>
      <c r="Q155" s="229">
        <v>0.080030000000000004</v>
      </c>
      <c r="R155" s="229">
        <f>Q155*H155</f>
        <v>0.40015000000000001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136</v>
      </c>
      <c r="AT155" s="231" t="s">
        <v>132</v>
      </c>
      <c r="AU155" s="231" t="s">
        <v>85</v>
      </c>
      <c r="AY155" s="17" t="s">
        <v>130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83</v>
      </c>
      <c r="BK155" s="232">
        <f>ROUND(I155*H155,2)</f>
        <v>0</v>
      </c>
      <c r="BL155" s="17" t="s">
        <v>136</v>
      </c>
      <c r="BM155" s="231" t="s">
        <v>553</v>
      </c>
    </row>
    <row r="156" s="12" customFormat="1" ht="22.8" customHeight="1">
      <c r="A156" s="12"/>
      <c r="B156" s="203"/>
      <c r="C156" s="204"/>
      <c r="D156" s="205" t="s">
        <v>74</v>
      </c>
      <c r="E156" s="217" t="s">
        <v>165</v>
      </c>
      <c r="F156" s="217" t="s">
        <v>554</v>
      </c>
      <c r="G156" s="204"/>
      <c r="H156" s="204"/>
      <c r="I156" s="207"/>
      <c r="J156" s="218">
        <f>BK156</f>
        <v>0</v>
      </c>
      <c r="K156" s="204"/>
      <c r="L156" s="209"/>
      <c r="M156" s="210"/>
      <c r="N156" s="211"/>
      <c r="O156" s="211"/>
      <c r="P156" s="212">
        <f>SUM(P157:P161)</f>
        <v>0</v>
      </c>
      <c r="Q156" s="211"/>
      <c r="R156" s="212">
        <f>SUM(R157:R161)</f>
        <v>1.1488752</v>
      </c>
      <c r="S156" s="211"/>
      <c r="T156" s="213">
        <f>SUM(T157:T161)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4" t="s">
        <v>83</v>
      </c>
      <c r="AT156" s="215" t="s">
        <v>74</v>
      </c>
      <c r="AU156" s="215" t="s">
        <v>83</v>
      </c>
      <c r="AY156" s="214" t="s">
        <v>130</v>
      </c>
      <c r="BK156" s="216">
        <f>SUM(BK157:BK161)</f>
        <v>0</v>
      </c>
    </row>
    <row r="157" s="2" customFormat="1" ht="24.15" customHeight="1">
      <c r="A157" s="38"/>
      <c r="B157" s="39"/>
      <c r="C157" s="219" t="s">
        <v>213</v>
      </c>
      <c r="D157" s="219" t="s">
        <v>132</v>
      </c>
      <c r="E157" s="220" t="s">
        <v>555</v>
      </c>
      <c r="F157" s="221" t="s">
        <v>556</v>
      </c>
      <c r="G157" s="222" t="s">
        <v>185</v>
      </c>
      <c r="H157" s="223">
        <v>1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40</v>
      </c>
      <c r="O157" s="91"/>
      <c r="P157" s="229">
        <f>O157*H157</f>
        <v>0</v>
      </c>
      <c r="Q157" s="229">
        <v>1.12181</v>
      </c>
      <c r="R157" s="229">
        <f>Q157*H157</f>
        <v>1.12181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136</v>
      </c>
      <c r="AT157" s="231" t="s">
        <v>132</v>
      </c>
      <c r="AU157" s="231" t="s">
        <v>85</v>
      </c>
      <c r="AY157" s="17" t="s">
        <v>130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83</v>
      </c>
      <c r="BK157" s="232">
        <f>ROUND(I157*H157,2)</f>
        <v>0</v>
      </c>
      <c r="BL157" s="17" t="s">
        <v>136</v>
      </c>
      <c r="BM157" s="231" t="s">
        <v>557</v>
      </c>
    </row>
    <row r="158" s="2" customFormat="1" ht="24.15" customHeight="1">
      <c r="A158" s="38"/>
      <c r="B158" s="39"/>
      <c r="C158" s="219" t="s">
        <v>218</v>
      </c>
      <c r="D158" s="219" t="s">
        <v>132</v>
      </c>
      <c r="E158" s="220" t="s">
        <v>558</v>
      </c>
      <c r="F158" s="221" t="s">
        <v>559</v>
      </c>
      <c r="G158" s="222" t="s">
        <v>302</v>
      </c>
      <c r="H158" s="223">
        <v>13.6</v>
      </c>
      <c r="I158" s="224"/>
      <c r="J158" s="225">
        <f>ROUND(I158*H158,2)</f>
        <v>0</v>
      </c>
      <c r="K158" s="226"/>
      <c r="L158" s="44"/>
      <c r="M158" s="227" t="s">
        <v>1</v>
      </c>
      <c r="N158" s="228" t="s">
        <v>40</v>
      </c>
      <c r="O158" s="91"/>
      <c r="P158" s="229">
        <f>O158*H158</f>
        <v>0</v>
      </c>
      <c r="Q158" s="229">
        <v>1.0000000000000001E-05</v>
      </c>
      <c r="R158" s="229">
        <f>Q158*H158</f>
        <v>0.000136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136</v>
      </c>
      <c r="AT158" s="231" t="s">
        <v>132</v>
      </c>
      <c r="AU158" s="231" t="s">
        <v>85</v>
      </c>
      <c r="AY158" s="17" t="s">
        <v>130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83</v>
      </c>
      <c r="BK158" s="232">
        <f>ROUND(I158*H158,2)</f>
        <v>0</v>
      </c>
      <c r="BL158" s="17" t="s">
        <v>136</v>
      </c>
      <c r="BM158" s="231" t="s">
        <v>560</v>
      </c>
    </row>
    <row r="159" s="2" customFormat="1" ht="16.5" customHeight="1">
      <c r="A159" s="38"/>
      <c r="B159" s="39"/>
      <c r="C159" s="256" t="s">
        <v>227</v>
      </c>
      <c r="D159" s="256" t="s">
        <v>162</v>
      </c>
      <c r="E159" s="257" t="s">
        <v>561</v>
      </c>
      <c r="F159" s="258" t="s">
        <v>562</v>
      </c>
      <c r="G159" s="259" t="s">
        <v>302</v>
      </c>
      <c r="H159" s="260">
        <v>14.960000000000001</v>
      </c>
      <c r="I159" s="261"/>
      <c r="J159" s="262">
        <f>ROUND(I159*H159,2)</f>
        <v>0</v>
      </c>
      <c r="K159" s="263"/>
      <c r="L159" s="264"/>
      <c r="M159" s="265" t="s">
        <v>1</v>
      </c>
      <c r="N159" s="266" t="s">
        <v>40</v>
      </c>
      <c r="O159" s="91"/>
      <c r="P159" s="229">
        <f>O159*H159</f>
        <v>0</v>
      </c>
      <c r="Q159" s="229">
        <v>0.0017700000000000001</v>
      </c>
      <c r="R159" s="229">
        <f>Q159*H159</f>
        <v>0.026479200000000001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165</v>
      </c>
      <c r="AT159" s="231" t="s">
        <v>162</v>
      </c>
      <c r="AU159" s="231" t="s">
        <v>85</v>
      </c>
      <c r="AY159" s="17" t="s">
        <v>130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83</v>
      </c>
      <c r="BK159" s="232">
        <f>ROUND(I159*H159,2)</f>
        <v>0</v>
      </c>
      <c r="BL159" s="17" t="s">
        <v>136</v>
      </c>
      <c r="BM159" s="231" t="s">
        <v>563</v>
      </c>
    </row>
    <row r="160" s="13" customFormat="1">
      <c r="A160" s="13"/>
      <c r="B160" s="233"/>
      <c r="C160" s="234"/>
      <c r="D160" s="235" t="s">
        <v>138</v>
      </c>
      <c r="E160" s="236" t="s">
        <v>1</v>
      </c>
      <c r="F160" s="237" t="s">
        <v>564</v>
      </c>
      <c r="G160" s="234"/>
      <c r="H160" s="238">
        <v>14.960000000000001</v>
      </c>
      <c r="I160" s="239"/>
      <c r="J160" s="234"/>
      <c r="K160" s="234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138</v>
      </c>
      <c r="AU160" s="244" t="s">
        <v>85</v>
      </c>
      <c r="AV160" s="13" t="s">
        <v>85</v>
      </c>
      <c r="AW160" s="13" t="s">
        <v>30</v>
      </c>
      <c r="AX160" s="13" t="s">
        <v>83</v>
      </c>
      <c r="AY160" s="244" t="s">
        <v>130</v>
      </c>
    </row>
    <row r="161" s="2" customFormat="1" ht="16.5" customHeight="1">
      <c r="A161" s="38"/>
      <c r="B161" s="39"/>
      <c r="C161" s="256" t="s">
        <v>232</v>
      </c>
      <c r="D161" s="256" t="s">
        <v>162</v>
      </c>
      <c r="E161" s="257" t="s">
        <v>565</v>
      </c>
      <c r="F161" s="258" t="s">
        <v>566</v>
      </c>
      <c r="G161" s="259" t="s">
        <v>185</v>
      </c>
      <c r="H161" s="260">
        <v>1</v>
      </c>
      <c r="I161" s="261"/>
      <c r="J161" s="262">
        <f>ROUND(I161*H161,2)</f>
        <v>0</v>
      </c>
      <c r="K161" s="263"/>
      <c r="L161" s="264"/>
      <c r="M161" s="265" t="s">
        <v>1</v>
      </c>
      <c r="N161" s="266" t="s">
        <v>40</v>
      </c>
      <c r="O161" s="91"/>
      <c r="P161" s="229">
        <f>O161*H161</f>
        <v>0</v>
      </c>
      <c r="Q161" s="229">
        <v>0.00044999999999999999</v>
      </c>
      <c r="R161" s="229">
        <f>Q161*H161</f>
        <v>0.00044999999999999999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165</v>
      </c>
      <c r="AT161" s="231" t="s">
        <v>162</v>
      </c>
      <c r="AU161" s="231" t="s">
        <v>85</v>
      </c>
      <c r="AY161" s="17" t="s">
        <v>130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83</v>
      </c>
      <c r="BK161" s="232">
        <f>ROUND(I161*H161,2)</f>
        <v>0</v>
      </c>
      <c r="BL161" s="17" t="s">
        <v>136</v>
      </c>
      <c r="BM161" s="231" t="s">
        <v>567</v>
      </c>
    </row>
    <row r="162" s="12" customFormat="1" ht="22.8" customHeight="1">
      <c r="A162" s="12"/>
      <c r="B162" s="203"/>
      <c r="C162" s="204"/>
      <c r="D162" s="205" t="s">
        <v>74</v>
      </c>
      <c r="E162" s="217" t="s">
        <v>308</v>
      </c>
      <c r="F162" s="217" t="s">
        <v>309</v>
      </c>
      <c r="G162" s="204"/>
      <c r="H162" s="204"/>
      <c r="I162" s="207"/>
      <c r="J162" s="218">
        <f>BK162</f>
        <v>0</v>
      </c>
      <c r="K162" s="204"/>
      <c r="L162" s="209"/>
      <c r="M162" s="210"/>
      <c r="N162" s="211"/>
      <c r="O162" s="211"/>
      <c r="P162" s="212">
        <f>P163</f>
        <v>0</v>
      </c>
      <c r="Q162" s="211"/>
      <c r="R162" s="212">
        <f>R163</f>
        <v>0</v>
      </c>
      <c r="S162" s="211"/>
      <c r="T162" s="213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83</v>
      </c>
      <c r="AT162" s="215" t="s">
        <v>74</v>
      </c>
      <c r="AU162" s="215" t="s">
        <v>83</v>
      </c>
      <c r="AY162" s="214" t="s">
        <v>130</v>
      </c>
      <c r="BK162" s="216">
        <f>BK163</f>
        <v>0</v>
      </c>
    </row>
    <row r="163" s="2" customFormat="1" ht="24.15" customHeight="1">
      <c r="A163" s="38"/>
      <c r="B163" s="39"/>
      <c r="C163" s="219" t="s">
        <v>7</v>
      </c>
      <c r="D163" s="219" t="s">
        <v>132</v>
      </c>
      <c r="E163" s="220" t="s">
        <v>568</v>
      </c>
      <c r="F163" s="221" t="s">
        <v>569</v>
      </c>
      <c r="G163" s="222" t="s">
        <v>153</v>
      </c>
      <c r="H163" s="223">
        <v>13.744999999999999</v>
      </c>
      <c r="I163" s="224"/>
      <c r="J163" s="225">
        <f>ROUND(I163*H163,2)</f>
        <v>0</v>
      </c>
      <c r="K163" s="226"/>
      <c r="L163" s="44"/>
      <c r="M163" s="280" t="s">
        <v>1</v>
      </c>
      <c r="N163" s="281" t="s">
        <v>40</v>
      </c>
      <c r="O163" s="282"/>
      <c r="P163" s="283">
        <f>O163*H163</f>
        <v>0</v>
      </c>
      <c r="Q163" s="283">
        <v>0</v>
      </c>
      <c r="R163" s="283">
        <f>Q163*H163</f>
        <v>0</v>
      </c>
      <c r="S163" s="283">
        <v>0</v>
      </c>
      <c r="T163" s="28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136</v>
      </c>
      <c r="AT163" s="231" t="s">
        <v>132</v>
      </c>
      <c r="AU163" s="231" t="s">
        <v>85</v>
      </c>
      <c r="AY163" s="17" t="s">
        <v>130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83</v>
      </c>
      <c r="BK163" s="232">
        <f>ROUND(I163*H163,2)</f>
        <v>0</v>
      </c>
      <c r="BL163" s="17" t="s">
        <v>136</v>
      </c>
      <c r="BM163" s="231" t="s">
        <v>570</v>
      </c>
    </row>
    <row r="164" s="2" customFormat="1" ht="6.96" customHeight="1">
      <c r="A164" s="38"/>
      <c r="B164" s="66"/>
      <c r="C164" s="67"/>
      <c r="D164" s="67"/>
      <c r="E164" s="67"/>
      <c r="F164" s="67"/>
      <c r="G164" s="67"/>
      <c r="H164" s="67"/>
      <c r="I164" s="67"/>
      <c r="J164" s="67"/>
      <c r="K164" s="67"/>
      <c r="L164" s="44"/>
      <c r="M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</row>
  </sheetData>
  <sheetProtection sheet="1" autoFilter="0" formatColumns="0" formatRows="0" objects="1" scenarios="1" spinCount="100000" saltValue="I0AggfpQPZCezsO7CM6a/Xo8HpYoVAgM5bfgfnReC200cEu7C22ug0snpNeJ7EEMPk1KkmpZGZNUNon2udA9YA==" hashValue="UBfsrq9xSXk9t5qp8l3L7FPXf6YJPijPEjS17eTiOdlzG+f+abCUG5S6zWoGQRzwtAXjEsYZ8rEdRf2STdw/3w==" algorithmName="SHA-512" password="CC35"/>
  <autoFilter ref="C121:K16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Karla Věžníková</dc:creator>
  <cp:lastModifiedBy>Karla Věžníková</cp:lastModifiedBy>
  <dcterms:created xsi:type="dcterms:W3CDTF">2026-02-17T18:51:47Z</dcterms:created>
  <dcterms:modified xsi:type="dcterms:W3CDTF">2026-02-17T18:51:49Z</dcterms:modified>
</cp:coreProperties>
</file>