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tavitel\Rozpocty\ARTING\Výměna oken MěÚ Zašovská\"/>
    </mc:Choice>
  </mc:AlternateContent>
  <xr:revisionPtr revIDLastSave="0" documentId="13_ncr:1_{D22AB52B-74C0-41C0-96A0-9AA96B374CE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1 3 Pol" sheetId="12" r:id="rId4"/>
    <sheet name="SO01 5 Pol" sheetId="13" r:id="rId5"/>
  </sheets>
  <externalReferences>
    <externalReference r:id="rId6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3 Pol'!$1:$7</definedName>
    <definedName name="_xlnm.Print_Titles" localSheetId="4">'SO01 5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3 Pol'!$A$1:$Y$202</definedName>
    <definedName name="_xlnm.Print_Area" localSheetId="4">'SO01 5 Pol'!$A$1:$Y$191</definedName>
    <definedName name="_xlnm.Print_Area" localSheetId="1">Stavba!$A$1:$J$73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2" i="1" l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G42" i="1"/>
  <c r="F42" i="1"/>
  <c r="G41" i="1"/>
  <c r="F41" i="1"/>
  <c r="G40" i="1"/>
  <c r="F40" i="1"/>
  <c r="G39" i="1"/>
  <c r="F39" i="1"/>
  <c r="G181" i="13"/>
  <c r="BA179" i="13"/>
  <c r="BA101" i="13"/>
  <c r="BA95" i="13"/>
  <c r="BA89" i="13"/>
  <c r="BA83" i="13"/>
  <c r="BA77" i="13"/>
  <c r="BA65" i="13"/>
  <c r="BA61" i="13"/>
  <c r="BA58" i="13"/>
  <c r="BA26" i="13"/>
  <c r="G9" i="13"/>
  <c r="G8" i="13" s="1"/>
  <c r="I9" i="13"/>
  <c r="I8" i="13" s="1"/>
  <c r="K9" i="13"/>
  <c r="K8" i="13" s="1"/>
  <c r="M9" i="13"/>
  <c r="M8" i="13" s="1"/>
  <c r="O9" i="13"/>
  <c r="O8" i="13" s="1"/>
  <c r="Q9" i="13"/>
  <c r="Q8" i="13" s="1"/>
  <c r="V9" i="13"/>
  <c r="G11" i="13"/>
  <c r="I11" i="13"/>
  <c r="K11" i="13"/>
  <c r="M11" i="13"/>
  <c r="O11" i="13"/>
  <c r="Q11" i="13"/>
  <c r="V11" i="13"/>
  <c r="V8" i="13" s="1"/>
  <c r="G13" i="13"/>
  <c r="G14" i="13"/>
  <c r="I14" i="13"/>
  <c r="K14" i="13"/>
  <c r="M14" i="13"/>
  <c r="O14" i="13"/>
  <c r="O13" i="13" s="1"/>
  <c r="Q14" i="13"/>
  <c r="Q13" i="13" s="1"/>
  <c r="V14" i="13"/>
  <c r="V13" i="13" s="1"/>
  <c r="G16" i="13"/>
  <c r="M16" i="13" s="1"/>
  <c r="I16" i="13"/>
  <c r="K16" i="13"/>
  <c r="O16" i="13"/>
  <c r="Q16" i="13"/>
  <c r="V16" i="13"/>
  <c r="G19" i="13"/>
  <c r="I19" i="13"/>
  <c r="K19" i="13"/>
  <c r="M19" i="13"/>
  <c r="O19" i="13"/>
  <c r="Q19" i="13"/>
  <c r="V19" i="13"/>
  <c r="G22" i="13"/>
  <c r="M22" i="13" s="1"/>
  <c r="I22" i="13"/>
  <c r="K22" i="13"/>
  <c r="O22" i="13"/>
  <c r="Q22" i="13"/>
  <c r="V22" i="13"/>
  <c r="G25" i="13"/>
  <c r="I25" i="13"/>
  <c r="I13" i="13" s="1"/>
  <c r="K25" i="13"/>
  <c r="K13" i="13" s="1"/>
  <c r="M25" i="13"/>
  <c r="O25" i="13"/>
  <c r="Q25" i="13"/>
  <c r="V25" i="13"/>
  <c r="G29" i="13"/>
  <c r="I29" i="13"/>
  <c r="K29" i="13"/>
  <c r="M29" i="13"/>
  <c r="O29" i="13"/>
  <c r="Q29" i="13"/>
  <c r="V29" i="13"/>
  <c r="G32" i="13"/>
  <c r="M32" i="13" s="1"/>
  <c r="I32" i="13"/>
  <c r="K32" i="13"/>
  <c r="O32" i="13"/>
  <c r="Q32" i="13"/>
  <c r="V32" i="13"/>
  <c r="I34" i="13"/>
  <c r="K34" i="13"/>
  <c r="O34" i="13"/>
  <c r="Q34" i="13"/>
  <c r="V34" i="13"/>
  <c r="G35" i="13"/>
  <c r="M35" i="13" s="1"/>
  <c r="M34" i="13" s="1"/>
  <c r="I35" i="13"/>
  <c r="K35" i="13"/>
  <c r="O35" i="13"/>
  <c r="Q35" i="13"/>
  <c r="V35" i="13"/>
  <c r="G37" i="13"/>
  <c r="I37" i="13"/>
  <c r="K37" i="13"/>
  <c r="M37" i="13"/>
  <c r="O37" i="13"/>
  <c r="G38" i="13"/>
  <c r="I38" i="13"/>
  <c r="K38" i="13"/>
  <c r="M38" i="13"/>
  <c r="O38" i="13"/>
  <c r="Q38" i="13"/>
  <c r="Q37" i="13" s="1"/>
  <c r="V38" i="13"/>
  <c r="V37" i="13" s="1"/>
  <c r="G40" i="13"/>
  <c r="G41" i="13"/>
  <c r="I41" i="13"/>
  <c r="K41" i="13"/>
  <c r="M41" i="13"/>
  <c r="O41" i="13"/>
  <c r="O40" i="13" s="1"/>
  <c r="Q41" i="13"/>
  <c r="Q40" i="13" s="1"/>
  <c r="V41" i="13"/>
  <c r="V40" i="13" s="1"/>
  <c r="G43" i="13"/>
  <c r="M43" i="13" s="1"/>
  <c r="I43" i="13"/>
  <c r="K43" i="13"/>
  <c r="O43" i="13"/>
  <c r="Q43" i="13"/>
  <c r="V43" i="13"/>
  <c r="G45" i="13"/>
  <c r="I45" i="13"/>
  <c r="I40" i="13" s="1"/>
  <c r="K45" i="13"/>
  <c r="M45" i="13"/>
  <c r="O45" i="13"/>
  <c r="Q45" i="13"/>
  <c r="V45" i="13"/>
  <c r="G47" i="13"/>
  <c r="M47" i="13" s="1"/>
  <c r="I47" i="13"/>
  <c r="K47" i="13"/>
  <c r="O47" i="13"/>
  <c r="Q47" i="13"/>
  <c r="V47" i="13"/>
  <c r="G50" i="13"/>
  <c r="I50" i="13"/>
  <c r="K50" i="13"/>
  <c r="K40" i="13" s="1"/>
  <c r="M50" i="13"/>
  <c r="O50" i="13"/>
  <c r="Q50" i="13"/>
  <c r="V50" i="13"/>
  <c r="G52" i="13"/>
  <c r="I52" i="13"/>
  <c r="K52" i="13"/>
  <c r="M52" i="13"/>
  <c r="O52" i="13"/>
  <c r="Q52" i="13"/>
  <c r="V52" i="13"/>
  <c r="G54" i="13"/>
  <c r="I54" i="13"/>
  <c r="G55" i="13"/>
  <c r="I55" i="13"/>
  <c r="K55" i="13"/>
  <c r="K54" i="13" s="1"/>
  <c r="M55" i="13"/>
  <c r="M54" i="13" s="1"/>
  <c r="O55" i="13"/>
  <c r="O54" i="13" s="1"/>
  <c r="Q55" i="13"/>
  <c r="Q54" i="13" s="1"/>
  <c r="V55" i="13"/>
  <c r="V54" i="13" s="1"/>
  <c r="V56" i="13"/>
  <c r="G57" i="13"/>
  <c r="G56" i="13" s="1"/>
  <c r="I57" i="13"/>
  <c r="I56" i="13" s="1"/>
  <c r="K57" i="13"/>
  <c r="K56" i="13" s="1"/>
  <c r="M57" i="13"/>
  <c r="M56" i="13" s="1"/>
  <c r="O57" i="13"/>
  <c r="O56" i="13" s="1"/>
  <c r="Q57" i="13"/>
  <c r="Q56" i="13" s="1"/>
  <c r="V57" i="13"/>
  <c r="O59" i="13"/>
  <c r="Q59" i="13"/>
  <c r="V59" i="13"/>
  <c r="G60" i="13"/>
  <c r="G59" i="13" s="1"/>
  <c r="I60" i="13"/>
  <c r="I59" i="13" s="1"/>
  <c r="K60" i="13"/>
  <c r="K59" i="13" s="1"/>
  <c r="O60" i="13"/>
  <c r="Q60" i="13"/>
  <c r="V60" i="13"/>
  <c r="K62" i="13"/>
  <c r="Q62" i="13"/>
  <c r="V62" i="13"/>
  <c r="G63" i="13"/>
  <c r="M63" i="13" s="1"/>
  <c r="M62" i="13" s="1"/>
  <c r="I63" i="13"/>
  <c r="I62" i="13" s="1"/>
  <c r="K63" i="13"/>
  <c r="O63" i="13"/>
  <c r="Q63" i="13"/>
  <c r="V63" i="13"/>
  <c r="G64" i="13"/>
  <c r="I64" i="13"/>
  <c r="K64" i="13"/>
  <c r="M64" i="13"/>
  <c r="O64" i="13"/>
  <c r="O62" i="13" s="1"/>
  <c r="Q64" i="13"/>
  <c r="V64" i="13"/>
  <c r="G67" i="13"/>
  <c r="G66" i="13" s="1"/>
  <c r="I67" i="13"/>
  <c r="I66" i="13" s="1"/>
  <c r="K67" i="13"/>
  <c r="K66" i="13" s="1"/>
  <c r="M67" i="13"/>
  <c r="O67" i="13"/>
  <c r="O66" i="13" s="1"/>
  <c r="Q67" i="13"/>
  <c r="V67" i="13"/>
  <c r="G68" i="13"/>
  <c r="I68" i="13"/>
  <c r="K68" i="13"/>
  <c r="M68" i="13"/>
  <c r="O68" i="13"/>
  <c r="Q68" i="13"/>
  <c r="V68" i="13"/>
  <c r="V66" i="13" s="1"/>
  <c r="G69" i="13"/>
  <c r="M69" i="13" s="1"/>
  <c r="I69" i="13"/>
  <c r="K69" i="13"/>
  <c r="O69" i="13"/>
  <c r="Q69" i="13"/>
  <c r="V69" i="13"/>
  <c r="G70" i="13"/>
  <c r="I70" i="13"/>
  <c r="K70" i="13"/>
  <c r="M70" i="13"/>
  <c r="O70" i="13"/>
  <c r="Q70" i="13"/>
  <c r="Q66" i="13" s="1"/>
  <c r="V70" i="13"/>
  <c r="G72" i="13"/>
  <c r="M72" i="13" s="1"/>
  <c r="I72" i="13"/>
  <c r="K72" i="13"/>
  <c r="O72" i="13"/>
  <c r="Q72" i="13"/>
  <c r="V72" i="13"/>
  <c r="G73" i="13"/>
  <c r="I73" i="13"/>
  <c r="K73" i="13"/>
  <c r="M73" i="13"/>
  <c r="O73" i="13"/>
  <c r="Q73" i="13"/>
  <c r="V73" i="13"/>
  <c r="G79" i="13"/>
  <c r="I79" i="13"/>
  <c r="K79" i="13"/>
  <c r="M79" i="13"/>
  <c r="O79" i="13"/>
  <c r="Q79" i="13"/>
  <c r="V79" i="13"/>
  <c r="G85" i="13"/>
  <c r="M85" i="13" s="1"/>
  <c r="I85" i="13"/>
  <c r="K85" i="13"/>
  <c r="O85" i="13"/>
  <c r="Q85" i="13"/>
  <c r="V85" i="13"/>
  <c r="G91" i="13"/>
  <c r="I91" i="13"/>
  <c r="K91" i="13"/>
  <c r="M91" i="13"/>
  <c r="O91" i="13"/>
  <c r="Q91" i="13"/>
  <c r="V91" i="13"/>
  <c r="G97" i="13"/>
  <c r="M97" i="13" s="1"/>
  <c r="I97" i="13"/>
  <c r="K97" i="13"/>
  <c r="O97" i="13"/>
  <c r="Q97" i="13"/>
  <c r="V97" i="13"/>
  <c r="G103" i="13"/>
  <c r="I103" i="13"/>
  <c r="K103" i="13"/>
  <c r="M103" i="13"/>
  <c r="O103" i="13"/>
  <c r="Q103" i="13"/>
  <c r="V103" i="13"/>
  <c r="G105" i="13"/>
  <c r="I105" i="13"/>
  <c r="K105" i="13"/>
  <c r="M105" i="13"/>
  <c r="O105" i="13"/>
  <c r="Q105" i="13"/>
  <c r="V105" i="13"/>
  <c r="G108" i="13"/>
  <c r="I108" i="13"/>
  <c r="K108" i="13"/>
  <c r="M108" i="13"/>
  <c r="O108" i="13"/>
  <c r="Q108" i="13"/>
  <c r="V108" i="13"/>
  <c r="G110" i="13"/>
  <c r="I110" i="13"/>
  <c r="K110" i="13"/>
  <c r="M110" i="13"/>
  <c r="O110" i="13"/>
  <c r="Q110" i="13"/>
  <c r="V110" i="13"/>
  <c r="G111" i="13"/>
  <c r="G112" i="13"/>
  <c r="I112" i="13"/>
  <c r="K112" i="13"/>
  <c r="K111" i="13" s="1"/>
  <c r="M112" i="13"/>
  <c r="M111" i="13" s="1"/>
  <c r="O112" i="13"/>
  <c r="O111" i="13" s="1"/>
  <c r="Q112" i="13"/>
  <c r="Q111" i="13" s="1"/>
  <c r="V112" i="13"/>
  <c r="V111" i="13" s="1"/>
  <c r="G115" i="13"/>
  <c r="M115" i="13" s="1"/>
  <c r="I115" i="13"/>
  <c r="K115" i="13"/>
  <c r="O115" i="13"/>
  <c r="Q115" i="13"/>
  <c r="V115" i="13"/>
  <c r="G117" i="13"/>
  <c r="I117" i="13"/>
  <c r="K117" i="13"/>
  <c r="M117" i="13"/>
  <c r="O117" i="13"/>
  <c r="Q117" i="13"/>
  <c r="V117" i="13"/>
  <c r="G119" i="13"/>
  <c r="I119" i="13"/>
  <c r="K119" i="13"/>
  <c r="M119" i="13"/>
  <c r="O119" i="13"/>
  <c r="Q119" i="13"/>
  <c r="V119" i="13"/>
  <c r="G121" i="13"/>
  <c r="M121" i="13" s="1"/>
  <c r="I121" i="13"/>
  <c r="I111" i="13" s="1"/>
  <c r="K121" i="13"/>
  <c r="O121" i="13"/>
  <c r="Q121" i="13"/>
  <c r="V121" i="13"/>
  <c r="G123" i="13"/>
  <c r="I123" i="13"/>
  <c r="K123" i="13"/>
  <c r="M123" i="13"/>
  <c r="O123" i="13"/>
  <c r="Q123" i="13"/>
  <c r="V123" i="13"/>
  <c r="G126" i="13"/>
  <c r="M126" i="13" s="1"/>
  <c r="I126" i="13"/>
  <c r="K126" i="13"/>
  <c r="O126" i="13"/>
  <c r="Q126" i="13"/>
  <c r="V126" i="13"/>
  <c r="G129" i="13"/>
  <c r="I129" i="13"/>
  <c r="K129" i="13"/>
  <c r="M129" i="13"/>
  <c r="O129" i="13"/>
  <c r="Q129" i="13"/>
  <c r="V129" i="13"/>
  <c r="G131" i="13"/>
  <c r="G130" i="13" s="1"/>
  <c r="I131" i="13"/>
  <c r="I130" i="13" s="1"/>
  <c r="K131" i="13"/>
  <c r="K130" i="13" s="1"/>
  <c r="M131" i="13"/>
  <c r="M130" i="13" s="1"/>
  <c r="O131" i="13"/>
  <c r="Q131" i="13"/>
  <c r="V131" i="13"/>
  <c r="G133" i="13"/>
  <c r="I133" i="13"/>
  <c r="K133" i="13"/>
  <c r="M133" i="13"/>
  <c r="O133" i="13"/>
  <c r="O130" i="13" s="1"/>
  <c r="Q133" i="13"/>
  <c r="Q130" i="13" s="1"/>
  <c r="V133" i="13"/>
  <c r="V130" i="13" s="1"/>
  <c r="G134" i="13"/>
  <c r="I134" i="13"/>
  <c r="G135" i="13"/>
  <c r="I135" i="13"/>
  <c r="K135" i="13"/>
  <c r="K134" i="13" s="1"/>
  <c r="M135" i="13"/>
  <c r="M134" i="13" s="1"/>
  <c r="O135" i="13"/>
  <c r="O134" i="13" s="1"/>
  <c r="Q135" i="13"/>
  <c r="Q134" i="13" s="1"/>
  <c r="V135" i="13"/>
  <c r="V134" i="13" s="1"/>
  <c r="G137" i="13"/>
  <c r="M137" i="13" s="1"/>
  <c r="I137" i="13"/>
  <c r="K137" i="13"/>
  <c r="O137" i="13"/>
  <c r="Q137" i="13"/>
  <c r="V137" i="13"/>
  <c r="G139" i="13"/>
  <c r="I139" i="13"/>
  <c r="K139" i="13"/>
  <c r="M139" i="13"/>
  <c r="O139" i="13"/>
  <c r="Q139" i="13"/>
  <c r="V139" i="13"/>
  <c r="G141" i="13"/>
  <c r="G140" i="13" s="1"/>
  <c r="I141" i="13"/>
  <c r="I140" i="13" s="1"/>
  <c r="K141" i="13"/>
  <c r="K140" i="13" s="1"/>
  <c r="O141" i="13"/>
  <c r="Q141" i="13"/>
  <c r="V141" i="13"/>
  <c r="G146" i="13"/>
  <c r="I146" i="13"/>
  <c r="K146" i="13"/>
  <c r="M146" i="13"/>
  <c r="O146" i="13"/>
  <c r="O140" i="13" s="1"/>
  <c r="Q146" i="13"/>
  <c r="Q140" i="13" s="1"/>
  <c r="V146" i="13"/>
  <c r="V140" i="13" s="1"/>
  <c r="G151" i="13"/>
  <c r="M151" i="13" s="1"/>
  <c r="I151" i="13"/>
  <c r="K151" i="13"/>
  <c r="O151" i="13"/>
  <c r="Q151" i="13"/>
  <c r="V151" i="13"/>
  <c r="G153" i="13"/>
  <c r="I153" i="13"/>
  <c r="K153" i="13"/>
  <c r="M153" i="13"/>
  <c r="O153" i="13"/>
  <c r="Q153" i="13"/>
  <c r="G154" i="13"/>
  <c r="I154" i="13"/>
  <c r="K154" i="13"/>
  <c r="M154" i="13"/>
  <c r="O154" i="13"/>
  <c r="Q154" i="13"/>
  <c r="V154" i="13"/>
  <c r="V153" i="13" s="1"/>
  <c r="K155" i="13"/>
  <c r="G156" i="13"/>
  <c r="I156" i="13"/>
  <c r="K156" i="13"/>
  <c r="M156" i="13"/>
  <c r="O156" i="13"/>
  <c r="O155" i="13" s="1"/>
  <c r="Q156" i="13"/>
  <c r="Q155" i="13" s="1"/>
  <c r="V156" i="13"/>
  <c r="V155" i="13" s="1"/>
  <c r="G158" i="13"/>
  <c r="G155" i="13" s="1"/>
  <c r="I158" i="13"/>
  <c r="I155" i="13" s="1"/>
  <c r="K158" i="13"/>
  <c r="O158" i="13"/>
  <c r="Q158" i="13"/>
  <c r="V158" i="13"/>
  <c r="G163" i="13"/>
  <c r="I163" i="13"/>
  <c r="K163" i="13"/>
  <c r="M163" i="13"/>
  <c r="O163" i="13"/>
  <c r="Q163" i="13"/>
  <c r="V163" i="13"/>
  <c r="G165" i="13"/>
  <c r="M165" i="13" s="1"/>
  <c r="I165" i="13"/>
  <c r="K165" i="13"/>
  <c r="O165" i="13"/>
  <c r="Q165" i="13"/>
  <c r="V165" i="13"/>
  <c r="G169" i="13"/>
  <c r="I169" i="13"/>
  <c r="K169" i="13"/>
  <c r="M169" i="13"/>
  <c r="O169" i="13"/>
  <c r="Q169" i="13"/>
  <c r="V169" i="13"/>
  <c r="G172" i="13"/>
  <c r="I172" i="13"/>
  <c r="K172" i="13"/>
  <c r="M172" i="13"/>
  <c r="O172" i="13"/>
  <c r="Q172" i="13"/>
  <c r="V172" i="13"/>
  <c r="I174" i="13"/>
  <c r="K174" i="13"/>
  <c r="G175" i="13"/>
  <c r="I175" i="13"/>
  <c r="K175" i="13"/>
  <c r="M175" i="13"/>
  <c r="O175" i="13"/>
  <c r="O174" i="13" s="1"/>
  <c r="Q175" i="13"/>
  <c r="Q174" i="13" s="1"/>
  <c r="V175" i="13"/>
  <c r="V174" i="13" s="1"/>
  <c r="G176" i="13"/>
  <c r="M176" i="13" s="1"/>
  <c r="I176" i="13"/>
  <c r="K176" i="13"/>
  <c r="O176" i="13"/>
  <c r="Q176" i="13"/>
  <c r="V176" i="13"/>
  <c r="G178" i="13"/>
  <c r="I178" i="13"/>
  <c r="K178" i="13"/>
  <c r="M178" i="13"/>
  <c r="O178" i="13"/>
  <c r="Q178" i="13"/>
  <c r="V178" i="13"/>
  <c r="AE181" i="13"/>
  <c r="G192" i="12"/>
  <c r="BA190" i="12"/>
  <c r="BA103" i="12"/>
  <c r="BA97" i="12"/>
  <c r="BA91" i="12"/>
  <c r="BA85" i="12"/>
  <c r="BA77" i="12"/>
  <c r="BA73" i="12"/>
  <c r="BA70" i="12"/>
  <c r="BA42" i="12"/>
  <c r="BA37" i="12"/>
  <c r="G8" i="12"/>
  <c r="G9" i="12"/>
  <c r="I9" i="12"/>
  <c r="K9" i="12"/>
  <c r="K8" i="12" s="1"/>
  <c r="M9" i="12"/>
  <c r="O9" i="12"/>
  <c r="O8" i="12" s="1"/>
  <c r="Q9" i="12"/>
  <c r="Q8" i="12" s="1"/>
  <c r="V9" i="12"/>
  <c r="V8" i="12" s="1"/>
  <c r="G11" i="12"/>
  <c r="M11" i="12" s="1"/>
  <c r="I11" i="12"/>
  <c r="K11" i="12"/>
  <c r="O11" i="12"/>
  <c r="Q11" i="12"/>
  <c r="V11" i="12"/>
  <c r="G13" i="12"/>
  <c r="I13" i="12"/>
  <c r="I8" i="12" s="1"/>
  <c r="K13" i="12"/>
  <c r="M13" i="12"/>
  <c r="O13" i="12"/>
  <c r="Q13" i="12"/>
  <c r="V13" i="12"/>
  <c r="G15" i="12"/>
  <c r="I15" i="12"/>
  <c r="K15" i="12"/>
  <c r="M15" i="12"/>
  <c r="O15" i="12"/>
  <c r="Q15" i="12"/>
  <c r="V15" i="12"/>
  <c r="G17" i="12"/>
  <c r="G18" i="12"/>
  <c r="M18" i="12" s="1"/>
  <c r="I18" i="12"/>
  <c r="K18" i="12"/>
  <c r="O18" i="12"/>
  <c r="O17" i="12" s="1"/>
  <c r="Q18" i="12"/>
  <c r="Q17" i="12" s="1"/>
  <c r="V18" i="12"/>
  <c r="V17" i="12" s="1"/>
  <c r="G21" i="12"/>
  <c r="M21" i="12" s="1"/>
  <c r="I21" i="12"/>
  <c r="K21" i="12"/>
  <c r="O21" i="12"/>
  <c r="Q21" i="12"/>
  <c r="V21" i="12"/>
  <c r="G26" i="12"/>
  <c r="I26" i="12"/>
  <c r="K26" i="12"/>
  <c r="K17" i="12" s="1"/>
  <c r="M26" i="12"/>
  <c r="O26" i="12"/>
  <c r="Q26" i="12"/>
  <c r="V26" i="12"/>
  <c r="G28" i="12"/>
  <c r="I28" i="12"/>
  <c r="K28" i="12"/>
  <c r="M28" i="12"/>
  <c r="O28" i="12"/>
  <c r="Q28" i="12"/>
  <c r="V28" i="12"/>
  <c r="G30" i="12"/>
  <c r="M30" i="12" s="1"/>
  <c r="I30" i="12"/>
  <c r="I17" i="12" s="1"/>
  <c r="K30" i="12"/>
  <c r="O30" i="12"/>
  <c r="Q30" i="12"/>
  <c r="V30" i="12"/>
  <c r="G33" i="12"/>
  <c r="I33" i="12"/>
  <c r="K33" i="12"/>
  <c r="M33" i="12"/>
  <c r="O33" i="12"/>
  <c r="Q33" i="12"/>
  <c r="V33" i="12"/>
  <c r="G36" i="12"/>
  <c r="M36" i="12" s="1"/>
  <c r="I36" i="12"/>
  <c r="K36" i="12"/>
  <c r="O36" i="12"/>
  <c r="Q36" i="12"/>
  <c r="V36" i="12"/>
  <c r="G40" i="12"/>
  <c r="O40" i="12"/>
  <c r="V40" i="12"/>
  <c r="G41" i="12"/>
  <c r="M41" i="12" s="1"/>
  <c r="M40" i="12" s="1"/>
  <c r="I41" i="12"/>
  <c r="I40" i="12" s="1"/>
  <c r="K41" i="12"/>
  <c r="O41" i="12"/>
  <c r="Q41" i="12"/>
  <c r="Q40" i="12" s="1"/>
  <c r="V41" i="12"/>
  <c r="G45" i="12"/>
  <c r="I45" i="12"/>
  <c r="K45" i="12"/>
  <c r="K40" i="12" s="1"/>
  <c r="M45" i="12"/>
  <c r="O45" i="12"/>
  <c r="Q45" i="12"/>
  <c r="V45" i="12"/>
  <c r="K46" i="12"/>
  <c r="V46" i="12"/>
  <c r="G47" i="12"/>
  <c r="M47" i="12" s="1"/>
  <c r="M46" i="12" s="1"/>
  <c r="I47" i="12"/>
  <c r="I46" i="12" s="1"/>
  <c r="K47" i="12"/>
  <c r="O47" i="12"/>
  <c r="O46" i="12" s="1"/>
  <c r="Q47" i="12"/>
  <c r="Q46" i="12" s="1"/>
  <c r="V47" i="12"/>
  <c r="G49" i="12"/>
  <c r="I49" i="12"/>
  <c r="O49" i="12"/>
  <c r="Q49" i="12"/>
  <c r="G50" i="12"/>
  <c r="I50" i="12"/>
  <c r="K50" i="12"/>
  <c r="K49" i="12" s="1"/>
  <c r="M50" i="12"/>
  <c r="M49" i="12" s="1"/>
  <c r="O50" i="12"/>
  <c r="Q50" i="12"/>
  <c r="V50" i="12"/>
  <c r="V49" i="12" s="1"/>
  <c r="G53" i="12"/>
  <c r="I53" i="12"/>
  <c r="I52" i="12" s="1"/>
  <c r="K53" i="12"/>
  <c r="M53" i="12"/>
  <c r="O53" i="12"/>
  <c r="O52" i="12" s="1"/>
  <c r="Q53" i="12"/>
  <c r="Q52" i="12" s="1"/>
  <c r="V53" i="12"/>
  <c r="V52" i="12" s="1"/>
  <c r="G55" i="12"/>
  <c r="G52" i="12" s="1"/>
  <c r="I55" i="12"/>
  <c r="K55" i="12"/>
  <c r="K52" i="12" s="1"/>
  <c r="O55" i="12"/>
  <c r="Q55" i="12"/>
  <c r="V55" i="12"/>
  <c r="G58" i="12"/>
  <c r="I58" i="12"/>
  <c r="K58" i="12"/>
  <c r="M58" i="12"/>
  <c r="O58" i="12"/>
  <c r="Q58" i="12"/>
  <c r="V58" i="12"/>
  <c r="G60" i="12"/>
  <c r="M60" i="12" s="1"/>
  <c r="I60" i="12"/>
  <c r="K60" i="12"/>
  <c r="O60" i="12"/>
  <c r="Q60" i="12"/>
  <c r="V60" i="12"/>
  <c r="G62" i="12"/>
  <c r="M62" i="12" s="1"/>
  <c r="I62" i="12"/>
  <c r="K62" i="12"/>
  <c r="O62" i="12"/>
  <c r="Q62" i="12"/>
  <c r="V62" i="12"/>
  <c r="G64" i="12"/>
  <c r="I64" i="12"/>
  <c r="K64" i="12"/>
  <c r="M64" i="12"/>
  <c r="O64" i="12"/>
  <c r="Q64" i="12"/>
  <c r="V64" i="12"/>
  <c r="I66" i="12"/>
  <c r="K66" i="12"/>
  <c r="G67" i="12"/>
  <c r="G66" i="12" s="1"/>
  <c r="I67" i="12"/>
  <c r="K67" i="12"/>
  <c r="M67" i="12"/>
  <c r="M66" i="12" s="1"/>
  <c r="O67" i="12"/>
  <c r="O66" i="12" s="1"/>
  <c r="Q67" i="12"/>
  <c r="Q66" i="12" s="1"/>
  <c r="V67" i="12"/>
  <c r="V66" i="12" s="1"/>
  <c r="G68" i="12"/>
  <c r="G69" i="12"/>
  <c r="M69" i="12" s="1"/>
  <c r="M68" i="12" s="1"/>
  <c r="I69" i="12"/>
  <c r="I68" i="12" s="1"/>
  <c r="K69" i="12"/>
  <c r="K68" i="12" s="1"/>
  <c r="O69" i="12"/>
  <c r="O68" i="12" s="1"/>
  <c r="Q69" i="12"/>
  <c r="Q68" i="12" s="1"/>
  <c r="V69" i="12"/>
  <c r="V68" i="12" s="1"/>
  <c r="G71" i="12"/>
  <c r="V71" i="12"/>
  <c r="G72" i="12"/>
  <c r="I72" i="12"/>
  <c r="I71" i="12" s="1"/>
  <c r="K72" i="12"/>
  <c r="K71" i="12" s="1"/>
  <c r="M72" i="12"/>
  <c r="M71" i="12" s="1"/>
  <c r="O72" i="12"/>
  <c r="O71" i="12" s="1"/>
  <c r="Q72" i="12"/>
  <c r="Q71" i="12" s="1"/>
  <c r="V72" i="12"/>
  <c r="O74" i="12"/>
  <c r="G75" i="12"/>
  <c r="G74" i="12" s="1"/>
  <c r="I75" i="12"/>
  <c r="I74" i="12" s="1"/>
  <c r="K75" i="12"/>
  <c r="K74" i="12" s="1"/>
  <c r="M75" i="12"/>
  <c r="M74" i="12" s="1"/>
  <c r="O75" i="12"/>
  <c r="Q75" i="12"/>
  <c r="V75" i="12"/>
  <c r="V74" i="12" s="1"/>
  <c r="G76" i="12"/>
  <c r="I76" i="12"/>
  <c r="K76" i="12"/>
  <c r="M76" i="12"/>
  <c r="O76" i="12"/>
  <c r="Q76" i="12"/>
  <c r="Q74" i="12" s="1"/>
  <c r="V76" i="12"/>
  <c r="G79" i="12"/>
  <c r="M79" i="12" s="1"/>
  <c r="I79" i="12"/>
  <c r="K79" i="12"/>
  <c r="K78" i="12" s="1"/>
  <c r="O79" i="12"/>
  <c r="O78" i="12" s="1"/>
  <c r="Q79" i="12"/>
  <c r="Q78" i="12" s="1"/>
  <c r="V79" i="12"/>
  <c r="V78" i="12" s="1"/>
  <c r="G81" i="12"/>
  <c r="M81" i="12" s="1"/>
  <c r="I81" i="12"/>
  <c r="K81" i="12"/>
  <c r="O81" i="12"/>
  <c r="Q81" i="12"/>
  <c r="V81" i="12"/>
  <c r="G87" i="12"/>
  <c r="I87" i="12"/>
  <c r="K87" i="12"/>
  <c r="M87" i="12"/>
  <c r="O87" i="12"/>
  <c r="Q87" i="12"/>
  <c r="V87" i="12"/>
  <c r="G93" i="12"/>
  <c r="I93" i="12"/>
  <c r="K93" i="12"/>
  <c r="M93" i="12"/>
  <c r="O93" i="12"/>
  <c r="Q93" i="12"/>
  <c r="V93" i="12"/>
  <c r="G99" i="12"/>
  <c r="M99" i="12" s="1"/>
  <c r="I99" i="12"/>
  <c r="K99" i="12"/>
  <c r="O99" i="12"/>
  <c r="Q99" i="12"/>
  <c r="V99" i="12"/>
  <c r="G105" i="12"/>
  <c r="M105" i="12" s="1"/>
  <c r="I105" i="12"/>
  <c r="I78" i="12" s="1"/>
  <c r="K105" i="12"/>
  <c r="O105" i="12"/>
  <c r="Q105" i="12"/>
  <c r="V105" i="12"/>
  <c r="G107" i="12"/>
  <c r="M107" i="12" s="1"/>
  <c r="I107" i="12"/>
  <c r="K107" i="12"/>
  <c r="O107" i="12"/>
  <c r="Q107" i="12"/>
  <c r="V107" i="12"/>
  <c r="G110" i="12"/>
  <c r="I110" i="12"/>
  <c r="K110" i="12"/>
  <c r="M110" i="12"/>
  <c r="O110" i="12"/>
  <c r="Q110" i="12"/>
  <c r="V110" i="12"/>
  <c r="G112" i="12"/>
  <c r="I112" i="12"/>
  <c r="K112" i="12"/>
  <c r="M112" i="12"/>
  <c r="O112" i="12"/>
  <c r="Q112" i="12"/>
  <c r="V112" i="12"/>
  <c r="G113" i="12"/>
  <c r="I113" i="12"/>
  <c r="K113" i="12"/>
  <c r="M113" i="12"/>
  <c r="O113" i="12"/>
  <c r="Q113" i="12"/>
  <c r="V113" i="12"/>
  <c r="G114" i="12"/>
  <c r="I114" i="12"/>
  <c r="K114" i="12"/>
  <c r="M114" i="12"/>
  <c r="O114" i="12"/>
  <c r="Q114" i="12"/>
  <c r="V114" i="12"/>
  <c r="G115" i="12"/>
  <c r="M115" i="12" s="1"/>
  <c r="I115" i="12"/>
  <c r="K115" i="12"/>
  <c r="O115" i="12"/>
  <c r="Q115" i="12"/>
  <c r="V115" i="12"/>
  <c r="G117" i="12"/>
  <c r="M117" i="12" s="1"/>
  <c r="I117" i="12"/>
  <c r="K117" i="12"/>
  <c r="O117" i="12"/>
  <c r="Q117" i="12"/>
  <c r="V117" i="12"/>
  <c r="Q118" i="12"/>
  <c r="G119" i="12"/>
  <c r="G118" i="12" s="1"/>
  <c r="I119" i="12"/>
  <c r="I118" i="12" s="1"/>
  <c r="K119" i="12"/>
  <c r="K118" i="12" s="1"/>
  <c r="M119" i="12"/>
  <c r="M118" i="12" s="1"/>
  <c r="O119" i="12"/>
  <c r="O118" i="12" s="1"/>
  <c r="Q119" i="12"/>
  <c r="V119" i="12"/>
  <c r="G120" i="12"/>
  <c r="I120" i="12"/>
  <c r="K120" i="12"/>
  <c r="M120" i="12"/>
  <c r="O120" i="12"/>
  <c r="Q120" i="12"/>
  <c r="V120" i="12"/>
  <c r="V118" i="12" s="1"/>
  <c r="G121" i="12"/>
  <c r="G122" i="12"/>
  <c r="M122" i="12" s="1"/>
  <c r="M121" i="12" s="1"/>
  <c r="I122" i="12"/>
  <c r="I121" i="12" s="1"/>
  <c r="K122" i="12"/>
  <c r="O122" i="12"/>
  <c r="O121" i="12" s="1"/>
  <c r="Q122" i="12"/>
  <c r="Q121" i="12" s="1"/>
  <c r="V122" i="12"/>
  <c r="V121" i="12" s="1"/>
  <c r="G125" i="12"/>
  <c r="M125" i="12" s="1"/>
  <c r="I125" i="12"/>
  <c r="K125" i="12"/>
  <c r="O125" i="12"/>
  <c r="Q125" i="12"/>
  <c r="V125" i="12"/>
  <c r="G127" i="12"/>
  <c r="I127" i="12"/>
  <c r="K127" i="12"/>
  <c r="M127" i="12"/>
  <c r="O127" i="12"/>
  <c r="Q127" i="12"/>
  <c r="V127" i="12"/>
  <c r="G129" i="12"/>
  <c r="I129" i="12"/>
  <c r="K129" i="12"/>
  <c r="M129" i="12"/>
  <c r="O129" i="12"/>
  <c r="Q129" i="12"/>
  <c r="V129" i="12"/>
  <c r="G131" i="12"/>
  <c r="I131" i="12"/>
  <c r="K131" i="12"/>
  <c r="M131" i="12"/>
  <c r="O131" i="12"/>
  <c r="Q131" i="12"/>
  <c r="V131" i="12"/>
  <c r="G133" i="12"/>
  <c r="I133" i="12"/>
  <c r="K133" i="12"/>
  <c r="K121" i="12" s="1"/>
  <c r="M133" i="12"/>
  <c r="O133" i="12"/>
  <c r="Q133" i="12"/>
  <c r="V133" i="12"/>
  <c r="G136" i="12"/>
  <c r="M136" i="12" s="1"/>
  <c r="I136" i="12"/>
  <c r="K136" i="12"/>
  <c r="O136" i="12"/>
  <c r="Q136" i="12"/>
  <c r="V136" i="12"/>
  <c r="G138" i="12"/>
  <c r="M138" i="12" s="1"/>
  <c r="I138" i="12"/>
  <c r="K138" i="12"/>
  <c r="O138" i="12"/>
  <c r="Q138" i="12"/>
  <c r="V138" i="12"/>
  <c r="Q139" i="12"/>
  <c r="G140" i="12"/>
  <c r="G139" i="12" s="1"/>
  <c r="I140" i="12"/>
  <c r="I139" i="12" s="1"/>
  <c r="K140" i="12"/>
  <c r="K139" i="12" s="1"/>
  <c r="M140" i="12"/>
  <c r="M139" i="12" s="1"/>
  <c r="O140" i="12"/>
  <c r="O139" i="12" s="1"/>
  <c r="Q140" i="12"/>
  <c r="V140" i="12"/>
  <c r="G142" i="12"/>
  <c r="I142" i="12"/>
  <c r="K142" i="12"/>
  <c r="M142" i="12"/>
  <c r="O142" i="12"/>
  <c r="Q142" i="12"/>
  <c r="V142" i="12"/>
  <c r="V139" i="12" s="1"/>
  <c r="G144" i="12"/>
  <c r="M144" i="12" s="1"/>
  <c r="I144" i="12"/>
  <c r="K144" i="12"/>
  <c r="O144" i="12"/>
  <c r="Q144" i="12"/>
  <c r="V144" i="12"/>
  <c r="I145" i="12"/>
  <c r="Q145" i="12"/>
  <c r="G146" i="12"/>
  <c r="M146" i="12" s="1"/>
  <c r="M145" i="12" s="1"/>
  <c r="I146" i="12"/>
  <c r="K146" i="12"/>
  <c r="O146" i="12"/>
  <c r="Q146" i="12"/>
  <c r="V146" i="12"/>
  <c r="V145" i="12" s="1"/>
  <c r="G148" i="12"/>
  <c r="I148" i="12"/>
  <c r="K148" i="12"/>
  <c r="K145" i="12" s="1"/>
  <c r="M148" i="12"/>
  <c r="O148" i="12"/>
  <c r="Q148" i="12"/>
  <c r="V148" i="12"/>
  <c r="G150" i="12"/>
  <c r="I150" i="12"/>
  <c r="K150" i="12"/>
  <c r="M150" i="12"/>
  <c r="O150" i="12"/>
  <c r="O145" i="12" s="1"/>
  <c r="Q150" i="12"/>
  <c r="V150" i="12"/>
  <c r="G151" i="12"/>
  <c r="I151" i="12"/>
  <c r="G152" i="12"/>
  <c r="I152" i="12"/>
  <c r="K152" i="12"/>
  <c r="K151" i="12" s="1"/>
  <c r="M152" i="12"/>
  <c r="O152" i="12"/>
  <c r="O151" i="12" s="1"/>
  <c r="Q152" i="12"/>
  <c r="Q151" i="12" s="1"/>
  <c r="V152" i="12"/>
  <c r="V151" i="12" s="1"/>
  <c r="G158" i="12"/>
  <c r="M158" i="12" s="1"/>
  <c r="M151" i="12" s="1"/>
  <c r="I158" i="12"/>
  <c r="K158" i="12"/>
  <c r="O158" i="12"/>
  <c r="Q158" i="12"/>
  <c r="V158" i="12"/>
  <c r="G160" i="12"/>
  <c r="M160" i="12" s="1"/>
  <c r="I160" i="12"/>
  <c r="K160" i="12"/>
  <c r="O160" i="12"/>
  <c r="Q160" i="12"/>
  <c r="V160" i="12"/>
  <c r="Q162" i="12"/>
  <c r="V162" i="12"/>
  <c r="G163" i="12"/>
  <c r="G162" i="12" s="1"/>
  <c r="I163" i="12"/>
  <c r="I162" i="12" s="1"/>
  <c r="K163" i="12"/>
  <c r="K162" i="12" s="1"/>
  <c r="M163" i="12"/>
  <c r="M162" i="12" s="1"/>
  <c r="O163" i="12"/>
  <c r="O162" i="12" s="1"/>
  <c r="Q163" i="12"/>
  <c r="V163" i="12"/>
  <c r="G165" i="12"/>
  <c r="M165" i="12" s="1"/>
  <c r="I165" i="12"/>
  <c r="I164" i="12" s="1"/>
  <c r="K165" i="12"/>
  <c r="K164" i="12" s="1"/>
  <c r="O165" i="12"/>
  <c r="Q165" i="12"/>
  <c r="Q164" i="12" s="1"/>
  <c r="V165" i="12"/>
  <c r="G167" i="12"/>
  <c r="M167" i="12" s="1"/>
  <c r="I167" i="12"/>
  <c r="K167" i="12"/>
  <c r="O167" i="12"/>
  <c r="O164" i="12" s="1"/>
  <c r="Q167" i="12"/>
  <c r="V167" i="12"/>
  <c r="G172" i="12"/>
  <c r="M172" i="12" s="1"/>
  <c r="I172" i="12"/>
  <c r="K172" i="12"/>
  <c r="O172" i="12"/>
  <c r="Q172" i="12"/>
  <c r="V172" i="12"/>
  <c r="V164" i="12" s="1"/>
  <c r="G174" i="12"/>
  <c r="I174" i="12"/>
  <c r="K174" i="12"/>
  <c r="M174" i="12"/>
  <c r="O174" i="12"/>
  <c r="Q174" i="12"/>
  <c r="V174" i="12"/>
  <c r="G178" i="12"/>
  <c r="I178" i="12"/>
  <c r="K178" i="12"/>
  <c r="M178" i="12"/>
  <c r="O178" i="12"/>
  <c r="Q178" i="12"/>
  <c r="V178" i="12"/>
  <c r="G182" i="12"/>
  <c r="I182" i="12"/>
  <c r="K182" i="12"/>
  <c r="M182" i="12"/>
  <c r="O182" i="12"/>
  <c r="Q182" i="12"/>
  <c r="V182" i="12"/>
  <c r="V184" i="12"/>
  <c r="G185" i="12"/>
  <c r="M185" i="12" s="1"/>
  <c r="I185" i="12"/>
  <c r="I184" i="12" s="1"/>
  <c r="K185" i="12"/>
  <c r="O185" i="12"/>
  <c r="O184" i="12" s="1"/>
  <c r="Q185" i="12"/>
  <c r="V185" i="12"/>
  <c r="G186" i="12"/>
  <c r="M186" i="12" s="1"/>
  <c r="I186" i="12"/>
  <c r="K186" i="12"/>
  <c r="O186" i="12"/>
  <c r="Q186" i="12"/>
  <c r="V186" i="12"/>
  <c r="G187" i="12"/>
  <c r="M187" i="12" s="1"/>
  <c r="I187" i="12"/>
  <c r="K187" i="12"/>
  <c r="O187" i="12"/>
  <c r="Q187" i="12"/>
  <c r="Q184" i="12" s="1"/>
  <c r="V187" i="12"/>
  <c r="G189" i="12"/>
  <c r="I189" i="12"/>
  <c r="K189" i="12"/>
  <c r="K184" i="12" s="1"/>
  <c r="M189" i="12"/>
  <c r="O189" i="12"/>
  <c r="Q189" i="12"/>
  <c r="V189" i="12"/>
  <c r="AE192" i="12"/>
  <c r="I20" i="1"/>
  <c r="I19" i="1"/>
  <c r="I18" i="1"/>
  <c r="I17" i="1"/>
  <c r="I16" i="1"/>
  <c r="I73" i="1"/>
  <c r="J72" i="1" s="1"/>
  <c r="F43" i="1"/>
  <c r="G23" i="1" s="1"/>
  <c r="G43" i="1"/>
  <c r="G25" i="1" s="1"/>
  <c r="A25" i="1" s="1"/>
  <c r="H42" i="1"/>
  <c r="I42" i="1" s="1"/>
  <c r="H41" i="1"/>
  <c r="I41" i="1" s="1"/>
  <c r="H40" i="1"/>
  <c r="I40" i="1" s="1"/>
  <c r="H39" i="1"/>
  <c r="H43" i="1" s="1"/>
  <c r="J28" i="1"/>
  <c r="J26" i="1"/>
  <c r="G38" i="1"/>
  <c r="F38" i="1"/>
  <c r="J23" i="1"/>
  <c r="J24" i="1"/>
  <c r="J25" i="1"/>
  <c r="J27" i="1"/>
  <c r="E24" i="1"/>
  <c r="E26" i="1"/>
  <c r="G26" i="1" l="1"/>
  <c r="A26" i="1"/>
  <c r="A23" i="1"/>
  <c r="G28" i="1"/>
  <c r="M174" i="13"/>
  <c r="M13" i="13"/>
  <c r="M40" i="13"/>
  <c r="M66" i="13"/>
  <c r="M158" i="13"/>
  <c r="M155" i="13" s="1"/>
  <c r="M141" i="13"/>
  <c r="M140" i="13" s="1"/>
  <c r="M60" i="13"/>
  <c r="M59" i="13" s="1"/>
  <c r="G174" i="13"/>
  <c r="G34" i="13"/>
  <c r="G62" i="13"/>
  <c r="AF181" i="13"/>
  <c r="M184" i="12"/>
  <c r="M78" i="12"/>
  <c r="M17" i="12"/>
  <c r="M8" i="12"/>
  <c r="M164" i="12"/>
  <c r="M55" i="12"/>
  <c r="M52" i="12" s="1"/>
  <c r="G78" i="12"/>
  <c r="G145" i="12"/>
  <c r="AF192" i="12"/>
  <c r="G184" i="12"/>
  <c r="G164" i="12"/>
  <c r="G46" i="12"/>
  <c r="I21" i="1"/>
  <c r="J71" i="1"/>
  <c r="J55" i="1"/>
  <c r="J61" i="1"/>
  <c r="J67" i="1"/>
  <c r="J56" i="1"/>
  <c r="J62" i="1"/>
  <c r="J68" i="1"/>
  <c r="J57" i="1"/>
  <c r="J63" i="1"/>
  <c r="J69" i="1"/>
  <c r="J58" i="1"/>
  <c r="J64" i="1"/>
  <c r="J70" i="1"/>
  <c r="J59" i="1"/>
  <c r="J65" i="1"/>
  <c r="J54" i="1"/>
  <c r="J60" i="1"/>
  <c r="J66" i="1"/>
  <c r="I39" i="1"/>
  <c r="I43" i="1" s="1"/>
  <c r="A24" i="1" l="1"/>
  <c r="G24" i="1"/>
  <c r="A27" i="1" s="1"/>
  <c r="J73" i="1"/>
  <c r="J39" i="1"/>
  <c r="J43" i="1" s="1"/>
  <c r="J42" i="1"/>
  <c r="J41" i="1"/>
  <c r="J40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Kampa</author>
  </authors>
  <commentList>
    <comment ref="S6" authorId="0" shapeId="0" xr:uid="{8A9AC825-02C4-42C8-A73B-A8561BDB617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E42989D-7A03-4D56-AEFB-507BF30366A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Kampa</author>
  </authors>
  <commentList>
    <comment ref="S6" authorId="0" shapeId="0" xr:uid="{5100CD27-FE1A-4702-A2DB-5C853DC2102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38B91D1-4EE8-4999-B425-D05AC8A4EFF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<sst xmlns="http://schemas.openxmlformats.org/spreadsheetml/2006/main" count="1819" uniqueCount="439">
  <si>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</si>
  <si>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</si>
  <si>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</si>
  <si>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</si>
  <si>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</si>
  <si>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</si>
  <si>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</si>
  <si>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</si>
  <si>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</si>
  <si>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</si>
  <si>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</si>
  <si>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</si>
  <si>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</si>
  <si>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</si>
  <si>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</si>
  <si>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</si>
  <si>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</si>
  <si>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</si>
  <si>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</si>
  <si>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</si>
  <si>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</si>
  <si>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</si>
  <si>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</si>
  <si>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</si>
  <si>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</si>
  <si>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</si>
  <si>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</si>
  <si>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</si>
  <si>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</si>
  <si>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</si>
  <si>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</si>
  <si>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</si>
  <si>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</si>
  <si>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</si>
  <si>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</si>
  <si>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</si>
  <si>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</si>
  <si>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</si>
  <si>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</si>
  <si>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</si>
  <si>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</si>
  <si>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</si>
  <si>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</si>
  <si>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Kamas Pavel  724 587 972</t>
  </si>
  <si>
    <t>ART22</t>
  </si>
  <si>
    <t>Výměna oken a prosklených stěn objektu MěÚ, Zašovská 784, Val.Meziříčí</t>
  </si>
  <si>
    <t>Město Valašské Meziříčí</t>
  </si>
  <si>
    <t>Náměstí 7/5</t>
  </si>
  <si>
    <t>Valašské Meziříčí</t>
  </si>
  <si>
    <t>75701</t>
  </si>
  <si>
    <t>00304387</t>
  </si>
  <si>
    <t>CZ00304387</t>
  </si>
  <si>
    <t>ARTING plus, s.r.o.</t>
  </si>
  <si>
    <t>40.pluku 1582</t>
  </si>
  <si>
    <t>26793539</t>
  </si>
  <si>
    <t>CZ26793539</t>
  </si>
  <si>
    <t>23.2.2026</t>
  </si>
  <si>
    <t>Stavba</t>
  </si>
  <si>
    <t>SO01</t>
  </si>
  <si>
    <t>Budova MÚ Val.Meziříčí - Zašovská</t>
  </si>
  <si>
    <t>3</t>
  </si>
  <si>
    <t>Architektonicko stavební řešení 3.NP</t>
  </si>
  <si>
    <t>5</t>
  </si>
  <si>
    <t>Architektonicko stavební řešení 5.NP</t>
  </si>
  <si>
    <t>Celkem za stavbu</t>
  </si>
  <si>
    <t>CZK</t>
  </si>
  <si>
    <t>#POPS</t>
  </si>
  <si>
    <t>Popis stavby: ART22 - Výměna oken a prosklených stěn objektu MěÚ, Zašovská 784, Val.Meziříčí</t>
  </si>
  <si>
    <t>#POPO</t>
  </si>
  <si>
    <t>Popis objektu: SO01 - Budova MÚ Val.Meziříčí - Zašovská</t>
  </si>
  <si>
    <t>#POPR</t>
  </si>
  <si>
    <t>Popis rozpočtu: 3 - Architektonicko stavební řešení 3.NP</t>
  </si>
  <si>
    <t>Popis rozpočtu: 5 - Architektonicko stavební řešení 5.NP</t>
  </si>
  <si>
    <t>Rekapitulace dílů</t>
  </si>
  <si>
    <t>Typ dílu</t>
  </si>
  <si>
    <t>Svislé a kompletní konstrukce</t>
  </si>
  <si>
    <t>61</t>
  </si>
  <si>
    <t>Úpravy povrchů vnitřní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</si>
  <si>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</si>
  <si>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</si>
  <si>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</si>
  <si>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</si>
  <si>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</si>
  <si>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</si>
  <si>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</si>
  <si>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</si>
  <si>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</si>
  <si>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</si>
  <si>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721</t>
  </si>
  <si>
    <t>Vnitřní kanalizace</t>
  </si>
  <si>
    <t>722</t>
  </si>
  <si>
    <t>Vnitřní vodovod</t>
  </si>
  <si>
    <t>725</t>
  </si>
  <si>
    <t>Zařizovací předměty</t>
  </si>
  <si>
    <t>766</t>
  </si>
  <si>
    <t>Konstrukce truhlářské, okna a dveře</t>
  </si>
  <si>
    <t>767</t>
  </si>
  <si>
    <t>Konstrukce zámečnické</t>
  </si>
  <si>
    <t>776</t>
  </si>
  <si>
    <t>Podlahy povlakové</t>
  </si>
  <si>
    <t>777</t>
  </si>
  <si>
    <t>Podlahy ze syntetických hmot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</si>
  <si>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</si>
  <si>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</si>
  <si>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</si>
  <si>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</si>
  <si>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</si>
  <si>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</si>
  <si>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</si>
  <si>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</si>
  <si>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</si>
  <si>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</si>
  <si>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</si>
  <si>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</si>
  <si>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</si>
  <si>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</si>
  <si>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</si>
  <si>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</si>
  <si>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</si>
  <si>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</si>
  <si>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</si>
  <si>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</si>
  <si>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</si>
  <si>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</si>
  <si>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</si>
  <si>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</si>
  <si>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</si>
  <si>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</si>
  <si>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</si>
  <si>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</si>
  <si>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</si>
  <si>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</si>
  <si>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</si>
  <si>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</si>
  <si>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</si>
  <si>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</si>
  <si>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</si>
  <si>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</si>
  <si>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</si>
  <si>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</si>
  <si>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</si>
  <si>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342254511R00</t>
  </si>
  <si>
    <t>Příčky z desek pórobetonových tl. 75 mm</t>
  </si>
  <si>
    <t>m2</t>
  </si>
  <si>
    <t>RTS 26/ I</t>
  </si>
  <si>
    <t>Práce</t>
  </si>
  <si>
    <t>Běžná</t>
  </si>
  <si>
    <t>POL1_</t>
  </si>
  <si>
    <t>Odkaz na mn. položky pořadí 21 : 35,00000</t>
  </si>
  <si>
    <t>VV</t>
  </si>
  <si>
    <t>340271515R00</t>
  </si>
  <si>
    <t>Zazdívka otvorů pl.do 1 m2, pórobet.tvár.,tl.15 cm</t>
  </si>
  <si>
    <t>m3</t>
  </si>
  <si>
    <t>1*1*0,15</t>
  </si>
  <si>
    <t>340271615R00</t>
  </si>
  <si>
    <t>Zazdívka otvorů plochy do 4 m2 pórobetonovými tvárnicemi, tl. 150 mm</t>
  </si>
  <si>
    <t>1*2*0,15*5</t>
  </si>
  <si>
    <t>346275112R00</t>
  </si>
  <si>
    <t>1,8*1,2*2</t>
  </si>
  <si>
    <t>612421331RT2</t>
  </si>
  <si>
    <t>Oprava omítky vnitřní stěn, vápenné, štukové, do 30 % plochy s použitím suché maltové směsi</t>
  </si>
  <si>
    <t>Včetně pomocného pracovního lešení o výšce podlahy do 1900 mm a pro zatížení do 1,5 kPa.</t>
  </si>
  <si>
    <t>POP</t>
  </si>
  <si>
    <t>((3,46*2+6,31*2)*26+1,8*2*14+3,46*2+1,8*2)*2,5-1,45*2*25-0,9*2*4-0,8*2*5-2*2,4*2</t>
  </si>
  <si>
    <t>612481211RT7</t>
  </si>
  <si>
    <t>Odkaz na mn. položky pořadí 1 : 35,00000</t>
  </si>
  <si>
    <t>Odkaz na mn. položky pořadí 4 : 4,32000</t>
  </si>
  <si>
    <t>1*2*5*2</t>
  </si>
  <si>
    <t>1*1*2</t>
  </si>
  <si>
    <t>612474410R00</t>
  </si>
  <si>
    <t>Omítka stěn vnitřní tenkovrstvá vápenná - štuk</t>
  </si>
  <si>
    <t>Odkaz na mn. položky pořadí 6 : 61,32000</t>
  </si>
  <si>
    <t>611481211RT2</t>
  </si>
  <si>
    <t>50% : 3,46*6,31*26*0,5</t>
  </si>
  <si>
    <t>611474410R00</t>
  </si>
  <si>
    <t>Omítka vnitřní stropů, tenkovrstvá vápenná, štuková</t>
  </si>
  <si>
    <t>včetně pomocného lešení</t>
  </si>
  <si>
    <t>Odkaz na mn. položky pořadí 8 : 283,82380</t>
  </si>
  <si>
    <t>611421331R00</t>
  </si>
  <si>
    <t>Oprava omítek stropů rovných, vápenné, štukové, do 30 % plochy</t>
  </si>
  <si>
    <t>612425931RT2</t>
  </si>
  <si>
    <t xml:space="preserve">Úprava vnitřního ostění </t>
  </si>
  <si>
    <t>Úprava ostění před výměnou oken: v případě lehkých sendvičových obvodových stěn budou ocelové k-ce zbaveny případné rzi a proveden jejich nový nátěr, u těžké panelové stěny bude provedeno případné zednické zapravení nerovností cementovou směsí.</t>
  </si>
  <si>
    <t>(1,6*4+1,1*2)*0,3*26</t>
  </si>
  <si>
    <t>((1,1+1,6*2)*3+(0,7+1,6*2)*4)*0,3</t>
  </si>
  <si>
    <t>642201013RA0</t>
  </si>
  <si>
    <t>Výměna dveří jednokřídlých, snížení nadpraží, zárubeň, práh</t>
  </si>
  <si>
    <t>kus</t>
  </si>
  <si>
    <t>Agregovaná položka</t>
  </si>
  <si>
    <t>POL2_</t>
  </si>
  <si>
    <t>Vyvěšení dřevěných dveřních křídel, vybourání stávající dveřní zárubně, dodávka a osazení ocelové dveřní zárubně šířky 11 cm na cementovou maltu s vybetonováním prahu v zárubni, začištění omítek kolem zárubně, montáž dveřního křídla kompletizovaného otevíravého, dodávka a montáž dřevěného dveřního prahu šířky 10 cm, nátěr zárubně dvojnásobný.</t>
  </si>
  <si>
    <t/>
  </si>
  <si>
    <t>Včetně vnitrostaveništního přesunu sutí a odvozu na skládku do 10 km, bez poplatku za skládku.</t>
  </si>
  <si>
    <t>61165003R</t>
  </si>
  <si>
    <t>Dveře dřevěné interiérové hladké 800 x 1970 mm L/P, CPL standard, plné</t>
  </si>
  <si>
    <t>SPCM</t>
  </si>
  <si>
    <t>Indiv</t>
  </si>
  <si>
    <t>Specifikace</t>
  </si>
  <si>
    <t>POL3_</t>
  </si>
  <si>
    <t>941955002R00</t>
  </si>
  <si>
    <t>Lešení lehké pomocné, výška podlahy do 1,9 m</t>
  </si>
  <si>
    <t>6,3*52</t>
  </si>
  <si>
    <t>952901111R00</t>
  </si>
  <si>
    <t>Vyčištění budov o výšce podlaží do 4 m úklid po dokončení prací (umytí oken, rámů, podlah atd.)</t>
  </si>
  <si>
    <t>534+196+3,46*6,31</t>
  </si>
  <si>
    <t>978059531R00</t>
  </si>
  <si>
    <t>Odsekání vnitřních obkladů stěn nad 2 m2</t>
  </si>
  <si>
    <t>1,6*1,6*12+3*1,6*2</t>
  </si>
  <si>
    <t>968062245R00</t>
  </si>
  <si>
    <t>Vybourání dřevěných rámů oken jednoduch. pl. 2 m2</t>
  </si>
  <si>
    <t>(1,1*1,6*2)*25</t>
  </si>
  <si>
    <t>1,1*1,6*3+0,7*1,6*4</t>
  </si>
  <si>
    <t>968061125R00</t>
  </si>
  <si>
    <t>Vyvěšení dřevěných a plastových dveřních křídel pl. do 2 m2</t>
  </si>
  <si>
    <t>26*2+7</t>
  </si>
  <si>
    <t>965048515R00</t>
  </si>
  <si>
    <t>Broušení betonových povrchů do tl. 5 mm</t>
  </si>
  <si>
    <t>Odkaz na mn. položky pořadí 44 : 555,24000</t>
  </si>
  <si>
    <t>965081713RT2</t>
  </si>
  <si>
    <t>Bourání dlažeb keramických tl.10 mm, nad 1 m2 sbíječka, dlaždice keramické</t>
  </si>
  <si>
    <t>21,03*2+21,83*4</t>
  </si>
  <si>
    <t>962031142R00</t>
  </si>
  <si>
    <t>Bourání příček z tvárnic pórobetonových tl. 75 mm</t>
  </si>
  <si>
    <t>1*2,5*14</t>
  </si>
  <si>
    <t>999281105R00</t>
  </si>
  <si>
    <t>Přesun hmot pro opravy a údržbu do výšky 6 m</t>
  </si>
  <si>
    <t>t</t>
  </si>
  <si>
    <t>Přesun hmot</t>
  </si>
  <si>
    <t>POL7_</t>
  </si>
  <si>
    <t>721990001VL</t>
  </si>
  <si>
    <t>Nové napojení umyvadel, dřezů a úprava připojení na kanalizaci</t>
  </si>
  <si>
    <t>kpl</t>
  </si>
  <si>
    <t>Vlastní</t>
  </si>
  <si>
    <t>Kompletní výměna stoupaček studené a teplé vody v délce cca 2x3m, každá bude ukončena uzav.ventilem v místě napojení na stávající větev. Dále rozvod pro připojení umyvadla (kuch.linky)</t>
  </si>
  <si>
    <t>722990001VL</t>
  </si>
  <si>
    <t>Výměna stoupaček a napojení pro umyvadla, dřezy</t>
  </si>
  <si>
    <t>725210821R00</t>
  </si>
  <si>
    <t>Demontáž umyvadel bez výtokových armatur</t>
  </si>
  <si>
    <t>soubor</t>
  </si>
  <si>
    <t>725100001RA0</t>
  </si>
  <si>
    <t>Umyvadlo, baterie, zápachová uzávěrka</t>
  </si>
  <si>
    <t>0,5 m kanalizačního připojovacího potrubí, vyvedení a upevnění kanalizační a vodovodní výpustky, osazení umyvadla, sifonu a vodovodní baterie. S dodávkou materiálu.</t>
  </si>
  <si>
    <t>766629302R00</t>
  </si>
  <si>
    <t>Montáž oken plastových plochy do 2,70 m2</t>
  </si>
  <si>
    <t>25*2+7</t>
  </si>
  <si>
    <t>61143962VL1</t>
  </si>
  <si>
    <t xml:space="preserve">Okno plastové s otevíravým a sklopným křídlem, 7 komor, 82 mm, 1100/1600 </t>
  </si>
  <si>
    <t>ks</t>
  </si>
  <si>
    <t>PL1 1100/1600</t>
  </si>
  <si>
    <t>spodní sklápěcí křídlo v.400, horní otev a skláp. v.1200</t>
  </si>
  <si>
    <t>Okna budou s izolačním trojsklem, s max.hodnotou: Ug=0,6 W/m2K, Ucw=0,8 W/m2K</t>
  </si>
  <si>
    <t>Okna budou z vnitřní strany po obvodu lemována dřevěnými krycími lištami tvaru L cca 60/60/8 a z vnější strany hliníkovými lištami kotvenými ke stávající OK. Ve spodní části budou okna doplněna DTD laminovanými parapety (bílé) š.120mm, meziokenní sloupek š.100 mm bude opatřen v ineriéru obkladem z DTD lam.desky tl.12mm.</t>
  </si>
  <si>
    <t>Standartní kování + vnitřní horizontální žaluzie</t>
  </si>
  <si>
    <t>61143962VL2</t>
  </si>
  <si>
    <t>PL2 1100/1600</t>
  </si>
  <si>
    <t>otevíravé, sklopné</t>
  </si>
  <si>
    <t>Okna budou z vnitřní strany po obvodu lemována dřevěnými krycími lištami tvaru L cca 60/60/8 a z vnější strany hliníkovými lištami kotvenými ke stávající OK. Ve spodní části budou okna doplněna DTD laminovanými parapety (bílé) š.120mm.</t>
  </si>
  <si>
    <t>61143962VL3</t>
  </si>
  <si>
    <t>Okno plastové s otevíravým a sklopným křídlem, 7 komor, 82 mm, 1100/1600 + 700/1600</t>
  </si>
  <si>
    <t>PL3a, PL3b 1100/1600 + 700/1600</t>
  </si>
  <si>
    <t>61143962VL4</t>
  </si>
  <si>
    <t xml:space="preserve">Okno plastové s otevíravým a sklopným křídlem, 7 komor, 82 mm, 700/1600 </t>
  </si>
  <si>
    <t>PL4 700/1600</t>
  </si>
  <si>
    <t>766990001</t>
  </si>
  <si>
    <t>Hliníková krycí lišta 60/5 1 okno 1100/1600=5,7m 700/1600=4,9 1200/1600=5,9</t>
  </si>
  <si>
    <t>bm</t>
  </si>
  <si>
    <t>53*5,9+4*4,9</t>
  </si>
  <si>
    <t>766990002</t>
  </si>
  <si>
    <t xml:space="preserve">Interiérová dřevěná lišta L 60/60/8 </t>
  </si>
  <si>
    <t>estava 2300/1600=5,5m  1900/1600=5,1m, okna 1100/1600=4,3m 700/1600=3,9m</t>
  </si>
  <si>
    <t>26*5,5+1*4,3+2*5,1+2*3,9</t>
  </si>
  <si>
    <t>766990003</t>
  </si>
  <si>
    <t>Krycí obklad sloupku DTD r.š.260</t>
  </si>
  <si>
    <t>27*1,6</t>
  </si>
  <si>
    <t>766825811R00</t>
  </si>
  <si>
    <t>Demontáž vestavěných skříní 1křídlových</t>
  </si>
  <si>
    <t>766825111R00</t>
  </si>
  <si>
    <t>Montáž vestavěné skříně 1křídlové polic.</t>
  </si>
  <si>
    <t>0000001</t>
  </si>
  <si>
    <t>Skříň vestavěná 600/2500, 5 polic</t>
  </si>
  <si>
    <t>766812115R00</t>
  </si>
  <si>
    <t>Montáž kuchyňských linek dřevěných linek š.do 2,4m vč.dodávky</t>
  </si>
  <si>
    <t>2+4</t>
  </si>
  <si>
    <t>998766202R00</t>
  </si>
  <si>
    <t>Přesun hmot pro truhlářské konstrukce, v objektech výšky do 12 m</t>
  </si>
  <si>
    <t>767990001</t>
  </si>
  <si>
    <t>Demontáž, přesun a montáž ochranné mříže pokladny v nové kanceláři</t>
  </si>
  <si>
    <t>767990002</t>
  </si>
  <si>
    <t>Nové okenní mříže 1300*1800 výroba, osazení, oprava fasády</t>
  </si>
  <si>
    <t>776401800RT1</t>
  </si>
  <si>
    <t>Demontáž soklíků nebo lišt, pryžových nebo z PVC odstranění a uložení na hromady</t>
  </si>
  <si>
    <t>m</t>
  </si>
  <si>
    <t>6,31*52+3,46*26*2+14*1,8*2+3,46*2+1,8*2</t>
  </si>
  <si>
    <t>-(1,45*26+0,8*4*2+0,9*5*2+2*2*2)</t>
  </si>
  <si>
    <t>776511810R00</t>
  </si>
  <si>
    <t>Odstranění PVC a koberců lepených bez podložky</t>
  </si>
  <si>
    <t>(21,03*13+21,83*6+5,54+15,95)*2</t>
  </si>
  <si>
    <t>776101101R00</t>
  </si>
  <si>
    <t>Vysávání podlah prům.vysavačem pod povlak.podlahy</t>
  </si>
  <si>
    <t>(21,03*15+21,83*10+5,54+15,95)</t>
  </si>
  <si>
    <t>776101121R00</t>
  </si>
  <si>
    <t>Provedení penetrace podkladu pod povlakové podlahové krytiny a samonivelační hmoty</t>
  </si>
  <si>
    <t>776572100RT1</t>
  </si>
  <si>
    <t>Lepení povlakových podlah z pásů textilních pouze položení - koberec ve specifikaci</t>
  </si>
  <si>
    <t>697411131R</t>
  </si>
  <si>
    <t>Koberec všívaný tl. 5,5 mm, š. role 4,2 m</t>
  </si>
  <si>
    <t>Odkaz na mn. položky pořadí 46 : 555,24000*1,1</t>
  </si>
  <si>
    <t>Odkaz na mn. položky pořadí 48 : 507,86000*0,06</t>
  </si>
  <si>
    <t>69751002R</t>
  </si>
  <si>
    <t>Lišta kobercová 55/6, 6 x 55 mm</t>
  </si>
  <si>
    <t>Odkaz na mn. položky pořadí 42 : 507,86000</t>
  </si>
  <si>
    <t>998776201R00</t>
  </si>
  <si>
    <t>Přesun hmot pro podlahy povlakové, výšky do 6 m</t>
  </si>
  <si>
    <t>777531025R00</t>
  </si>
  <si>
    <t>Vyrovnání podlah, samonivel. hmota tl.5 mm</t>
  </si>
  <si>
    <t>771101115R00</t>
  </si>
  <si>
    <t>Vyrovnání podkladů samonivelační hmotou tloušťky do 10 mm, dod.+mont.</t>
  </si>
  <si>
    <t>Odkaz na mn. položky pořadí 20 : 129,38000</t>
  </si>
  <si>
    <t>998777201R00</t>
  </si>
  <si>
    <t>Přesun hmot pro podlahy syntetické, výšky do 6 m</t>
  </si>
  <si>
    <t>781475120R00</t>
  </si>
  <si>
    <t>Montáž obkladů stěn obkládačkami keramickými, do tmele, do 300 x 600 mm</t>
  </si>
  <si>
    <t>3*1,6*14</t>
  </si>
  <si>
    <t>59761002R</t>
  </si>
  <si>
    <t>Odkaz na mn. položky pořadí 53 : 67,20000*1,15</t>
  </si>
  <si>
    <t>998781201R00</t>
  </si>
  <si>
    <t>Přesun hmot pro obklady keramické, v objektech výšky do 6 m</t>
  </si>
  <si>
    <t>784402801R00</t>
  </si>
  <si>
    <t>Odstranění malby oškrábáním v místnosti H do 3,8 m</t>
  </si>
  <si>
    <t>chodba : 1,95*90,34+(1,95*2+90,34*2)*2,5-1,1*1,6*3-0,7*1,6*5-3,46*2,5*2-1,25*2-1,45*2*24</t>
  </si>
  <si>
    <t>Odkaz na mn. položky pořadí 5 : 1325,10000</t>
  </si>
  <si>
    <t>Odkaz na mn. položky pořadí 10 : 283,82380</t>
  </si>
  <si>
    <t>784195212R00</t>
  </si>
  <si>
    <t>Malba, bílá, bez penetrace, 2 x</t>
  </si>
  <si>
    <t>Odkaz na mn. položky pořadí 56 : 2491,40060</t>
  </si>
  <si>
    <t>784191201R00</t>
  </si>
  <si>
    <t>Odkaz na mn. položky pořadí 57 : 2491,40060</t>
  </si>
  <si>
    <t>210000001</t>
  </si>
  <si>
    <t>Elektroinstalace</t>
  </si>
  <si>
    <t>979011311VL</t>
  </si>
  <si>
    <t>Svislá doprava suti z 1.NP stav.výtahem+doprava materiálu, oken atd.</t>
  </si>
  <si>
    <t>montáž a demontáž výrahu, nakládání vyb.hmot a přesunem do kontejneru</t>
  </si>
  <si>
    <t>979081111R00</t>
  </si>
  <si>
    <t>Odvoz suti a vybour. hmot na skládku do 1 km</t>
  </si>
  <si>
    <t>Včetně naložení na dopravní prostředek a složení na skládku, bez poplatku za skládku.</t>
  </si>
  <si>
    <t>Odkaz na mn. položky pořadí 63 : 3,02165</t>
  </si>
  <si>
    <t>Odkaz na mn. položky pořadí 64 : 9,58362</t>
  </si>
  <si>
    <t>55*50/1000</t>
  </si>
  <si>
    <t>979081121R00</t>
  </si>
  <si>
    <t>Příplatek k odvozu za každý další 1 km</t>
  </si>
  <si>
    <t>Odkaz na mn. položky pořadí 61 : 15,35528*2</t>
  </si>
  <si>
    <t>979990181R00</t>
  </si>
  <si>
    <t>Poplatek za uložení suti - PVC, koberce - podlahová krytina, skupina odpadu 200307</t>
  </si>
  <si>
    <t>kategorie 17 02 03 plasty</t>
  </si>
  <si>
    <t>Odkaz na dem. hmot. položky pořadí 42 : 0,04063</t>
  </si>
  <si>
    <t>Odkaz na dem. hmot. položky pořadí 43 : 2,98102</t>
  </si>
  <si>
    <t>979990107R00</t>
  </si>
  <si>
    <t>Poplatek za uložení suti - směs betonu, cihel, dřeva, skupina odpadu 170904</t>
  </si>
  <si>
    <t>kategorie 17 09 04 smíšené stavební a demoliční odpady</t>
  </si>
  <si>
    <t>Odkaz na dem. hmot. položky pořadí 20 : 2,58760</t>
  </si>
  <si>
    <t>Odkaz na dem. hmot. položky pořadí 19 : 6,99602</t>
  </si>
  <si>
    <t>979990162R00</t>
  </si>
  <si>
    <t>Poplatek za uložení suti - dřevo+sklo, skupina odpadu 170904 (okna)</t>
  </si>
  <si>
    <t>1</t>
  </si>
  <si>
    <t xml:space="preserve">Přemístění trezoru </t>
  </si>
  <si>
    <t>VRN</t>
  </si>
  <si>
    <t>POL99_8</t>
  </si>
  <si>
    <t>005122 R</t>
  </si>
  <si>
    <t>Provozní náklady - vystěhování a zpětné nastěhování zařízení v kancelářích</t>
  </si>
  <si>
    <t>Soubor</t>
  </si>
  <si>
    <t>005121 R</t>
  </si>
  <si>
    <t>Zařízení staveniště</t>
  </si>
  <si>
    <t>Veškeré náklady spojené s vybudováním, provozem a odstraněním zařízení staveniště.</t>
  </si>
  <si>
    <t>00524 R</t>
  </si>
  <si>
    <t>Předání a převzetí díla</t>
  </si>
  <si>
    <t>Náklady zhotovitele, které vzniknou v souvislosti s povinnostmi zhotovitele při předání a převzetí díla.</t>
  </si>
  <si>
    <t>SUM</t>
  </si>
  <si>
    <t>Poznámky uchazeče k zadání</t>
  </si>
  <si>
    <t>POPUZIV</t>
  </si>
  <si>
    <t>END</t>
  </si>
  <si>
    <t>Odkaz na mn. položky pořadí 14 : 40,00000</t>
  </si>
  <si>
    <t>50% : 3,46*6,31*20*0,5</t>
  </si>
  <si>
    <t>Odkaz na mn. položky pořadí 3 : 218,32600</t>
  </si>
  <si>
    <t>((3,6*2+6,31*2)*20+1,8*2*17+1,8*2)*2,5-1,45*2*20-0,8*2*2-0,9*2*2</t>
  </si>
  <si>
    <t>612425931VL1</t>
  </si>
  <si>
    <t>(1,6*4+1,1*2)*0,3*20</t>
  </si>
  <si>
    <t>((1,1+1,6*2)*3+(0,7+1,6*2)*4+(1,2+1,6*2))*0,3</t>
  </si>
  <si>
    <t>Odkaz na mn. položky pořadí 2 : 4,32000</t>
  </si>
  <si>
    <t>Odkaz na mn. položky pořadí 1 : 40,00000</t>
  </si>
  <si>
    <t>Odkaz na mn. položky pořadí 8 : 44,32000</t>
  </si>
  <si>
    <t>6,3*40</t>
  </si>
  <si>
    <t>424+148</t>
  </si>
  <si>
    <t>1,6*1,6*11+3*1,6*4</t>
  </si>
  <si>
    <t>1*2,5*16</t>
  </si>
  <si>
    <t>(1,1*1,6*2)*20</t>
  </si>
  <si>
    <t>1,1*1,6*3+0,7*1,6*4+1,2*1,6</t>
  </si>
  <si>
    <t>20*2+8</t>
  </si>
  <si>
    <t>Odkaz na mn. položky pořadí 39 : 423,80000</t>
  </si>
  <si>
    <t>999281108R00</t>
  </si>
  <si>
    <t>Přesun hmot pro opravy a údržbu do výšky 12 m</t>
  </si>
  <si>
    <t>Skříň vestavěná 600/2500</t>
  </si>
  <si>
    <t>4</t>
  </si>
  <si>
    <t>61143962VL5</t>
  </si>
  <si>
    <t xml:space="preserve">Okno plastové s otevíravým a sklopným křídlem, 7 komor, 82 mm, 1200/1600 </t>
  </si>
  <si>
    <t>PL5 1200/1600</t>
  </si>
  <si>
    <t>43*5,7+4*4,9+5,9</t>
  </si>
  <si>
    <t>20*5,5+1*4,3+2*5,1+2*3,9+1,2+1,6*2</t>
  </si>
  <si>
    <t>22*1,6</t>
  </si>
  <si>
    <t>Přesun hmot pro truhlářské konstr., výšky do 12 m</t>
  </si>
  <si>
    <t>6,31*40+3,6*20*2+1,8*16*2+1,8*2</t>
  </si>
  <si>
    <t>-(1,45*20+3*0,8*2+0,9*2+1,1*2)</t>
  </si>
  <si>
    <t>(21,03*16+21,83*4)*2</t>
  </si>
  <si>
    <t>Odkaz na mn. položky pořadí 38 : 847,60000*0,5</t>
  </si>
  <si>
    <t>Odkaz na mn. položky pořadí 41 : 423,80000*1,1</t>
  </si>
  <si>
    <t>Odkaz na mn. položky pořadí 43 : 419,80000*0,06</t>
  </si>
  <si>
    <t>998776202R00</t>
  </si>
  <si>
    <t>Přesun hmot pro podlahy povlakové, výšky do 12 m</t>
  </si>
  <si>
    <t>998777202R00</t>
  </si>
  <si>
    <t>Přesun hmot pro podlahy syntetické, výšky do 12 m</t>
  </si>
  <si>
    <t>3*1,6*15</t>
  </si>
  <si>
    <t>Odkaz na mn. položky pořadí 47 : 72,00000*1,15</t>
  </si>
  <si>
    <t>Odkaz na mn. položky pořadí 5 : 218,32600</t>
  </si>
  <si>
    <t>Odkaz na mn. položky pořadí 6 : 1088,20000</t>
  </si>
  <si>
    <t>chodba : 72*1,95+72*2,5*2+1,95*2,5*2-1,1*1,6*3-0,7*1,6*5-4,34*2,5*2-1,25*2-1,45*2*20</t>
  </si>
  <si>
    <t>Odkaz na mn. položky pořadí 51 : 1569,17200</t>
  </si>
  <si>
    <t>Odkaz na mn. položky pořadí 57 : 3,00018</t>
  </si>
  <si>
    <t>Odkaz na mn. položky pořadí 58 : 5,33988</t>
  </si>
  <si>
    <t>48*50/1000</t>
  </si>
  <si>
    <t>Odkaz na mn. položky pořadí 55 : 10,74007*2</t>
  </si>
  <si>
    <t>Odkaz na dem. hmot. položky pořadí 37 : 0,03358</t>
  </si>
  <si>
    <t>Odkaz na dem. hmot. položky pořadí 38 : 2,96660</t>
  </si>
  <si>
    <t>Odkaz na dem. hmot. položky pořadí 17 : 5,33988</t>
  </si>
  <si>
    <t>Obkládačka keramická 600 x 300 x 8 mm, matná/lesklá</t>
  </si>
  <si>
    <t>Přizdívky z desek probet. tl. 75 mm</t>
  </si>
  <si>
    <t xml:space="preserve">Montáž výztužné sítě (perlinky) do stěrky - vnitřní stěny včetně výztužné sítě a stěrkového tmelu </t>
  </si>
  <si>
    <t>Montáž výztužné sítě (perlinky) do stěrky - stropy vnitřní včetně výztužné sítě a stěrkového tmelu</t>
  </si>
  <si>
    <t>Přizdívky z desek porobet. tl. 75 mm</t>
  </si>
  <si>
    <t>Montáž výztužné sítě (perlinky) do stěrky - vnitřní stěny včetně výztužné sítě a stěrkového tmelu</t>
  </si>
  <si>
    <t>Penetrace podkladu hloubková 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</si>
</sst>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4" fontId="3" fillId="0" borderId="35" xfId="0" applyNumberFormat="1" applyFont="1" applyBorder="1" applyAlignment="1">
      <alignment vertical="center"/>
    </xf>
    <xf numFmtId="164" fontId="3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0" fontId="18" fillId="0" borderId="0" xfId="0" applyFont="1" applyAlignment="1">
      <alignment horizontal="center" vertical="top" shrinkToFit="1"/>
    </xf>
    <xf numFmtId="165" fontId="18" fillId="0" borderId="0" xfId="0" applyNumberFormat="1" applyFont="1" applyAlignment="1">
      <alignment vertical="top" shrinkToFit="1"/>
    </xf>
    <xf numFmtId="4" fontId="18" fillId="0" borderId="0" xfId="0" applyNumberFormat="1" applyFont="1" applyAlignment="1">
      <alignment vertical="top" shrinkToFit="1"/>
    </xf>
    <xf numFmtId="165" fontId="5" fillId="3" borderId="0" xfId="0" applyNumberFormat="1" applyFont="1" applyFill="1" applyAlignment="1">
      <alignment vertical="top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8" fillId="0" borderId="0" xfId="0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197" t="s">
        <v>41</v>
      </c>
      <c r="B2" s="197"/>
      <c r="C2" s="197"/>
      <c r="D2" s="197"/>
      <c r="E2" s="197"/>
      <c r="F2" s="197"/>
      <c r="G2" s="197"/>
    </row>
  </sheetData>
  <sheetProtection algorithmName="SHA-512" hashValue="zkUvAcNhhqtMxfpmCky7/K5ac0mWfSjztVHzgrKZv/GxIrFSWT9rfjtR1iX+ICAN6SvDf1FU01RxHdvFl1yO1A==" saltValue="x5UGQlw/g0ZX5mbjT4tcz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6"/>
  <sheetViews>
    <sheetView showGridLines="0" tabSelected="1" topLeftCell="B22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0" customWidth="1"/>
    <col min="4" max="4" width="13" style="50" customWidth="1"/>
    <col min="5" max="5" width="9.6640625" style="50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6" t="s">
        <v>38</v>
      </c>
      <c r="B1" s="232" t="s">
        <v>4</v>
      </c>
      <c r="C1" s="233"/>
      <c r="D1" s="233"/>
      <c r="E1" s="233"/>
      <c r="F1" s="233"/>
      <c r="G1" s="233"/>
      <c r="H1" s="233"/>
      <c r="I1" s="233"/>
      <c r="J1" s="234"/>
    </row>
    <row r="2" spans="1:15" ht="36" customHeight="1" x14ac:dyDescent="0.25">
      <c r="A2" s="2"/>
      <c r="B2" s="72" t="s">
        <v>24</v>
      </c>
      <c r="C2" s="73"/>
      <c r="D2" s="74" t="s">
        <v>44</v>
      </c>
      <c r="E2" s="238" t="s">
        <v>45</v>
      </c>
      <c r="F2" s="239"/>
      <c r="G2" s="239"/>
      <c r="H2" s="239"/>
      <c r="I2" s="239"/>
      <c r="J2" s="240"/>
      <c r="O2" s="1"/>
    </row>
    <row r="3" spans="1:15" ht="27" hidden="1" customHeight="1" x14ac:dyDescent="0.25">
      <c r="A3" s="2"/>
      <c r="B3" s="75"/>
      <c r="C3" s="73"/>
      <c r="D3" s="76"/>
      <c r="E3" s="241"/>
      <c r="F3" s="242"/>
      <c r="G3" s="242"/>
      <c r="H3" s="242"/>
      <c r="I3" s="242"/>
      <c r="J3" s="243"/>
    </row>
    <row r="4" spans="1:15" ht="23.25" customHeight="1" x14ac:dyDescent="0.25">
      <c r="A4" s="2"/>
      <c r="B4" s="77"/>
      <c r="C4" s="78"/>
      <c r="D4" s="79"/>
      <c r="E4" s="222"/>
      <c r="F4" s="222"/>
      <c r="G4" s="222"/>
      <c r="H4" s="222"/>
      <c r="I4" s="222"/>
      <c r="J4" s="223"/>
    </row>
    <row r="5" spans="1:15" ht="24" customHeight="1" x14ac:dyDescent="0.25">
      <c r="A5" s="2"/>
      <c r="B5" s="30" t="s">
        <v>23</v>
      </c>
      <c r="D5" s="226" t="s">
        <v>46</v>
      </c>
      <c r="E5" s="227"/>
      <c r="F5" s="227"/>
      <c r="G5" s="227"/>
      <c r="H5" s="18" t="s">
        <v>42</v>
      </c>
      <c r="I5" s="82" t="s">
        <v>50</v>
      </c>
      <c r="J5" s="8"/>
    </row>
    <row r="6" spans="1:15" ht="15.75" customHeight="1" x14ac:dyDescent="0.25">
      <c r="A6" s="2"/>
      <c r="B6" s="27"/>
      <c r="C6" s="52"/>
      <c r="D6" s="228" t="s">
        <v>47</v>
      </c>
      <c r="E6" s="229"/>
      <c r="F6" s="229"/>
      <c r="G6" s="229"/>
      <c r="H6" s="18" t="s">
        <v>36</v>
      </c>
      <c r="I6" s="82" t="s">
        <v>51</v>
      </c>
      <c r="J6" s="8"/>
    </row>
    <row r="7" spans="1:15" ht="15.75" customHeight="1" x14ac:dyDescent="0.25">
      <c r="A7" s="2"/>
      <c r="B7" s="28"/>
      <c r="C7" s="53"/>
      <c r="D7" s="81" t="s">
        <v>49</v>
      </c>
      <c r="E7" s="230" t="s">
        <v>48</v>
      </c>
      <c r="F7" s="231"/>
      <c r="G7" s="231"/>
      <c r="H7" s="23"/>
      <c r="I7" s="22"/>
      <c r="J7" s="33"/>
    </row>
    <row r="8" spans="1:15" ht="24" hidden="1" customHeight="1" x14ac:dyDescent="0.25">
      <c r="A8" s="2"/>
      <c r="B8" s="30" t="s">
        <v>21</v>
      </c>
      <c r="D8" s="80" t="s">
        <v>52</v>
      </c>
      <c r="H8" s="18" t="s">
        <v>42</v>
      </c>
      <c r="I8" s="82" t="s">
        <v>54</v>
      </c>
      <c r="J8" s="8"/>
    </row>
    <row r="9" spans="1:15" ht="15.75" hidden="1" customHeight="1" x14ac:dyDescent="0.25">
      <c r="A9" s="2"/>
      <c r="B9" s="2"/>
      <c r="D9" s="80" t="s">
        <v>53</v>
      </c>
      <c r="H9" s="18" t="s">
        <v>36</v>
      </c>
      <c r="I9" s="82" t="s">
        <v>55</v>
      </c>
      <c r="J9" s="8"/>
    </row>
    <row r="10" spans="1:15" ht="15.75" hidden="1" customHeight="1" x14ac:dyDescent="0.25">
      <c r="A10" s="2"/>
      <c r="B10" s="34"/>
      <c r="C10" s="53"/>
      <c r="D10" s="81" t="s">
        <v>49</v>
      </c>
      <c r="E10" s="83" t="s">
        <v>48</v>
      </c>
      <c r="F10" s="23"/>
      <c r="G10" s="14"/>
      <c r="H10" s="14"/>
      <c r="I10" s="35"/>
      <c r="J10" s="33"/>
    </row>
    <row r="11" spans="1:15" ht="24" customHeight="1" x14ac:dyDescent="0.25">
      <c r="A11" s="2"/>
      <c r="B11" s="30" t="s">
        <v>20</v>
      </c>
      <c r="D11" s="245"/>
      <c r="E11" s="245"/>
      <c r="F11" s="245"/>
      <c r="G11" s="245"/>
      <c r="H11" s="18" t="s">
        <v>42</v>
      </c>
      <c r="I11" s="84"/>
      <c r="J11" s="8"/>
    </row>
    <row r="12" spans="1:15" ht="15.75" customHeight="1" x14ac:dyDescent="0.25">
      <c r="A12" s="2"/>
      <c r="B12" s="27"/>
      <c r="C12" s="52"/>
      <c r="D12" s="221"/>
      <c r="E12" s="221"/>
      <c r="F12" s="221"/>
      <c r="G12" s="221"/>
      <c r="H12" s="18" t="s">
        <v>36</v>
      </c>
      <c r="I12" s="84"/>
      <c r="J12" s="8"/>
    </row>
    <row r="13" spans="1:15" ht="15.75" customHeight="1" x14ac:dyDescent="0.25">
      <c r="A13" s="2"/>
      <c r="B13" s="28"/>
      <c r="C13" s="53"/>
      <c r="D13" s="85"/>
      <c r="E13" s="224"/>
      <c r="F13" s="225"/>
      <c r="G13" s="225"/>
      <c r="H13" s="19"/>
      <c r="I13" s="22"/>
      <c r="J13" s="33"/>
    </row>
    <row r="14" spans="1:15" ht="24" customHeight="1" x14ac:dyDescent="0.25">
      <c r="A14" s="2"/>
      <c r="B14" s="42" t="s">
        <v>22</v>
      </c>
      <c r="C14" s="54"/>
      <c r="D14" s="55" t="s">
        <v>43</v>
      </c>
      <c r="E14" s="56"/>
      <c r="F14" s="43"/>
      <c r="G14" s="43"/>
      <c r="H14" s="44"/>
      <c r="I14" s="43"/>
      <c r="J14" s="45"/>
    </row>
    <row r="15" spans="1:15" ht="32.25" customHeight="1" x14ac:dyDescent="0.25">
      <c r="A15" s="2"/>
      <c r="B15" s="34" t="s">
        <v>34</v>
      </c>
      <c r="C15" s="57"/>
      <c r="D15" s="51"/>
      <c r="E15" s="244"/>
      <c r="F15" s="244"/>
      <c r="G15" s="246"/>
      <c r="H15" s="246"/>
      <c r="I15" s="246" t="s">
        <v>31</v>
      </c>
      <c r="J15" s="247"/>
    </row>
    <row r="16" spans="1:15" ht="23.25" customHeight="1" x14ac:dyDescent="0.25">
      <c r="A16" s="138" t="s">
        <v>26</v>
      </c>
      <c r="B16" s="37" t="s">
        <v>26</v>
      </c>
      <c r="C16" s="58"/>
      <c r="D16" s="59"/>
      <c r="E16" s="210"/>
      <c r="F16" s="211"/>
      <c r="G16" s="210"/>
      <c r="H16" s="211"/>
      <c r="I16" s="210">
        <f>SUMIF(F54:F72,A16,I54:I72)+SUMIF(F54:F72,"PSU",I54:I72)</f>
        <v>0</v>
      </c>
      <c r="J16" s="212"/>
    </row>
    <row r="17" spans="1:10" ht="23.25" customHeight="1" x14ac:dyDescent="0.25">
      <c r="A17" s="138" t="s">
        <v>27</v>
      </c>
      <c r="B17" s="37" t="s">
        <v>27</v>
      </c>
      <c r="C17" s="58"/>
      <c r="D17" s="59"/>
      <c r="E17" s="210"/>
      <c r="F17" s="211"/>
      <c r="G17" s="210"/>
      <c r="H17" s="211"/>
      <c r="I17" s="210">
        <f>SUMIF(F54:F72,A17,I54:I72)</f>
        <v>0</v>
      </c>
      <c r="J17" s="212"/>
    </row>
    <row r="18" spans="1:10" ht="23.25" customHeight="1" x14ac:dyDescent="0.25">
      <c r="A18" s="138" t="s">
        <v>28</v>
      </c>
      <c r="B18" s="37" t="s">
        <v>28</v>
      </c>
      <c r="C18" s="58"/>
      <c r="D18" s="59"/>
      <c r="E18" s="210"/>
      <c r="F18" s="211"/>
      <c r="G18" s="210"/>
      <c r="H18" s="211"/>
      <c r="I18" s="210">
        <f>SUMIF(F54:F72,A18,I54:I72)</f>
        <v>0</v>
      </c>
      <c r="J18" s="212"/>
    </row>
    <row r="19" spans="1:10" ht="23.25" customHeight="1" x14ac:dyDescent="0.25">
      <c r="A19" s="138" t="s">
        <v>111</v>
      </c>
      <c r="B19" s="37" t="s">
        <v>29</v>
      </c>
      <c r="C19" s="58"/>
      <c r="D19" s="59"/>
      <c r="E19" s="210"/>
      <c r="F19" s="211"/>
      <c r="G19" s="210"/>
      <c r="H19" s="211"/>
      <c r="I19" s="210">
        <f>SUMIF(F54:F72,A19,I54:I72)</f>
        <v>0</v>
      </c>
      <c r="J19" s="212"/>
    </row>
    <row r="20" spans="1:10" ht="23.25" customHeight="1" x14ac:dyDescent="0.25">
      <c r="A20" s="138" t="s">
        <v>112</v>
      </c>
      <c r="B20" s="37" t="s">
        <v>30</v>
      </c>
      <c r="C20" s="58"/>
      <c r="D20" s="59"/>
      <c r="E20" s="210"/>
      <c r="F20" s="211"/>
      <c r="G20" s="210"/>
      <c r="H20" s="211"/>
      <c r="I20" s="210">
        <f>SUMIF(F54:F72,A20,I54:I72)</f>
        <v>0</v>
      </c>
      <c r="J20" s="212"/>
    </row>
    <row r="21" spans="1:10" ht="23.25" customHeight="1" x14ac:dyDescent="0.25">
      <c r="A21" s="2"/>
      <c r="B21" s="47" t="s">
        <v>31</v>
      </c>
      <c r="C21" s="60"/>
      <c r="D21" s="61"/>
      <c r="E21" s="213"/>
      <c r="F21" s="248"/>
      <c r="G21" s="213"/>
      <c r="H21" s="248"/>
      <c r="I21" s="213">
        <f>SUM(I16:J20)</f>
        <v>0</v>
      </c>
      <c r="J21" s="214"/>
    </row>
    <row r="22" spans="1:10" ht="33" customHeight="1" x14ac:dyDescent="0.25">
      <c r="A22" s="2"/>
      <c r="B22" s="41" t="s">
        <v>35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 x14ac:dyDescent="0.25">
      <c r="A23" s="2">
        <f>ZakladDPHSni*SazbaDPH1/100</f>
        <v>0</v>
      </c>
      <c r="B23" s="37" t="s">
        <v>13</v>
      </c>
      <c r="C23" s="58"/>
      <c r="D23" s="59"/>
      <c r="E23" s="63">
        <v>12</v>
      </c>
      <c r="F23" s="38" t="s">
        <v>0</v>
      </c>
      <c r="G23" s="208">
        <f>ZakladDPHSniVypocet</f>
        <v>0</v>
      </c>
      <c r="H23" s="209"/>
      <c r="I23" s="209"/>
      <c r="J23" s="39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7" t="s">
        <v>14</v>
      </c>
      <c r="C24" s="58"/>
      <c r="D24" s="59"/>
      <c r="E24" s="63">
        <f>SazbaDPH1</f>
        <v>12</v>
      </c>
      <c r="F24" s="38" t="s">
        <v>0</v>
      </c>
      <c r="G24" s="206">
        <f>A23</f>
        <v>0</v>
      </c>
      <c r="H24" s="207"/>
      <c r="I24" s="207"/>
      <c r="J24" s="39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7" t="s">
        <v>15</v>
      </c>
      <c r="C25" s="58"/>
      <c r="D25" s="59"/>
      <c r="E25" s="63">
        <v>21</v>
      </c>
      <c r="F25" s="38" t="s">
        <v>0</v>
      </c>
      <c r="G25" s="208">
        <f>ZakladDPHZaklVypocet</f>
        <v>0</v>
      </c>
      <c r="H25" s="209"/>
      <c r="I25" s="209"/>
      <c r="J25" s="39" t="str">
        <f t="shared" si="0"/>
        <v>CZK</v>
      </c>
    </row>
    <row r="26" spans="1:10" ht="23.25" customHeight="1" x14ac:dyDescent="0.25">
      <c r="A26" s="2">
        <f>(A25-INT(A25))*100</f>
        <v>0</v>
      </c>
      <c r="B26" s="31" t="s">
        <v>16</v>
      </c>
      <c r="C26" s="64"/>
      <c r="D26" s="51"/>
      <c r="E26" s="65">
        <f>SazbaDPH2</f>
        <v>21</v>
      </c>
      <c r="F26" s="29" t="s">
        <v>0</v>
      </c>
      <c r="G26" s="235">
        <f>A25</f>
        <v>0</v>
      </c>
      <c r="H26" s="236"/>
      <c r="I26" s="236"/>
      <c r="J26" s="36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0" t="s">
        <v>5</v>
      </c>
      <c r="C27" s="66"/>
      <c r="D27" s="67"/>
      <c r="E27" s="66"/>
      <c r="F27" s="16"/>
      <c r="G27" s="237">
        <f>CenaCelkem-(ZakladDPHSni+DPHSni+ZakladDPHZakl+DPHZakl)</f>
        <v>0</v>
      </c>
      <c r="H27" s="237"/>
      <c r="I27" s="237"/>
      <c r="J27" s="40" t="str">
        <f t="shared" si="0"/>
        <v>CZK</v>
      </c>
    </row>
    <row r="28" spans="1:10" ht="27.75" hidden="1" customHeight="1" thickBot="1" x14ac:dyDescent="0.3">
      <c r="A28" s="2"/>
      <c r="B28" s="111" t="s">
        <v>25</v>
      </c>
      <c r="C28" s="112"/>
      <c r="D28" s="112"/>
      <c r="E28" s="113"/>
      <c r="F28" s="114"/>
      <c r="G28" s="216">
        <f>ZakladDPHSniVypocet+ZakladDPHZaklVypocet</f>
        <v>0</v>
      </c>
      <c r="H28" s="216"/>
      <c r="I28" s="216"/>
      <c r="J28" s="115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1" t="s">
        <v>37</v>
      </c>
      <c r="C29" s="116"/>
      <c r="D29" s="116"/>
      <c r="E29" s="116"/>
      <c r="F29" s="117"/>
      <c r="G29" s="215">
        <f>A27</f>
        <v>0</v>
      </c>
      <c r="H29" s="215"/>
      <c r="I29" s="215"/>
      <c r="J29" s="118" t="s">
        <v>65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68" t="s">
        <v>12</v>
      </c>
      <c r="D32" s="69"/>
      <c r="E32" s="69"/>
      <c r="F32" s="15" t="s">
        <v>11</v>
      </c>
      <c r="G32" s="25"/>
      <c r="H32" s="26" t="s">
        <v>56</v>
      </c>
      <c r="I32" s="25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0"/>
      <c r="D34" s="217"/>
      <c r="E34" s="218"/>
      <c r="G34" s="219"/>
      <c r="H34" s="220"/>
      <c r="I34" s="220"/>
      <c r="J34" s="24"/>
    </row>
    <row r="35" spans="1:10" ht="12.75" customHeight="1" x14ac:dyDescent="0.25">
      <c r="A35" s="2"/>
      <c r="B35" s="2"/>
      <c r="D35" s="205" t="s">
        <v>2</v>
      </c>
      <c r="E35" s="205"/>
      <c r="H35" s="10" t="s">
        <v>3</v>
      </c>
      <c r="J35" s="9"/>
    </row>
    <row r="36" spans="1:10" ht="13.5" customHeight="1" thickBot="1" x14ac:dyDescent="0.3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customHeight="1" x14ac:dyDescent="0.25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5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5">
      <c r="A39" s="87">
        <v>1</v>
      </c>
      <c r="B39" s="97" t="s">
        <v>57</v>
      </c>
      <c r="C39" s="200"/>
      <c r="D39" s="200"/>
      <c r="E39" s="200"/>
      <c r="F39" s="98">
        <f>'SO01 3 Pol'!AE192+'SO01 5 Pol'!AE181</f>
        <v>0</v>
      </c>
      <c r="G39" s="99">
        <f>'SO01 3 Pol'!AF192+'SO01 5 Pol'!AF181</f>
        <v>0</v>
      </c>
      <c r="H39" s="100">
        <f>(F39*SazbaDPH1/100)+(G39*SazbaDPH2/100)</f>
        <v>0</v>
      </c>
      <c r="I39" s="100">
        <f>F39+G39+H39</f>
        <v>0</v>
      </c>
      <c r="J39" s="101" t="str">
        <f>IF(CenaCelkemVypocet=0,"",I39/CenaCelkemVypocet*100)</f>
        <v/>
      </c>
    </row>
    <row r="40" spans="1:10" ht="25.5" customHeight="1" x14ac:dyDescent="0.25">
      <c r="A40" s="87">
        <v>2</v>
      </c>
      <c r="B40" s="102" t="s">
        <v>58</v>
      </c>
      <c r="C40" s="201" t="s">
        <v>59</v>
      </c>
      <c r="D40" s="201"/>
      <c r="E40" s="201"/>
      <c r="F40" s="103">
        <f>'SO01 3 Pol'!AE192+'SO01 5 Pol'!AE181</f>
        <v>0</v>
      </c>
      <c r="G40" s="104">
        <f>'SO01 3 Pol'!AF192+'SO01 5 Pol'!AF181</f>
        <v>0</v>
      </c>
      <c r="H40" s="104">
        <f>(F40*SazbaDPH1/100)+(G40*SazbaDPH2/100)</f>
        <v>0</v>
      </c>
      <c r="I40" s="104">
        <f>F40+G40+H40</f>
        <v>0</v>
      </c>
      <c r="J40" s="105" t="str">
        <f>IF(CenaCelkemVypocet=0,"",I40/CenaCelkemVypocet*100)</f>
        <v/>
      </c>
    </row>
    <row r="41" spans="1:10" ht="25.5" customHeight="1" x14ac:dyDescent="0.25">
      <c r="A41" s="87">
        <v>3</v>
      </c>
      <c r="B41" s="106" t="s">
        <v>60</v>
      </c>
      <c r="C41" s="200" t="s">
        <v>61</v>
      </c>
      <c r="D41" s="200"/>
      <c r="E41" s="200"/>
      <c r="F41" s="107">
        <f>'SO01 3 Pol'!AE192</f>
        <v>0</v>
      </c>
      <c r="G41" s="100">
        <f>'SO01 3 Pol'!AF192</f>
        <v>0</v>
      </c>
      <c r="H41" s="100">
        <f>(F41*SazbaDPH1/100)+(G41*SazbaDPH2/100)</f>
        <v>0</v>
      </c>
      <c r="I41" s="100">
        <f>F41+G41+H41</f>
        <v>0</v>
      </c>
      <c r="J41" s="101" t="str">
        <f>IF(CenaCelkemVypocet=0,"",I41/CenaCelkemVypocet*100)</f>
        <v/>
      </c>
    </row>
    <row r="42" spans="1:10" ht="25.5" customHeight="1" x14ac:dyDescent="0.25">
      <c r="A42" s="87">
        <v>3</v>
      </c>
      <c r="B42" s="106" t="s">
        <v>62</v>
      </c>
      <c r="C42" s="200" t="s">
        <v>63</v>
      </c>
      <c r="D42" s="200"/>
      <c r="E42" s="200"/>
      <c r="F42" s="107">
        <f>'SO01 5 Pol'!AE181</f>
        <v>0</v>
      </c>
      <c r="G42" s="100">
        <f>'SO01 5 Pol'!AF181</f>
        <v>0</v>
      </c>
      <c r="H42" s="100">
        <f>(F42*SazbaDPH1/100)+(G42*SazbaDPH2/100)</f>
        <v>0</v>
      </c>
      <c r="I42" s="100">
        <f>F42+G42+H42</f>
        <v>0</v>
      </c>
      <c r="J42" s="101" t="str">
        <f>IF(CenaCelkemVypocet=0,"",I42/CenaCelkemVypocet*100)</f>
        <v/>
      </c>
    </row>
    <row r="43" spans="1:10" ht="25.5" customHeight="1" x14ac:dyDescent="0.25">
      <c r="A43" s="87"/>
      <c r="B43" s="202" t="s">
        <v>64</v>
      </c>
      <c r="C43" s="203"/>
      <c r="D43" s="203"/>
      <c r="E43" s="204"/>
      <c r="F43" s="108">
        <f>SUMIF(A39:A42,"=1",F39:F42)</f>
        <v>0</v>
      </c>
      <c r="G43" s="109">
        <f>SUMIF(A39:A42,"=1",G39:G42)</f>
        <v>0</v>
      </c>
      <c r="H43" s="109">
        <f>SUMIF(A39:A42,"=1",H39:H42)</f>
        <v>0</v>
      </c>
      <c r="I43" s="109">
        <f>SUMIF(A39:A42,"=1",I39:I42)</f>
        <v>0</v>
      </c>
      <c r="J43" s="110">
        <f>SUMIF(A39:A42,"=1",J39:J42)</f>
        <v>0</v>
      </c>
    </row>
    <row r="45" spans="1:10" x14ac:dyDescent="0.25">
      <c r="A45" t="s">
        <v>66</v>
      </c>
      <c r="B45" t="s">
        <v>67</v>
      </c>
    </row>
    <row r="46" spans="1:10" x14ac:dyDescent="0.25">
      <c r="A46" t="s">
        <v>68</v>
      </c>
      <c r="B46" t="s">
        <v>69</v>
      </c>
    </row>
    <row r="47" spans="1:10" x14ac:dyDescent="0.25">
      <c r="A47" t="s">
        <v>70</v>
      </c>
      <c r="B47" t="s">
        <v>71</v>
      </c>
    </row>
    <row r="48" spans="1:10" x14ac:dyDescent="0.25">
      <c r="A48" t="s">
        <v>70</v>
      </c>
      <c r="B48" t="s">
        <v>72</v>
      </c>
    </row>
    <row r="51" spans="1:10" ht="15.6" x14ac:dyDescent="0.3">
      <c r="B51" s="119" t="s">
        <v>73</v>
      </c>
    </row>
    <row r="53" spans="1:10" ht="25.5" customHeight="1" x14ac:dyDescent="0.25">
      <c r="A53" s="121"/>
      <c r="B53" s="124" t="s">
        <v>18</v>
      </c>
      <c r="C53" s="124" t="s">
        <v>6</v>
      </c>
      <c r="D53" s="125"/>
      <c r="E53" s="125"/>
      <c r="F53" s="126" t="s">
        <v>74</v>
      </c>
      <c r="G53" s="126"/>
      <c r="H53" s="126"/>
      <c r="I53" s="126" t="s">
        <v>31</v>
      </c>
      <c r="J53" s="126" t="s">
        <v>0</v>
      </c>
    </row>
    <row r="54" spans="1:10" ht="36.75" customHeight="1" x14ac:dyDescent="0.25">
      <c r="A54" s="122"/>
      <c r="B54" s="127" t="s">
        <v>60</v>
      </c>
      <c r="C54" s="198" t="s">
        <v>75</v>
      </c>
      <c r="D54" s="199"/>
      <c r="E54" s="199"/>
      <c r="F54" s="134" t="s">
        <v>26</v>
      </c>
      <c r="G54" s="135"/>
      <c r="H54" s="135"/>
      <c r="I54" s="135">
        <f>'SO01 3 Pol'!G8+'SO01 5 Pol'!G8</f>
        <v>0</v>
      </c>
      <c r="J54" s="131" t="str">
        <f>IF(I73=0,"",I54/I73*100)</f>
        <v/>
      </c>
    </row>
    <row r="55" spans="1:10" ht="36.75" customHeight="1" x14ac:dyDescent="0.25">
      <c r="A55" s="122"/>
      <c r="B55" s="127" t="s">
        <v>76</v>
      </c>
      <c r="C55" s="198" t="s">
        <v>77</v>
      </c>
      <c r="D55" s="199"/>
      <c r="E55" s="199"/>
      <c r="F55" s="134" t="s">
        <v>26</v>
      </c>
      <c r="G55" s="135"/>
      <c r="H55" s="135"/>
      <c r="I55" s="135">
        <f>'SO01 3 Pol'!G17+'SO01 5 Pol'!G13</f>
        <v>0</v>
      </c>
      <c r="J55" s="131" t="str">
        <f>IF(I73=0,"",I55/I73*100)</f>
        <v/>
      </c>
    </row>
    <row r="56" spans="1:10" ht="36.75" customHeight="1" x14ac:dyDescent="0.25">
      <c r="A56" s="122"/>
      <c r="B56" s="127" t="s">
        <v>78</v>
      </c>
      <c r="C56" s="198" t="s">
        <v>79</v>
      </c>
      <c r="D56" s="199"/>
      <c r="E56" s="199"/>
      <c r="F56" s="134" t="s">
        <v>26</v>
      </c>
      <c r="G56" s="135"/>
      <c r="H56" s="135"/>
      <c r="I56" s="135">
        <f>'SO01 3 Pol'!G40</f>
        <v>0</v>
      </c>
      <c r="J56" s="131" t="str">
        <f>IF(I73=0,"",I56/I73*100)</f>
        <v/>
      </c>
    </row>
    <row r="57" spans="1:10" ht="36.75" customHeight="1" x14ac:dyDescent="0.25">
      <c r="A57" s="122"/>
      <c r="B57" s="127" t="s">
        <v>80</v>
      </c>
      <c r="C57" s="198" t="s">
        <v>81</v>
      </c>
      <c r="D57" s="199"/>
      <c r="E57" s="199"/>
      <c r="F57" s="134" t="s">
        <v>26</v>
      </c>
      <c r="G57" s="135"/>
      <c r="H57" s="135"/>
      <c r="I57" s="135">
        <f>'SO01 3 Pol'!G46+'SO01 5 Pol'!G34</f>
        <v>0</v>
      </c>
      <c r="J57" s="131" t="str">
        <f>IF(I73=0,"",I57/I73*100)</f>
        <v/>
      </c>
    </row>
    <row r="58" spans="1:10" ht="36.75" customHeight="1" x14ac:dyDescent="0.25">
      <c r="A58" s="122"/>
      <c r="B58" s="127" t="s">
        <v>82</v>
      </c>
      <c r="C58" s="198" t="s">
        <v>83</v>
      </c>
      <c r="D58" s="199"/>
      <c r="E58" s="199"/>
      <c r="F58" s="134" t="s">
        <v>26</v>
      </c>
      <c r="G58" s="135"/>
      <c r="H58" s="135"/>
      <c r="I58" s="135">
        <f>'SO01 3 Pol'!G49+'SO01 5 Pol'!G37</f>
        <v>0</v>
      </c>
      <c r="J58" s="131" t="str">
        <f>IF(I73=0,"",I58/I73*100)</f>
        <v/>
      </c>
    </row>
    <row r="59" spans="1:10" ht="36.75" customHeight="1" x14ac:dyDescent="0.25">
      <c r="A59" s="122"/>
      <c r="B59" s="127" t="s">
        <v>84</v>
      </c>
      <c r="C59" s="198" t="s">
        <v>85</v>
      </c>
      <c r="D59" s="199"/>
      <c r="E59" s="199"/>
      <c r="F59" s="134" t="s">
        <v>26</v>
      </c>
      <c r="G59" s="135"/>
      <c r="H59" s="135"/>
      <c r="I59" s="135">
        <f>'SO01 3 Pol'!G52+'SO01 5 Pol'!G40</f>
        <v>0</v>
      </c>
      <c r="J59" s="131" t="str">
        <f>IF(I73=0,"",I59/I73*100)</f>
        <v/>
      </c>
    </row>
    <row r="60" spans="1:10" ht="36.75" customHeight="1" x14ac:dyDescent="0.25">
      <c r="A60" s="122"/>
      <c r="B60" s="127" t="s">
        <v>86</v>
      </c>
      <c r="C60" s="198" t="s">
        <v>87</v>
      </c>
      <c r="D60" s="199"/>
      <c r="E60" s="199"/>
      <c r="F60" s="134" t="s">
        <v>26</v>
      </c>
      <c r="G60" s="135"/>
      <c r="H60" s="135"/>
      <c r="I60" s="135">
        <f>'SO01 3 Pol'!G66+'SO01 5 Pol'!G54</f>
        <v>0</v>
      </c>
      <c r="J60" s="131" t="str">
        <f>IF(I73=0,"",I60/I73*100)</f>
        <v/>
      </c>
    </row>
    <row r="61" spans="1:10" ht="36.75" customHeight="1" x14ac:dyDescent="0.25">
      <c r="A61" s="122"/>
      <c r="B61" s="127" t="s">
        <v>88</v>
      </c>
      <c r="C61" s="198" t="s">
        <v>89</v>
      </c>
      <c r="D61" s="199"/>
      <c r="E61" s="199"/>
      <c r="F61" s="134" t="s">
        <v>27</v>
      </c>
      <c r="G61" s="135"/>
      <c r="H61" s="135"/>
      <c r="I61" s="135">
        <f>'SO01 3 Pol'!G68+'SO01 5 Pol'!G56</f>
        <v>0</v>
      </c>
      <c r="J61" s="131" t="str">
        <f>IF(I73=0,"",I61/I73*100)</f>
        <v/>
      </c>
    </row>
    <row r="62" spans="1:10" ht="36.75" customHeight="1" x14ac:dyDescent="0.25">
      <c r="A62" s="122"/>
      <c r="B62" s="127" t="s">
        <v>90</v>
      </c>
      <c r="C62" s="198" t="s">
        <v>91</v>
      </c>
      <c r="D62" s="199"/>
      <c r="E62" s="199"/>
      <c r="F62" s="134" t="s">
        <v>27</v>
      </c>
      <c r="G62" s="135"/>
      <c r="H62" s="135"/>
      <c r="I62" s="135">
        <f>'SO01 3 Pol'!G71+'SO01 5 Pol'!G59</f>
        <v>0</v>
      </c>
      <c r="J62" s="131" t="str">
        <f>IF(I73=0,"",I62/I73*100)</f>
        <v/>
      </c>
    </row>
    <row r="63" spans="1:10" ht="36.75" customHeight="1" x14ac:dyDescent="0.25">
      <c r="A63" s="122"/>
      <c r="B63" s="127" t="s">
        <v>92</v>
      </c>
      <c r="C63" s="198" t="s">
        <v>93</v>
      </c>
      <c r="D63" s="199"/>
      <c r="E63" s="199"/>
      <c r="F63" s="134" t="s">
        <v>27</v>
      </c>
      <c r="G63" s="135"/>
      <c r="H63" s="135"/>
      <c r="I63" s="135">
        <f>'SO01 3 Pol'!G74+'SO01 5 Pol'!G62</f>
        <v>0</v>
      </c>
      <c r="J63" s="131" t="str">
        <f>IF(I73=0,"",I63/I73*100)</f>
        <v/>
      </c>
    </row>
    <row r="64" spans="1:10" ht="36.75" customHeight="1" x14ac:dyDescent="0.25">
      <c r="A64" s="122"/>
      <c r="B64" s="127" t="s">
        <v>94</v>
      </c>
      <c r="C64" s="198" t="s">
        <v>95</v>
      </c>
      <c r="D64" s="199"/>
      <c r="E64" s="199"/>
      <c r="F64" s="134" t="s">
        <v>27</v>
      </c>
      <c r="G64" s="135"/>
      <c r="H64" s="135"/>
      <c r="I64" s="135">
        <f>'SO01 3 Pol'!G78+'SO01 5 Pol'!G66</f>
        <v>0</v>
      </c>
      <c r="J64" s="131" t="str">
        <f>IF(I73=0,"",I64/I73*100)</f>
        <v/>
      </c>
    </row>
    <row r="65" spans="1:10" ht="36.75" customHeight="1" x14ac:dyDescent="0.25">
      <c r="A65" s="122"/>
      <c r="B65" s="127" t="s">
        <v>96</v>
      </c>
      <c r="C65" s="198" t="s">
        <v>97</v>
      </c>
      <c r="D65" s="199"/>
      <c r="E65" s="199"/>
      <c r="F65" s="134" t="s">
        <v>27</v>
      </c>
      <c r="G65" s="135"/>
      <c r="H65" s="135"/>
      <c r="I65" s="135">
        <f>'SO01 3 Pol'!G118</f>
        <v>0</v>
      </c>
      <c r="J65" s="131" t="str">
        <f>IF(I73=0,"",I65/I73*100)</f>
        <v/>
      </c>
    </row>
    <row r="66" spans="1:10" ht="36.75" customHeight="1" x14ac:dyDescent="0.25">
      <c r="A66" s="122"/>
      <c r="B66" s="127" t="s">
        <v>98</v>
      </c>
      <c r="C66" s="198" t="s">
        <v>99</v>
      </c>
      <c r="D66" s="199"/>
      <c r="E66" s="199"/>
      <c r="F66" s="134" t="s">
        <v>27</v>
      </c>
      <c r="G66" s="135"/>
      <c r="H66" s="135"/>
      <c r="I66" s="135">
        <f>'SO01 3 Pol'!G121+'SO01 5 Pol'!G111</f>
        <v>0</v>
      </c>
      <c r="J66" s="131" t="str">
        <f>IF(I73=0,"",I66/I73*100)</f>
        <v/>
      </c>
    </row>
    <row r="67" spans="1:10" ht="36.75" customHeight="1" x14ac:dyDescent="0.25">
      <c r="A67" s="122"/>
      <c r="B67" s="127" t="s">
        <v>100</v>
      </c>
      <c r="C67" s="198" t="s">
        <v>101</v>
      </c>
      <c r="D67" s="199"/>
      <c r="E67" s="199"/>
      <c r="F67" s="134" t="s">
        <v>27</v>
      </c>
      <c r="G67" s="135"/>
      <c r="H67" s="135"/>
      <c r="I67" s="135">
        <f>'SO01 3 Pol'!G139+'SO01 5 Pol'!G130</f>
        <v>0</v>
      </c>
      <c r="J67" s="131" t="str">
        <f>IF(I73=0,"",I67/I73*100)</f>
        <v/>
      </c>
    </row>
    <row r="68" spans="1:10" ht="36.75" customHeight="1" x14ac:dyDescent="0.25">
      <c r="A68" s="122"/>
      <c r="B68" s="127" t="s">
        <v>102</v>
      </c>
      <c r="C68" s="198" t="s">
        <v>103</v>
      </c>
      <c r="D68" s="199"/>
      <c r="E68" s="199"/>
      <c r="F68" s="134" t="s">
        <v>27</v>
      </c>
      <c r="G68" s="135"/>
      <c r="H68" s="135"/>
      <c r="I68" s="135">
        <f>'SO01 3 Pol'!G145+'SO01 5 Pol'!G134</f>
        <v>0</v>
      </c>
      <c r="J68" s="131" t="str">
        <f>IF(I73=0,"",I68/I73*100)</f>
        <v/>
      </c>
    </row>
    <row r="69" spans="1:10" ht="36.75" customHeight="1" x14ac:dyDescent="0.25">
      <c r="A69" s="122"/>
      <c r="B69" s="127" t="s">
        <v>104</v>
      </c>
      <c r="C69" s="198" t="s">
        <v>105</v>
      </c>
      <c r="D69" s="199"/>
      <c r="E69" s="199"/>
      <c r="F69" s="134" t="s">
        <v>27</v>
      </c>
      <c r="G69" s="135"/>
      <c r="H69" s="135"/>
      <c r="I69" s="135">
        <f>'SO01 3 Pol'!G151+'SO01 5 Pol'!G140</f>
        <v>0</v>
      </c>
      <c r="J69" s="131" t="str">
        <f>IF(I73=0,"",I69/I73*100)</f>
        <v/>
      </c>
    </row>
    <row r="70" spans="1:10" ht="36.75" customHeight="1" x14ac:dyDescent="0.25">
      <c r="A70" s="122"/>
      <c r="B70" s="127" t="s">
        <v>106</v>
      </c>
      <c r="C70" s="198" t="s">
        <v>107</v>
      </c>
      <c r="D70" s="199"/>
      <c r="E70" s="199"/>
      <c r="F70" s="134" t="s">
        <v>28</v>
      </c>
      <c r="G70" s="135"/>
      <c r="H70" s="135"/>
      <c r="I70" s="135">
        <f>'SO01 3 Pol'!G162+'SO01 5 Pol'!G153</f>
        <v>0</v>
      </c>
      <c r="J70" s="131" t="str">
        <f>IF(I73=0,"",I70/I73*100)</f>
        <v/>
      </c>
    </row>
    <row r="71" spans="1:10" ht="36.75" customHeight="1" x14ac:dyDescent="0.25">
      <c r="A71" s="122"/>
      <c r="B71" s="127" t="s">
        <v>108</v>
      </c>
      <c r="C71" s="198" t="s">
        <v>109</v>
      </c>
      <c r="D71" s="199"/>
      <c r="E71" s="199"/>
      <c r="F71" s="134" t="s">
        <v>110</v>
      </c>
      <c r="G71" s="135"/>
      <c r="H71" s="135"/>
      <c r="I71" s="135">
        <f>'SO01 3 Pol'!G164+'SO01 5 Pol'!G155</f>
        <v>0</v>
      </c>
      <c r="J71" s="131" t="str">
        <f>IF(I73=0,"",I71/I73*100)</f>
        <v/>
      </c>
    </row>
    <row r="72" spans="1:10" ht="36.75" customHeight="1" x14ac:dyDescent="0.25">
      <c r="A72" s="122"/>
      <c r="B72" s="127" t="s">
        <v>111</v>
      </c>
      <c r="C72" s="198" t="s">
        <v>29</v>
      </c>
      <c r="D72" s="199"/>
      <c r="E72" s="199"/>
      <c r="F72" s="134" t="s">
        <v>111</v>
      </c>
      <c r="G72" s="135"/>
      <c r="H72" s="135"/>
      <c r="I72" s="135">
        <f>'SO01 3 Pol'!G184+'SO01 5 Pol'!G174</f>
        <v>0</v>
      </c>
      <c r="J72" s="131" t="str">
        <f>IF(I73=0,"",I72/I73*100)</f>
        <v/>
      </c>
    </row>
    <row r="73" spans="1:10" ht="25.5" customHeight="1" x14ac:dyDescent="0.25">
      <c r="A73" s="123"/>
      <c r="B73" s="128" t="s">
        <v>1</v>
      </c>
      <c r="C73" s="129"/>
      <c r="D73" s="130"/>
      <c r="E73" s="130"/>
      <c r="F73" s="136"/>
      <c r="G73" s="137"/>
      <c r="H73" s="137"/>
      <c r="I73" s="137">
        <f>SUM(I54:I72)</f>
        <v>0</v>
      </c>
      <c r="J73" s="132">
        <f>SUM(J54:J72)</f>
        <v>0</v>
      </c>
    </row>
    <row r="74" spans="1:10" x14ac:dyDescent="0.25">
      <c r="F74" s="86"/>
      <c r="G74" s="86"/>
      <c r="H74" s="86"/>
      <c r="I74" s="86"/>
      <c r="J74" s="133"/>
    </row>
    <row r="75" spans="1:10" x14ac:dyDescent="0.25">
      <c r="F75" s="86"/>
      <c r="G75" s="86"/>
      <c r="H75" s="86"/>
      <c r="I75" s="86"/>
      <c r="J75" s="133"/>
    </row>
    <row r="76" spans="1:10" x14ac:dyDescent="0.25">
      <c r="F76" s="86"/>
      <c r="G76" s="86"/>
      <c r="H76" s="86"/>
      <c r="I76" s="86"/>
      <c r="J76" s="133"/>
    </row>
  </sheetData>
  <sheetProtection algorithmName="SHA-512" hashValue="66QeXadAWDsJ3lNJPFRbsRfAKQhe1IBdLDuXd80v6tqvjeX4wmEQ1y/KbX+bVc+1wTCKjQkTJ8mCf874tvzJPQ==" saltValue="1+dFomChkUviHskPwG3F/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5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9:E69"/>
    <mergeCell ref="C70:E70"/>
    <mergeCell ref="C71:E71"/>
    <mergeCell ref="C72:E72"/>
    <mergeCell ref="C64:E64"/>
    <mergeCell ref="C65:E65"/>
    <mergeCell ref="C66:E66"/>
    <mergeCell ref="C67:E67"/>
    <mergeCell ref="C68:E6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8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9" t="s">
        <v>7</v>
      </c>
      <c r="B1" s="249"/>
      <c r="C1" s="250"/>
      <c r="D1" s="249"/>
      <c r="E1" s="249"/>
      <c r="F1" s="249"/>
      <c r="G1" s="249"/>
    </row>
    <row r="2" spans="1:7" ht="24.9" customHeight="1" x14ac:dyDescent="0.25">
      <c r="A2" s="49" t="s">
        <v>8</v>
      </c>
      <c r="B2" s="48"/>
      <c r="C2" s="251"/>
      <c r="D2" s="251"/>
      <c r="E2" s="251"/>
      <c r="F2" s="251"/>
      <c r="G2" s="252"/>
    </row>
    <row r="3" spans="1:7" ht="24.9" customHeight="1" x14ac:dyDescent="0.25">
      <c r="A3" s="49" t="s">
        <v>9</v>
      </c>
      <c r="B3" s="48"/>
      <c r="C3" s="251"/>
      <c r="D3" s="251"/>
      <c r="E3" s="251"/>
      <c r="F3" s="251"/>
      <c r="G3" s="252"/>
    </row>
    <row r="4" spans="1:7" ht="24.9" customHeight="1" x14ac:dyDescent="0.25">
      <c r="A4" s="49" t="s">
        <v>10</v>
      </c>
      <c r="B4" s="48"/>
      <c r="C4" s="251"/>
      <c r="D4" s="251"/>
      <c r="E4" s="251"/>
      <c r="F4" s="251"/>
      <c r="G4" s="252"/>
    </row>
    <row r="5" spans="1:7" x14ac:dyDescent="0.25">
      <c r="B5" s="4"/>
      <c r="C5" s="5"/>
      <c r="D5" s="6"/>
    </row>
  </sheetData>
  <sheetProtection algorithmName="SHA-512" hashValue="p2VVUIFv1UPgNwGdOVimuyMiSMv2B/UCAUHYX4pDBcNfrstIxHs0lFt4KgclX2j6o+aWfJeJSxrm8oQymUO8Yg==" saltValue="eKo5UG7NdLLVC1fDMXCub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80FAA-83D1-4C87-825A-D7F1F7C97F1E}">
  <sheetPr>
    <outlinePr summaryBelow="0"/>
  </sheetPr>
  <dimension ref="A1:BH5000"/>
  <sheetViews>
    <sheetView zoomScale="140" zoomScaleNormal="140" workbookViewId="0">
      <pane ySplit="7" topLeftCell="A146" activePane="bottomLeft" state="frozen"/>
      <selection pane="bottomLeft" activeCell="C158" sqref="C158"/>
    </sheetView>
  </sheetViews>
  <sheetFormatPr defaultRowHeight="13.2" outlineLevelRow="3" x14ac:dyDescent="0.25"/>
  <cols>
    <col min="1" max="1" width="3.44140625" customWidth="1"/>
    <col min="2" max="2" width="12.6640625" style="120" customWidth="1"/>
    <col min="3" max="3" width="38.33203125" style="120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257" t="s">
        <v>7</v>
      </c>
      <c r="B1" s="257"/>
      <c r="C1" s="257"/>
      <c r="D1" s="257"/>
      <c r="E1" s="257"/>
      <c r="F1" s="257"/>
      <c r="G1" s="257"/>
      <c r="AG1" t="s">
        <v>113</v>
      </c>
    </row>
    <row r="2" spans="1:60" ht="25.05" customHeight="1" x14ac:dyDescent="0.25">
      <c r="A2" s="139" t="s">
        <v>8</v>
      </c>
      <c r="B2" s="48" t="s">
        <v>44</v>
      </c>
      <c r="C2" s="258" t="s">
        <v>45</v>
      </c>
      <c r="D2" s="259"/>
      <c r="E2" s="259"/>
      <c r="F2" s="259"/>
      <c r="G2" s="260"/>
      <c r="AG2" t="s">
        <v>114</v>
      </c>
    </row>
    <row r="3" spans="1:60" ht="25.05" customHeight="1" x14ac:dyDescent="0.25">
      <c r="A3" s="139" t="s">
        <v>9</v>
      </c>
      <c r="B3" s="48" t="s">
        <v>58</v>
      </c>
      <c r="C3" s="258" t="s">
        <v>59</v>
      </c>
      <c r="D3" s="259"/>
      <c r="E3" s="259"/>
      <c r="F3" s="259"/>
      <c r="G3" s="260"/>
      <c r="AC3" s="120" t="s">
        <v>114</v>
      </c>
      <c r="AG3" t="s">
        <v>115</v>
      </c>
    </row>
    <row r="4" spans="1:60" ht="25.05" customHeight="1" x14ac:dyDescent="0.25">
      <c r="A4" s="140" t="s">
        <v>10</v>
      </c>
      <c r="B4" s="141" t="s">
        <v>60</v>
      </c>
      <c r="C4" s="261" t="s">
        <v>61</v>
      </c>
      <c r="D4" s="262"/>
      <c r="E4" s="262"/>
      <c r="F4" s="262"/>
      <c r="G4" s="263"/>
      <c r="AG4" t="s">
        <v>116</v>
      </c>
    </row>
    <row r="5" spans="1:60" x14ac:dyDescent="0.25">
      <c r="D5" s="10"/>
    </row>
    <row r="6" spans="1:60" ht="39.6" x14ac:dyDescent="0.25">
      <c r="A6" s="143" t="s">
        <v>117</v>
      </c>
      <c r="B6" s="145" t="s">
        <v>118</v>
      </c>
      <c r="C6" s="145" t="s">
        <v>119</v>
      </c>
      <c r="D6" s="144" t="s">
        <v>120</v>
      </c>
      <c r="E6" s="143" t="s">
        <v>121</v>
      </c>
      <c r="F6" s="142" t="s">
        <v>122</v>
      </c>
      <c r="G6" s="143" t="s">
        <v>31</v>
      </c>
      <c r="H6" s="146" t="s">
        <v>32</v>
      </c>
      <c r="I6" s="146" t="s">
        <v>123</v>
      </c>
      <c r="J6" s="146" t="s">
        <v>33</v>
      </c>
      <c r="K6" s="146" t="s">
        <v>124</v>
      </c>
      <c r="L6" s="146" t="s">
        <v>125</v>
      </c>
      <c r="M6" s="146" t="s">
        <v>126</v>
      </c>
      <c r="N6" s="146" t="s">
        <v>127</v>
      </c>
      <c r="O6" s="146" t="s">
        <v>128</v>
      </c>
      <c r="P6" s="146" t="s">
        <v>129</v>
      </c>
      <c r="Q6" s="146" t="s">
        <v>130</v>
      </c>
      <c r="R6" s="146" t="s">
        <v>131</v>
      </c>
      <c r="S6" s="146" t="s">
        <v>132</v>
      </c>
      <c r="T6" s="146" t="s">
        <v>133</v>
      </c>
      <c r="U6" s="146" t="s">
        <v>134</v>
      </c>
      <c r="V6" s="146" t="s">
        <v>135</v>
      </c>
      <c r="W6" s="146" t="s">
        <v>136</v>
      </c>
      <c r="X6" s="146" t="s">
        <v>137</v>
      </c>
      <c r="Y6" s="146" t="s">
        <v>138</v>
      </c>
    </row>
    <row r="7" spans="1:60" hidden="1" x14ac:dyDescent="0.25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5">
      <c r="A8" s="167" t="s">
        <v>139</v>
      </c>
      <c r="B8" s="168" t="s">
        <v>60</v>
      </c>
      <c r="C8" s="188" t="s">
        <v>75</v>
      </c>
      <c r="D8" s="169"/>
      <c r="E8" s="170"/>
      <c r="F8" s="171"/>
      <c r="G8" s="172">
        <f>SUMIF(AG9:AG16,"&lt;&gt;NOR",G9:G16)</f>
        <v>0</v>
      </c>
      <c r="H8" s="166"/>
      <c r="I8" s="166">
        <f>SUM(I9:I16)</f>
        <v>0</v>
      </c>
      <c r="J8" s="166"/>
      <c r="K8" s="166">
        <f>SUM(K9:K16)</f>
        <v>0</v>
      </c>
      <c r="L8" s="166"/>
      <c r="M8" s="166">
        <f>SUM(M9:M16)</f>
        <v>0</v>
      </c>
      <c r="N8" s="165"/>
      <c r="O8" s="165">
        <f>SUM(O9:O16)</f>
        <v>4.17</v>
      </c>
      <c r="P8" s="165"/>
      <c r="Q8" s="165">
        <f>SUM(Q9:Q16)</f>
        <v>0</v>
      </c>
      <c r="R8" s="166"/>
      <c r="S8" s="166"/>
      <c r="T8" s="166"/>
      <c r="U8" s="166"/>
      <c r="V8" s="166">
        <f>SUM(V9:V16)</f>
        <v>32.020000000000003</v>
      </c>
      <c r="W8" s="166"/>
      <c r="X8" s="166"/>
      <c r="Y8" s="166"/>
      <c r="AG8" t="s">
        <v>140</v>
      </c>
    </row>
    <row r="9" spans="1:60" outlineLevel="1" x14ac:dyDescent="0.25">
      <c r="A9" s="174">
        <v>1</v>
      </c>
      <c r="B9" s="175" t="s">
        <v>141</v>
      </c>
      <c r="C9" s="189" t="s">
        <v>142</v>
      </c>
      <c r="D9" s="176" t="s">
        <v>143</v>
      </c>
      <c r="E9" s="177">
        <v>35</v>
      </c>
      <c r="F9" s="178"/>
      <c r="G9" s="179">
        <f>ROUND(E9*F9,2)</f>
        <v>0</v>
      </c>
      <c r="H9" s="159"/>
      <c r="I9" s="158">
        <f>ROUND(E9*H9,2)</f>
        <v>0</v>
      </c>
      <c r="J9" s="159"/>
      <c r="K9" s="158">
        <f>ROUND(E9*J9,2)</f>
        <v>0</v>
      </c>
      <c r="L9" s="158">
        <v>21</v>
      </c>
      <c r="M9" s="158">
        <f>G9*(1+L9/100)</f>
        <v>0</v>
      </c>
      <c r="N9" s="157">
        <v>7.0250000000000007E-2</v>
      </c>
      <c r="O9" s="157">
        <f>ROUND(E9*N9,2)</f>
        <v>2.46</v>
      </c>
      <c r="P9" s="157">
        <v>0</v>
      </c>
      <c r="Q9" s="157">
        <f>ROUND(E9*P9,2)</f>
        <v>0</v>
      </c>
      <c r="R9" s="158"/>
      <c r="S9" s="158" t="s">
        <v>144</v>
      </c>
      <c r="T9" s="158" t="s">
        <v>144</v>
      </c>
      <c r="U9" s="158">
        <v>0.67200000000000004</v>
      </c>
      <c r="V9" s="158">
        <f>ROUND(E9*U9,2)</f>
        <v>23.52</v>
      </c>
      <c r="W9" s="158"/>
      <c r="X9" s="158" t="s">
        <v>145</v>
      </c>
      <c r="Y9" s="158" t="s">
        <v>146</v>
      </c>
      <c r="Z9" s="147"/>
      <c r="AA9" s="147"/>
      <c r="AB9" s="147"/>
      <c r="AC9" s="147"/>
      <c r="AD9" s="147"/>
      <c r="AE9" s="147"/>
      <c r="AF9" s="147"/>
      <c r="AG9" s="147" t="s">
        <v>147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5">
      <c r="A10" s="154"/>
      <c r="B10" s="155"/>
      <c r="C10" s="190" t="s">
        <v>148</v>
      </c>
      <c r="D10" s="160"/>
      <c r="E10" s="161">
        <v>35</v>
      </c>
      <c r="F10" s="158"/>
      <c r="G10" s="15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149</v>
      </c>
      <c r="AH10" s="147">
        <v>5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5">
      <c r="A11" s="174">
        <v>2</v>
      </c>
      <c r="B11" s="175" t="s">
        <v>150</v>
      </c>
      <c r="C11" s="189" t="s">
        <v>151</v>
      </c>
      <c r="D11" s="176" t="s">
        <v>152</v>
      </c>
      <c r="E11" s="177">
        <v>0.15</v>
      </c>
      <c r="F11" s="178"/>
      <c r="G11" s="179">
        <f>ROUND(E11*F11,2)</f>
        <v>0</v>
      </c>
      <c r="H11" s="159"/>
      <c r="I11" s="158">
        <f>ROUND(E11*H11,2)</f>
        <v>0</v>
      </c>
      <c r="J11" s="159"/>
      <c r="K11" s="158">
        <f>ROUND(E11*J11,2)</f>
        <v>0</v>
      </c>
      <c r="L11" s="158">
        <v>21</v>
      </c>
      <c r="M11" s="158">
        <f>G11*(1+L11/100)</f>
        <v>0</v>
      </c>
      <c r="N11" s="157">
        <v>0.76605000000000001</v>
      </c>
      <c r="O11" s="157">
        <f>ROUND(E11*N11,2)</f>
        <v>0.11</v>
      </c>
      <c r="P11" s="157">
        <v>0</v>
      </c>
      <c r="Q11" s="157">
        <f>ROUND(E11*P11,2)</f>
        <v>0</v>
      </c>
      <c r="R11" s="158"/>
      <c r="S11" s="158" t="s">
        <v>144</v>
      </c>
      <c r="T11" s="158" t="s">
        <v>144</v>
      </c>
      <c r="U11" s="158">
        <v>4.2801900000000002</v>
      </c>
      <c r="V11" s="158">
        <f>ROUND(E11*U11,2)</f>
        <v>0.64</v>
      </c>
      <c r="W11" s="158"/>
      <c r="X11" s="158" t="s">
        <v>145</v>
      </c>
      <c r="Y11" s="158" t="s">
        <v>146</v>
      </c>
      <c r="Z11" s="147"/>
      <c r="AA11" s="147"/>
      <c r="AB11" s="147"/>
      <c r="AC11" s="147"/>
      <c r="AD11" s="147"/>
      <c r="AE11" s="147"/>
      <c r="AF11" s="147"/>
      <c r="AG11" s="147" t="s">
        <v>147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2" x14ac:dyDescent="0.25">
      <c r="A12" s="154"/>
      <c r="B12" s="155"/>
      <c r="C12" s="190" t="s">
        <v>153</v>
      </c>
      <c r="D12" s="160"/>
      <c r="E12" s="161">
        <v>0.15</v>
      </c>
      <c r="F12" s="158"/>
      <c r="G12" s="158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7"/>
      <c r="AA12" s="147"/>
      <c r="AB12" s="147"/>
      <c r="AC12" s="147"/>
      <c r="AD12" s="147"/>
      <c r="AE12" s="147"/>
      <c r="AF12" s="147"/>
      <c r="AG12" s="147" t="s">
        <v>149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ht="20.399999999999999" outlineLevel="1" x14ac:dyDescent="0.25">
      <c r="A13" s="174">
        <v>3</v>
      </c>
      <c r="B13" s="175" t="s">
        <v>154</v>
      </c>
      <c r="C13" s="189" t="s">
        <v>155</v>
      </c>
      <c r="D13" s="176" t="s">
        <v>152</v>
      </c>
      <c r="E13" s="177">
        <v>1.5</v>
      </c>
      <c r="F13" s="178"/>
      <c r="G13" s="179">
        <f>ROUND(E13*F13,2)</f>
        <v>0</v>
      </c>
      <c r="H13" s="159"/>
      <c r="I13" s="158">
        <f>ROUND(E13*H13,2)</f>
        <v>0</v>
      </c>
      <c r="J13" s="159"/>
      <c r="K13" s="158">
        <f>ROUND(E13*J13,2)</f>
        <v>0</v>
      </c>
      <c r="L13" s="158">
        <v>21</v>
      </c>
      <c r="M13" s="158">
        <f>G13*(1+L13/100)</f>
        <v>0</v>
      </c>
      <c r="N13" s="157">
        <v>0.76605000000000001</v>
      </c>
      <c r="O13" s="157">
        <f>ROUND(E13*N13,2)</f>
        <v>1.1499999999999999</v>
      </c>
      <c r="P13" s="157">
        <v>0</v>
      </c>
      <c r="Q13" s="157">
        <f>ROUND(E13*P13,2)</f>
        <v>0</v>
      </c>
      <c r="R13" s="158"/>
      <c r="S13" s="158" t="s">
        <v>144</v>
      </c>
      <c r="T13" s="158" t="s">
        <v>144</v>
      </c>
      <c r="U13" s="158">
        <v>3.3231899999999999</v>
      </c>
      <c r="V13" s="158">
        <f>ROUND(E13*U13,2)</f>
        <v>4.9800000000000004</v>
      </c>
      <c r="W13" s="158"/>
      <c r="X13" s="158" t="s">
        <v>145</v>
      </c>
      <c r="Y13" s="158" t="s">
        <v>146</v>
      </c>
      <c r="Z13" s="147"/>
      <c r="AA13" s="147"/>
      <c r="AB13" s="147"/>
      <c r="AC13" s="147"/>
      <c r="AD13" s="147"/>
      <c r="AE13" s="147"/>
      <c r="AF13" s="147"/>
      <c r="AG13" s="147" t="s">
        <v>147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2" x14ac:dyDescent="0.25">
      <c r="A14" s="154"/>
      <c r="B14" s="155"/>
      <c r="C14" s="190" t="s">
        <v>156</v>
      </c>
      <c r="D14" s="160"/>
      <c r="E14" s="161">
        <v>1.5</v>
      </c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7"/>
      <c r="AA14" s="147"/>
      <c r="AB14" s="147"/>
      <c r="AC14" s="147"/>
      <c r="AD14" s="147"/>
      <c r="AE14" s="147"/>
      <c r="AF14" s="147"/>
      <c r="AG14" s="147" t="s">
        <v>149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5">
      <c r="A15" s="174">
        <v>4</v>
      </c>
      <c r="B15" s="175" t="s">
        <v>157</v>
      </c>
      <c r="C15" s="189" t="s">
        <v>433</v>
      </c>
      <c r="D15" s="176" t="s">
        <v>143</v>
      </c>
      <c r="E15" s="177">
        <v>4.32</v>
      </c>
      <c r="F15" s="178"/>
      <c r="G15" s="179">
        <f>ROUND(E15*F15,2)</f>
        <v>0</v>
      </c>
      <c r="H15" s="159"/>
      <c r="I15" s="158">
        <f>ROUND(E15*H15,2)</f>
        <v>0</v>
      </c>
      <c r="J15" s="159"/>
      <c r="K15" s="158">
        <f>ROUND(E15*J15,2)</f>
        <v>0</v>
      </c>
      <c r="L15" s="158">
        <v>21</v>
      </c>
      <c r="M15" s="158">
        <f>G15*(1+L15/100)</f>
        <v>0</v>
      </c>
      <c r="N15" s="157">
        <v>0.10366</v>
      </c>
      <c r="O15" s="157">
        <f>ROUND(E15*N15,2)</f>
        <v>0.45</v>
      </c>
      <c r="P15" s="157">
        <v>0</v>
      </c>
      <c r="Q15" s="157">
        <f>ROUND(E15*P15,2)</f>
        <v>0</v>
      </c>
      <c r="R15" s="158"/>
      <c r="S15" s="158" t="s">
        <v>144</v>
      </c>
      <c r="T15" s="158" t="s">
        <v>144</v>
      </c>
      <c r="U15" s="158">
        <v>0.66600000000000004</v>
      </c>
      <c r="V15" s="158">
        <f>ROUND(E15*U15,2)</f>
        <v>2.88</v>
      </c>
      <c r="W15" s="158"/>
      <c r="X15" s="158" t="s">
        <v>145</v>
      </c>
      <c r="Y15" s="158" t="s">
        <v>146</v>
      </c>
      <c r="Z15" s="147"/>
      <c r="AA15" s="147"/>
      <c r="AB15" s="147"/>
      <c r="AC15" s="147"/>
      <c r="AD15" s="147"/>
      <c r="AE15" s="147"/>
      <c r="AF15" s="147"/>
      <c r="AG15" s="147" t="s">
        <v>147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2" x14ac:dyDescent="0.25">
      <c r="A16" s="154"/>
      <c r="B16" s="155"/>
      <c r="C16" s="190" t="s">
        <v>158</v>
      </c>
      <c r="D16" s="160"/>
      <c r="E16" s="161">
        <v>4.32</v>
      </c>
      <c r="F16" s="158"/>
      <c r="G16" s="15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7"/>
      <c r="AA16" s="147"/>
      <c r="AB16" s="147"/>
      <c r="AC16" s="147"/>
      <c r="AD16" s="147"/>
      <c r="AE16" s="147"/>
      <c r="AF16" s="147"/>
      <c r="AG16" s="147" t="s">
        <v>149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x14ac:dyDescent="0.25">
      <c r="A17" s="167" t="s">
        <v>139</v>
      </c>
      <c r="B17" s="168" t="s">
        <v>76</v>
      </c>
      <c r="C17" s="188" t="s">
        <v>77</v>
      </c>
      <c r="D17" s="169"/>
      <c r="E17" s="170"/>
      <c r="F17" s="171"/>
      <c r="G17" s="172">
        <f>SUMIF(AG18:AG39,"&lt;&gt;NOR",G18:G39)</f>
        <v>0</v>
      </c>
      <c r="H17" s="166"/>
      <c r="I17" s="166">
        <f>SUM(I18:I39)</f>
        <v>0</v>
      </c>
      <c r="J17" s="166"/>
      <c r="K17" s="166">
        <f>SUM(K18:K39)</f>
        <v>0</v>
      </c>
      <c r="L17" s="166"/>
      <c r="M17" s="166">
        <f>SUM(M18:M39)</f>
        <v>0</v>
      </c>
      <c r="N17" s="165"/>
      <c r="O17" s="165">
        <f>SUM(O18:O39)</f>
        <v>25.93</v>
      </c>
      <c r="P17" s="165"/>
      <c r="Q17" s="165">
        <f>SUM(Q18:Q39)</f>
        <v>0</v>
      </c>
      <c r="R17" s="166"/>
      <c r="S17" s="166"/>
      <c r="T17" s="166"/>
      <c r="U17" s="166"/>
      <c r="V17" s="166">
        <f>SUM(V18:V39)</f>
        <v>939.56999999999994</v>
      </c>
      <c r="W17" s="166"/>
      <c r="X17" s="166"/>
      <c r="Y17" s="166"/>
      <c r="AG17" t="s">
        <v>140</v>
      </c>
    </row>
    <row r="18" spans="1:60" ht="20.399999999999999" outlineLevel="1" x14ac:dyDescent="0.25">
      <c r="A18" s="174">
        <v>5</v>
      </c>
      <c r="B18" s="175" t="s">
        <v>159</v>
      </c>
      <c r="C18" s="189" t="s">
        <v>160</v>
      </c>
      <c r="D18" s="176" t="s">
        <v>143</v>
      </c>
      <c r="E18" s="177">
        <v>1325.1</v>
      </c>
      <c r="F18" s="178"/>
      <c r="G18" s="179">
        <f>ROUND(E18*F18,2)</f>
        <v>0</v>
      </c>
      <c r="H18" s="159"/>
      <c r="I18" s="158">
        <f>ROUND(E18*H18,2)</f>
        <v>0</v>
      </c>
      <c r="J18" s="159"/>
      <c r="K18" s="158">
        <f>ROUND(E18*J18,2)</f>
        <v>0</v>
      </c>
      <c r="L18" s="158">
        <v>21</v>
      </c>
      <c r="M18" s="158">
        <f>G18*(1+L18/100)</f>
        <v>0</v>
      </c>
      <c r="N18" s="157">
        <v>1.0630000000000001E-2</v>
      </c>
      <c r="O18" s="157">
        <f>ROUND(E18*N18,2)</f>
        <v>14.09</v>
      </c>
      <c r="P18" s="157">
        <v>0</v>
      </c>
      <c r="Q18" s="157">
        <f>ROUND(E18*P18,2)</f>
        <v>0</v>
      </c>
      <c r="R18" s="158"/>
      <c r="S18" s="158" t="s">
        <v>144</v>
      </c>
      <c r="T18" s="158" t="s">
        <v>144</v>
      </c>
      <c r="U18" s="158">
        <v>0.33688000000000001</v>
      </c>
      <c r="V18" s="158">
        <f>ROUND(E18*U18,2)</f>
        <v>446.4</v>
      </c>
      <c r="W18" s="158"/>
      <c r="X18" s="158" t="s">
        <v>145</v>
      </c>
      <c r="Y18" s="158" t="s">
        <v>146</v>
      </c>
      <c r="Z18" s="147"/>
      <c r="AA18" s="147"/>
      <c r="AB18" s="147"/>
      <c r="AC18" s="147"/>
      <c r="AD18" s="147"/>
      <c r="AE18" s="147"/>
      <c r="AF18" s="147"/>
      <c r="AG18" s="147" t="s">
        <v>147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5">
      <c r="A19" s="154"/>
      <c r="B19" s="155"/>
      <c r="C19" s="253" t="s">
        <v>161</v>
      </c>
      <c r="D19" s="254"/>
      <c r="E19" s="254"/>
      <c r="F19" s="254"/>
      <c r="G19" s="254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7"/>
      <c r="AA19" s="147"/>
      <c r="AB19" s="147"/>
      <c r="AC19" s="147"/>
      <c r="AD19" s="147"/>
      <c r="AE19" s="147"/>
      <c r="AF19" s="147"/>
      <c r="AG19" s="147" t="s">
        <v>162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ht="20.399999999999999" outlineLevel="2" x14ac:dyDescent="0.25">
      <c r="A20" s="154"/>
      <c r="B20" s="155"/>
      <c r="C20" s="190" t="s">
        <v>163</v>
      </c>
      <c r="D20" s="160"/>
      <c r="E20" s="161">
        <v>1325.1</v>
      </c>
      <c r="F20" s="158"/>
      <c r="G20" s="15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7"/>
      <c r="AA20" s="147"/>
      <c r="AB20" s="147"/>
      <c r="AC20" s="147"/>
      <c r="AD20" s="147"/>
      <c r="AE20" s="147"/>
      <c r="AF20" s="147"/>
      <c r="AG20" s="147" t="s">
        <v>149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ht="20.399999999999999" outlineLevel="1" x14ac:dyDescent="0.25">
      <c r="A21" s="174">
        <v>6</v>
      </c>
      <c r="B21" s="175" t="s">
        <v>164</v>
      </c>
      <c r="C21" s="189" t="s">
        <v>434</v>
      </c>
      <c r="D21" s="176" t="s">
        <v>143</v>
      </c>
      <c r="E21" s="177">
        <v>61.32</v>
      </c>
      <c r="F21" s="178"/>
      <c r="G21" s="179">
        <f>ROUND(E21*F21,2)</f>
        <v>0</v>
      </c>
      <c r="H21" s="159"/>
      <c r="I21" s="158">
        <f>ROUND(E21*H21,2)</f>
        <v>0</v>
      </c>
      <c r="J21" s="159"/>
      <c r="K21" s="158">
        <f>ROUND(E21*J21,2)</f>
        <v>0</v>
      </c>
      <c r="L21" s="158">
        <v>21</v>
      </c>
      <c r="M21" s="158">
        <f>G21*(1+L21/100)</f>
        <v>0</v>
      </c>
      <c r="N21" s="157">
        <v>4.3200000000000001E-3</v>
      </c>
      <c r="O21" s="157">
        <f>ROUND(E21*N21,2)</f>
        <v>0.26</v>
      </c>
      <c r="P21" s="157">
        <v>0</v>
      </c>
      <c r="Q21" s="157">
        <f>ROUND(E21*P21,2)</f>
        <v>0</v>
      </c>
      <c r="R21" s="158"/>
      <c r="S21" s="158" t="s">
        <v>144</v>
      </c>
      <c r="T21" s="158" t="s">
        <v>144</v>
      </c>
      <c r="U21" s="158">
        <v>0.36</v>
      </c>
      <c r="V21" s="158">
        <f>ROUND(E21*U21,2)</f>
        <v>22.08</v>
      </c>
      <c r="W21" s="158"/>
      <c r="X21" s="158" t="s">
        <v>145</v>
      </c>
      <c r="Y21" s="158" t="s">
        <v>146</v>
      </c>
      <c r="Z21" s="147"/>
      <c r="AA21" s="147"/>
      <c r="AB21" s="147"/>
      <c r="AC21" s="147"/>
      <c r="AD21" s="147"/>
      <c r="AE21" s="147"/>
      <c r="AF21" s="147"/>
      <c r="AG21" s="147" t="s">
        <v>147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5">
      <c r="A22" s="154"/>
      <c r="B22" s="155"/>
      <c r="C22" s="190" t="s">
        <v>165</v>
      </c>
      <c r="D22" s="160"/>
      <c r="E22" s="161">
        <v>35</v>
      </c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7"/>
      <c r="AA22" s="147"/>
      <c r="AB22" s="147"/>
      <c r="AC22" s="147"/>
      <c r="AD22" s="147"/>
      <c r="AE22" s="147"/>
      <c r="AF22" s="147"/>
      <c r="AG22" s="147" t="s">
        <v>149</v>
      </c>
      <c r="AH22" s="147">
        <v>5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3" x14ac:dyDescent="0.25">
      <c r="A23" s="154"/>
      <c r="B23" s="155"/>
      <c r="C23" s="190" t="s">
        <v>166</v>
      </c>
      <c r="D23" s="160"/>
      <c r="E23" s="161">
        <v>4.32</v>
      </c>
      <c r="F23" s="158"/>
      <c r="G23" s="158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58"/>
      <c r="Z23" s="147"/>
      <c r="AA23" s="147"/>
      <c r="AB23" s="147"/>
      <c r="AC23" s="147"/>
      <c r="AD23" s="147"/>
      <c r="AE23" s="147"/>
      <c r="AF23" s="147"/>
      <c r="AG23" s="147" t="s">
        <v>149</v>
      </c>
      <c r="AH23" s="147">
        <v>5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3" x14ac:dyDescent="0.25">
      <c r="A24" s="154"/>
      <c r="B24" s="155"/>
      <c r="C24" s="190" t="s">
        <v>167</v>
      </c>
      <c r="D24" s="160"/>
      <c r="E24" s="161">
        <v>20</v>
      </c>
      <c r="F24" s="158"/>
      <c r="G24" s="15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7"/>
      <c r="AA24" s="147"/>
      <c r="AB24" s="147"/>
      <c r="AC24" s="147"/>
      <c r="AD24" s="147"/>
      <c r="AE24" s="147"/>
      <c r="AF24" s="147"/>
      <c r="AG24" s="147" t="s">
        <v>149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3" x14ac:dyDescent="0.25">
      <c r="A25" s="154"/>
      <c r="B25" s="155"/>
      <c r="C25" s="190" t="s">
        <v>168</v>
      </c>
      <c r="D25" s="160"/>
      <c r="E25" s="161">
        <v>2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7"/>
      <c r="AA25" s="147"/>
      <c r="AB25" s="147"/>
      <c r="AC25" s="147"/>
      <c r="AD25" s="147"/>
      <c r="AE25" s="147"/>
      <c r="AF25" s="147"/>
      <c r="AG25" s="147" t="s">
        <v>149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5">
      <c r="A26" s="174">
        <v>7</v>
      </c>
      <c r="B26" s="175" t="s">
        <v>169</v>
      </c>
      <c r="C26" s="189" t="s">
        <v>170</v>
      </c>
      <c r="D26" s="176" t="s">
        <v>143</v>
      </c>
      <c r="E26" s="177">
        <v>61.32</v>
      </c>
      <c r="F26" s="178"/>
      <c r="G26" s="179">
        <f>ROUND(E26*F26,2)</f>
        <v>0</v>
      </c>
      <c r="H26" s="159"/>
      <c r="I26" s="158">
        <f>ROUND(E26*H26,2)</f>
        <v>0</v>
      </c>
      <c r="J26" s="159"/>
      <c r="K26" s="158">
        <f>ROUND(E26*J26,2)</f>
        <v>0</v>
      </c>
      <c r="L26" s="158">
        <v>21</v>
      </c>
      <c r="M26" s="158">
        <f>G26*(1+L26/100)</f>
        <v>0</v>
      </c>
      <c r="N26" s="157">
        <v>7.8799999999999999E-3</v>
      </c>
      <c r="O26" s="157">
        <f>ROUND(E26*N26,2)</f>
        <v>0.48</v>
      </c>
      <c r="P26" s="157">
        <v>0</v>
      </c>
      <c r="Q26" s="157">
        <f>ROUND(E26*P26,2)</f>
        <v>0</v>
      </c>
      <c r="R26" s="158"/>
      <c r="S26" s="158" t="s">
        <v>144</v>
      </c>
      <c r="T26" s="158" t="s">
        <v>144</v>
      </c>
      <c r="U26" s="158">
        <v>0.32500000000000001</v>
      </c>
      <c r="V26" s="158">
        <f>ROUND(E26*U26,2)</f>
        <v>19.93</v>
      </c>
      <c r="W26" s="158"/>
      <c r="X26" s="158" t="s">
        <v>145</v>
      </c>
      <c r="Y26" s="158" t="s">
        <v>146</v>
      </c>
      <c r="Z26" s="147"/>
      <c r="AA26" s="147"/>
      <c r="AB26" s="147"/>
      <c r="AC26" s="147"/>
      <c r="AD26" s="147"/>
      <c r="AE26" s="147"/>
      <c r="AF26" s="147"/>
      <c r="AG26" s="147" t="s">
        <v>147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2" x14ac:dyDescent="0.25">
      <c r="A27" s="154"/>
      <c r="B27" s="155"/>
      <c r="C27" s="190" t="s">
        <v>171</v>
      </c>
      <c r="D27" s="160"/>
      <c r="E27" s="161">
        <v>61.32</v>
      </c>
      <c r="F27" s="158"/>
      <c r="G27" s="1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7"/>
      <c r="AA27" s="147"/>
      <c r="AB27" s="147"/>
      <c r="AC27" s="147"/>
      <c r="AD27" s="147"/>
      <c r="AE27" s="147"/>
      <c r="AF27" s="147"/>
      <c r="AG27" s="147" t="s">
        <v>149</v>
      </c>
      <c r="AH27" s="147">
        <v>5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ht="20.399999999999999" outlineLevel="1" x14ac:dyDescent="0.25">
      <c r="A28" s="174">
        <v>8</v>
      </c>
      <c r="B28" s="175" t="s">
        <v>172</v>
      </c>
      <c r="C28" s="189" t="s">
        <v>435</v>
      </c>
      <c r="D28" s="176" t="s">
        <v>143</v>
      </c>
      <c r="E28" s="177">
        <v>283.82380000000001</v>
      </c>
      <c r="F28" s="178"/>
      <c r="G28" s="179">
        <f>ROUND(E28*F28,2)</f>
        <v>0</v>
      </c>
      <c r="H28" s="159"/>
      <c r="I28" s="158">
        <f>ROUND(E28*H28,2)</f>
        <v>0</v>
      </c>
      <c r="J28" s="159"/>
      <c r="K28" s="158">
        <f>ROUND(E28*J28,2)</f>
        <v>0</v>
      </c>
      <c r="L28" s="158">
        <v>21</v>
      </c>
      <c r="M28" s="158">
        <f>G28*(1+L28/100)</f>
        <v>0</v>
      </c>
      <c r="N28" s="157">
        <v>4.1200000000000004E-3</v>
      </c>
      <c r="O28" s="157">
        <f>ROUND(E28*N28,2)</f>
        <v>1.17</v>
      </c>
      <c r="P28" s="157">
        <v>0</v>
      </c>
      <c r="Q28" s="157">
        <f>ROUND(E28*P28,2)</f>
        <v>0</v>
      </c>
      <c r="R28" s="158"/>
      <c r="S28" s="158" t="s">
        <v>144</v>
      </c>
      <c r="T28" s="158" t="s">
        <v>144</v>
      </c>
      <c r="U28" s="158">
        <v>0.48399999999999999</v>
      </c>
      <c r="V28" s="158">
        <f>ROUND(E28*U28,2)</f>
        <v>137.37</v>
      </c>
      <c r="W28" s="158"/>
      <c r="X28" s="158" t="s">
        <v>145</v>
      </c>
      <c r="Y28" s="158" t="s">
        <v>146</v>
      </c>
      <c r="Z28" s="147"/>
      <c r="AA28" s="147"/>
      <c r="AB28" s="147"/>
      <c r="AC28" s="147"/>
      <c r="AD28" s="147"/>
      <c r="AE28" s="147"/>
      <c r="AF28" s="147"/>
      <c r="AG28" s="147" t="s">
        <v>147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2" x14ac:dyDescent="0.25">
      <c r="A29" s="154"/>
      <c r="B29" s="155"/>
      <c r="C29" s="190" t="s">
        <v>173</v>
      </c>
      <c r="D29" s="160"/>
      <c r="E29" s="161">
        <v>283.82380000000001</v>
      </c>
      <c r="F29" s="158"/>
      <c r="G29" s="15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7"/>
      <c r="AA29" s="147"/>
      <c r="AB29" s="147"/>
      <c r="AC29" s="147"/>
      <c r="AD29" s="147"/>
      <c r="AE29" s="147"/>
      <c r="AF29" s="147"/>
      <c r="AG29" s="147" t="s">
        <v>149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5">
      <c r="A30" s="174">
        <v>9</v>
      </c>
      <c r="B30" s="175" t="s">
        <v>174</v>
      </c>
      <c r="C30" s="189" t="s">
        <v>175</v>
      </c>
      <c r="D30" s="176" t="s">
        <v>143</v>
      </c>
      <c r="E30" s="177">
        <v>283.82380000000001</v>
      </c>
      <c r="F30" s="178"/>
      <c r="G30" s="179">
        <f>ROUND(E30*F30,2)</f>
        <v>0</v>
      </c>
      <c r="H30" s="159"/>
      <c r="I30" s="158">
        <f>ROUND(E30*H30,2)</f>
        <v>0</v>
      </c>
      <c r="J30" s="159"/>
      <c r="K30" s="158">
        <f>ROUND(E30*J30,2)</f>
        <v>0</v>
      </c>
      <c r="L30" s="158">
        <v>21</v>
      </c>
      <c r="M30" s="158">
        <f>G30*(1+L30/100)</f>
        <v>0</v>
      </c>
      <c r="N30" s="157">
        <v>7.7999999999999996E-3</v>
      </c>
      <c r="O30" s="157">
        <f>ROUND(E30*N30,2)</f>
        <v>2.21</v>
      </c>
      <c r="P30" s="157">
        <v>0</v>
      </c>
      <c r="Q30" s="157">
        <f>ROUND(E30*P30,2)</f>
        <v>0</v>
      </c>
      <c r="R30" s="158"/>
      <c r="S30" s="158" t="s">
        <v>144</v>
      </c>
      <c r="T30" s="158" t="s">
        <v>144</v>
      </c>
      <c r="U30" s="158">
        <v>0.40400000000000003</v>
      </c>
      <c r="V30" s="158">
        <f>ROUND(E30*U30,2)</f>
        <v>114.66</v>
      </c>
      <c r="W30" s="158"/>
      <c r="X30" s="158" t="s">
        <v>145</v>
      </c>
      <c r="Y30" s="158" t="s">
        <v>146</v>
      </c>
      <c r="Z30" s="147"/>
      <c r="AA30" s="147"/>
      <c r="AB30" s="147"/>
      <c r="AC30" s="147"/>
      <c r="AD30" s="147"/>
      <c r="AE30" s="147"/>
      <c r="AF30" s="147"/>
      <c r="AG30" s="147" t="s">
        <v>147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2" x14ac:dyDescent="0.25">
      <c r="A31" s="154"/>
      <c r="B31" s="155"/>
      <c r="C31" s="253" t="s">
        <v>176</v>
      </c>
      <c r="D31" s="254"/>
      <c r="E31" s="254"/>
      <c r="F31" s="254"/>
      <c r="G31" s="254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7"/>
      <c r="AA31" s="147"/>
      <c r="AB31" s="147"/>
      <c r="AC31" s="147"/>
      <c r="AD31" s="147"/>
      <c r="AE31" s="147"/>
      <c r="AF31" s="147"/>
      <c r="AG31" s="147" t="s">
        <v>162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2" x14ac:dyDescent="0.25">
      <c r="A32" s="154"/>
      <c r="B32" s="155"/>
      <c r="C32" s="190" t="s">
        <v>177</v>
      </c>
      <c r="D32" s="160"/>
      <c r="E32" s="161">
        <v>283.82380000000001</v>
      </c>
      <c r="F32" s="158"/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7"/>
      <c r="AA32" s="147"/>
      <c r="AB32" s="147"/>
      <c r="AC32" s="147"/>
      <c r="AD32" s="147"/>
      <c r="AE32" s="147"/>
      <c r="AF32" s="147"/>
      <c r="AG32" s="147" t="s">
        <v>149</v>
      </c>
      <c r="AH32" s="147">
        <v>5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ht="20.399999999999999" outlineLevel="1" x14ac:dyDescent="0.25">
      <c r="A33" s="174">
        <v>10</v>
      </c>
      <c r="B33" s="175" t="s">
        <v>178</v>
      </c>
      <c r="C33" s="189" t="s">
        <v>179</v>
      </c>
      <c r="D33" s="176" t="s">
        <v>143</v>
      </c>
      <c r="E33" s="177">
        <v>283.82380000000001</v>
      </c>
      <c r="F33" s="178"/>
      <c r="G33" s="179">
        <f>ROUND(E33*F33,2)</f>
        <v>0</v>
      </c>
      <c r="H33" s="159"/>
      <c r="I33" s="158">
        <f>ROUND(E33*H33,2)</f>
        <v>0</v>
      </c>
      <c r="J33" s="159"/>
      <c r="K33" s="158">
        <f>ROUND(E33*J33,2)</f>
        <v>0</v>
      </c>
      <c r="L33" s="158">
        <v>21</v>
      </c>
      <c r="M33" s="158">
        <f>G33*(1+L33/100)</f>
        <v>0</v>
      </c>
      <c r="N33" s="157">
        <v>1.7680000000000001E-2</v>
      </c>
      <c r="O33" s="157">
        <f>ROUND(E33*N33,2)</f>
        <v>5.0199999999999996</v>
      </c>
      <c r="P33" s="157">
        <v>0</v>
      </c>
      <c r="Q33" s="157">
        <f>ROUND(E33*P33,2)</f>
        <v>0</v>
      </c>
      <c r="R33" s="158"/>
      <c r="S33" s="158" t="s">
        <v>144</v>
      </c>
      <c r="T33" s="158" t="s">
        <v>144</v>
      </c>
      <c r="U33" s="158">
        <v>0.38716</v>
      </c>
      <c r="V33" s="158">
        <f>ROUND(E33*U33,2)</f>
        <v>109.89</v>
      </c>
      <c r="W33" s="158"/>
      <c r="X33" s="158" t="s">
        <v>145</v>
      </c>
      <c r="Y33" s="158" t="s">
        <v>146</v>
      </c>
      <c r="Z33" s="147"/>
      <c r="AA33" s="147"/>
      <c r="AB33" s="147"/>
      <c r="AC33" s="147"/>
      <c r="AD33" s="147"/>
      <c r="AE33" s="147"/>
      <c r="AF33" s="147"/>
      <c r="AG33" s="147" t="s">
        <v>147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2" x14ac:dyDescent="0.25">
      <c r="A34" s="154"/>
      <c r="B34" s="155"/>
      <c r="C34" s="253" t="s">
        <v>161</v>
      </c>
      <c r="D34" s="254"/>
      <c r="E34" s="254"/>
      <c r="F34" s="254"/>
      <c r="G34" s="254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7"/>
      <c r="AA34" s="147"/>
      <c r="AB34" s="147"/>
      <c r="AC34" s="147"/>
      <c r="AD34" s="147"/>
      <c r="AE34" s="147"/>
      <c r="AF34" s="147"/>
      <c r="AG34" s="147" t="s">
        <v>162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2" x14ac:dyDescent="0.25">
      <c r="A35" s="154"/>
      <c r="B35" s="155"/>
      <c r="C35" s="190" t="s">
        <v>177</v>
      </c>
      <c r="D35" s="160"/>
      <c r="E35" s="161">
        <v>283.82380000000001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7"/>
      <c r="AA35" s="147"/>
      <c r="AB35" s="147"/>
      <c r="AC35" s="147"/>
      <c r="AD35" s="147"/>
      <c r="AE35" s="147"/>
      <c r="AF35" s="147"/>
      <c r="AG35" s="147" t="s">
        <v>149</v>
      </c>
      <c r="AH35" s="147">
        <v>5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5">
      <c r="A36" s="174">
        <v>11</v>
      </c>
      <c r="B36" s="175" t="s">
        <v>180</v>
      </c>
      <c r="C36" s="189" t="s">
        <v>181</v>
      </c>
      <c r="D36" s="176" t="s">
        <v>143</v>
      </c>
      <c r="E36" s="177">
        <v>75.63</v>
      </c>
      <c r="F36" s="178"/>
      <c r="G36" s="179">
        <f>ROUND(E36*F36,2)</f>
        <v>0</v>
      </c>
      <c r="H36" s="159"/>
      <c r="I36" s="158">
        <f>ROUND(E36*H36,2)</f>
        <v>0</v>
      </c>
      <c r="J36" s="159"/>
      <c r="K36" s="158">
        <f>ROUND(E36*J36,2)</f>
        <v>0</v>
      </c>
      <c r="L36" s="158">
        <v>21</v>
      </c>
      <c r="M36" s="158">
        <f>G36*(1+L36/100)</f>
        <v>0</v>
      </c>
      <c r="N36" s="157">
        <v>3.5659999999999997E-2</v>
      </c>
      <c r="O36" s="157">
        <f>ROUND(E36*N36,2)</f>
        <v>2.7</v>
      </c>
      <c r="P36" s="157">
        <v>0</v>
      </c>
      <c r="Q36" s="157">
        <f>ROUND(E36*P36,2)</f>
        <v>0</v>
      </c>
      <c r="R36" s="158"/>
      <c r="S36" s="158" t="s">
        <v>144</v>
      </c>
      <c r="T36" s="158" t="s">
        <v>144</v>
      </c>
      <c r="U36" s="158">
        <v>1.18</v>
      </c>
      <c r="V36" s="158">
        <f>ROUND(E36*U36,2)</f>
        <v>89.24</v>
      </c>
      <c r="W36" s="158"/>
      <c r="X36" s="158" t="s">
        <v>145</v>
      </c>
      <c r="Y36" s="158" t="s">
        <v>146</v>
      </c>
      <c r="Z36" s="147"/>
      <c r="AA36" s="147"/>
      <c r="AB36" s="147"/>
      <c r="AC36" s="147"/>
      <c r="AD36" s="147"/>
      <c r="AE36" s="147"/>
      <c r="AF36" s="147"/>
      <c r="AG36" s="147" t="s">
        <v>147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ht="31.2" outlineLevel="2" x14ac:dyDescent="0.25">
      <c r="A37" s="154"/>
      <c r="B37" s="155"/>
      <c r="C37" s="253" t="s">
        <v>182</v>
      </c>
      <c r="D37" s="254"/>
      <c r="E37" s="254"/>
      <c r="F37" s="254"/>
      <c r="G37" s="254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Z37" s="147"/>
      <c r="AA37" s="147"/>
      <c r="AB37" s="147"/>
      <c r="AC37" s="147"/>
      <c r="AD37" s="147"/>
      <c r="AE37" s="147"/>
      <c r="AF37" s="147"/>
      <c r="AG37" s="147" t="s">
        <v>162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80" t="str">
        <f>C37</f>
        <v>Úprava ostění před výměnou oken: v případě lehkých sendvičových obvodových stěn budou ocelové k-ce zbaveny případné rzi a proveden jejich nový nátěr, u těžké panelové stěny bude provedeno případné zednické zapravení nerovností cementovou směsí.</v>
      </c>
      <c r="BB37" s="147"/>
      <c r="BC37" s="147"/>
      <c r="BD37" s="147"/>
      <c r="BE37" s="147"/>
      <c r="BF37" s="147"/>
      <c r="BG37" s="147"/>
      <c r="BH37" s="147"/>
    </row>
    <row r="38" spans="1:60" outlineLevel="2" x14ac:dyDescent="0.25">
      <c r="A38" s="154"/>
      <c r="B38" s="155"/>
      <c r="C38" s="190" t="s">
        <v>183</v>
      </c>
      <c r="D38" s="160"/>
      <c r="E38" s="161">
        <v>67.08</v>
      </c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7"/>
      <c r="AA38" s="147"/>
      <c r="AB38" s="147"/>
      <c r="AC38" s="147"/>
      <c r="AD38" s="147"/>
      <c r="AE38" s="147"/>
      <c r="AF38" s="147"/>
      <c r="AG38" s="147" t="s">
        <v>149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3" x14ac:dyDescent="0.25">
      <c r="A39" s="154"/>
      <c r="B39" s="155"/>
      <c r="C39" s="190" t="s">
        <v>184</v>
      </c>
      <c r="D39" s="160"/>
      <c r="E39" s="161">
        <v>8.5500000000000007</v>
      </c>
      <c r="F39" s="158"/>
      <c r="G39" s="1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7"/>
      <c r="AA39" s="147"/>
      <c r="AB39" s="147"/>
      <c r="AC39" s="147"/>
      <c r="AD39" s="147"/>
      <c r="AE39" s="147"/>
      <c r="AF39" s="147"/>
      <c r="AG39" s="147" t="s">
        <v>149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x14ac:dyDescent="0.25">
      <c r="A40" s="167" t="s">
        <v>139</v>
      </c>
      <c r="B40" s="168" t="s">
        <v>78</v>
      </c>
      <c r="C40" s="188" t="s">
        <v>79</v>
      </c>
      <c r="D40" s="169"/>
      <c r="E40" s="170"/>
      <c r="F40" s="171"/>
      <c r="G40" s="172">
        <f>SUMIF(AG41:AG45,"&lt;&gt;NOR",G41:G45)</f>
        <v>0</v>
      </c>
      <c r="H40" s="166"/>
      <c r="I40" s="166">
        <f>SUM(I41:I45)</f>
        <v>0</v>
      </c>
      <c r="J40" s="166"/>
      <c r="K40" s="166">
        <f>SUM(K41:K45)</f>
        <v>0</v>
      </c>
      <c r="L40" s="166"/>
      <c r="M40" s="166">
        <f>SUM(M41:M45)</f>
        <v>0</v>
      </c>
      <c r="N40" s="165"/>
      <c r="O40" s="165">
        <f>SUM(O41:O45)</f>
        <v>0.58000000000000007</v>
      </c>
      <c r="P40" s="165"/>
      <c r="Q40" s="165">
        <f>SUM(Q41:Q45)</f>
        <v>0.2</v>
      </c>
      <c r="R40" s="166"/>
      <c r="S40" s="166"/>
      <c r="T40" s="166"/>
      <c r="U40" s="166"/>
      <c r="V40" s="166">
        <f>SUM(V41:V45)</f>
        <v>0</v>
      </c>
      <c r="W40" s="166"/>
      <c r="X40" s="166"/>
      <c r="Y40" s="166"/>
      <c r="AG40" t="s">
        <v>140</v>
      </c>
    </row>
    <row r="41" spans="1:60" ht="20.399999999999999" outlineLevel="1" x14ac:dyDescent="0.25">
      <c r="A41" s="174">
        <v>12</v>
      </c>
      <c r="B41" s="175" t="s">
        <v>185</v>
      </c>
      <c r="C41" s="189" t="s">
        <v>186</v>
      </c>
      <c r="D41" s="176" t="s">
        <v>187</v>
      </c>
      <c r="E41" s="177">
        <v>1</v>
      </c>
      <c r="F41" s="178"/>
      <c r="G41" s="179">
        <f>ROUND(E41*F41,2)</f>
        <v>0</v>
      </c>
      <c r="H41" s="159"/>
      <c r="I41" s="158">
        <f>ROUND(E41*H41,2)</f>
        <v>0</v>
      </c>
      <c r="J41" s="159"/>
      <c r="K41" s="158">
        <f>ROUND(E41*J41,2)</f>
        <v>0</v>
      </c>
      <c r="L41" s="158">
        <v>21</v>
      </c>
      <c r="M41" s="158">
        <f>G41*(1+L41/100)</f>
        <v>0</v>
      </c>
      <c r="N41" s="157">
        <v>0.55606999999999995</v>
      </c>
      <c r="O41" s="157">
        <f>ROUND(E41*N41,2)</f>
        <v>0.56000000000000005</v>
      </c>
      <c r="P41" s="157">
        <v>0.20280000000000001</v>
      </c>
      <c r="Q41" s="157">
        <f>ROUND(E41*P41,2)</f>
        <v>0.2</v>
      </c>
      <c r="R41" s="158"/>
      <c r="S41" s="158" t="s">
        <v>144</v>
      </c>
      <c r="T41" s="158" t="s">
        <v>144</v>
      </c>
      <c r="U41" s="158">
        <v>0</v>
      </c>
      <c r="V41" s="158">
        <f>ROUND(E41*U41,2)</f>
        <v>0</v>
      </c>
      <c r="W41" s="158"/>
      <c r="X41" s="158" t="s">
        <v>188</v>
      </c>
      <c r="Y41" s="158" t="s">
        <v>146</v>
      </c>
      <c r="Z41" s="147"/>
      <c r="AA41" s="147"/>
      <c r="AB41" s="147"/>
      <c r="AC41" s="147"/>
      <c r="AD41" s="147"/>
      <c r="AE41" s="147"/>
      <c r="AF41" s="147"/>
      <c r="AG41" s="147" t="s">
        <v>189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ht="41.4" outlineLevel="2" x14ac:dyDescent="0.25">
      <c r="A42" s="154"/>
      <c r="B42" s="155"/>
      <c r="C42" s="253" t="s">
        <v>190</v>
      </c>
      <c r="D42" s="254"/>
      <c r="E42" s="254"/>
      <c r="F42" s="254"/>
      <c r="G42" s="254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7"/>
      <c r="AA42" s="147"/>
      <c r="AB42" s="147"/>
      <c r="AC42" s="147"/>
      <c r="AD42" s="147"/>
      <c r="AE42" s="147"/>
      <c r="AF42" s="147"/>
      <c r="AG42" s="147" t="s">
        <v>162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80" t="str">
        <f>C42</f>
        <v>Vyvěšení dřevěných dveřních křídel, vybourání stávající dveřní zárubně, dodávka a osazení ocelové dveřní zárubně šířky 11 cm na cementovou maltu s vybetonováním prahu v zárubni, začištění omítek kolem zárubně, montáž dveřního křídla kompletizovaného otevíravého, dodávka a montáž dřevěného dveřního prahu šířky 10 cm, nátěr zárubně dvojnásobný.</v>
      </c>
      <c r="BB42" s="147"/>
      <c r="BC42" s="147"/>
      <c r="BD42" s="147"/>
      <c r="BE42" s="147"/>
      <c r="BF42" s="147"/>
      <c r="BG42" s="147"/>
      <c r="BH42" s="147"/>
    </row>
    <row r="43" spans="1:60" outlineLevel="3" x14ac:dyDescent="0.25">
      <c r="A43" s="154"/>
      <c r="B43" s="155"/>
      <c r="C43" s="191" t="s">
        <v>191</v>
      </c>
      <c r="D43" s="162"/>
      <c r="E43" s="163"/>
      <c r="F43" s="164"/>
      <c r="G43" s="164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58"/>
      <c r="Z43" s="147"/>
      <c r="AA43" s="147"/>
      <c r="AB43" s="147"/>
      <c r="AC43" s="147"/>
      <c r="AD43" s="147"/>
      <c r="AE43" s="147"/>
      <c r="AF43" s="147"/>
      <c r="AG43" s="147" t="s">
        <v>162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3" x14ac:dyDescent="0.25">
      <c r="A44" s="154"/>
      <c r="B44" s="155"/>
      <c r="C44" s="255" t="s">
        <v>192</v>
      </c>
      <c r="D44" s="256"/>
      <c r="E44" s="256"/>
      <c r="F44" s="256"/>
      <c r="G44" s="256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58"/>
      <c r="Z44" s="147"/>
      <c r="AA44" s="147"/>
      <c r="AB44" s="147"/>
      <c r="AC44" s="147"/>
      <c r="AD44" s="147"/>
      <c r="AE44" s="147"/>
      <c r="AF44" s="147"/>
      <c r="AG44" s="147" t="s">
        <v>162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ht="20.399999999999999" outlineLevel="1" x14ac:dyDescent="0.25">
      <c r="A45" s="181">
        <v>13</v>
      </c>
      <c r="B45" s="182" t="s">
        <v>193</v>
      </c>
      <c r="C45" s="192" t="s">
        <v>194</v>
      </c>
      <c r="D45" s="183" t="s">
        <v>187</v>
      </c>
      <c r="E45" s="184">
        <v>1</v>
      </c>
      <c r="F45" s="185"/>
      <c r="G45" s="186">
        <f>ROUND(E45*F45,2)</f>
        <v>0</v>
      </c>
      <c r="H45" s="159"/>
      <c r="I45" s="158">
        <f>ROUND(E45*H45,2)</f>
        <v>0</v>
      </c>
      <c r="J45" s="159"/>
      <c r="K45" s="158">
        <f>ROUND(E45*J45,2)</f>
        <v>0</v>
      </c>
      <c r="L45" s="158">
        <v>21</v>
      </c>
      <c r="M45" s="158">
        <f>G45*(1+L45/100)</f>
        <v>0</v>
      </c>
      <c r="N45" s="157">
        <v>1.9E-2</v>
      </c>
      <c r="O45" s="157">
        <f>ROUND(E45*N45,2)</f>
        <v>0.02</v>
      </c>
      <c r="P45" s="157">
        <v>0</v>
      </c>
      <c r="Q45" s="157">
        <f>ROUND(E45*P45,2)</f>
        <v>0</v>
      </c>
      <c r="R45" s="158" t="s">
        <v>195</v>
      </c>
      <c r="S45" s="158" t="s">
        <v>144</v>
      </c>
      <c r="T45" s="158" t="s">
        <v>196</v>
      </c>
      <c r="U45" s="158">
        <v>0</v>
      </c>
      <c r="V45" s="158">
        <f>ROUND(E45*U45,2)</f>
        <v>0</v>
      </c>
      <c r="W45" s="158"/>
      <c r="X45" s="158" t="s">
        <v>197</v>
      </c>
      <c r="Y45" s="158" t="s">
        <v>146</v>
      </c>
      <c r="Z45" s="147"/>
      <c r="AA45" s="147"/>
      <c r="AB45" s="147"/>
      <c r="AC45" s="147"/>
      <c r="AD45" s="147"/>
      <c r="AE45" s="147"/>
      <c r="AF45" s="147"/>
      <c r="AG45" s="147" t="s">
        <v>198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x14ac:dyDescent="0.25">
      <c r="A46" s="167" t="s">
        <v>139</v>
      </c>
      <c r="B46" s="168" t="s">
        <v>80</v>
      </c>
      <c r="C46" s="188" t="s">
        <v>81</v>
      </c>
      <c r="D46" s="169"/>
      <c r="E46" s="170"/>
      <c r="F46" s="171"/>
      <c r="G46" s="172">
        <f>SUMIF(AG47:AG48,"&lt;&gt;NOR",G47:G48)</f>
        <v>0</v>
      </c>
      <c r="H46" s="166"/>
      <c r="I46" s="166">
        <f>SUM(I47:I48)</f>
        <v>0</v>
      </c>
      <c r="J46" s="166"/>
      <c r="K46" s="166">
        <f>SUM(K47:K48)</f>
        <v>0</v>
      </c>
      <c r="L46" s="166"/>
      <c r="M46" s="166">
        <f>SUM(M47:M48)</f>
        <v>0</v>
      </c>
      <c r="N46" s="165"/>
      <c r="O46" s="165">
        <f>SUM(O47:O48)</f>
        <v>0.52</v>
      </c>
      <c r="P46" s="165"/>
      <c r="Q46" s="165">
        <f>SUM(Q47:Q48)</f>
        <v>0</v>
      </c>
      <c r="R46" s="166"/>
      <c r="S46" s="166"/>
      <c r="T46" s="166"/>
      <c r="U46" s="166"/>
      <c r="V46" s="166">
        <f>SUM(V47:V48)</f>
        <v>70.11</v>
      </c>
      <c r="W46" s="166"/>
      <c r="X46" s="166"/>
      <c r="Y46" s="166"/>
      <c r="AG46" t="s">
        <v>140</v>
      </c>
    </row>
    <row r="47" spans="1:60" outlineLevel="1" x14ac:dyDescent="0.25">
      <c r="A47" s="174">
        <v>14</v>
      </c>
      <c r="B47" s="175" t="s">
        <v>199</v>
      </c>
      <c r="C47" s="189" t="s">
        <v>200</v>
      </c>
      <c r="D47" s="176" t="s">
        <v>143</v>
      </c>
      <c r="E47" s="177">
        <v>327.60000000000002</v>
      </c>
      <c r="F47" s="178"/>
      <c r="G47" s="179">
        <f>ROUND(E47*F47,2)</f>
        <v>0</v>
      </c>
      <c r="H47" s="159"/>
      <c r="I47" s="158">
        <f>ROUND(E47*H47,2)</f>
        <v>0</v>
      </c>
      <c r="J47" s="159"/>
      <c r="K47" s="158">
        <f>ROUND(E47*J47,2)</f>
        <v>0</v>
      </c>
      <c r="L47" s="158">
        <v>21</v>
      </c>
      <c r="M47" s="158">
        <f>G47*(1+L47/100)</f>
        <v>0</v>
      </c>
      <c r="N47" s="157">
        <v>1.58E-3</v>
      </c>
      <c r="O47" s="157">
        <f>ROUND(E47*N47,2)</f>
        <v>0.52</v>
      </c>
      <c r="P47" s="157">
        <v>0</v>
      </c>
      <c r="Q47" s="157">
        <f>ROUND(E47*P47,2)</f>
        <v>0</v>
      </c>
      <c r="R47" s="158"/>
      <c r="S47" s="158" t="s">
        <v>144</v>
      </c>
      <c r="T47" s="158" t="s">
        <v>144</v>
      </c>
      <c r="U47" s="158">
        <v>0.214</v>
      </c>
      <c r="V47" s="158">
        <f>ROUND(E47*U47,2)</f>
        <v>70.11</v>
      </c>
      <c r="W47" s="158"/>
      <c r="X47" s="158" t="s">
        <v>145</v>
      </c>
      <c r="Y47" s="158" t="s">
        <v>146</v>
      </c>
      <c r="Z47" s="147"/>
      <c r="AA47" s="147"/>
      <c r="AB47" s="147"/>
      <c r="AC47" s="147"/>
      <c r="AD47" s="147"/>
      <c r="AE47" s="147"/>
      <c r="AF47" s="147"/>
      <c r="AG47" s="147" t="s">
        <v>147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2" x14ac:dyDescent="0.25">
      <c r="A48" s="154"/>
      <c r="B48" s="155"/>
      <c r="C48" s="190" t="s">
        <v>201</v>
      </c>
      <c r="D48" s="160"/>
      <c r="E48" s="161">
        <v>327.60000000000002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7"/>
      <c r="AA48" s="147"/>
      <c r="AB48" s="147"/>
      <c r="AC48" s="147"/>
      <c r="AD48" s="147"/>
      <c r="AE48" s="147"/>
      <c r="AF48" s="147"/>
      <c r="AG48" s="147" t="s">
        <v>149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ht="26.4" x14ac:dyDescent="0.25">
      <c r="A49" s="167" t="s">
        <v>139</v>
      </c>
      <c r="B49" s="168" t="s">
        <v>82</v>
      </c>
      <c r="C49" s="188" t="s">
        <v>83</v>
      </c>
      <c r="D49" s="169"/>
      <c r="E49" s="170"/>
      <c r="F49" s="171"/>
      <c r="G49" s="172">
        <f>SUMIF(AG50:AG51,"&lt;&gt;NOR",G50:G51)</f>
        <v>0</v>
      </c>
      <c r="H49" s="166"/>
      <c r="I49" s="166">
        <f>SUM(I50:I51)</f>
        <v>0</v>
      </c>
      <c r="J49" s="166"/>
      <c r="K49" s="166">
        <f>SUM(K50:K51)</f>
        <v>0</v>
      </c>
      <c r="L49" s="166"/>
      <c r="M49" s="166">
        <f>SUM(M50:M51)</f>
        <v>0</v>
      </c>
      <c r="N49" s="165"/>
      <c r="O49" s="165">
        <f>SUM(O50:O51)</f>
        <v>0.03</v>
      </c>
      <c r="P49" s="165"/>
      <c r="Q49" s="165">
        <f>SUM(Q50:Q51)</f>
        <v>0</v>
      </c>
      <c r="R49" s="166"/>
      <c r="S49" s="166"/>
      <c r="T49" s="166"/>
      <c r="U49" s="166"/>
      <c r="V49" s="166">
        <f>SUM(V50:V51)</f>
        <v>231.56</v>
      </c>
      <c r="W49" s="166"/>
      <c r="X49" s="166"/>
      <c r="Y49" s="166"/>
      <c r="AG49" t="s">
        <v>140</v>
      </c>
    </row>
    <row r="50" spans="1:60" ht="20.399999999999999" outlineLevel="1" x14ac:dyDescent="0.25">
      <c r="A50" s="174">
        <v>15</v>
      </c>
      <c r="B50" s="175" t="s">
        <v>202</v>
      </c>
      <c r="C50" s="189" t="s">
        <v>203</v>
      </c>
      <c r="D50" s="176" t="s">
        <v>143</v>
      </c>
      <c r="E50" s="177">
        <v>751.83259999999996</v>
      </c>
      <c r="F50" s="178"/>
      <c r="G50" s="179">
        <f>ROUND(E50*F50,2)</f>
        <v>0</v>
      </c>
      <c r="H50" s="159"/>
      <c r="I50" s="158">
        <f>ROUND(E50*H50,2)</f>
        <v>0</v>
      </c>
      <c r="J50" s="159"/>
      <c r="K50" s="158">
        <f>ROUND(E50*J50,2)</f>
        <v>0</v>
      </c>
      <c r="L50" s="158">
        <v>21</v>
      </c>
      <c r="M50" s="158">
        <f>G50*(1+L50/100)</f>
        <v>0</v>
      </c>
      <c r="N50" s="157">
        <v>4.0000000000000003E-5</v>
      </c>
      <c r="O50" s="157">
        <f>ROUND(E50*N50,2)</f>
        <v>0.03</v>
      </c>
      <c r="P50" s="157">
        <v>0</v>
      </c>
      <c r="Q50" s="157">
        <f>ROUND(E50*P50,2)</f>
        <v>0</v>
      </c>
      <c r="R50" s="158"/>
      <c r="S50" s="158" t="s">
        <v>144</v>
      </c>
      <c r="T50" s="158" t="s">
        <v>144</v>
      </c>
      <c r="U50" s="158">
        <v>0.308</v>
      </c>
      <c r="V50" s="158">
        <f>ROUND(E50*U50,2)</f>
        <v>231.56</v>
      </c>
      <c r="W50" s="158"/>
      <c r="X50" s="158" t="s">
        <v>145</v>
      </c>
      <c r="Y50" s="158" t="s">
        <v>146</v>
      </c>
      <c r="Z50" s="147"/>
      <c r="AA50" s="147"/>
      <c r="AB50" s="147"/>
      <c r="AC50" s="147"/>
      <c r="AD50" s="147"/>
      <c r="AE50" s="147"/>
      <c r="AF50" s="147"/>
      <c r="AG50" s="147" t="s">
        <v>147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2" x14ac:dyDescent="0.25">
      <c r="A51" s="154"/>
      <c r="B51" s="155"/>
      <c r="C51" s="190" t="s">
        <v>204</v>
      </c>
      <c r="D51" s="160"/>
      <c r="E51" s="161">
        <v>751.83259999999996</v>
      </c>
      <c r="F51" s="158"/>
      <c r="G51" s="158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47"/>
      <c r="AA51" s="147"/>
      <c r="AB51" s="147"/>
      <c r="AC51" s="147"/>
      <c r="AD51" s="147"/>
      <c r="AE51" s="147"/>
      <c r="AF51" s="147"/>
      <c r="AG51" s="147" t="s">
        <v>149</v>
      </c>
      <c r="AH51" s="147">
        <v>0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x14ac:dyDescent="0.25">
      <c r="A52" s="167" t="s">
        <v>139</v>
      </c>
      <c r="B52" s="168" t="s">
        <v>84</v>
      </c>
      <c r="C52" s="188" t="s">
        <v>85</v>
      </c>
      <c r="D52" s="169"/>
      <c r="E52" s="170"/>
      <c r="F52" s="171"/>
      <c r="G52" s="172">
        <f>SUMIF(AG53:AG65,"&lt;&gt;NOR",G53:G65)</f>
        <v>0</v>
      </c>
      <c r="H52" s="166"/>
      <c r="I52" s="166">
        <f>SUM(I53:I65)</f>
        <v>0</v>
      </c>
      <c r="J52" s="166"/>
      <c r="K52" s="166">
        <f>SUM(K53:K65)</f>
        <v>0</v>
      </c>
      <c r="L52" s="166"/>
      <c r="M52" s="166">
        <f>SUM(M53:M65)</f>
        <v>0</v>
      </c>
      <c r="N52" s="165"/>
      <c r="O52" s="165">
        <f>SUM(O53:O65)</f>
        <v>0.12000000000000001</v>
      </c>
      <c r="P52" s="165"/>
      <c r="Q52" s="165">
        <f>SUM(Q53:Q65)</f>
        <v>18.649999999999999</v>
      </c>
      <c r="R52" s="166"/>
      <c r="S52" s="166"/>
      <c r="T52" s="166"/>
      <c r="U52" s="166"/>
      <c r="V52" s="166">
        <f>SUM(V53:V65)</f>
        <v>246.26</v>
      </c>
      <c r="W52" s="166"/>
      <c r="X52" s="166"/>
      <c r="Y52" s="166"/>
      <c r="AG52" t="s">
        <v>140</v>
      </c>
    </row>
    <row r="53" spans="1:60" outlineLevel="1" x14ac:dyDescent="0.25">
      <c r="A53" s="174">
        <v>16</v>
      </c>
      <c r="B53" s="175" t="s">
        <v>205</v>
      </c>
      <c r="C53" s="189" t="s">
        <v>206</v>
      </c>
      <c r="D53" s="176" t="s">
        <v>143</v>
      </c>
      <c r="E53" s="177">
        <v>40.32</v>
      </c>
      <c r="F53" s="178"/>
      <c r="G53" s="179">
        <f>ROUND(E53*F53,2)</f>
        <v>0</v>
      </c>
      <c r="H53" s="159"/>
      <c r="I53" s="158">
        <f>ROUND(E53*H53,2)</f>
        <v>0</v>
      </c>
      <c r="J53" s="159"/>
      <c r="K53" s="158">
        <f>ROUND(E53*J53,2)</f>
        <v>0</v>
      </c>
      <c r="L53" s="158">
        <v>21</v>
      </c>
      <c r="M53" s="158">
        <f>G53*(1+L53/100)</f>
        <v>0</v>
      </c>
      <c r="N53" s="157">
        <v>0</v>
      </c>
      <c r="O53" s="157">
        <f>ROUND(E53*N53,2)</f>
        <v>0</v>
      </c>
      <c r="P53" s="157">
        <v>6.8000000000000005E-2</v>
      </c>
      <c r="Q53" s="157">
        <f>ROUND(E53*P53,2)</f>
        <v>2.74</v>
      </c>
      <c r="R53" s="158"/>
      <c r="S53" s="158" t="s">
        <v>144</v>
      </c>
      <c r="T53" s="158" t="s">
        <v>144</v>
      </c>
      <c r="U53" s="158">
        <v>0.3</v>
      </c>
      <c r="V53" s="158">
        <f>ROUND(E53*U53,2)</f>
        <v>12.1</v>
      </c>
      <c r="W53" s="158"/>
      <c r="X53" s="158" t="s">
        <v>145</v>
      </c>
      <c r="Y53" s="158" t="s">
        <v>146</v>
      </c>
      <c r="Z53" s="147"/>
      <c r="AA53" s="147"/>
      <c r="AB53" s="147"/>
      <c r="AC53" s="147"/>
      <c r="AD53" s="147"/>
      <c r="AE53" s="147"/>
      <c r="AF53" s="147"/>
      <c r="AG53" s="147" t="s">
        <v>147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2" x14ac:dyDescent="0.25">
      <c r="A54" s="154"/>
      <c r="B54" s="155"/>
      <c r="C54" s="190" t="s">
        <v>207</v>
      </c>
      <c r="D54" s="160"/>
      <c r="E54" s="161">
        <v>40.32</v>
      </c>
      <c r="F54" s="158"/>
      <c r="G54" s="158"/>
      <c r="H54" s="158"/>
      <c r="I54" s="158"/>
      <c r="J54" s="158"/>
      <c r="K54" s="158"/>
      <c r="L54" s="158"/>
      <c r="M54" s="158"/>
      <c r="N54" s="157"/>
      <c r="O54" s="157"/>
      <c r="P54" s="157"/>
      <c r="Q54" s="157"/>
      <c r="R54" s="158"/>
      <c r="S54" s="158"/>
      <c r="T54" s="158"/>
      <c r="U54" s="158"/>
      <c r="V54" s="158"/>
      <c r="W54" s="158"/>
      <c r="X54" s="158"/>
      <c r="Y54" s="158"/>
      <c r="Z54" s="147"/>
      <c r="AA54" s="147"/>
      <c r="AB54" s="147"/>
      <c r="AC54" s="147"/>
      <c r="AD54" s="147"/>
      <c r="AE54" s="147"/>
      <c r="AF54" s="147"/>
      <c r="AG54" s="147" t="s">
        <v>149</v>
      </c>
      <c r="AH54" s="147">
        <v>0</v>
      </c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5">
      <c r="A55" s="174">
        <v>17</v>
      </c>
      <c r="B55" s="175" t="s">
        <v>208</v>
      </c>
      <c r="C55" s="189" t="s">
        <v>209</v>
      </c>
      <c r="D55" s="176" t="s">
        <v>143</v>
      </c>
      <c r="E55" s="177">
        <v>97.76</v>
      </c>
      <c r="F55" s="178"/>
      <c r="G55" s="179">
        <f>ROUND(E55*F55,2)</f>
        <v>0</v>
      </c>
      <c r="H55" s="159"/>
      <c r="I55" s="158">
        <f>ROUND(E55*H55,2)</f>
        <v>0</v>
      </c>
      <c r="J55" s="159"/>
      <c r="K55" s="158">
        <f>ROUND(E55*J55,2)</f>
        <v>0</v>
      </c>
      <c r="L55" s="158">
        <v>21</v>
      </c>
      <c r="M55" s="158">
        <f>G55*(1+L55/100)</f>
        <v>0</v>
      </c>
      <c r="N55" s="157">
        <v>1E-3</v>
      </c>
      <c r="O55" s="157">
        <f>ROUND(E55*N55,2)</f>
        <v>0.1</v>
      </c>
      <c r="P55" s="157">
        <v>3.1E-2</v>
      </c>
      <c r="Q55" s="157">
        <f>ROUND(E55*P55,2)</f>
        <v>3.03</v>
      </c>
      <c r="R55" s="158"/>
      <c r="S55" s="158" t="s">
        <v>144</v>
      </c>
      <c r="T55" s="158" t="s">
        <v>144</v>
      </c>
      <c r="U55" s="158">
        <v>0.33100000000000002</v>
      </c>
      <c r="V55" s="158">
        <f>ROUND(E55*U55,2)</f>
        <v>32.36</v>
      </c>
      <c r="W55" s="158"/>
      <c r="X55" s="158" t="s">
        <v>145</v>
      </c>
      <c r="Y55" s="158" t="s">
        <v>146</v>
      </c>
      <c r="Z55" s="147"/>
      <c r="AA55" s="147"/>
      <c r="AB55" s="147"/>
      <c r="AC55" s="147"/>
      <c r="AD55" s="147"/>
      <c r="AE55" s="147"/>
      <c r="AF55" s="147"/>
      <c r="AG55" s="147" t="s">
        <v>147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2" x14ac:dyDescent="0.25">
      <c r="A56" s="154"/>
      <c r="B56" s="155"/>
      <c r="C56" s="190" t="s">
        <v>210</v>
      </c>
      <c r="D56" s="160"/>
      <c r="E56" s="161">
        <v>88</v>
      </c>
      <c r="F56" s="158"/>
      <c r="G56" s="158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Z56" s="147"/>
      <c r="AA56" s="147"/>
      <c r="AB56" s="147"/>
      <c r="AC56" s="147"/>
      <c r="AD56" s="147"/>
      <c r="AE56" s="147"/>
      <c r="AF56" s="147"/>
      <c r="AG56" s="147" t="s">
        <v>149</v>
      </c>
      <c r="AH56" s="147">
        <v>0</v>
      </c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3" x14ac:dyDescent="0.25">
      <c r="A57" s="154"/>
      <c r="B57" s="155"/>
      <c r="C57" s="190" t="s">
        <v>211</v>
      </c>
      <c r="D57" s="160"/>
      <c r="E57" s="161">
        <v>9.76</v>
      </c>
      <c r="F57" s="158"/>
      <c r="G57" s="158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7"/>
      <c r="AA57" s="147"/>
      <c r="AB57" s="147"/>
      <c r="AC57" s="147"/>
      <c r="AD57" s="147"/>
      <c r="AE57" s="147"/>
      <c r="AF57" s="147"/>
      <c r="AG57" s="147" t="s">
        <v>149</v>
      </c>
      <c r="AH57" s="147">
        <v>0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ht="20.399999999999999" outlineLevel="1" x14ac:dyDescent="0.25">
      <c r="A58" s="174">
        <v>18</v>
      </c>
      <c r="B58" s="175" t="s">
        <v>212</v>
      </c>
      <c r="C58" s="189" t="s">
        <v>213</v>
      </c>
      <c r="D58" s="176" t="s">
        <v>187</v>
      </c>
      <c r="E58" s="177">
        <v>59</v>
      </c>
      <c r="F58" s="178"/>
      <c r="G58" s="179">
        <f>ROUND(E58*F58,2)</f>
        <v>0</v>
      </c>
      <c r="H58" s="159"/>
      <c r="I58" s="158">
        <f>ROUND(E58*H58,2)</f>
        <v>0</v>
      </c>
      <c r="J58" s="159"/>
      <c r="K58" s="158">
        <f>ROUND(E58*J58,2)</f>
        <v>0</v>
      </c>
      <c r="L58" s="158">
        <v>21</v>
      </c>
      <c r="M58" s="158">
        <f>G58*(1+L58/100)</f>
        <v>0</v>
      </c>
      <c r="N58" s="157">
        <v>0</v>
      </c>
      <c r="O58" s="157">
        <f>ROUND(E58*N58,2)</f>
        <v>0</v>
      </c>
      <c r="P58" s="157">
        <v>0</v>
      </c>
      <c r="Q58" s="157">
        <f>ROUND(E58*P58,2)</f>
        <v>0</v>
      </c>
      <c r="R58" s="158"/>
      <c r="S58" s="158" t="s">
        <v>144</v>
      </c>
      <c r="T58" s="158" t="s">
        <v>144</v>
      </c>
      <c r="U58" s="158">
        <v>0.05</v>
      </c>
      <c r="V58" s="158">
        <f>ROUND(E58*U58,2)</f>
        <v>2.95</v>
      </c>
      <c r="W58" s="158"/>
      <c r="X58" s="158" t="s">
        <v>145</v>
      </c>
      <c r="Y58" s="158" t="s">
        <v>146</v>
      </c>
      <c r="Z58" s="147"/>
      <c r="AA58" s="147"/>
      <c r="AB58" s="147"/>
      <c r="AC58" s="147"/>
      <c r="AD58" s="147"/>
      <c r="AE58" s="147"/>
      <c r="AF58" s="147"/>
      <c r="AG58" s="147" t="s">
        <v>147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2" x14ac:dyDescent="0.25">
      <c r="A59" s="154"/>
      <c r="B59" s="155"/>
      <c r="C59" s="190" t="s">
        <v>214</v>
      </c>
      <c r="D59" s="160"/>
      <c r="E59" s="161">
        <v>59</v>
      </c>
      <c r="F59" s="158"/>
      <c r="G59" s="158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7"/>
      <c r="AA59" s="147"/>
      <c r="AB59" s="147"/>
      <c r="AC59" s="147"/>
      <c r="AD59" s="147"/>
      <c r="AE59" s="147"/>
      <c r="AF59" s="147"/>
      <c r="AG59" s="147" t="s">
        <v>149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1" x14ac:dyDescent="0.25">
      <c r="A60" s="174">
        <v>19</v>
      </c>
      <c r="B60" s="175" t="s">
        <v>215</v>
      </c>
      <c r="C60" s="189" t="s">
        <v>216</v>
      </c>
      <c r="D60" s="176" t="s">
        <v>143</v>
      </c>
      <c r="E60" s="177">
        <v>555.24</v>
      </c>
      <c r="F60" s="178"/>
      <c r="G60" s="179">
        <f>ROUND(E60*F60,2)</f>
        <v>0</v>
      </c>
      <c r="H60" s="159"/>
      <c r="I60" s="158">
        <f>ROUND(E60*H60,2)</f>
        <v>0</v>
      </c>
      <c r="J60" s="159"/>
      <c r="K60" s="158">
        <f>ROUND(E60*J60,2)</f>
        <v>0</v>
      </c>
      <c r="L60" s="158">
        <v>21</v>
      </c>
      <c r="M60" s="158">
        <f>G60*(1+L60/100)</f>
        <v>0</v>
      </c>
      <c r="N60" s="157">
        <v>0</v>
      </c>
      <c r="O60" s="157">
        <f>ROUND(E60*N60,2)</f>
        <v>0</v>
      </c>
      <c r="P60" s="157">
        <v>1.26E-2</v>
      </c>
      <c r="Q60" s="157">
        <f>ROUND(E60*P60,2)</f>
        <v>7</v>
      </c>
      <c r="R60" s="158"/>
      <c r="S60" s="158" t="s">
        <v>144</v>
      </c>
      <c r="T60" s="158" t="s">
        <v>144</v>
      </c>
      <c r="U60" s="158">
        <v>0.33</v>
      </c>
      <c r="V60" s="158">
        <f>ROUND(E60*U60,2)</f>
        <v>183.23</v>
      </c>
      <c r="W60" s="158"/>
      <c r="X60" s="158" t="s">
        <v>145</v>
      </c>
      <c r="Y60" s="158" t="s">
        <v>146</v>
      </c>
      <c r="Z60" s="147"/>
      <c r="AA60" s="147"/>
      <c r="AB60" s="147"/>
      <c r="AC60" s="147"/>
      <c r="AD60" s="147"/>
      <c r="AE60" s="147"/>
      <c r="AF60" s="147"/>
      <c r="AG60" s="147" t="s">
        <v>147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2" x14ac:dyDescent="0.25">
      <c r="A61" s="154"/>
      <c r="B61" s="155"/>
      <c r="C61" s="190" t="s">
        <v>217</v>
      </c>
      <c r="D61" s="160"/>
      <c r="E61" s="161">
        <v>555.24</v>
      </c>
      <c r="F61" s="158"/>
      <c r="G61" s="158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7"/>
      <c r="AA61" s="147"/>
      <c r="AB61" s="147"/>
      <c r="AC61" s="147"/>
      <c r="AD61" s="147"/>
      <c r="AE61" s="147"/>
      <c r="AF61" s="147"/>
      <c r="AG61" s="147" t="s">
        <v>149</v>
      </c>
      <c r="AH61" s="147">
        <v>5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ht="20.399999999999999" outlineLevel="1" x14ac:dyDescent="0.25">
      <c r="A62" s="174">
        <v>20</v>
      </c>
      <c r="B62" s="175" t="s">
        <v>218</v>
      </c>
      <c r="C62" s="189" t="s">
        <v>219</v>
      </c>
      <c r="D62" s="176" t="s">
        <v>143</v>
      </c>
      <c r="E62" s="177">
        <v>129.38</v>
      </c>
      <c r="F62" s="178"/>
      <c r="G62" s="179">
        <f>ROUND(E62*F62,2)</f>
        <v>0</v>
      </c>
      <c r="H62" s="159"/>
      <c r="I62" s="158">
        <f>ROUND(E62*H62,2)</f>
        <v>0</v>
      </c>
      <c r="J62" s="159"/>
      <c r="K62" s="158">
        <f>ROUND(E62*J62,2)</f>
        <v>0</v>
      </c>
      <c r="L62" s="158">
        <v>21</v>
      </c>
      <c r="M62" s="158">
        <f>G62*(1+L62/100)</f>
        <v>0</v>
      </c>
      <c r="N62" s="157">
        <v>0</v>
      </c>
      <c r="O62" s="157">
        <f>ROUND(E62*N62,2)</f>
        <v>0</v>
      </c>
      <c r="P62" s="157">
        <v>0.02</v>
      </c>
      <c r="Q62" s="157">
        <f>ROUND(E62*P62,2)</f>
        <v>2.59</v>
      </c>
      <c r="R62" s="158"/>
      <c r="S62" s="158" t="s">
        <v>144</v>
      </c>
      <c r="T62" s="158" t="s">
        <v>144</v>
      </c>
      <c r="U62" s="158">
        <v>7.8E-2</v>
      </c>
      <c r="V62" s="158">
        <f>ROUND(E62*U62,2)</f>
        <v>10.09</v>
      </c>
      <c r="W62" s="158"/>
      <c r="X62" s="158" t="s">
        <v>145</v>
      </c>
      <c r="Y62" s="158" t="s">
        <v>146</v>
      </c>
      <c r="Z62" s="147"/>
      <c r="AA62" s="147"/>
      <c r="AB62" s="147"/>
      <c r="AC62" s="147"/>
      <c r="AD62" s="147"/>
      <c r="AE62" s="147"/>
      <c r="AF62" s="147"/>
      <c r="AG62" s="147" t="s">
        <v>147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2" x14ac:dyDescent="0.25">
      <c r="A63" s="154"/>
      <c r="B63" s="155"/>
      <c r="C63" s="190" t="s">
        <v>220</v>
      </c>
      <c r="D63" s="160"/>
      <c r="E63" s="161">
        <v>129.38</v>
      </c>
      <c r="F63" s="158"/>
      <c r="G63" s="158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7"/>
      <c r="AA63" s="147"/>
      <c r="AB63" s="147"/>
      <c r="AC63" s="147"/>
      <c r="AD63" s="147"/>
      <c r="AE63" s="147"/>
      <c r="AF63" s="147"/>
      <c r="AG63" s="147" t="s">
        <v>149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1" x14ac:dyDescent="0.25">
      <c r="A64" s="174">
        <v>21</v>
      </c>
      <c r="B64" s="175" t="s">
        <v>221</v>
      </c>
      <c r="C64" s="189" t="s">
        <v>222</v>
      </c>
      <c r="D64" s="176" t="s">
        <v>143</v>
      </c>
      <c r="E64" s="177">
        <v>35</v>
      </c>
      <c r="F64" s="178"/>
      <c r="G64" s="179">
        <f>ROUND(E64*F64,2)</f>
        <v>0</v>
      </c>
      <c r="H64" s="159"/>
      <c r="I64" s="158">
        <f>ROUND(E64*H64,2)</f>
        <v>0</v>
      </c>
      <c r="J64" s="159"/>
      <c r="K64" s="158">
        <f>ROUND(E64*J64,2)</f>
        <v>0</v>
      </c>
      <c r="L64" s="158">
        <v>21</v>
      </c>
      <c r="M64" s="158">
        <f>G64*(1+L64/100)</f>
        <v>0</v>
      </c>
      <c r="N64" s="157">
        <v>6.7000000000000002E-4</v>
      </c>
      <c r="O64" s="157">
        <f>ROUND(E64*N64,2)</f>
        <v>0.02</v>
      </c>
      <c r="P64" s="157">
        <v>9.4E-2</v>
      </c>
      <c r="Q64" s="157">
        <f>ROUND(E64*P64,2)</f>
        <v>3.29</v>
      </c>
      <c r="R64" s="158"/>
      <c r="S64" s="158" t="s">
        <v>144</v>
      </c>
      <c r="T64" s="158" t="s">
        <v>144</v>
      </c>
      <c r="U64" s="158">
        <v>0.158</v>
      </c>
      <c r="V64" s="158">
        <f>ROUND(E64*U64,2)</f>
        <v>5.53</v>
      </c>
      <c r="W64" s="158"/>
      <c r="X64" s="158" t="s">
        <v>145</v>
      </c>
      <c r="Y64" s="158" t="s">
        <v>146</v>
      </c>
      <c r="Z64" s="147"/>
      <c r="AA64" s="147"/>
      <c r="AB64" s="147"/>
      <c r="AC64" s="147"/>
      <c r="AD64" s="147"/>
      <c r="AE64" s="147"/>
      <c r="AF64" s="147"/>
      <c r="AG64" s="147" t="s">
        <v>147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2" x14ac:dyDescent="0.25">
      <c r="A65" s="154"/>
      <c r="B65" s="155"/>
      <c r="C65" s="190" t="s">
        <v>223</v>
      </c>
      <c r="D65" s="160"/>
      <c r="E65" s="161">
        <v>35</v>
      </c>
      <c r="F65" s="158"/>
      <c r="G65" s="158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7"/>
      <c r="AA65" s="147"/>
      <c r="AB65" s="147"/>
      <c r="AC65" s="147"/>
      <c r="AD65" s="147"/>
      <c r="AE65" s="147"/>
      <c r="AF65" s="147"/>
      <c r="AG65" s="147" t="s">
        <v>149</v>
      </c>
      <c r="AH65" s="147">
        <v>0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x14ac:dyDescent="0.25">
      <c r="A66" s="167" t="s">
        <v>139</v>
      </c>
      <c r="B66" s="168" t="s">
        <v>86</v>
      </c>
      <c r="C66" s="188" t="s">
        <v>87</v>
      </c>
      <c r="D66" s="169"/>
      <c r="E66" s="170"/>
      <c r="F66" s="171"/>
      <c r="G66" s="172">
        <f>SUMIF(AG67:AG67,"&lt;&gt;NOR",G67:G67)</f>
        <v>0</v>
      </c>
      <c r="H66" s="166"/>
      <c r="I66" s="166">
        <f>SUM(I67:I67)</f>
        <v>0</v>
      </c>
      <c r="J66" s="166"/>
      <c r="K66" s="166">
        <f>SUM(K67:K67)</f>
        <v>0</v>
      </c>
      <c r="L66" s="166"/>
      <c r="M66" s="166">
        <f>SUM(M67:M67)</f>
        <v>0</v>
      </c>
      <c r="N66" s="165"/>
      <c r="O66" s="165">
        <f>SUM(O67:O67)</f>
        <v>0</v>
      </c>
      <c r="P66" s="165"/>
      <c r="Q66" s="165">
        <f>SUM(Q67:Q67)</f>
        <v>0</v>
      </c>
      <c r="R66" s="166"/>
      <c r="S66" s="166"/>
      <c r="T66" s="166"/>
      <c r="U66" s="166"/>
      <c r="V66" s="166">
        <f>SUM(V67:V67)</f>
        <v>28.9</v>
      </c>
      <c r="W66" s="166"/>
      <c r="X66" s="166"/>
      <c r="Y66" s="166"/>
      <c r="AG66" t="s">
        <v>140</v>
      </c>
    </row>
    <row r="67" spans="1:60" outlineLevel="1" x14ac:dyDescent="0.25">
      <c r="A67" s="181">
        <v>22</v>
      </c>
      <c r="B67" s="182" t="s">
        <v>224</v>
      </c>
      <c r="C67" s="192" t="s">
        <v>225</v>
      </c>
      <c r="D67" s="183" t="s">
        <v>226</v>
      </c>
      <c r="E67" s="184">
        <v>30.790500000000002</v>
      </c>
      <c r="F67" s="185"/>
      <c r="G67" s="186">
        <f>ROUND(E67*F67,2)</f>
        <v>0</v>
      </c>
      <c r="H67" s="159"/>
      <c r="I67" s="158">
        <f>ROUND(E67*H67,2)</f>
        <v>0</v>
      </c>
      <c r="J67" s="159"/>
      <c r="K67" s="158">
        <f>ROUND(E67*J67,2)</f>
        <v>0</v>
      </c>
      <c r="L67" s="158">
        <v>21</v>
      </c>
      <c r="M67" s="158">
        <f>G67*(1+L67/100)</f>
        <v>0</v>
      </c>
      <c r="N67" s="157">
        <v>0</v>
      </c>
      <c r="O67" s="157">
        <f>ROUND(E67*N67,2)</f>
        <v>0</v>
      </c>
      <c r="P67" s="157">
        <v>0</v>
      </c>
      <c r="Q67" s="157">
        <f>ROUND(E67*P67,2)</f>
        <v>0</v>
      </c>
      <c r="R67" s="158"/>
      <c r="S67" s="158" t="s">
        <v>144</v>
      </c>
      <c r="T67" s="158" t="s">
        <v>144</v>
      </c>
      <c r="U67" s="158">
        <v>0.9385</v>
      </c>
      <c r="V67" s="158">
        <f>ROUND(E67*U67,2)</f>
        <v>28.9</v>
      </c>
      <c r="W67" s="158"/>
      <c r="X67" s="158" t="s">
        <v>227</v>
      </c>
      <c r="Y67" s="158" t="s">
        <v>146</v>
      </c>
      <c r="Z67" s="147"/>
      <c r="AA67" s="147"/>
      <c r="AB67" s="147"/>
      <c r="AC67" s="147"/>
      <c r="AD67" s="147"/>
      <c r="AE67" s="147"/>
      <c r="AF67" s="147"/>
      <c r="AG67" s="147" t="s">
        <v>228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x14ac:dyDescent="0.25">
      <c r="A68" s="167" t="s">
        <v>139</v>
      </c>
      <c r="B68" s="168" t="s">
        <v>88</v>
      </c>
      <c r="C68" s="188" t="s">
        <v>89</v>
      </c>
      <c r="D68" s="169"/>
      <c r="E68" s="170"/>
      <c r="F68" s="171"/>
      <c r="G68" s="172">
        <f>SUMIF(AG69:AG70,"&lt;&gt;NOR",G69:G70)</f>
        <v>0</v>
      </c>
      <c r="H68" s="166"/>
      <c r="I68" s="166">
        <f>SUM(I69:I70)</f>
        <v>0</v>
      </c>
      <c r="J68" s="166"/>
      <c r="K68" s="166">
        <f>SUM(K69:K70)</f>
        <v>0</v>
      </c>
      <c r="L68" s="166"/>
      <c r="M68" s="166">
        <f>SUM(M69:M70)</f>
        <v>0</v>
      </c>
      <c r="N68" s="165"/>
      <c r="O68" s="165">
        <f>SUM(O69:O70)</f>
        <v>0</v>
      </c>
      <c r="P68" s="165"/>
      <c r="Q68" s="165">
        <f>SUM(Q69:Q70)</f>
        <v>0</v>
      </c>
      <c r="R68" s="166"/>
      <c r="S68" s="166"/>
      <c r="T68" s="166"/>
      <c r="U68" s="166"/>
      <c r="V68" s="166">
        <f>SUM(V69:V70)</f>
        <v>0</v>
      </c>
      <c r="W68" s="166"/>
      <c r="X68" s="166"/>
      <c r="Y68" s="166"/>
      <c r="AG68" t="s">
        <v>140</v>
      </c>
    </row>
    <row r="69" spans="1:60" ht="20.399999999999999" outlineLevel="1" x14ac:dyDescent="0.25">
      <c r="A69" s="174">
        <v>23</v>
      </c>
      <c r="B69" s="175" t="s">
        <v>229</v>
      </c>
      <c r="C69" s="189" t="s">
        <v>230</v>
      </c>
      <c r="D69" s="176" t="s">
        <v>231</v>
      </c>
      <c r="E69" s="177">
        <v>15</v>
      </c>
      <c r="F69" s="178"/>
      <c r="G69" s="179">
        <f>ROUND(E69*F69,2)</f>
        <v>0</v>
      </c>
      <c r="H69" s="159"/>
      <c r="I69" s="158">
        <f>ROUND(E69*H69,2)</f>
        <v>0</v>
      </c>
      <c r="J69" s="159"/>
      <c r="K69" s="158">
        <f>ROUND(E69*J69,2)</f>
        <v>0</v>
      </c>
      <c r="L69" s="158">
        <v>21</v>
      </c>
      <c r="M69" s="158">
        <f>G69*(1+L69/100)</f>
        <v>0</v>
      </c>
      <c r="N69" s="157">
        <v>0</v>
      </c>
      <c r="O69" s="157">
        <f>ROUND(E69*N69,2)</f>
        <v>0</v>
      </c>
      <c r="P69" s="157">
        <v>0</v>
      </c>
      <c r="Q69" s="157">
        <f>ROUND(E69*P69,2)</f>
        <v>0</v>
      </c>
      <c r="R69" s="158"/>
      <c r="S69" s="158" t="s">
        <v>232</v>
      </c>
      <c r="T69" s="158" t="s">
        <v>196</v>
      </c>
      <c r="U69" s="158">
        <v>0</v>
      </c>
      <c r="V69" s="158">
        <f>ROUND(E69*U69,2)</f>
        <v>0</v>
      </c>
      <c r="W69" s="158"/>
      <c r="X69" s="158" t="s">
        <v>145</v>
      </c>
      <c r="Y69" s="158" t="s">
        <v>146</v>
      </c>
      <c r="Z69" s="147"/>
      <c r="AA69" s="147"/>
      <c r="AB69" s="147"/>
      <c r="AC69" s="147"/>
      <c r="AD69" s="147"/>
      <c r="AE69" s="147"/>
      <c r="AF69" s="147"/>
      <c r="AG69" s="147" t="s">
        <v>147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ht="21" outlineLevel="2" x14ac:dyDescent="0.25">
      <c r="A70" s="154"/>
      <c r="B70" s="155"/>
      <c r="C70" s="253" t="s">
        <v>233</v>
      </c>
      <c r="D70" s="254"/>
      <c r="E70" s="254"/>
      <c r="F70" s="254"/>
      <c r="G70" s="254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58"/>
      <c r="Z70" s="147"/>
      <c r="AA70" s="147"/>
      <c r="AB70" s="147"/>
      <c r="AC70" s="147"/>
      <c r="AD70" s="147"/>
      <c r="AE70" s="147"/>
      <c r="AF70" s="147"/>
      <c r="AG70" s="147" t="s">
        <v>162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80" t="str">
        <f>C70</f>
        <v>Kompletní výměna stoupaček studené a teplé vody v délce cca 2x3m, každá bude ukončena uzav.ventilem v místě napojení na stávající větev. Dále rozvod pro připojení umyvadla (kuch.linky)</v>
      </c>
      <c r="BB70" s="147"/>
      <c r="BC70" s="147"/>
      <c r="BD70" s="147"/>
      <c r="BE70" s="147"/>
      <c r="BF70" s="147"/>
      <c r="BG70" s="147"/>
      <c r="BH70" s="147"/>
    </row>
    <row r="71" spans="1:60" x14ac:dyDescent="0.25">
      <c r="A71" s="167" t="s">
        <v>139</v>
      </c>
      <c r="B71" s="168" t="s">
        <v>90</v>
      </c>
      <c r="C71" s="188" t="s">
        <v>91</v>
      </c>
      <c r="D71" s="169"/>
      <c r="E71" s="170"/>
      <c r="F71" s="171"/>
      <c r="G71" s="172">
        <f>SUMIF(AG72:AG73,"&lt;&gt;NOR",G72:G73)</f>
        <v>0</v>
      </c>
      <c r="H71" s="166"/>
      <c r="I71" s="166">
        <f>SUM(I72:I73)</f>
        <v>0</v>
      </c>
      <c r="J71" s="166"/>
      <c r="K71" s="166">
        <f>SUM(K72:K73)</f>
        <v>0</v>
      </c>
      <c r="L71" s="166"/>
      <c r="M71" s="166">
        <f>SUM(M72:M73)</f>
        <v>0</v>
      </c>
      <c r="N71" s="165"/>
      <c r="O71" s="165">
        <f>SUM(O72:O73)</f>
        <v>0</v>
      </c>
      <c r="P71" s="165"/>
      <c r="Q71" s="165">
        <f>SUM(Q72:Q73)</f>
        <v>0</v>
      </c>
      <c r="R71" s="166"/>
      <c r="S71" s="166"/>
      <c r="T71" s="166"/>
      <c r="U71" s="166"/>
      <c r="V71" s="166">
        <f>SUM(V72:V73)</f>
        <v>0</v>
      </c>
      <c r="W71" s="166"/>
      <c r="X71" s="166"/>
      <c r="Y71" s="166"/>
      <c r="AG71" t="s">
        <v>140</v>
      </c>
    </row>
    <row r="72" spans="1:60" outlineLevel="1" x14ac:dyDescent="0.25">
      <c r="A72" s="174">
        <v>24</v>
      </c>
      <c r="B72" s="175" t="s">
        <v>234</v>
      </c>
      <c r="C72" s="189" t="s">
        <v>235</v>
      </c>
      <c r="D72" s="176" t="s">
        <v>231</v>
      </c>
      <c r="E72" s="177">
        <v>15</v>
      </c>
      <c r="F72" s="178"/>
      <c r="G72" s="179">
        <f>ROUND(E72*F72,2)</f>
        <v>0</v>
      </c>
      <c r="H72" s="159"/>
      <c r="I72" s="158">
        <f>ROUND(E72*H72,2)</f>
        <v>0</v>
      </c>
      <c r="J72" s="159"/>
      <c r="K72" s="158">
        <f>ROUND(E72*J72,2)</f>
        <v>0</v>
      </c>
      <c r="L72" s="158">
        <v>21</v>
      </c>
      <c r="M72" s="158">
        <f>G72*(1+L72/100)</f>
        <v>0</v>
      </c>
      <c r="N72" s="157">
        <v>0</v>
      </c>
      <c r="O72" s="157">
        <f>ROUND(E72*N72,2)</f>
        <v>0</v>
      </c>
      <c r="P72" s="157">
        <v>0</v>
      </c>
      <c r="Q72" s="157">
        <f>ROUND(E72*P72,2)</f>
        <v>0</v>
      </c>
      <c r="R72" s="158"/>
      <c r="S72" s="158" t="s">
        <v>232</v>
      </c>
      <c r="T72" s="158" t="s">
        <v>196</v>
      </c>
      <c r="U72" s="158">
        <v>0</v>
      </c>
      <c r="V72" s="158">
        <f>ROUND(E72*U72,2)</f>
        <v>0</v>
      </c>
      <c r="W72" s="158"/>
      <c r="X72" s="158" t="s">
        <v>145</v>
      </c>
      <c r="Y72" s="158" t="s">
        <v>146</v>
      </c>
      <c r="Z72" s="147"/>
      <c r="AA72" s="147"/>
      <c r="AB72" s="147"/>
      <c r="AC72" s="147"/>
      <c r="AD72" s="147"/>
      <c r="AE72" s="147"/>
      <c r="AF72" s="147"/>
      <c r="AG72" s="147" t="s">
        <v>147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ht="21" outlineLevel="2" x14ac:dyDescent="0.25">
      <c r="A73" s="154"/>
      <c r="B73" s="155"/>
      <c r="C73" s="253" t="s">
        <v>233</v>
      </c>
      <c r="D73" s="254"/>
      <c r="E73" s="254"/>
      <c r="F73" s="254"/>
      <c r="G73" s="254"/>
      <c r="H73" s="158"/>
      <c r="I73" s="158"/>
      <c r="J73" s="158"/>
      <c r="K73" s="158"/>
      <c r="L73" s="158"/>
      <c r="M73" s="158"/>
      <c r="N73" s="157"/>
      <c r="O73" s="157"/>
      <c r="P73" s="157"/>
      <c r="Q73" s="157"/>
      <c r="R73" s="158"/>
      <c r="S73" s="158"/>
      <c r="T73" s="158"/>
      <c r="U73" s="158"/>
      <c r="V73" s="158"/>
      <c r="W73" s="158"/>
      <c r="X73" s="158"/>
      <c r="Y73" s="158"/>
      <c r="Z73" s="147"/>
      <c r="AA73" s="147"/>
      <c r="AB73" s="147"/>
      <c r="AC73" s="147"/>
      <c r="AD73" s="147"/>
      <c r="AE73" s="147"/>
      <c r="AF73" s="147"/>
      <c r="AG73" s="147" t="s">
        <v>162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80" t="str">
        <f>C73</f>
        <v>Kompletní výměna stoupaček studené a teplé vody v délce cca 2x3m, každá bude ukončena uzav.ventilem v místě napojení na stávající větev. Dále rozvod pro připojení umyvadla (kuch.linky)</v>
      </c>
      <c r="BB73" s="147"/>
      <c r="BC73" s="147"/>
      <c r="BD73" s="147"/>
      <c r="BE73" s="147"/>
      <c r="BF73" s="147"/>
      <c r="BG73" s="147"/>
      <c r="BH73" s="147"/>
    </row>
    <row r="74" spans="1:60" x14ac:dyDescent="0.25">
      <c r="A74" s="167" t="s">
        <v>139</v>
      </c>
      <c r="B74" s="168" t="s">
        <v>92</v>
      </c>
      <c r="C74" s="188" t="s">
        <v>93</v>
      </c>
      <c r="D74" s="169"/>
      <c r="E74" s="170"/>
      <c r="F74" s="171"/>
      <c r="G74" s="172">
        <f>SUMIF(AG75:AG77,"&lt;&gt;NOR",G75:G77)</f>
        <v>0</v>
      </c>
      <c r="H74" s="166"/>
      <c r="I74" s="166">
        <f>SUM(I75:I77)</f>
        <v>0</v>
      </c>
      <c r="J74" s="166"/>
      <c r="K74" s="166">
        <f>SUM(K75:K77)</f>
        <v>0</v>
      </c>
      <c r="L74" s="166"/>
      <c r="M74" s="166">
        <f>SUM(M75:M77)</f>
        <v>0</v>
      </c>
      <c r="N74" s="165"/>
      <c r="O74" s="165">
        <f>SUM(O75:O77)</f>
        <v>0.25</v>
      </c>
      <c r="P74" s="165"/>
      <c r="Q74" s="165">
        <f>SUM(Q75:Q77)</f>
        <v>0.25</v>
      </c>
      <c r="R74" s="166"/>
      <c r="S74" s="166"/>
      <c r="T74" s="166"/>
      <c r="U74" s="166"/>
      <c r="V74" s="166">
        <f>SUM(V75:V77)</f>
        <v>4.97</v>
      </c>
      <c r="W74" s="166"/>
      <c r="X74" s="166"/>
      <c r="Y74" s="166"/>
      <c r="AG74" t="s">
        <v>140</v>
      </c>
    </row>
    <row r="75" spans="1:60" outlineLevel="1" x14ac:dyDescent="0.25">
      <c r="A75" s="181">
        <v>25</v>
      </c>
      <c r="B75" s="182" t="s">
        <v>236</v>
      </c>
      <c r="C75" s="192" t="s">
        <v>237</v>
      </c>
      <c r="D75" s="183" t="s">
        <v>238</v>
      </c>
      <c r="E75" s="184">
        <v>13</v>
      </c>
      <c r="F75" s="185"/>
      <c r="G75" s="186">
        <f>ROUND(E75*F75,2)</f>
        <v>0</v>
      </c>
      <c r="H75" s="159"/>
      <c r="I75" s="158">
        <f>ROUND(E75*H75,2)</f>
        <v>0</v>
      </c>
      <c r="J75" s="159"/>
      <c r="K75" s="158">
        <f>ROUND(E75*J75,2)</f>
        <v>0</v>
      </c>
      <c r="L75" s="158">
        <v>21</v>
      </c>
      <c r="M75" s="158">
        <f>G75*(1+L75/100)</f>
        <v>0</v>
      </c>
      <c r="N75" s="157">
        <v>0</v>
      </c>
      <c r="O75" s="157">
        <f>ROUND(E75*N75,2)</f>
        <v>0</v>
      </c>
      <c r="P75" s="157">
        <v>1.9460000000000002E-2</v>
      </c>
      <c r="Q75" s="157">
        <f>ROUND(E75*P75,2)</f>
        <v>0.25</v>
      </c>
      <c r="R75" s="158"/>
      <c r="S75" s="158" t="s">
        <v>144</v>
      </c>
      <c r="T75" s="158" t="s">
        <v>144</v>
      </c>
      <c r="U75" s="158">
        <v>0.38200000000000001</v>
      </c>
      <c r="V75" s="158">
        <f>ROUND(E75*U75,2)</f>
        <v>4.97</v>
      </c>
      <c r="W75" s="158"/>
      <c r="X75" s="158" t="s">
        <v>145</v>
      </c>
      <c r="Y75" s="158" t="s">
        <v>146</v>
      </c>
      <c r="Z75" s="147"/>
      <c r="AA75" s="147"/>
      <c r="AB75" s="147"/>
      <c r="AC75" s="147"/>
      <c r="AD75" s="147"/>
      <c r="AE75" s="147"/>
      <c r="AF75" s="147"/>
      <c r="AG75" s="147" t="s">
        <v>147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1" x14ac:dyDescent="0.25">
      <c r="A76" s="174">
        <v>26</v>
      </c>
      <c r="B76" s="175" t="s">
        <v>239</v>
      </c>
      <c r="C76" s="189" t="s">
        <v>240</v>
      </c>
      <c r="D76" s="176" t="s">
        <v>187</v>
      </c>
      <c r="E76" s="177">
        <v>13</v>
      </c>
      <c r="F76" s="178"/>
      <c r="G76" s="179">
        <f>ROUND(E76*F76,2)</f>
        <v>0</v>
      </c>
      <c r="H76" s="159"/>
      <c r="I76" s="158">
        <f>ROUND(E76*H76,2)</f>
        <v>0</v>
      </c>
      <c r="J76" s="159"/>
      <c r="K76" s="158">
        <f>ROUND(E76*J76,2)</f>
        <v>0</v>
      </c>
      <c r="L76" s="158">
        <v>21</v>
      </c>
      <c r="M76" s="158">
        <f>G76*(1+L76/100)</f>
        <v>0</v>
      </c>
      <c r="N76" s="157">
        <v>1.916E-2</v>
      </c>
      <c r="O76" s="157">
        <f>ROUND(E76*N76,2)</f>
        <v>0.25</v>
      </c>
      <c r="P76" s="157">
        <v>0</v>
      </c>
      <c r="Q76" s="157">
        <f>ROUND(E76*P76,2)</f>
        <v>0</v>
      </c>
      <c r="R76" s="158"/>
      <c r="S76" s="158" t="s">
        <v>144</v>
      </c>
      <c r="T76" s="158" t="s">
        <v>144</v>
      </c>
      <c r="U76" s="158">
        <v>0</v>
      </c>
      <c r="V76" s="158">
        <f>ROUND(E76*U76,2)</f>
        <v>0</v>
      </c>
      <c r="W76" s="158"/>
      <c r="X76" s="158" t="s">
        <v>188</v>
      </c>
      <c r="Y76" s="158" t="s">
        <v>146</v>
      </c>
      <c r="Z76" s="147"/>
      <c r="AA76" s="147"/>
      <c r="AB76" s="147"/>
      <c r="AC76" s="147"/>
      <c r="AD76" s="147"/>
      <c r="AE76" s="147"/>
      <c r="AF76" s="147"/>
      <c r="AG76" s="147" t="s">
        <v>189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ht="21" outlineLevel="2" x14ac:dyDescent="0.25">
      <c r="A77" s="154"/>
      <c r="B77" s="155"/>
      <c r="C77" s="253" t="s">
        <v>241</v>
      </c>
      <c r="D77" s="254"/>
      <c r="E77" s="254"/>
      <c r="F77" s="254"/>
      <c r="G77" s="254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7"/>
      <c r="AA77" s="147"/>
      <c r="AB77" s="147"/>
      <c r="AC77" s="147"/>
      <c r="AD77" s="147"/>
      <c r="AE77" s="147"/>
      <c r="AF77" s="147"/>
      <c r="AG77" s="147" t="s">
        <v>162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80" t="str">
        <f>C77</f>
        <v>0,5 m kanalizačního připojovacího potrubí, vyvedení a upevnění kanalizační a vodovodní výpustky, osazení umyvadla, sifonu a vodovodní baterie. S dodávkou materiálu.</v>
      </c>
      <c r="BB77" s="147"/>
      <c r="BC77" s="147"/>
      <c r="BD77" s="147"/>
      <c r="BE77" s="147"/>
      <c r="BF77" s="147"/>
      <c r="BG77" s="147"/>
      <c r="BH77" s="147"/>
    </row>
    <row r="78" spans="1:60" x14ac:dyDescent="0.25">
      <c r="A78" s="167" t="s">
        <v>139</v>
      </c>
      <c r="B78" s="168" t="s">
        <v>94</v>
      </c>
      <c r="C78" s="188" t="s">
        <v>95</v>
      </c>
      <c r="D78" s="169"/>
      <c r="E78" s="170"/>
      <c r="F78" s="171"/>
      <c r="G78" s="172">
        <f>SUMIF(AG79:AG117,"&lt;&gt;NOR",G79:G117)</f>
        <v>0</v>
      </c>
      <c r="H78" s="166"/>
      <c r="I78" s="166">
        <f>SUM(I79:I117)</f>
        <v>0</v>
      </c>
      <c r="J78" s="166"/>
      <c r="K78" s="166">
        <f>SUM(K79:K117)</f>
        <v>0</v>
      </c>
      <c r="L78" s="166"/>
      <c r="M78" s="166">
        <f>SUM(M79:M117)</f>
        <v>0</v>
      </c>
      <c r="N78" s="165"/>
      <c r="O78" s="165">
        <f>SUM(O79:O117)</f>
        <v>0.62000000000000011</v>
      </c>
      <c r="P78" s="165"/>
      <c r="Q78" s="165">
        <f>SUM(Q79:Q117)</f>
        <v>1.23</v>
      </c>
      <c r="R78" s="166"/>
      <c r="S78" s="166"/>
      <c r="T78" s="166"/>
      <c r="U78" s="166"/>
      <c r="V78" s="166">
        <f>SUM(V79:V117)</f>
        <v>248.63</v>
      </c>
      <c r="W78" s="166"/>
      <c r="X78" s="166"/>
      <c r="Y78" s="166"/>
      <c r="AG78" t="s">
        <v>140</v>
      </c>
    </row>
    <row r="79" spans="1:60" outlineLevel="1" x14ac:dyDescent="0.25">
      <c r="A79" s="174">
        <v>27</v>
      </c>
      <c r="B79" s="175" t="s">
        <v>242</v>
      </c>
      <c r="C79" s="189" t="s">
        <v>243</v>
      </c>
      <c r="D79" s="176" t="s">
        <v>187</v>
      </c>
      <c r="E79" s="177">
        <v>57</v>
      </c>
      <c r="F79" s="178"/>
      <c r="G79" s="179">
        <f>ROUND(E79*F79,2)</f>
        <v>0</v>
      </c>
      <c r="H79" s="159"/>
      <c r="I79" s="158">
        <f>ROUND(E79*H79,2)</f>
        <v>0</v>
      </c>
      <c r="J79" s="159"/>
      <c r="K79" s="158">
        <f>ROUND(E79*J79,2)</f>
        <v>0</v>
      </c>
      <c r="L79" s="158">
        <v>21</v>
      </c>
      <c r="M79" s="158">
        <f>G79*(1+L79/100)</f>
        <v>0</v>
      </c>
      <c r="N79" s="157">
        <v>1.1999999999999999E-3</v>
      </c>
      <c r="O79" s="157">
        <f>ROUND(E79*N79,2)</f>
        <v>7.0000000000000007E-2</v>
      </c>
      <c r="P79" s="157">
        <v>0</v>
      </c>
      <c r="Q79" s="157">
        <f>ROUND(E79*P79,2)</f>
        <v>0</v>
      </c>
      <c r="R79" s="158"/>
      <c r="S79" s="158" t="s">
        <v>144</v>
      </c>
      <c r="T79" s="158" t="s">
        <v>144</v>
      </c>
      <c r="U79" s="158">
        <v>2.72</v>
      </c>
      <c r="V79" s="158">
        <f>ROUND(E79*U79,2)</f>
        <v>155.04</v>
      </c>
      <c r="W79" s="158"/>
      <c r="X79" s="158" t="s">
        <v>145</v>
      </c>
      <c r="Y79" s="158" t="s">
        <v>146</v>
      </c>
      <c r="Z79" s="147"/>
      <c r="AA79" s="147"/>
      <c r="AB79" s="147"/>
      <c r="AC79" s="147"/>
      <c r="AD79" s="147"/>
      <c r="AE79" s="147"/>
      <c r="AF79" s="147"/>
      <c r="AG79" s="147" t="s">
        <v>147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2" x14ac:dyDescent="0.25">
      <c r="A80" s="154"/>
      <c r="B80" s="155"/>
      <c r="C80" s="190" t="s">
        <v>244</v>
      </c>
      <c r="D80" s="160"/>
      <c r="E80" s="161">
        <v>57</v>
      </c>
      <c r="F80" s="158"/>
      <c r="G80" s="158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7"/>
      <c r="AA80" s="147"/>
      <c r="AB80" s="147"/>
      <c r="AC80" s="147"/>
      <c r="AD80" s="147"/>
      <c r="AE80" s="147"/>
      <c r="AF80" s="147"/>
      <c r="AG80" s="147" t="s">
        <v>149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ht="20.399999999999999" outlineLevel="1" x14ac:dyDescent="0.25">
      <c r="A81" s="174">
        <v>28</v>
      </c>
      <c r="B81" s="175" t="s">
        <v>245</v>
      </c>
      <c r="C81" s="189" t="s">
        <v>246</v>
      </c>
      <c r="D81" s="176" t="s">
        <v>247</v>
      </c>
      <c r="E81" s="177">
        <v>50</v>
      </c>
      <c r="F81" s="178"/>
      <c r="G81" s="179">
        <f>ROUND(E81*F81,2)</f>
        <v>0</v>
      </c>
      <c r="H81" s="159"/>
      <c r="I81" s="158">
        <f>ROUND(E81*H81,2)</f>
        <v>0</v>
      </c>
      <c r="J81" s="159"/>
      <c r="K81" s="158">
        <f>ROUND(E81*J81,2)</f>
        <v>0</v>
      </c>
      <c r="L81" s="158">
        <v>21</v>
      </c>
      <c r="M81" s="158">
        <f>G81*(1+L81/100)</f>
        <v>0</v>
      </c>
      <c r="N81" s="157">
        <v>0.01</v>
      </c>
      <c r="O81" s="157">
        <f>ROUND(E81*N81,2)</f>
        <v>0.5</v>
      </c>
      <c r="P81" s="157">
        <v>0</v>
      </c>
      <c r="Q81" s="157">
        <f>ROUND(E81*P81,2)</f>
        <v>0</v>
      </c>
      <c r="R81" s="158"/>
      <c r="S81" s="158" t="s">
        <v>232</v>
      </c>
      <c r="T81" s="158" t="s">
        <v>196</v>
      </c>
      <c r="U81" s="158">
        <v>0</v>
      </c>
      <c r="V81" s="158">
        <f>ROUND(E81*U81,2)</f>
        <v>0</v>
      </c>
      <c r="W81" s="158"/>
      <c r="X81" s="158" t="s">
        <v>197</v>
      </c>
      <c r="Y81" s="158" t="s">
        <v>146</v>
      </c>
      <c r="Z81" s="147"/>
      <c r="AA81" s="147"/>
      <c r="AB81" s="147"/>
      <c r="AC81" s="147"/>
      <c r="AD81" s="147"/>
      <c r="AE81" s="147"/>
      <c r="AF81" s="147"/>
      <c r="AG81" s="147" t="s">
        <v>198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2" x14ac:dyDescent="0.25">
      <c r="A82" s="154"/>
      <c r="B82" s="155"/>
      <c r="C82" s="253" t="s">
        <v>248</v>
      </c>
      <c r="D82" s="254"/>
      <c r="E82" s="254"/>
      <c r="F82" s="254"/>
      <c r="G82" s="254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7"/>
      <c r="AA82" s="147"/>
      <c r="AB82" s="147"/>
      <c r="AC82" s="147"/>
      <c r="AD82" s="147"/>
      <c r="AE82" s="147"/>
      <c r="AF82" s="147"/>
      <c r="AG82" s="147" t="s">
        <v>162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3" x14ac:dyDescent="0.25">
      <c r="A83" s="154"/>
      <c r="B83" s="155"/>
      <c r="C83" s="255" t="s">
        <v>249</v>
      </c>
      <c r="D83" s="256"/>
      <c r="E83" s="256"/>
      <c r="F83" s="256"/>
      <c r="G83" s="256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58"/>
      <c r="Z83" s="147"/>
      <c r="AA83" s="147"/>
      <c r="AB83" s="147"/>
      <c r="AC83" s="147"/>
      <c r="AD83" s="147"/>
      <c r="AE83" s="147"/>
      <c r="AF83" s="147"/>
      <c r="AG83" s="147" t="s">
        <v>162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3" x14ac:dyDescent="0.25">
      <c r="A84" s="154"/>
      <c r="B84" s="155"/>
      <c r="C84" s="255" t="s">
        <v>250</v>
      </c>
      <c r="D84" s="256"/>
      <c r="E84" s="256"/>
      <c r="F84" s="256"/>
      <c r="G84" s="256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7"/>
      <c r="AA84" s="147"/>
      <c r="AB84" s="147"/>
      <c r="AC84" s="147"/>
      <c r="AD84" s="147"/>
      <c r="AE84" s="147"/>
      <c r="AF84" s="147"/>
      <c r="AG84" s="147" t="s">
        <v>162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ht="41.4" outlineLevel="3" x14ac:dyDescent="0.25">
      <c r="A85" s="154"/>
      <c r="B85" s="155"/>
      <c r="C85" s="255" t="s">
        <v>251</v>
      </c>
      <c r="D85" s="256"/>
      <c r="E85" s="256"/>
      <c r="F85" s="256"/>
      <c r="G85" s="256"/>
      <c r="H85" s="158"/>
      <c r="I85" s="158"/>
      <c r="J85" s="158"/>
      <c r="K85" s="158"/>
      <c r="L85" s="158"/>
      <c r="M85" s="158"/>
      <c r="N85" s="157"/>
      <c r="O85" s="157"/>
      <c r="P85" s="157"/>
      <c r="Q85" s="157"/>
      <c r="R85" s="158"/>
      <c r="S85" s="158"/>
      <c r="T85" s="158"/>
      <c r="U85" s="158"/>
      <c r="V85" s="158"/>
      <c r="W85" s="158"/>
      <c r="X85" s="158"/>
      <c r="Y85" s="158"/>
      <c r="Z85" s="147"/>
      <c r="AA85" s="147"/>
      <c r="AB85" s="147"/>
      <c r="AC85" s="147"/>
      <c r="AD85" s="147"/>
      <c r="AE85" s="147"/>
      <c r="AF85" s="147"/>
      <c r="AG85" s="147" t="s">
        <v>162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80" t="str">
        <f>C85</f>
        <v>Okna budou z vnitřní strany po obvodu lemována dřevěnými krycími lištami tvaru L cca 60/60/8 a z vnější strany hliníkovými lištami kotvenými ke stávající OK. Ve spodní části budou okna doplněna DTD laminovanými parapety (bílé) š.120mm, meziokenní sloupek š.100 mm bude opatřen v ineriéru obkladem z DTD lam.desky tl.12mm.</v>
      </c>
      <c r="BB85" s="147"/>
      <c r="BC85" s="147"/>
      <c r="BD85" s="147"/>
      <c r="BE85" s="147"/>
      <c r="BF85" s="147"/>
      <c r="BG85" s="147"/>
      <c r="BH85" s="147"/>
    </row>
    <row r="86" spans="1:60" outlineLevel="3" x14ac:dyDescent="0.25">
      <c r="A86" s="154"/>
      <c r="B86" s="155"/>
      <c r="C86" s="255" t="s">
        <v>252</v>
      </c>
      <c r="D86" s="256"/>
      <c r="E86" s="256"/>
      <c r="F86" s="256"/>
      <c r="G86" s="256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Z86" s="147"/>
      <c r="AA86" s="147"/>
      <c r="AB86" s="147"/>
      <c r="AC86" s="147"/>
      <c r="AD86" s="147"/>
      <c r="AE86" s="147"/>
      <c r="AF86" s="147"/>
      <c r="AG86" s="147" t="s">
        <v>162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ht="20.399999999999999" outlineLevel="1" x14ac:dyDescent="0.25">
      <c r="A87" s="174">
        <v>29</v>
      </c>
      <c r="B87" s="175" t="s">
        <v>253</v>
      </c>
      <c r="C87" s="189" t="s">
        <v>246</v>
      </c>
      <c r="D87" s="176" t="s">
        <v>247</v>
      </c>
      <c r="E87" s="177">
        <v>1</v>
      </c>
      <c r="F87" s="178"/>
      <c r="G87" s="179">
        <f>ROUND(E87*F87,2)</f>
        <v>0</v>
      </c>
      <c r="H87" s="159"/>
      <c r="I87" s="158">
        <f>ROUND(E87*H87,2)</f>
        <v>0</v>
      </c>
      <c r="J87" s="159"/>
      <c r="K87" s="158">
        <f>ROUND(E87*J87,2)</f>
        <v>0</v>
      </c>
      <c r="L87" s="158">
        <v>21</v>
      </c>
      <c r="M87" s="158">
        <f>G87*(1+L87/100)</f>
        <v>0</v>
      </c>
      <c r="N87" s="157">
        <v>0.01</v>
      </c>
      <c r="O87" s="157">
        <f>ROUND(E87*N87,2)</f>
        <v>0.01</v>
      </c>
      <c r="P87" s="157">
        <v>0</v>
      </c>
      <c r="Q87" s="157">
        <f>ROUND(E87*P87,2)</f>
        <v>0</v>
      </c>
      <c r="R87" s="158"/>
      <c r="S87" s="158" t="s">
        <v>232</v>
      </c>
      <c r="T87" s="158" t="s">
        <v>196</v>
      </c>
      <c r="U87" s="158">
        <v>0</v>
      </c>
      <c r="V87" s="158">
        <f>ROUND(E87*U87,2)</f>
        <v>0</v>
      </c>
      <c r="W87" s="158"/>
      <c r="X87" s="158" t="s">
        <v>197</v>
      </c>
      <c r="Y87" s="158" t="s">
        <v>146</v>
      </c>
      <c r="Z87" s="147"/>
      <c r="AA87" s="147"/>
      <c r="AB87" s="147"/>
      <c r="AC87" s="147"/>
      <c r="AD87" s="147"/>
      <c r="AE87" s="147"/>
      <c r="AF87" s="147"/>
      <c r="AG87" s="147" t="s">
        <v>198</v>
      </c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2" x14ac:dyDescent="0.25">
      <c r="A88" s="154"/>
      <c r="B88" s="155"/>
      <c r="C88" s="253" t="s">
        <v>254</v>
      </c>
      <c r="D88" s="254"/>
      <c r="E88" s="254"/>
      <c r="F88" s="254"/>
      <c r="G88" s="254"/>
      <c r="H88" s="158"/>
      <c r="I88" s="158"/>
      <c r="J88" s="158"/>
      <c r="K88" s="158"/>
      <c r="L88" s="158"/>
      <c r="M88" s="158"/>
      <c r="N88" s="157"/>
      <c r="O88" s="157"/>
      <c r="P88" s="157"/>
      <c r="Q88" s="157"/>
      <c r="R88" s="158"/>
      <c r="S88" s="158"/>
      <c r="T88" s="158"/>
      <c r="U88" s="158"/>
      <c r="V88" s="158"/>
      <c r="W88" s="158"/>
      <c r="X88" s="158"/>
      <c r="Y88" s="158"/>
      <c r="Z88" s="147"/>
      <c r="AA88" s="147"/>
      <c r="AB88" s="147"/>
      <c r="AC88" s="147"/>
      <c r="AD88" s="147"/>
      <c r="AE88" s="147"/>
      <c r="AF88" s="147"/>
      <c r="AG88" s="147" t="s">
        <v>162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3" x14ac:dyDescent="0.25">
      <c r="A89" s="154"/>
      <c r="B89" s="155"/>
      <c r="C89" s="255" t="s">
        <v>255</v>
      </c>
      <c r="D89" s="256"/>
      <c r="E89" s="256"/>
      <c r="F89" s="256"/>
      <c r="G89" s="256"/>
      <c r="H89" s="158"/>
      <c r="I89" s="158"/>
      <c r="J89" s="158"/>
      <c r="K89" s="158"/>
      <c r="L89" s="158"/>
      <c r="M89" s="158"/>
      <c r="N89" s="157"/>
      <c r="O89" s="157"/>
      <c r="P89" s="157"/>
      <c r="Q89" s="157"/>
      <c r="R89" s="158"/>
      <c r="S89" s="158"/>
      <c r="T89" s="158"/>
      <c r="U89" s="158"/>
      <c r="V89" s="158"/>
      <c r="W89" s="158"/>
      <c r="X89" s="158"/>
      <c r="Y89" s="158"/>
      <c r="Z89" s="147"/>
      <c r="AA89" s="147"/>
      <c r="AB89" s="147"/>
      <c r="AC89" s="147"/>
      <c r="AD89" s="147"/>
      <c r="AE89" s="147"/>
      <c r="AF89" s="147"/>
      <c r="AG89" s="147" t="s">
        <v>162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3" x14ac:dyDescent="0.25">
      <c r="A90" s="154"/>
      <c r="B90" s="155"/>
      <c r="C90" s="255" t="s">
        <v>250</v>
      </c>
      <c r="D90" s="256"/>
      <c r="E90" s="256"/>
      <c r="F90" s="256"/>
      <c r="G90" s="256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7"/>
      <c r="AA90" s="147"/>
      <c r="AB90" s="147"/>
      <c r="AC90" s="147"/>
      <c r="AD90" s="147"/>
      <c r="AE90" s="147"/>
      <c r="AF90" s="147"/>
      <c r="AG90" s="147" t="s">
        <v>162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ht="31.2" outlineLevel="3" x14ac:dyDescent="0.25">
      <c r="A91" s="154"/>
      <c r="B91" s="155"/>
      <c r="C91" s="255" t="s">
        <v>256</v>
      </c>
      <c r="D91" s="256"/>
      <c r="E91" s="256"/>
      <c r="F91" s="256"/>
      <c r="G91" s="256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7"/>
      <c r="AA91" s="147"/>
      <c r="AB91" s="147"/>
      <c r="AC91" s="147"/>
      <c r="AD91" s="147"/>
      <c r="AE91" s="147"/>
      <c r="AF91" s="147"/>
      <c r="AG91" s="147" t="s">
        <v>162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80" t="str">
        <f>C91</f>
        <v>Okna budou z vnitřní strany po obvodu lemována dřevěnými krycími lištami tvaru L cca 60/60/8 a z vnější strany hliníkovými lištami kotvenými ke stávající OK. Ve spodní části budou okna doplněna DTD laminovanými parapety (bílé) š.120mm.</v>
      </c>
      <c r="BB91" s="147"/>
      <c r="BC91" s="147"/>
      <c r="BD91" s="147"/>
      <c r="BE91" s="147"/>
      <c r="BF91" s="147"/>
      <c r="BG91" s="147"/>
      <c r="BH91" s="147"/>
    </row>
    <row r="92" spans="1:60" outlineLevel="3" x14ac:dyDescent="0.25">
      <c r="A92" s="154"/>
      <c r="B92" s="155"/>
      <c r="C92" s="255" t="s">
        <v>252</v>
      </c>
      <c r="D92" s="256"/>
      <c r="E92" s="256"/>
      <c r="F92" s="256"/>
      <c r="G92" s="256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7"/>
      <c r="AA92" s="147"/>
      <c r="AB92" s="147"/>
      <c r="AC92" s="147"/>
      <c r="AD92" s="147"/>
      <c r="AE92" s="147"/>
      <c r="AF92" s="147"/>
      <c r="AG92" s="147" t="s">
        <v>162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ht="20.399999999999999" outlineLevel="1" x14ac:dyDescent="0.25">
      <c r="A93" s="174">
        <v>30</v>
      </c>
      <c r="B93" s="175" t="s">
        <v>257</v>
      </c>
      <c r="C93" s="189" t="s">
        <v>258</v>
      </c>
      <c r="D93" s="176" t="s">
        <v>247</v>
      </c>
      <c r="E93" s="177">
        <v>2</v>
      </c>
      <c r="F93" s="178"/>
      <c r="G93" s="179">
        <f>ROUND(E93*F93,2)</f>
        <v>0</v>
      </c>
      <c r="H93" s="159"/>
      <c r="I93" s="158">
        <f>ROUND(E93*H93,2)</f>
        <v>0</v>
      </c>
      <c r="J93" s="159"/>
      <c r="K93" s="158">
        <f>ROUND(E93*J93,2)</f>
        <v>0</v>
      </c>
      <c r="L93" s="158">
        <v>21</v>
      </c>
      <c r="M93" s="158">
        <f>G93*(1+L93/100)</f>
        <v>0</v>
      </c>
      <c r="N93" s="157">
        <v>0.01</v>
      </c>
      <c r="O93" s="157">
        <f>ROUND(E93*N93,2)</f>
        <v>0.02</v>
      </c>
      <c r="P93" s="157">
        <v>0</v>
      </c>
      <c r="Q93" s="157">
        <f>ROUND(E93*P93,2)</f>
        <v>0</v>
      </c>
      <c r="R93" s="158"/>
      <c r="S93" s="158" t="s">
        <v>232</v>
      </c>
      <c r="T93" s="158" t="s">
        <v>196</v>
      </c>
      <c r="U93" s="158">
        <v>0</v>
      </c>
      <c r="V93" s="158">
        <f>ROUND(E93*U93,2)</f>
        <v>0</v>
      </c>
      <c r="W93" s="158"/>
      <c r="X93" s="158" t="s">
        <v>197</v>
      </c>
      <c r="Y93" s="158" t="s">
        <v>146</v>
      </c>
      <c r="Z93" s="147"/>
      <c r="AA93" s="147"/>
      <c r="AB93" s="147"/>
      <c r="AC93" s="147"/>
      <c r="AD93" s="147"/>
      <c r="AE93" s="147"/>
      <c r="AF93" s="147"/>
      <c r="AG93" s="147" t="s">
        <v>198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2" x14ac:dyDescent="0.25">
      <c r="A94" s="154"/>
      <c r="B94" s="155"/>
      <c r="C94" s="253" t="s">
        <v>259</v>
      </c>
      <c r="D94" s="254"/>
      <c r="E94" s="254"/>
      <c r="F94" s="254"/>
      <c r="G94" s="254"/>
      <c r="H94" s="158"/>
      <c r="I94" s="158"/>
      <c r="J94" s="158"/>
      <c r="K94" s="158"/>
      <c r="L94" s="158"/>
      <c r="M94" s="158"/>
      <c r="N94" s="157"/>
      <c r="O94" s="157"/>
      <c r="P94" s="157"/>
      <c r="Q94" s="157"/>
      <c r="R94" s="158"/>
      <c r="S94" s="158"/>
      <c r="T94" s="158"/>
      <c r="U94" s="158"/>
      <c r="V94" s="158"/>
      <c r="W94" s="158"/>
      <c r="X94" s="158"/>
      <c r="Y94" s="158"/>
      <c r="Z94" s="147"/>
      <c r="AA94" s="147"/>
      <c r="AB94" s="147"/>
      <c r="AC94" s="147"/>
      <c r="AD94" s="147"/>
      <c r="AE94" s="147"/>
      <c r="AF94" s="147"/>
      <c r="AG94" s="147" t="s">
        <v>162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3" x14ac:dyDescent="0.25">
      <c r="A95" s="154"/>
      <c r="B95" s="155"/>
      <c r="C95" s="255" t="s">
        <v>255</v>
      </c>
      <c r="D95" s="256"/>
      <c r="E95" s="256"/>
      <c r="F95" s="256"/>
      <c r="G95" s="256"/>
      <c r="H95" s="158"/>
      <c r="I95" s="158"/>
      <c r="J95" s="158"/>
      <c r="K95" s="158"/>
      <c r="L95" s="158"/>
      <c r="M95" s="158"/>
      <c r="N95" s="157"/>
      <c r="O95" s="157"/>
      <c r="P95" s="157"/>
      <c r="Q95" s="157"/>
      <c r="R95" s="158"/>
      <c r="S95" s="158"/>
      <c r="T95" s="158"/>
      <c r="U95" s="158"/>
      <c r="V95" s="158"/>
      <c r="W95" s="158"/>
      <c r="X95" s="158"/>
      <c r="Y95" s="158"/>
      <c r="Z95" s="147"/>
      <c r="AA95" s="147"/>
      <c r="AB95" s="147"/>
      <c r="AC95" s="147"/>
      <c r="AD95" s="147"/>
      <c r="AE95" s="147"/>
      <c r="AF95" s="147"/>
      <c r="AG95" s="147" t="s">
        <v>162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3" x14ac:dyDescent="0.25">
      <c r="A96" s="154"/>
      <c r="B96" s="155"/>
      <c r="C96" s="255" t="s">
        <v>250</v>
      </c>
      <c r="D96" s="256"/>
      <c r="E96" s="256"/>
      <c r="F96" s="256"/>
      <c r="G96" s="256"/>
      <c r="H96" s="158"/>
      <c r="I96" s="158"/>
      <c r="J96" s="158"/>
      <c r="K96" s="158"/>
      <c r="L96" s="158"/>
      <c r="M96" s="158"/>
      <c r="N96" s="157"/>
      <c r="O96" s="157"/>
      <c r="P96" s="157"/>
      <c r="Q96" s="157"/>
      <c r="R96" s="158"/>
      <c r="S96" s="158"/>
      <c r="T96" s="158"/>
      <c r="U96" s="158"/>
      <c r="V96" s="158"/>
      <c r="W96" s="158"/>
      <c r="X96" s="158"/>
      <c r="Y96" s="158"/>
      <c r="Z96" s="147"/>
      <c r="AA96" s="147"/>
      <c r="AB96" s="147"/>
      <c r="AC96" s="147"/>
      <c r="AD96" s="147"/>
      <c r="AE96" s="147"/>
      <c r="AF96" s="147"/>
      <c r="AG96" s="147" t="s">
        <v>162</v>
      </c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ht="41.4" outlineLevel="3" x14ac:dyDescent="0.25">
      <c r="A97" s="154"/>
      <c r="B97" s="155"/>
      <c r="C97" s="255" t="s">
        <v>251</v>
      </c>
      <c r="D97" s="256"/>
      <c r="E97" s="256"/>
      <c r="F97" s="256"/>
      <c r="G97" s="256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58"/>
      <c r="Z97" s="147"/>
      <c r="AA97" s="147"/>
      <c r="AB97" s="147"/>
      <c r="AC97" s="147"/>
      <c r="AD97" s="147"/>
      <c r="AE97" s="147"/>
      <c r="AF97" s="147"/>
      <c r="AG97" s="147" t="s">
        <v>162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80" t="str">
        <f>C97</f>
        <v>Okna budou z vnitřní strany po obvodu lemována dřevěnými krycími lištami tvaru L cca 60/60/8 a z vnější strany hliníkovými lištami kotvenými ke stávající OK. Ve spodní části budou okna doplněna DTD laminovanými parapety (bílé) š.120mm, meziokenní sloupek š.100 mm bude opatřen v ineriéru obkladem z DTD lam.desky tl.12mm.</v>
      </c>
      <c r="BB97" s="147"/>
      <c r="BC97" s="147"/>
      <c r="BD97" s="147"/>
      <c r="BE97" s="147"/>
      <c r="BF97" s="147"/>
      <c r="BG97" s="147"/>
      <c r="BH97" s="147"/>
    </row>
    <row r="98" spans="1:60" outlineLevel="3" x14ac:dyDescent="0.25">
      <c r="A98" s="154"/>
      <c r="B98" s="155"/>
      <c r="C98" s="255" t="s">
        <v>252</v>
      </c>
      <c r="D98" s="256"/>
      <c r="E98" s="256"/>
      <c r="F98" s="256"/>
      <c r="G98" s="256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7"/>
      <c r="AA98" s="147"/>
      <c r="AB98" s="147"/>
      <c r="AC98" s="147"/>
      <c r="AD98" s="147"/>
      <c r="AE98" s="147"/>
      <c r="AF98" s="147"/>
      <c r="AG98" s="147" t="s">
        <v>162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ht="20.399999999999999" outlineLevel="1" x14ac:dyDescent="0.25">
      <c r="A99" s="174">
        <v>31</v>
      </c>
      <c r="B99" s="175" t="s">
        <v>260</v>
      </c>
      <c r="C99" s="189" t="s">
        <v>261</v>
      </c>
      <c r="D99" s="176" t="s">
        <v>247</v>
      </c>
      <c r="E99" s="177">
        <v>2</v>
      </c>
      <c r="F99" s="178"/>
      <c r="G99" s="179">
        <f>ROUND(E99*F99,2)</f>
        <v>0</v>
      </c>
      <c r="H99" s="159"/>
      <c r="I99" s="158">
        <f>ROUND(E99*H99,2)</f>
        <v>0</v>
      </c>
      <c r="J99" s="159"/>
      <c r="K99" s="158">
        <f>ROUND(E99*J99,2)</f>
        <v>0</v>
      </c>
      <c r="L99" s="158">
        <v>21</v>
      </c>
      <c r="M99" s="158">
        <f>G99*(1+L99/100)</f>
        <v>0</v>
      </c>
      <c r="N99" s="157">
        <v>0.01</v>
      </c>
      <c r="O99" s="157">
        <f>ROUND(E99*N99,2)</f>
        <v>0.02</v>
      </c>
      <c r="P99" s="157">
        <v>0</v>
      </c>
      <c r="Q99" s="157">
        <f>ROUND(E99*P99,2)</f>
        <v>0</v>
      </c>
      <c r="R99" s="158"/>
      <c r="S99" s="158" t="s">
        <v>232</v>
      </c>
      <c r="T99" s="158" t="s">
        <v>196</v>
      </c>
      <c r="U99" s="158">
        <v>0</v>
      </c>
      <c r="V99" s="158">
        <f>ROUND(E99*U99,2)</f>
        <v>0</v>
      </c>
      <c r="W99" s="158"/>
      <c r="X99" s="158" t="s">
        <v>197</v>
      </c>
      <c r="Y99" s="158" t="s">
        <v>146</v>
      </c>
      <c r="Z99" s="147"/>
      <c r="AA99" s="147"/>
      <c r="AB99" s="147"/>
      <c r="AC99" s="147"/>
      <c r="AD99" s="147"/>
      <c r="AE99" s="147"/>
      <c r="AF99" s="147"/>
      <c r="AG99" s="147" t="s">
        <v>198</v>
      </c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2" x14ac:dyDescent="0.25">
      <c r="A100" s="154"/>
      <c r="B100" s="155"/>
      <c r="C100" s="253" t="s">
        <v>262</v>
      </c>
      <c r="D100" s="254"/>
      <c r="E100" s="254"/>
      <c r="F100" s="254"/>
      <c r="G100" s="254"/>
      <c r="H100" s="158"/>
      <c r="I100" s="158"/>
      <c r="J100" s="158"/>
      <c r="K100" s="158"/>
      <c r="L100" s="158"/>
      <c r="M100" s="158"/>
      <c r="N100" s="157"/>
      <c r="O100" s="157"/>
      <c r="P100" s="157"/>
      <c r="Q100" s="157"/>
      <c r="R100" s="158"/>
      <c r="S100" s="158"/>
      <c r="T100" s="158"/>
      <c r="U100" s="158"/>
      <c r="V100" s="158"/>
      <c r="W100" s="158"/>
      <c r="X100" s="158"/>
      <c r="Y100" s="158"/>
      <c r="Z100" s="147"/>
      <c r="AA100" s="147"/>
      <c r="AB100" s="147"/>
      <c r="AC100" s="147"/>
      <c r="AD100" s="147"/>
      <c r="AE100" s="147"/>
      <c r="AF100" s="147"/>
      <c r="AG100" s="147" t="s">
        <v>162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3" x14ac:dyDescent="0.25">
      <c r="A101" s="154"/>
      <c r="B101" s="155"/>
      <c r="C101" s="255" t="s">
        <v>255</v>
      </c>
      <c r="D101" s="256"/>
      <c r="E101" s="256"/>
      <c r="F101" s="256"/>
      <c r="G101" s="256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7"/>
      <c r="AA101" s="147"/>
      <c r="AB101" s="147"/>
      <c r="AC101" s="147"/>
      <c r="AD101" s="147"/>
      <c r="AE101" s="147"/>
      <c r="AF101" s="147"/>
      <c r="AG101" s="147" t="s">
        <v>162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3" x14ac:dyDescent="0.25">
      <c r="A102" s="154"/>
      <c r="B102" s="155"/>
      <c r="C102" s="255" t="s">
        <v>250</v>
      </c>
      <c r="D102" s="256"/>
      <c r="E102" s="256"/>
      <c r="F102" s="256"/>
      <c r="G102" s="256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7"/>
      <c r="AA102" s="147"/>
      <c r="AB102" s="147"/>
      <c r="AC102" s="147"/>
      <c r="AD102" s="147"/>
      <c r="AE102" s="147"/>
      <c r="AF102" s="147"/>
      <c r="AG102" s="147" t="s">
        <v>162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ht="31.2" outlineLevel="3" x14ac:dyDescent="0.25">
      <c r="A103" s="154"/>
      <c r="B103" s="155"/>
      <c r="C103" s="255" t="s">
        <v>256</v>
      </c>
      <c r="D103" s="256"/>
      <c r="E103" s="256"/>
      <c r="F103" s="256"/>
      <c r="G103" s="256"/>
      <c r="H103" s="158"/>
      <c r="I103" s="158"/>
      <c r="J103" s="158"/>
      <c r="K103" s="158"/>
      <c r="L103" s="158"/>
      <c r="M103" s="158"/>
      <c r="N103" s="157"/>
      <c r="O103" s="157"/>
      <c r="P103" s="157"/>
      <c r="Q103" s="157"/>
      <c r="R103" s="158"/>
      <c r="S103" s="158"/>
      <c r="T103" s="158"/>
      <c r="U103" s="158"/>
      <c r="V103" s="158"/>
      <c r="W103" s="158"/>
      <c r="X103" s="158"/>
      <c r="Y103" s="158"/>
      <c r="Z103" s="147"/>
      <c r="AA103" s="147"/>
      <c r="AB103" s="147"/>
      <c r="AC103" s="147"/>
      <c r="AD103" s="147"/>
      <c r="AE103" s="147"/>
      <c r="AF103" s="147"/>
      <c r="AG103" s="147" t="s">
        <v>162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80" t="str">
        <f>C103</f>
        <v>Okna budou z vnitřní strany po obvodu lemována dřevěnými krycími lištami tvaru L cca 60/60/8 a z vnější strany hliníkovými lištami kotvenými ke stávající OK. Ve spodní části budou okna doplněna DTD laminovanými parapety (bílé) š.120mm.</v>
      </c>
      <c r="BB103" s="147"/>
      <c r="BC103" s="147"/>
      <c r="BD103" s="147"/>
      <c r="BE103" s="147"/>
      <c r="BF103" s="147"/>
      <c r="BG103" s="147"/>
      <c r="BH103" s="147"/>
    </row>
    <row r="104" spans="1:60" outlineLevel="3" x14ac:dyDescent="0.25">
      <c r="A104" s="154"/>
      <c r="B104" s="155"/>
      <c r="C104" s="255" t="s">
        <v>252</v>
      </c>
      <c r="D104" s="256"/>
      <c r="E104" s="256"/>
      <c r="F104" s="256"/>
      <c r="G104" s="256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58"/>
      <c r="Z104" s="147"/>
      <c r="AA104" s="147"/>
      <c r="AB104" s="147"/>
      <c r="AC104" s="147"/>
      <c r="AD104" s="147"/>
      <c r="AE104" s="147"/>
      <c r="AF104" s="147"/>
      <c r="AG104" s="147" t="s">
        <v>162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ht="20.399999999999999" outlineLevel="1" x14ac:dyDescent="0.25">
      <c r="A105" s="174">
        <v>32</v>
      </c>
      <c r="B105" s="175" t="s">
        <v>263</v>
      </c>
      <c r="C105" s="189" t="s">
        <v>264</v>
      </c>
      <c r="D105" s="176" t="s">
        <v>265</v>
      </c>
      <c r="E105" s="177">
        <v>332.3</v>
      </c>
      <c r="F105" s="178"/>
      <c r="G105" s="179">
        <f>ROUND(E105*F105,2)</f>
        <v>0</v>
      </c>
      <c r="H105" s="159"/>
      <c r="I105" s="158">
        <f>ROUND(E105*H105,2)</f>
        <v>0</v>
      </c>
      <c r="J105" s="159"/>
      <c r="K105" s="158">
        <f>ROUND(E105*J105,2)</f>
        <v>0</v>
      </c>
      <c r="L105" s="158">
        <v>21</v>
      </c>
      <c r="M105" s="158">
        <f>G105*(1+L105/100)</f>
        <v>0</v>
      </c>
      <c r="N105" s="157">
        <v>0</v>
      </c>
      <c r="O105" s="157">
        <f>ROUND(E105*N105,2)</f>
        <v>0</v>
      </c>
      <c r="P105" s="157">
        <v>0</v>
      </c>
      <c r="Q105" s="157">
        <f>ROUND(E105*P105,2)</f>
        <v>0</v>
      </c>
      <c r="R105" s="158"/>
      <c r="S105" s="158" t="s">
        <v>232</v>
      </c>
      <c r="T105" s="158" t="s">
        <v>196</v>
      </c>
      <c r="U105" s="158">
        <v>0</v>
      </c>
      <c r="V105" s="158">
        <f>ROUND(E105*U105,2)</f>
        <v>0</v>
      </c>
      <c r="W105" s="158"/>
      <c r="X105" s="158" t="s">
        <v>197</v>
      </c>
      <c r="Y105" s="158" t="s">
        <v>146</v>
      </c>
      <c r="Z105" s="147"/>
      <c r="AA105" s="147"/>
      <c r="AB105" s="147"/>
      <c r="AC105" s="147"/>
      <c r="AD105" s="147"/>
      <c r="AE105" s="147"/>
      <c r="AF105" s="147"/>
      <c r="AG105" s="147" t="s">
        <v>198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2" x14ac:dyDescent="0.25">
      <c r="A106" s="154"/>
      <c r="B106" s="155"/>
      <c r="C106" s="190" t="s">
        <v>266</v>
      </c>
      <c r="D106" s="160"/>
      <c r="E106" s="161">
        <v>332.3</v>
      </c>
      <c r="F106" s="158"/>
      <c r="G106" s="158"/>
      <c r="H106" s="158"/>
      <c r="I106" s="158"/>
      <c r="J106" s="158"/>
      <c r="K106" s="158"/>
      <c r="L106" s="158"/>
      <c r="M106" s="158"/>
      <c r="N106" s="157"/>
      <c r="O106" s="157"/>
      <c r="P106" s="157"/>
      <c r="Q106" s="157"/>
      <c r="R106" s="158"/>
      <c r="S106" s="158"/>
      <c r="T106" s="158"/>
      <c r="U106" s="158"/>
      <c r="V106" s="158"/>
      <c r="W106" s="158"/>
      <c r="X106" s="158"/>
      <c r="Y106" s="158"/>
      <c r="Z106" s="147"/>
      <c r="AA106" s="147"/>
      <c r="AB106" s="147"/>
      <c r="AC106" s="147"/>
      <c r="AD106" s="147"/>
      <c r="AE106" s="147"/>
      <c r="AF106" s="147"/>
      <c r="AG106" s="147" t="s">
        <v>149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1" x14ac:dyDescent="0.25">
      <c r="A107" s="174">
        <v>33</v>
      </c>
      <c r="B107" s="175" t="s">
        <v>267</v>
      </c>
      <c r="C107" s="189" t="s">
        <v>268</v>
      </c>
      <c r="D107" s="176" t="s">
        <v>265</v>
      </c>
      <c r="E107" s="177">
        <v>165.3</v>
      </c>
      <c r="F107" s="178"/>
      <c r="G107" s="179">
        <f>ROUND(E107*F107,2)</f>
        <v>0</v>
      </c>
      <c r="H107" s="159"/>
      <c r="I107" s="158">
        <f>ROUND(E107*H107,2)</f>
        <v>0</v>
      </c>
      <c r="J107" s="159"/>
      <c r="K107" s="158">
        <f>ROUND(E107*J107,2)</f>
        <v>0</v>
      </c>
      <c r="L107" s="158">
        <v>21</v>
      </c>
      <c r="M107" s="158">
        <f>G107*(1+L107/100)</f>
        <v>0</v>
      </c>
      <c r="N107" s="157">
        <v>0</v>
      </c>
      <c r="O107" s="157">
        <f>ROUND(E107*N107,2)</f>
        <v>0</v>
      </c>
      <c r="P107" s="157">
        <v>0</v>
      </c>
      <c r="Q107" s="157">
        <f>ROUND(E107*P107,2)</f>
        <v>0</v>
      </c>
      <c r="R107" s="158"/>
      <c r="S107" s="158" t="s">
        <v>232</v>
      </c>
      <c r="T107" s="158" t="s">
        <v>196</v>
      </c>
      <c r="U107" s="158">
        <v>0</v>
      </c>
      <c r="V107" s="158">
        <f>ROUND(E107*U107,2)</f>
        <v>0</v>
      </c>
      <c r="W107" s="158"/>
      <c r="X107" s="158" t="s">
        <v>197</v>
      </c>
      <c r="Y107" s="158" t="s">
        <v>146</v>
      </c>
      <c r="Z107" s="147"/>
      <c r="AA107" s="147"/>
      <c r="AB107" s="147"/>
      <c r="AC107" s="147"/>
      <c r="AD107" s="147"/>
      <c r="AE107" s="147"/>
      <c r="AF107" s="147"/>
      <c r="AG107" s="147" t="s">
        <v>198</v>
      </c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2" x14ac:dyDescent="0.25">
      <c r="A108" s="154"/>
      <c r="B108" s="155"/>
      <c r="C108" s="253" t="s">
        <v>269</v>
      </c>
      <c r="D108" s="254"/>
      <c r="E108" s="254"/>
      <c r="F108" s="254"/>
      <c r="G108" s="254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58"/>
      <c r="Z108" s="147"/>
      <c r="AA108" s="147"/>
      <c r="AB108" s="147"/>
      <c r="AC108" s="147"/>
      <c r="AD108" s="147"/>
      <c r="AE108" s="147"/>
      <c r="AF108" s="147"/>
      <c r="AG108" s="147" t="s">
        <v>162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2" x14ac:dyDescent="0.25">
      <c r="A109" s="154"/>
      <c r="B109" s="155"/>
      <c r="C109" s="190" t="s">
        <v>270</v>
      </c>
      <c r="D109" s="160"/>
      <c r="E109" s="161">
        <v>165.3</v>
      </c>
      <c r="F109" s="158"/>
      <c r="G109" s="158"/>
      <c r="H109" s="158"/>
      <c r="I109" s="158"/>
      <c r="J109" s="158"/>
      <c r="K109" s="158"/>
      <c r="L109" s="158"/>
      <c r="M109" s="158"/>
      <c r="N109" s="157"/>
      <c r="O109" s="157"/>
      <c r="P109" s="157"/>
      <c r="Q109" s="157"/>
      <c r="R109" s="158"/>
      <c r="S109" s="158"/>
      <c r="T109" s="158"/>
      <c r="U109" s="158"/>
      <c r="V109" s="158"/>
      <c r="W109" s="158"/>
      <c r="X109" s="158"/>
      <c r="Y109" s="158"/>
      <c r="Z109" s="147"/>
      <c r="AA109" s="147"/>
      <c r="AB109" s="147"/>
      <c r="AC109" s="147"/>
      <c r="AD109" s="147"/>
      <c r="AE109" s="147"/>
      <c r="AF109" s="147"/>
      <c r="AG109" s="147" t="s">
        <v>149</v>
      </c>
      <c r="AH109" s="147">
        <v>0</v>
      </c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1" x14ac:dyDescent="0.25">
      <c r="A110" s="174">
        <v>34</v>
      </c>
      <c r="B110" s="175" t="s">
        <v>271</v>
      </c>
      <c r="C110" s="189" t="s">
        <v>272</v>
      </c>
      <c r="D110" s="176" t="s">
        <v>265</v>
      </c>
      <c r="E110" s="177">
        <v>43.2</v>
      </c>
      <c r="F110" s="178"/>
      <c r="G110" s="179">
        <f>ROUND(E110*F110,2)</f>
        <v>0</v>
      </c>
      <c r="H110" s="159"/>
      <c r="I110" s="158">
        <f>ROUND(E110*H110,2)</f>
        <v>0</v>
      </c>
      <c r="J110" s="159"/>
      <c r="K110" s="158">
        <f>ROUND(E110*J110,2)</f>
        <v>0</v>
      </c>
      <c r="L110" s="158">
        <v>21</v>
      </c>
      <c r="M110" s="158">
        <f>G110*(1+L110/100)</f>
        <v>0</v>
      </c>
      <c r="N110" s="157">
        <v>0</v>
      </c>
      <c r="O110" s="157">
        <f>ROUND(E110*N110,2)</f>
        <v>0</v>
      </c>
      <c r="P110" s="157">
        <v>0</v>
      </c>
      <c r="Q110" s="157">
        <f>ROUND(E110*P110,2)</f>
        <v>0</v>
      </c>
      <c r="R110" s="158"/>
      <c r="S110" s="158" t="s">
        <v>232</v>
      </c>
      <c r="T110" s="158" t="s">
        <v>196</v>
      </c>
      <c r="U110" s="158">
        <v>0</v>
      </c>
      <c r="V110" s="158">
        <f>ROUND(E110*U110,2)</f>
        <v>0</v>
      </c>
      <c r="W110" s="158"/>
      <c r="X110" s="158" t="s">
        <v>145</v>
      </c>
      <c r="Y110" s="158" t="s">
        <v>146</v>
      </c>
      <c r="Z110" s="147"/>
      <c r="AA110" s="147"/>
      <c r="AB110" s="147"/>
      <c r="AC110" s="147"/>
      <c r="AD110" s="147"/>
      <c r="AE110" s="147"/>
      <c r="AF110" s="147"/>
      <c r="AG110" s="147" t="s">
        <v>147</v>
      </c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2" x14ac:dyDescent="0.25">
      <c r="A111" s="154"/>
      <c r="B111" s="155"/>
      <c r="C111" s="190" t="s">
        <v>273</v>
      </c>
      <c r="D111" s="160"/>
      <c r="E111" s="161">
        <v>43.2</v>
      </c>
      <c r="F111" s="158"/>
      <c r="G111" s="158"/>
      <c r="H111" s="158"/>
      <c r="I111" s="158"/>
      <c r="J111" s="158"/>
      <c r="K111" s="158"/>
      <c r="L111" s="158"/>
      <c r="M111" s="158"/>
      <c r="N111" s="157"/>
      <c r="O111" s="157"/>
      <c r="P111" s="157"/>
      <c r="Q111" s="157"/>
      <c r="R111" s="158"/>
      <c r="S111" s="158"/>
      <c r="T111" s="158"/>
      <c r="U111" s="158"/>
      <c r="V111" s="158"/>
      <c r="W111" s="158"/>
      <c r="X111" s="158"/>
      <c r="Y111" s="158"/>
      <c r="Z111" s="147"/>
      <c r="AA111" s="147"/>
      <c r="AB111" s="147"/>
      <c r="AC111" s="147"/>
      <c r="AD111" s="147"/>
      <c r="AE111" s="147"/>
      <c r="AF111" s="147"/>
      <c r="AG111" s="147" t="s">
        <v>149</v>
      </c>
      <c r="AH111" s="147">
        <v>0</v>
      </c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1" x14ac:dyDescent="0.25">
      <c r="A112" s="181">
        <v>35</v>
      </c>
      <c r="B112" s="182" t="s">
        <v>274</v>
      </c>
      <c r="C112" s="192" t="s">
        <v>275</v>
      </c>
      <c r="D112" s="183" t="s">
        <v>187</v>
      </c>
      <c r="E112" s="184">
        <v>14</v>
      </c>
      <c r="F112" s="185"/>
      <c r="G112" s="186">
        <f>ROUND(E112*F112,2)</f>
        <v>0</v>
      </c>
      <c r="H112" s="159"/>
      <c r="I112" s="158">
        <f>ROUND(E112*H112,2)</f>
        <v>0</v>
      </c>
      <c r="J112" s="159"/>
      <c r="K112" s="158">
        <f>ROUND(E112*J112,2)</f>
        <v>0</v>
      </c>
      <c r="L112" s="158">
        <v>21</v>
      </c>
      <c r="M112" s="158">
        <f>G112*(1+L112/100)</f>
        <v>0</v>
      </c>
      <c r="N112" s="157">
        <v>0</v>
      </c>
      <c r="O112" s="157">
        <f>ROUND(E112*N112,2)</f>
        <v>0</v>
      </c>
      <c r="P112" s="157">
        <v>8.8099999999999998E-2</v>
      </c>
      <c r="Q112" s="157">
        <f>ROUND(E112*P112,2)</f>
        <v>1.23</v>
      </c>
      <c r="R112" s="158"/>
      <c r="S112" s="158" t="s">
        <v>144</v>
      </c>
      <c r="T112" s="158" t="s">
        <v>144</v>
      </c>
      <c r="U112" s="158">
        <v>0.39</v>
      </c>
      <c r="V112" s="158">
        <f>ROUND(E112*U112,2)</f>
        <v>5.46</v>
      </c>
      <c r="W112" s="158"/>
      <c r="X112" s="158" t="s">
        <v>145</v>
      </c>
      <c r="Y112" s="158" t="s">
        <v>146</v>
      </c>
      <c r="Z112" s="147"/>
      <c r="AA112" s="147"/>
      <c r="AB112" s="147"/>
      <c r="AC112" s="147"/>
      <c r="AD112" s="147"/>
      <c r="AE112" s="147"/>
      <c r="AF112" s="147"/>
      <c r="AG112" s="147" t="s">
        <v>147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1" x14ac:dyDescent="0.25">
      <c r="A113" s="181">
        <v>36</v>
      </c>
      <c r="B113" s="182" t="s">
        <v>276</v>
      </c>
      <c r="C113" s="192" t="s">
        <v>277</v>
      </c>
      <c r="D113" s="183" t="s">
        <v>187</v>
      </c>
      <c r="E113" s="184">
        <v>14</v>
      </c>
      <c r="F113" s="185"/>
      <c r="G113" s="186">
        <f>ROUND(E113*F113,2)</f>
        <v>0</v>
      </c>
      <c r="H113" s="159"/>
      <c r="I113" s="158">
        <f>ROUND(E113*H113,2)</f>
        <v>0</v>
      </c>
      <c r="J113" s="159"/>
      <c r="K113" s="158">
        <f>ROUND(E113*J113,2)</f>
        <v>0</v>
      </c>
      <c r="L113" s="158">
        <v>21</v>
      </c>
      <c r="M113" s="158">
        <f>G113*(1+L113/100)</f>
        <v>0</v>
      </c>
      <c r="N113" s="157">
        <v>1.9000000000000001E-4</v>
      </c>
      <c r="O113" s="157">
        <f>ROUND(E113*N113,2)</f>
        <v>0</v>
      </c>
      <c r="P113" s="157">
        <v>0</v>
      </c>
      <c r="Q113" s="157">
        <f>ROUND(E113*P113,2)</f>
        <v>0</v>
      </c>
      <c r="R113" s="158"/>
      <c r="S113" s="158" t="s">
        <v>144</v>
      </c>
      <c r="T113" s="158" t="s">
        <v>144</v>
      </c>
      <c r="U113" s="158">
        <v>1.6970000000000001</v>
      </c>
      <c r="V113" s="158">
        <f>ROUND(E113*U113,2)</f>
        <v>23.76</v>
      </c>
      <c r="W113" s="158"/>
      <c r="X113" s="158" t="s">
        <v>145</v>
      </c>
      <c r="Y113" s="158" t="s">
        <v>146</v>
      </c>
      <c r="Z113" s="147"/>
      <c r="AA113" s="147"/>
      <c r="AB113" s="147"/>
      <c r="AC113" s="147"/>
      <c r="AD113" s="147"/>
      <c r="AE113" s="147"/>
      <c r="AF113" s="147"/>
      <c r="AG113" s="147" t="s">
        <v>147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1" x14ac:dyDescent="0.25">
      <c r="A114" s="181">
        <v>37</v>
      </c>
      <c r="B114" s="182" t="s">
        <v>278</v>
      </c>
      <c r="C114" s="192" t="s">
        <v>279</v>
      </c>
      <c r="D114" s="183" t="s">
        <v>247</v>
      </c>
      <c r="E114" s="184">
        <v>14</v>
      </c>
      <c r="F114" s="185"/>
      <c r="G114" s="186">
        <f>ROUND(E114*F114,2)</f>
        <v>0</v>
      </c>
      <c r="H114" s="159"/>
      <c r="I114" s="158">
        <f>ROUND(E114*H114,2)</f>
        <v>0</v>
      </c>
      <c r="J114" s="159"/>
      <c r="K114" s="158">
        <f>ROUND(E114*J114,2)</f>
        <v>0</v>
      </c>
      <c r="L114" s="158">
        <v>21</v>
      </c>
      <c r="M114" s="158">
        <f>G114*(1+L114/100)</f>
        <v>0</v>
      </c>
      <c r="N114" s="157">
        <v>0</v>
      </c>
      <c r="O114" s="157">
        <f>ROUND(E114*N114,2)</f>
        <v>0</v>
      </c>
      <c r="P114" s="157">
        <v>0</v>
      </c>
      <c r="Q114" s="157">
        <f>ROUND(E114*P114,2)</f>
        <v>0</v>
      </c>
      <c r="R114" s="158"/>
      <c r="S114" s="158" t="s">
        <v>232</v>
      </c>
      <c r="T114" s="158" t="s">
        <v>196</v>
      </c>
      <c r="U114" s="158">
        <v>0</v>
      </c>
      <c r="V114" s="158">
        <f>ROUND(E114*U114,2)</f>
        <v>0</v>
      </c>
      <c r="W114" s="158"/>
      <c r="X114" s="158" t="s">
        <v>197</v>
      </c>
      <c r="Y114" s="158" t="s">
        <v>146</v>
      </c>
      <c r="Z114" s="147"/>
      <c r="AA114" s="147"/>
      <c r="AB114" s="147"/>
      <c r="AC114" s="147"/>
      <c r="AD114" s="147"/>
      <c r="AE114" s="147"/>
      <c r="AF114" s="147"/>
      <c r="AG114" s="147" t="s">
        <v>198</v>
      </c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ht="20.399999999999999" outlineLevel="1" x14ac:dyDescent="0.25">
      <c r="A115" s="174">
        <v>38</v>
      </c>
      <c r="B115" s="175" t="s">
        <v>280</v>
      </c>
      <c r="C115" s="189" t="s">
        <v>281</v>
      </c>
      <c r="D115" s="176" t="s">
        <v>187</v>
      </c>
      <c r="E115" s="177">
        <v>6</v>
      </c>
      <c r="F115" s="178"/>
      <c r="G115" s="179">
        <f>ROUND(E115*F115,2)</f>
        <v>0</v>
      </c>
      <c r="H115" s="159"/>
      <c r="I115" s="158">
        <f>ROUND(E115*H115,2)</f>
        <v>0</v>
      </c>
      <c r="J115" s="159"/>
      <c r="K115" s="158">
        <f>ROUND(E115*J115,2)</f>
        <v>0</v>
      </c>
      <c r="L115" s="158">
        <v>21</v>
      </c>
      <c r="M115" s="158">
        <f>G115*(1+L115/100)</f>
        <v>0</v>
      </c>
      <c r="N115" s="157">
        <v>0</v>
      </c>
      <c r="O115" s="157">
        <f>ROUND(E115*N115,2)</f>
        <v>0</v>
      </c>
      <c r="P115" s="157">
        <v>0</v>
      </c>
      <c r="Q115" s="157">
        <f>ROUND(E115*P115,2)</f>
        <v>0</v>
      </c>
      <c r="R115" s="158"/>
      <c r="S115" s="158" t="s">
        <v>144</v>
      </c>
      <c r="T115" s="158" t="s">
        <v>144</v>
      </c>
      <c r="U115" s="158">
        <v>10.728</v>
      </c>
      <c r="V115" s="158">
        <f>ROUND(E115*U115,2)</f>
        <v>64.37</v>
      </c>
      <c r="W115" s="158"/>
      <c r="X115" s="158" t="s">
        <v>145</v>
      </c>
      <c r="Y115" s="158" t="s">
        <v>146</v>
      </c>
      <c r="Z115" s="147"/>
      <c r="AA115" s="147"/>
      <c r="AB115" s="147"/>
      <c r="AC115" s="147"/>
      <c r="AD115" s="147"/>
      <c r="AE115" s="147"/>
      <c r="AF115" s="147"/>
      <c r="AG115" s="147" t="s">
        <v>147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2" x14ac:dyDescent="0.25">
      <c r="A116" s="154"/>
      <c r="B116" s="155"/>
      <c r="C116" s="190" t="s">
        <v>282</v>
      </c>
      <c r="D116" s="160"/>
      <c r="E116" s="161">
        <v>6</v>
      </c>
      <c r="F116" s="158"/>
      <c r="G116" s="158"/>
      <c r="H116" s="158"/>
      <c r="I116" s="158"/>
      <c r="J116" s="158"/>
      <c r="K116" s="158"/>
      <c r="L116" s="158"/>
      <c r="M116" s="158"/>
      <c r="N116" s="157"/>
      <c r="O116" s="157"/>
      <c r="P116" s="157"/>
      <c r="Q116" s="157"/>
      <c r="R116" s="158"/>
      <c r="S116" s="158"/>
      <c r="T116" s="158"/>
      <c r="U116" s="158"/>
      <c r="V116" s="158"/>
      <c r="W116" s="158"/>
      <c r="X116" s="158"/>
      <c r="Y116" s="158"/>
      <c r="Z116" s="147"/>
      <c r="AA116" s="147"/>
      <c r="AB116" s="147"/>
      <c r="AC116" s="147"/>
      <c r="AD116" s="147"/>
      <c r="AE116" s="147"/>
      <c r="AF116" s="147"/>
      <c r="AG116" s="147" t="s">
        <v>149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ht="20.399999999999999" outlineLevel="1" x14ac:dyDescent="0.25">
      <c r="A117" s="154">
        <v>39</v>
      </c>
      <c r="B117" s="155" t="s">
        <v>283</v>
      </c>
      <c r="C117" s="193" t="s">
        <v>284</v>
      </c>
      <c r="D117" s="156" t="s">
        <v>0</v>
      </c>
      <c r="E117" s="187"/>
      <c r="F117" s="159"/>
      <c r="G117" s="158">
        <f>ROUND(E117*F117,2)</f>
        <v>0</v>
      </c>
      <c r="H117" s="159"/>
      <c r="I117" s="158">
        <f>ROUND(E117*H117,2)</f>
        <v>0</v>
      </c>
      <c r="J117" s="159"/>
      <c r="K117" s="158">
        <f>ROUND(E117*J117,2)</f>
        <v>0</v>
      </c>
      <c r="L117" s="158">
        <v>21</v>
      </c>
      <c r="M117" s="158">
        <f>G117*(1+L117/100)</f>
        <v>0</v>
      </c>
      <c r="N117" s="157">
        <v>0</v>
      </c>
      <c r="O117" s="157">
        <f>ROUND(E117*N117,2)</f>
        <v>0</v>
      </c>
      <c r="P117" s="157">
        <v>0</v>
      </c>
      <c r="Q117" s="157">
        <f>ROUND(E117*P117,2)</f>
        <v>0</v>
      </c>
      <c r="R117" s="158"/>
      <c r="S117" s="158" t="s">
        <v>144</v>
      </c>
      <c r="T117" s="158" t="s">
        <v>144</v>
      </c>
      <c r="U117" s="158">
        <v>0</v>
      </c>
      <c r="V117" s="158">
        <f>ROUND(E117*U117,2)</f>
        <v>0</v>
      </c>
      <c r="W117" s="158"/>
      <c r="X117" s="158" t="s">
        <v>227</v>
      </c>
      <c r="Y117" s="158" t="s">
        <v>146</v>
      </c>
      <c r="Z117" s="147"/>
      <c r="AA117" s="147"/>
      <c r="AB117" s="147"/>
      <c r="AC117" s="147"/>
      <c r="AD117" s="147"/>
      <c r="AE117" s="147"/>
      <c r="AF117" s="147"/>
      <c r="AG117" s="147" t="s">
        <v>228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x14ac:dyDescent="0.25">
      <c r="A118" s="167" t="s">
        <v>139</v>
      </c>
      <c r="B118" s="168" t="s">
        <v>96</v>
      </c>
      <c r="C118" s="188" t="s">
        <v>97</v>
      </c>
      <c r="D118" s="169"/>
      <c r="E118" s="170"/>
      <c r="F118" s="171"/>
      <c r="G118" s="172">
        <f>SUMIF(AG119:AG120,"&lt;&gt;NOR",G119:G120)</f>
        <v>0</v>
      </c>
      <c r="H118" s="166"/>
      <c r="I118" s="166">
        <f>SUM(I119:I120)</f>
        <v>0</v>
      </c>
      <c r="J118" s="166"/>
      <c r="K118" s="166">
        <f>SUM(K119:K120)</f>
        <v>0</v>
      </c>
      <c r="L118" s="166"/>
      <c r="M118" s="166">
        <f>SUM(M119:M120)</f>
        <v>0</v>
      </c>
      <c r="N118" s="165"/>
      <c r="O118" s="165">
        <f>SUM(O119:O120)</f>
        <v>0</v>
      </c>
      <c r="P118" s="165"/>
      <c r="Q118" s="165">
        <f>SUM(Q119:Q120)</f>
        <v>0</v>
      </c>
      <c r="R118" s="166"/>
      <c r="S118" s="166"/>
      <c r="T118" s="166"/>
      <c r="U118" s="166"/>
      <c r="V118" s="166">
        <f>SUM(V119:V120)</f>
        <v>0</v>
      </c>
      <c r="W118" s="166"/>
      <c r="X118" s="166"/>
      <c r="Y118" s="166"/>
      <c r="AG118" t="s">
        <v>140</v>
      </c>
    </row>
    <row r="119" spans="1:60" ht="20.399999999999999" outlineLevel="1" x14ac:dyDescent="0.25">
      <c r="A119" s="181">
        <v>40</v>
      </c>
      <c r="B119" s="182" t="s">
        <v>285</v>
      </c>
      <c r="C119" s="192" t="s">
        <v>286</v>
      </c>
      <c r="D119" s="183" t="s">
        <v>231</v>
      </c>
      <c r="E119" s="184">
        <v>1</v>
      </c>
      <c r="F119" s="185"/>
      <c r="G119" s="186">
        <f>ROUND(E119*F119,2)</f>
        <v>0</v>
      </c>
      <c r="H119" s="159"/>
      <c r="I119" s="158">
        <f>ROUND(E119*H119,2)</f>
        <v>0</v>
      </c>
      <c r="J119" s="159"/>
      <c r="K119" s="158">
        <f>ROUND(E119*J119,2)</f>
        <v>0</v>
      </c>
      <c r="L119" s="158">
        <v>21</v>
      </c>
      <c r="M119" s="158">
        <f>G119*(1+L119/100)</f>
        <v>0</v>
      </c>
      <c r="N119" s="157">
        <v>0</v>
      </c>
      <c r="O119" s="157">
        <f>ROUND(E119*N119,2)</f>
        <v>0</v>
      </c>
      <c r="P119" s="157">
        <v>0</v>
      </c>
      <c r="Q119" s="157">
        <f>ROUND(E119*P119,2)</f>
        <v>0</v>
      </c>
      <c r="R119" s="158"/>
      <c r="S119" s="158" t="s">
        <v>232</v>
      </c>
      <c r="T119" s="158" t="s">
        <v>196</v>
      </c>
      <c r="U119" s="158">
        <v>0</v>
      </c>
      <c r="V119" s="158">
        <f>ROUND(E119*U119,2)</f>
        <v>0</v>
      </c>
      <c r="W119" s="158"/>
      <c r="X119" s="158" t="s">
        <v>145</v>
      </c>
      <c r="Y119" s="158" t="s">
        <v>146</v>
      </c>
      <c r="Z119" s="147"/>
      <c r="AA119" s="147"/>
      <c r="AB119" s="147"/>
      <c r="AC119" s="147"/>
      <c r="AD119" s="147"/>
      <c r="AE119" s="147"/>
      <c r="AF119" s="147"/>
      <c r="AG119" s="147" t="s">
        <v>147</v>
      </c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ht="20.399999999999999" outlineLevel="1" x14ac:dyDescent="0.25">
      <c r="A120" s="181">
        <v>41</v>
      </c>
      <c r="B120" s="182" t="s">
        <v>287</v>
      </c>
      <c r="C120" s="192" t="s">
        <v>288</v>
      </c>
      <c r="D120" s="183" t="s">
        <v>247</v>
      </c>
      <c r="E120" s="184">
        <v>2</v>
      </c>
      <c r="F120" s="185"/>
      <c r="G120" s="186">
        <f>ROUND(E120*F120,2)</f>
        <v>0</v>
      </c>
      <c r="H120" s="159"/>
      <c r="I120" s="158">
        <f>ROUND(E120*H120,2)</f>
        <v>0</v>
      </c>
      <c r="J120" s="159"/>
      <c r="K120" s="158">
        <f>ROUND(E120*J120,2)</f>
        <v>0</v>
      </c>
      <c r="L120" s="158">
        <v>21</v>
      </c>
      <c r="M120" s="158">
        <f>G120*(1+L120/100)</f>
        <v>0</v>
      </c>
      <c r="N120" s="157">
        <v>0</v>
      </c>
      <c r="O120" s="157">
        <f>ROUND(E120*N120,2)</f>
        <v>0</v>
      </c>
      <c r="P120" s="157">
        <v>0</v>
      </c>
      <c r="Q120" s="157">
        <f>ROUND(E120*P120,2)</f>
        <v>0</v>
      </c>
      <c r="R120" s="158"/>
      <c r="S120" s="158" t="s">
        <v>232</v>
      </c>
      <c r="T120" s="158" t="s">
        <v>196</v>
      </c>
      <c r="U120" s="158">
        <v>0</v>
      </c>
      <c r="V120" s="158">
        <f>ROUND(E120*U120,2)</f>
        <v>0</v>
      </c>
      <c r="W120" s="158"/>
      <c r="X120" s="158" t="s">
        <v>145</v>
      </c>
      <c r="Y120" s="158" t="s">
        <v>146</v>
      </c>
      <c r="Z120" s="147"/>
      <c r="AA120" s="147"/>
      <c r="AB120" s="147"/>
      <c r="AC120" s="147"/>
      <c r="AD120" s="147"/>
      <c r="AE120" s="147"/>
      <c r="AF120" s="147"/>
      <c r="AG120" s="147" t="s">
        <v>147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x14ac:dyDescent="0.25">
      <c r="A121" s="167" t="s">
        <v>139</v>
      </c>
      <c r="B121" s="168" t="s">
        <v>98</v>
      </c>
      <c r="C121" s="188" t="s">
        <v>99</v>
      </c>
      <c r="D121" s="169"/>
      <c r="E121" s="170"/>
      <c r="F121" s="171"/>
      <c r="G121" s="172">
        <f>SUMIF(AG122:AG138,"&lt;&gt;NOR",G122:G138)</f>
        <v>0</v>
      </c>
      <c r="H121" s="166"/>
      <c r="I121" s="166">
        <f>SUM(I122:I138)</f>
        <v>0</v>
      </c>
      <c r="J121" s="166"/>
      <c r="K121" s="166">
        <f>SUM(K122:K138)</f>
        <v>0</v>
      </c>
      <c r="L121" s="166"/>
      <c r="M121" s="166">
        <f>SUM(M122:M138)</f>
        <v>0</v>
      </c>
      <c r="N121" s="165"/>
      <c r="O121" s="165">
        <f>SUM(O122:O138)</f>
        <v>1.5100000000000002</v>
      </c>
      <c r="P121" s="165"/>
      <c r="Q121" s="165">
        <f>SUM(Q122:Q138)</f>
        <v>3.02</v>
      </c>
      <c r="R121" s="166"/>
      <c r="S121" s="166"/>
      <c r="T121" s="166"/>
      <c r="U121" s="166"/>
      <c r="V121" s="166">
        <f>SUM(V122:V138)</f>
        <v>266.19</v>
      </c>
      <c r="W121" s="166"/>
      <c r="X121" s="166"/>
      <c r="Y121" s="166"/>
      <c r="AG121" t="s">
        <v>140</v>
      </c>
    </row>
    <row r="122" spans="1:60" ht="20.399999999999999" outlineLevel="1" x14ac:dyDescent="0.25">
      <c r="A122" s="174">
        <v>42</v>
      </c>
      <c r="B122" s="175" t="s">
        <v>289</v>
      </c>
      <c r="C122" s="189" t="s">
        <v>290</v>
      </c>
      <c r="D122" s="176" t="s">
        <v>291</v>
      </c>
      <c r="E122" s="177">
        <v>507.86</v>
      </c>
      <c r="F122" s="178"/>
      <c r="G122" s="179">
        <f>ROUND(E122*F122,2)</f>
        <v>0</v>
      </c>
      <c r="H122" s="159"/>
      <c r="I122" s="158">
        <f>ROUND(E122*H122,2)</f>
        <v>0</v>
      </c>
      <c r="J122" s="159"/>
      <c r="K122" s="158">
        <f>ROUND(E122*J122,2)</f>
        <v>0</v>
      </c>
      <c r="L122" s="158">
        <v>21</v>
      </c>
      <c r="M122" s="158">
        <f>G122*(1+L122/100)</f>
        <v>0</v>
      </c>
      <c r="N122" s="157">
        <v>0</v>
      </c>
      <c r="O122" s="157">
        <f>ROUND(E122*N122,2)</f>
        <v>0</v>
      </c>
      <c r="P122" s="157">
        <v>8.0000000000000007E-5</v>
      </c>
      <c r="Q122" s="157">
        <f>ROUND(E122*P122,2)</f>
        <v>0.04</v>
      </c>
      <c r="R122" s="158"/>
      <c r="S122" s="158" t="s">
        <v>144</v>
      </c>
      <c r="T122" s="158" t="s">
        <v>144</v>
      </c>
      <c r="U122" s="158">
        <v>3.5000000000000003E-2</v>
      </c>
      <c r="V122" s="158">
        <f>ROUND(E122*U122,2)</f>
        <v>17.78</v>
      </c>
      <c r="W122" s="158"/>
      <c r="X122" s="158" t="s">
        <v>145</v>
      </c>
      <c r="Y122" s="158" t="s">
        <v>146</v>
      </c>
      <c r="Z122" s="147"/>
      <c r="AA122" s="147"/>
      <c r="AB122" s="147"/>
      <c r="AC122" s="147"/>
      <c r="AD122" s="147"/>
      <c r="AE122" s="147"/>
      <c r="AF122" s="147"/>
      <c r="AG122" s="147" t="s">
        <v>147</v>
      </c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2" x14ac:dyDescent="0.25">
      <c r="A123" s="154"/>
      <c r="B123" s="155"/>
      <c r="C123" s="190" t="s">
        <v>292</v>
      </c>
      <c r="D123" s="160"/>
      <c r="E123" s="161">
        <v>568.96</v>
      </c>
      <c r="F123" s="158"/>
      <c r="G123" s="158"/>
      <c r="H123" s="158"/>
      <c r="I123" s="158"/>
      <c r="J123" s="158"/>
      <c r="K123" s="158"/>
      <c r="L123" s="158"/>
      <c r="M123" s="158"/>
      <c r="N123" s="157"/>
      <c r="O123" s="157"/>
      <c r="P123" s="157"/>
      <c r="Q123" s="157"/>
      <c r="R123" s="158"/>
      <c r="S123" s="158"/>
      <c r="T123" s="158"/>
      <c r="U123" s="158"/>
      <c r="V123" s="158"/>
      <c r="W123" s="158"/>
      <c r="X123" s="158"/>
      <c r="Y123" s="158"/>
      <c r="Z123" s="147"/>
      <c r="AA123" s="147"/>
      <c r="AB123" s="147"/>
      <c r="AC123" s="147"/>
      <c r="AD123" s="147"/>
      <c r="AE123" s="147"/>
      <c r="AF123" s="147"/>
      <c r="AG123" s="147" t="s">
        <v>149</v>
      </c>
      <c r="AH123" s="147">
        <v>0</v>
      </c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3" x14ac:dyDescent="0.25">
      <c r="A124" s="154"/>
      <c r="B124" s="155"/>
      <c r="C124" s="190" t="s">
        <v>293</v>
      </c>
      <c r="D124" s="160"/>
      <c r="E124" s="161">
        <v>-61.1</v>
      </c>
      <c r="F124" s="158"/>
      <c r="G124" s="158"/>
      <c r="H124" s="158"/>
      <c r="I124" s="158"/>
      <c r="J124" s="158"/>
      <c r="K124" s="158"/>
      <c r="L124" s="158"/>
      <c r="M124" s="158"/>
      <c r="N124" s="157"/>
      <c r="O124" s="157"/>
      <c r="P124" s="157"/>
      <c r="Q124" s="157"/>
      <c r="R124" s="158"/>
      <c r="S124" s="158"/>
      <c r="T124" s="158"/>
      <c r="U124" s="158"/>
      <c r="V124" s="158"/>
      <c r="W124" s="158"/>
      <c r="X124" s="158"/>
      <c r="Y124" s="158"/>
      <c r="Z124" s="147"/>
      <c r="AA124" s="147"/>
      <c r="AB124" s="147"/>
      <c r="AC124" s="147"/>
      <c r="AD124" s="147"/>
      <c r="AE124" s="147"/>
      <c r="AF124" s="147"/>
      <c r="AG124" s="147" t="s">
        <v>149</v>
      </c>
      <c r="AH124" s="147">
        <v>0</v>
      </c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1" x14ac:dyDescent="0.25">
      <c r="A125" s="174">
        <v>43</v>
      </c>
      <c r="B125" s="175" t="s">
        <v>294</v>
      </c>
      <c r="C125" s="189" t="s">
        <v>295</v>
      </c>
      <c r="D125" s="176" t="s">
        <v>143</v>
      </c>
      <c r="E125" s="177">
        <v>851.72</v>
      </c>
      <c r="F125" s="178"/>
      <c r="G125" s="179">
        <f>ROUND(E125*F125,2)</f>
        <v>0</v>
      </c>
      <c r="H125" s="159"/>
      <c r="I125" s="158">
        <f>ROUND(E125*H125,2)</f>
        <v>0</v>
      </c>
      <c r="J125" s="159"/>
      <c r="K125" s="158">
        <f>ROUND(E125*J125,2)</f>
        <v>0</v>
      </c>
      <c r="L125" s="158">
        <v>21</v>
      </c>
      <c r="M125" s="158">
        <f>G125*(1+L125/100)</f>
        <v>0</v>
      </c>
      <c r="N125" s="157">
        <v>0</v>
      </c>
      <c r="O125" s="157">
        <f>ROUND(E125*N125,2)</f>
        <v>0</v>
      </c>
      <c r="P125" s="157">
        <v>3.5000000000000001E-3</v>
      </c>
      <c r="Q125" s="157">
        <f>ROUND(E125*P125,2)</f>
        <v>2.98</v>
      </c>
      <c r="R125" s="158"/>
      <c r="S125" s="158" t="s">
        <v>144</v>
      </c>
      <c r="T125" s="158" t="s">
        <v>144</v>
      </c>
      <c r="U125" s="158">
        <v>0.11</v>
      </c>
      <c r="V125" s="158">
        <f>ROUND(E125*U125,2)</f>
        <v>93.69</v>
      </c>
      <c r="W125" s="158"/>
      <c r="X125" s="158" t="s">
        <v>145</v>
      </c>
      <c r="Y125" s="158" t="s">
        <v>146</v>
      </c>
      <c r="Z125" s="147"/>
      <c r="AA125" s="147"/>
      <c r="AB125" s="147"/>
      <c r="AC125" s="147"/>
      <c r="AD125" s="147"/>
      <c r="AE125" s="147"/>
      <c r="AF125" s="147"/>
      <c r="AG125" s="147" t="s">
        <v>147</v>
      </c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2" x14ac:dyDescent="0.25">
      <c r="A126" s="154"/>
      <c r="B126" s="155"/>
      <c r="C126" s="190" t="s">
        <v>296</v>
      </c>
      <c r="D126" s="160"/>
      <c r="E126" s="161">
        <v>851.72</v>
      </c>
      <c r="F126" s="158"/>
      <c r="G126" s="158"/>
      <c r="H126" s="158"/>
      <c r="I126" s="158"/>
      <c r="J126" s="158"/>
      <c r="K126" s="158"/>
      <c r="L126" s="158"/>
      <c r="M126" s="158"/>
      <c r="N126" s="157"/>
      <c r="O126" s="157"/>
      <c r="P126" s="157"/>
      <c r="Q126" s="157"/>
      <c r="R126" s="158"/>
      <c r="S126" s="158"/>
      <c r="T126" s="158"/>
      <c r="U126" s="158"/>
      <c r="V126" s="158"/>
      <c r="W126" s="158"/>
      <c r="X126" s="158"/>
      <c r="Y126" s="158"/>
      <c r="Z126" s="147"/>
      <c r="AA126" s="147"/>
      <c r="AB126" s="147"/>
      <c r="AC126" s="147"/>
      <c r="AD126" s="147"/>
      <c r="AE126" s="147"/>
      <c r="AF126" s="147"/>
      <c r="AG126" s="147" t="s">
        <v>149</v>
      </c>
      <c r="AH126" s="147">
        <v>0</v>
      </c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1" x14ac:dyDescent="0.25">
      <c r="A127" s="174">
        <v>44</v>
      </c>
      <c r="B127" s="175" t="s">
        <v>297</v>
      </c>
      <c r="C127" s="189" t="s">
        <v>298</v>
      </c>
      <c r="D127" s="176" t="s">
        <v>143</v>
      </c>
      <c r="E127" s="177">
        <v>555.24</v>
      </c>
      <c r="F127" s="178"/>
      <c r="G127" s="179">
        <f>ROUND(E127*F127,2)</f>
        <v>0</v>
      </c>
      <c r="H127" s="159"/>
      <c r="I127" s="158">
        <f>ROUND(E127*H127,2)</f>
        <v>0</v>
      </c>
      <c r="J127" s="159"/>
      <c r="K127" s="158">
        <f>ROUND(E127*J127,2)</f>
        <v>0</v>
      </c>
      <c r="L127" s="158">
        <v>21</v>
      </c>
      <c r="M127" s="158">
        <f>G127*(1+L127/100)</f>
        <v>0</v>
      </c>
      <c r="N127" s="157">
        <v>0</v>
      </c>
      <c r="O127" s="157">
        <f>ROUND(E127*N127,2)</f>
        <v>0</v>
      </c>
      <c r="P127" s="157">
        <v>0</v>
      </c>
      <c r="Q127" s="157">
        <f>ROUND(E127*P127,2)</f>
        <v>0</v>
      </c>
      <c r="R127" s="158"/>
      <c r="S127" s="158" t="s">
        <v>144</v>
      </c>
      <c r="T127" s="158" t="s">
        <v>144</v>
      </c>
      <c r="U127" s="158">
        <v>1.6E-2</v>
      </c>
      <c r="V127" s="158">
        <f>ROUND(E127*U127,2)</f>
        <v>8.8800000000000008</v>
      </c>
      <c r="W127" s="158"/>
      <c r="X127" s="158" t="s">
        <v>145</v>
      </c>
      <c r="Y127" s="158" t="s">
        <v>146</v>
      </c>
      <c r="Z127" s="147"/>
      <c r="AA127" s="147"/>
      <c r="AB127" s="147"/>
      <c r="AC127" s="147"/>
      <c r="AD127" s="147"/>
      <c r="AE127" s="147"/>
      <c r="AF127" s="147"/>
      <c r="AG127" s="147" t="s">
        <v>147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2" x14ac:dyDescent="0.25">
      <c r="A128" s="154"/>
      <c r="B128" s="155"/>
      <c r="C128" s="190" t="s">
        <v>299</v>
      </c>
      <c r="D128" s="160"/>
      <c r="E128" s="161">
        <v>555.24</v>
      </c>
      <c r="F128" s="158"/>
      <c r="G128" s="158"/>
      <c r="H128" s="158"/>
      <c r="I128" s="158"/>
      <c r="J128" s="158"/>
      <c r="K128" s="158"/>
      <c r="L128" s="158"/>
      <c r="M128" s="158"/>
      <c r="N128" s="157"/>
      <c r="O128" s="157"/>
      <c r="P128" s="157"/>
      <c r="Q128" s="157"/>
      <c r="R128" s="158"/>
      <c r="S128" s="158"/>
      <c r="T128" s="158"/>
      <c r="U128" s="158"/>
      <c r="V128" s="158"/>
      <c r="W128" s="158"/>
      <c r="X128" s="158"/>
      <c r="Y128" s="158"/>
      <c r="Z128" s="147"/>
      <c r="AA128" s="147"/>
      <c r="AB128" s="147"/>
      <c r="AC128" s="147"/>
      <c r="AD128" s="147"/>
      <c r="AE128" s="147"/>
      <c r="AF128" s="147"/>
      <c r="AG128" s="147" t="s">
        <v>149</v>
      </c>
      <c r="AH128" s="147">
        <v>0</v>
      </c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ht="20.399999999999999" outlineLevel="1" x14ac:dyDescent="0.25">
      <c r="A129" s="174">
        <v>45</v>
      </c>
      <c r="B129" s="175" t="s">
        <v>300</v>
      </c>
      <c r="C129" s="189" t="s">
        <v>301</v>
      </c>
      <c r="D129" s="176" t="s">
        <v>143</v>
      </c>
      <c r="E129" s="177">
        <v>555.24</v>
      </c>
      <c r="F129" s="178"/>
      <c r="G129" s="179">
        <f>ROUND(E129*F129,2)</f>
        <v>0</v>
      </c>
      <c r="H129" s="159"/>
      <c r="I129" s="158">
        <f>ROUND(E129*H129,2)</f>
        <v>0</v>
      </c>
      <c r="J129" s="159"/>
      <c r="K129" s="158">
        <f>ROUND(E129*J129,2)</f>
        <v>0</v>
      </c>
      <c r="L129" s="158">
        <v>21</v>
      </c>
      <c r="M129" s="158">
        <f>G129*(1+L129/100)</f>
        <v>0</v>
      </c>
      <c r="N129" s="157">
        <v>0</v>
      </c>
      <c r="O129" s="157">
        <f>ROUND(E129*N129,2)</f>
        <v>0</v>
      </c>
      <c r="P129" s="157">
        <v>0</v>
      </c>
      <c r="Q129" s="157">
        <f>ROUND(E129*P129,2)</f>
        <v>0</v>
      </c>
      <c r="R129" s="158"/>
      <c r="S129" s="158" t="s">
        <v>144</v>
      </c>
      <c r="T129" s="158" t="s">
        <v>144</v>
      </c>
      <c r="U129" s="158">
        <v>4.5999999999999999E-2</v>
      </c>
      <c r="V129" s="158">
        <f>ROUND(E129*U129,2)</f>
        <v>25.54</v>
      </c>
      <c r="W129" s="158"/>
      <c r="X129" s="158" t="s">
        <v>145</v>
      </c>
      <c r="Y129" s="158" t="s">
        <v>146</v>
      </c>
      <c r="Z129" s="147"/>
      <c r="AA129" s="147"/>
      <c r="AB129" s="147"/>
      <c r="AC129" s="147"/>
      <c r="AD129" s="147"/>
      <c r="AE129" s="147"/>
      <c r="AF129" s="147"/>
      <c r="AG129" s="147" t="s">
        <v>147</v>
      </c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2" x14ac:dyDescent="0.25">
      <c r="A130" s="154"/>
      <c r="B130" s="155"/>
      <c r="C130" s="190" t="s">
        <v>217</v>
      </c>
      <c r="D130" s="160"/>
      <c r="E130" s="161">
        <v>555.24</v>
      </c>
      <c r="F130" s="158"/>
      <c r="G130" s="158"/>
      <c r="H130" s="158"/>
      <c r="I130" s="158"/>
      <c r="J130" s="158"/>
      <c r="K130" s="158"/>
      <c r="L130" s="158"/>
      <c r="M130" s="158"/>
      <c r="N130" s="157"/>
      <c r="O130" s="157"/>
      <c r="P130" s="157"/>
      <c r="Q130" s="157"/>
      <c r="R130" s="158"/>
      <c r="S130" s="158"/>
      <c r="T130" s="158"/>
      <c r="U130" s="158"/>
      <c r="V130" s="158"/>
      <c r="W130" s="158"/>
      <c r="X130" s="158"/>
      <c r="Y130" s="158"/>
      <c r="Z130" s="147"/>
      <c r="AA130" s="147"/>
      <c r="AB130" s="147"/>
      <c r="AC130" s="147"/>
      <c r="AD130" s="147"/>
      <c r="AE130" s="147"/>
      <c r="AF130" s="147"/>
      <c r="AG130" s="147" t="s">
        <v>149</v>
      </c>
      <c r="AH130" s="147">
        <v>5</v>
      </c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ht="20.399999999999999" outlineLevel="1" x14ac:dyDescent="0.25">
      <c r="A131" s="174">
        <v>46</v>
      </c>
      <c r="B131" s="175" t="s">
        <v>302</v>
      </c>
      <c r="C131" s="189" t="s">
        <v>303</v>
      </c>
      <c r="D131" s="176" t="s">
        <v>143</v>
      </c>
      <c r="E131" s="177">
        <v>555.24</v>
      </c>
      <c r="F131" s="178"/>
      <c r="G131" s="179">
        <f>ROUND(E131*F131,2)</f>
        <v>0</v>
      </c>
      <c r="H131" s="159"/>
      <c r="I131" s="158">
        <f>ROUND(E131*H131,2)</f>
        <v>0</v>
      </c>
      <c r="J131" s="159"/>
      <c r="K131" s="158">
        <f>ROUND(E131*J131,2)</f>
        <v>0</v>
      </c>
      <c r="L131" s="158">
        <v>21</v>
      </c>
      <c r="M131" s="158">
        <f>G131*(1+L131/100)</f>
        <v>0</v>
      </c>
      <c r="N131" s="157">
        <v>2.3000000000000001E-4</v>
      </c>
      <c r="O131" s="157">
        <f>ROUND(E131*N131,2)</f>
        <v>0.13</v>
      </c>
      <c r="P131" s="157">
        <v>0</v>
      </c>
      <c r="Q131" s="157">
        <f>ROUND(E131*P131,2)</f>
        <v>0</v>
      </c>
      <c r="R131" s="158"/>
      <c r="S131" s="158" t="s">
        <v>144</v>
      </c>
      <c r="T131" s="158" t="s">
        <v>144</v>
      </c>
      <c r="U131" s="158">
        <v>0.21665999999999999</v>
      </c>
      <c r="V131" s="158">
        <f>ROUND(E131*U131,2)</f>
        <v>120.3</v>
      </c>
      <c r="W131" s="158"/>
      <c r="X131" s="158" t="s">
        <v>145</v>
      </c>
      <c r="Y131" s="158" t="s">
        <v>146</v>
      </c>
      <c r="Z131" s="147"/>
      <c r="AA131" s="147"/>
      <c r="AB131" s="147"/>
      <c r="AC131" s="147"/>
      <c r="AD131" s="147"/>
      <c r="AE131" s="147"/>
      <c r="AF131" s="147"/>
      <c r="AG131" s="147" t="s">
        <v>147</v>
      </c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2" x14ac:dyDescent="0.25">
      <c r="A132" s="154"/>
      <c r="B132" s="155"/>
      <c r="C132" s="190" t="s">
        <v>217</v>
      </c>
      <c r="D132" s="160"/>
      <c r="E132" s="161">
        <v>555.24</v>
      </c>
      <c r="F132" s="158"/>
      <c r="G132" s="158"/>
      <c r="H132" s="158"/>
      <c r="I132" s="158"/>
      <c r="J132" s="158"/>
      <c r="K132" s="158"/>
      <c r="L132" s="158"/>
      <c r="M132" s="158"/>
      <c r="N132" s="157"/>
      <c r="O132" s="157"/>
      <c r="P132" s="157"/>
      <c r="Q132" s="157"/>
      <c r="R132" s="158"/>
      <c r="S132" s="158"/>
      <c r="T132" s="158"/>
      <c r="U132" s="158"/>
      <c r="V132" s="158"/>
      <c r="W132" s="158"/>
      <c r="X132" s="158"/>
      <c r="Y132" s="158"/>
      <c r="Z132" s="147"/>
      <c r="AA132" s="147"/>
      <c r="AB132" s="147"/>
      <c r="AC132" s="147"/>
      <c r="AD132" s="147"/>
      <c r="AE132" s="147"/>
      <c r="AF132" s="147"/>
      <c r="AG132" s="147" t="s">
        <v>149</v>
      </c>
      <c r="AH132" s="147">
        <v>5</v>
      </c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1" x14ac:dyDescent="0.25">
      <c r="A133" s="174">
        <v>47</v>
      </c>
      <c r="B133" s="175" t="s">
        <v>304</v>
      </c>
      <c r="C133" s="189" t="s">
        <v>305</v>
      </c>
      <c r="D133" s="176" t="s">
        <v>143</v>
      </c>
      <c r="E133" s="177">
        <v>641.23559999999998</v>
      </c>
      <c r="F133" s="178"/>
      <c r="G133" s="179">
        <f>ROUND(E133*F133,2)</f>
        <v>0</v>
      </c>
      <c r="H133" s="159"/>
      <c r="I133" s="158">
        <f>ROUND(E133*H133,2)</f>
        <v>0</v>
      </c>
      <c r="J133" s="159"/>
      <c r="K133" s="158">
        <f>ROUND(E133*J133,2)</f>
        <v>0</v>
      </c>
      <c r="L133" s="158">
        <v>21</v>
      </c>
      <c r="M133" s="158">
        <f>G133*(1+L133/100)</f>
        <v>0</v>
      </c>
      <c r="N133" s="157">
        <v>2E-3</v>
      </c>
      <c r="O133" s="157">
        <f>ROUND(E133*N133,2)</f>
        <v>1.28</v>
      </c>
      <c r="P133" s="157">
        <v>0</v>
      </c>
      <c r="Q133" s="157">
        <f>ROUND(E133*P133,2)</f>
        <v>0</v>
      </c>
      <c r="R133" s="158" t="s">
        <v>195</v>
      </c>
      <c r="S133" s="158" t="s">
        <v>144</v>
      </c>
      <c r="T133" s="158" t="s">
        <v>144</v>
      </c>
      <c r="U133" s="158">
        <v>0</v>
      </c>
      <c r="V133" s="158">
        <f>ROUND(E133*U133,2)</f>
        <v>0</v>
      </c>
      <c r="W133" s="158"/>
      <c r="X133" s="158" t="s">
        <v>197</v>
      </c>
      <c r="Y133" s="158" t="s">
        <v>146</v>
      </c>
      <c r="Z133" s="147"/>
      <c r="AA133" s="147"/>
      <c r="AB133" s="147"/>
      <c r="AC133" s="147"/>
      <c r="AD133" s="147"/>
      <c r="AE133" s="147"/>
      <c r="AF133" s="147"/>
      <c r="AG133" s="147" t="s">
        <v>198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2" x14ac:dyDescent="0.25">
      <c r="A134" s="154"/>
      <c r="B134" s="155"/>
      <c r="C134" s="190" t="s">
        <v>306</v>
      </c>
      <c r="D134" s="160"/>
      <c r="E134" s="161">
        <v>610.76400000000001</v>
      </c>
      <c r="F134" s="158"/>
      <c r="G134" s="158"/>
      <c r="H134" s="158"/>
      <c r="I134" s="158"/>
      <c r="J134" s="158"/>
      <c r="K134" s="158"/>
      <c r="L134" s="158"/>
      <c r="M134" s="158"/>
      <c r="N134" s="157"/>
      <c r="O134" s="157"/>
      <c r="P134" s="157"/>
      <c r="Q134" s="157"/>
      <c r="R134" s="158"/>
      <c r="S134" s="158"/>
      <c r="T134" s="158"/>
      <c r="U134" s="158"/>
      <c r="V134" s="158"/>
      <c r="W134" s="158"/>
      <c r="X134" s="158"/>
      <c r="Y134" s="158"/>
      <c r="Z134" s="147"/>
      <c r="AA134" s="147"/>
      <c r="AB134" s="147"/>
      <c r="AC134" s="147"/>
      <c r="AD134" s="147"/>
      <c r="AE134" s="147"/>
      <c r="AF134" s="147"/>
      <c r="AG134" s="147" t="s">
        <v>149</v>
      </c>
      <c r="AH134" s="147">
        <v>5</v>
      </c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3" x14ac:dyDescent="0.25">
      <c r="A135" s="154"/>
      <c r="B135" s="155"/>
      <c r="C135" s="190" t="s">
        <v>307</v>
      </c>
      <c r="D135" s="160"/>
      <c r="E135" s="161">
        <v>30.471599999999999</v>
      </c>
      <c r="F135" s="158"/>
      <c r="G135" s="158"/>
      <c r="H135" s="158"/>
      <c r="I135" s="158"/>
      <c r="J135" s="158"/>
      <c r="K135" s="158"/>
      <c r="L135" s="158"/>
      <c r="M135" s="158"/>
      <c r="N135" s="157"/>
      <c r="O135" s="157"/>
      <c r="P135" s="157"/>
      <c r="Q135" s="157"/>
      <c r="R135" s="158"/>
      <c r="S135" s="158"/>
      <c r="T135" s="158"/>
      <c r="U135" s="158"/>
      <c r="V135" s="158"/>
      <c r="W135" s="158"/>
      <c r="X135" s="158"/>
      <c r="Y135" s="158"/>
      <c r="Z135" s="147"/>
      <c r="AA135" s="147"/>
      <c r="AB135" s="147"/>
      <c r="AC135" s="147"/>
      <c r="AD135" s="147"/>
      <c r="AE135" s="147"/>
      <c r="AF135" s="147"/>
      <c r="AG135" s="147" t="s">
        <v>149</v>
      </c>
      <c r="AH135" s="147">
        <v>5</v>
      </c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1" x14ac:dyDescent="0.25">
      <c r="A136" s="174">
        <v>48</v>
      </c>
      <c r="B136" s="175" t="s">
        <v>308</v>
      </c>
      <c r="C136" s="189" t="s">
        <v>309</v>
      </c>
      <c r="D136" s="176" t="s">
        <v>291</v>
      </c>
      <c r="E136" s="177">
        <v>507.86</v>
      </c>
      <c r="F136" s="178"/>
      <c r="G136" s="179">
        <f>ROUND(E136*F136,2)</f>
        <v>0</v>
      </c>
      <c r="H136" s="159"/>
      <c r="I136" s="158">
        <f>ROUND(E136*H136,2)</f>
        <v>0</v>
      </c>
      <c r="J136" s="159"/>
      <c r="K136" s="158">
        <f>ROUND(E136*J136,2)</f>
        <v>0</v>
      </c>
      <c r="L136" s="158">
        <v>21</v>
      </c>
      <c r="M136" s="158">
        <f>G136*(1+L136/100)</f>
        <v>0</v>
      </c>
      <c r="N136" s="157">
        <v>2.0000000000000001E-4</v>
      </c>
      <c r="O136" s="157">
        <f>ROUND(E136*N136,2)</f>
        <v>0.1</v>
      </c>
      <c r="P136" s="157">
        <v>0</v>
      </c>
      <c r="Q136" s="157">
        <f>ROUND(E136*P136,2)</f>
        <v>0</v>
      </c>
      <c r="R136" s="158" t="s">
        <v>195</v>
      </c>
      <c r="S136" s="158" t="s">
        <v>144</v>
      </c>
      <c r="T136" s="158" t="s">
        <v>144</v>
      </c>
      <c r="U136" s="158">
        <v>0</v>
      </c>
      <c r="V136" s="158">
        <f>ROUND(E136*U136,2)</f>
        <v>0</v>
      </c>
      <c r="W136" s="158"/>
      <c r="X136" s="158" t="s">
        <v>197</v>
      </c>
      <c r="Y136" s="158" t="s">
        <v>146</v>
      </c>
      <c r="Z136" s="147"/>
      <c r="AA136" s="147"/>
      <c r="AB136" s="147"/>
      <c r="AC136" s="147"/>
      <c r="AD136" s="147"/>
      <c r="AE136" s="147"/>
      <c r="AF136" s="147"/>
      <c r="AG136" s="147" t="s">
        <v>198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2" x14ac:dyDescent="0.25">
      <c r="A137" s="154"/>
      <c r="B137" s="155"/>
      <c r="C137" s="190" t="s">
        <v>310</v>
      </c>
      <c r="D137" s="160"/>
      <c r="E137" s="161">
        <v>507.86</v>
      </c>
      <c r="F137" s="158"/>
      <c r="G137" s="158"/>
      <c r="H137" s="158"/>
      <c r="I137" s="158"/>
      <c r="J137" s="158"/>
      <c r="K137" s="158"/>
      <c r="L137" s="158"/>
      <c r="M137" s="158"/>
      <c r="N137" s="157"/>
      <c r="O137" s="157"/>
      <c r="P137" s="157"/>
      <c r="Q137" s="157"/>
      <c r="R137" s="158"/>
      <c r="S137" s="158"/>
      <c r="T137" s="158"/>
      <c r="U137" s="158"/>
      <c r="V137" s="158"/>
      <c r="W137" s="158"/>
      <c r="X137" s="158"/>
      <c r="Y137" s="158"/>
      <c r="Z137" s="147"/>
      <c r="AA137" s="147"/>
      <c r="AB137" s="147"/>
      <c r="AC137" s="147"/>
      <c r="AD137" s="147"/>
      <c r="AE137" s="147"/>
      <c r="AF137" s="147"/>
      <c r="AG137" s="147" t="s">
        <v>149</v>
      </c>
      <c r="AH137" s="147">
        <v>5</v>
      </c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1" x14ac:dyDescent="0.25">
      <c r="A138" s="154">
        <v>49</v>
      </c>
      <c r="B138" s="155" t="s">
        <v>311</v>
      </c>
      <c r="C138" s="193" t="s">
        <v>312</v>
      </c>
      <c r="D138" s="156" t="s">
        <v>0</v>
      </c>
      <c r="E138" s="187"/>
      <c r="F138" s="159"/>
      <c r="G138" s="158">
        <f>ROUND(E138*F138,2)</f>
        <v>0</v>
      </c>
      <c r="H138" s="159"/>
      <c r="I138" s="158">
        <f>ROUND(E138*H138,2)</f>
        <v>0</v>
      </c>
      <c r="J138" s="159"/>
      <c r="K138" s="158">
        <f>ROUND(E138*J138,2)</f>
        <v>0</v>
      </c>
      <c r="L138" s="158">
        <v>21</v>
      </c>
      <c r="M138" s="158">
        <f>G138*(1+L138/100)</f>
        <v>0</v>
      </c>
      <c r="N138" s="157">
        <v>0</v>
      </c>
      <c r="O138" s="157">
        <f>ROUND(E138*N138,2)</f>
        <v>0</v>
      </c>
      <c r="P138" s="157">
        <v>0</v>
      </c>
      <c r="Q138" s="157">
        <f>ROUND(E138*P138,2)</f>
        <v>0</v>
      </c>
      <c r="R138" s="158"/>
      <c r="S138" s="158" t="s">
        <v>144</v>
      </c>
      <c r="T138" s="158" t="s">
        <v>144</v>
      </c>
      <c r="U138" s="158">
        <v>0</v>
      </c>
      <c r="V138" s="158">
        <f>ROUND(E138*U138,2)</f>
        <v>0</v>
      </c>
      <c r="W138" s="158"/>
      <c r="X138" s="158" t="s">
        <v>227</v>
      </c>
      <c r="Y138" s="158" t="s">
        <v>146</v>
      </c>
      <c r="Z138" s="147"/>
      <c r="AA138" s="147"/>
      <c r="AB138" s="147"/>
      <c r="AC138" s="147"/>
      <c r="AD138" s="147"/>
      <c r="AE138" s="147"/>
      <c r="AF138" s="147"/>
      <c r="AG138" s="147" t="s">
        <v>228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x14ac:dyDescent="0.25">
      <c r="A139" s="167" t="s">
        <v>139</v>
      </c>
      <c r="B139" s="168" t="s">
        <v>100</v>
      </c>
      <c r="C139" s="188" t="s">
        <v>101</v>
      </c>
      <c r="D139" s="169"/>
      <c r="E139" s="170"/>
      <c r="F139" s="171"/>
      <c r="G139" s="172">
        <f>SUMIF(AG140:AG144,"&lt;&gt;NOR",G140:G144)</f>
        <v>0</v>
      </c>
      <c r="H139" s="166"/>
      <c r="I139" s="166">
        <f>SUM(I140:I144)</f>
        <v>0</v>
      </c>
      <c r="J139" s="166"/>
      <c r="K139" s="166">
        <f>SUM(K140:K144)</f>
        <v>0</v>
      </c>
      <c r="L139" s="166"/>
      <c r="M139" s="166">
        <f>SUM(M140:M144)</f>
        <v>0</v>
      </c>
      <c r="N139" s="165"/>
      <c r="O139" s="165">
        <f>SUM(O140:O144)</f>
        <v>5.39</v>
      </c>
      <c r="P139" s="165"/>
      <c r="Q139" s="165">
        <f>SUM(Q140:Q144)</f>
        <v>0</v>
      </c>
      <c r="R139" s="166"/>
      <c r="S139" s="166"/>
      <c r="T139" s="166"/>
      <c r="U139" s="166"/>
      <c r="V139" s="166">
        <f>SUM(V140:V144)</f>
        <v>277.3</v>
      </c>
      <c r="W139" s="166"/>
      <c r="X139" s="166"/>
      <c r="Y139" s="166"/>
      <c r="AG139" t="s">
        <v>140</v>
      </c>
    </row>
    <row r="140" spans="1:60" outlineLevel="1" x14ac:dyDescent="0.25">
      <c r="A140" s="174">
        <v>50</v>
      </c>
      <c r="B140" s="175" t="s">
        <v>313</v>
      </c>
      <c r="C140" s="189" t="s">
        <v>314</v>
      </c>
      <c r="D140" s="176" t="s">
        <v>143</v>
      </c>
      <c r="E140" s="177">
        <v>555.24</v>
      </c>
      <c r="F140" s="178"/>
      <c r="G140" s="179">
        <f>ROUND(E140*F140,2)</f>
        <v>0</v>
      </c>
      <c r="H140" s="159"/>
      <c r="I140" s="158">
        <f>ROUND(E140*H140,2)</f>
        <v>0</v>
      </c>
      <c r="J140" s="159"/>
      <c r="K140" s="158">
        <f>ROUND(E140*J140,2)</f>
        <v>0</v>
      </c>
      <c r="L140" s="158">
        <v>21</v>
      </c>
      <c r="M140" s="158">
        <f>G140*(1+L140/100)</f>
        <v>0</v>
      </c>
      <c r="N140" s="157">
        <v>9.7099999999999999E-3</v>
      </c>
      <c r="O140" s="157">
        <f>ROUND(E140*N140,2)</f>
        <v>5.39</v>
      </c>
      <c r="P140" s="157">
        <v>0</v>
      </c>
      <c r="Q140" s="157">
        <f>ROUND(E140*P140,2)</f>
        <v>0</v>
      </c>
      <c r="R140" s="158"/>
      <c r="S140" s="158" t="s">
        <v>144</v>
      </c>
      <c r="T140" s="158" t="s">
        <v>144</v>
      </c>
      <c r="U140" s="158">
        <v>0.44</v>
      </c>
      <c r="V140" s="158">
        <f>ROUND(E140*U140,2)</f>
        <v>244.31</v>
      </c>
      <c r="W140" s="158"/>
      <c r="X140" s="158" t="s">
        <v>145</v>
      </c>
      <c r="Y140" s="158" t="s">
        <v>146</v>
      </c>
      <c r="Z140" s="147"/>
      <c r="AA140" s="147"/>
      <c r="AB140" s="147"/>
      <c r="AC140" s="147"/>
      <c r="AD140" s="147"/>
      <c r="AE140" s="147"/>
      <c r="AF140" s="147"/>
      <c r="AG140" s="147" t="s">
        <v>147</v>
      </c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2" x14ac:dyDescent="0.25">
      <c r="A141" s="154"/>
      <c r="B141" s="155"/>
      <c r="C141" s="190" t="s">
        <v>217</v>
      </c>
      <c r="D141" s="160"/>
      <c r="E141" s="161">
        <v>555.24</v>
      </c>
      <c r="F141" s="158"/>
      <c r="G141" s="158"/>
      <c r="H141" s="158"/>
      <c r="I141" s="158"/>
      <c r="J141" s="158"/>
      <c r="K141" s="158"/>
      <c r="L141" s="158"/>
      <c r="M141" s="158"/>
      <c r="N141" s="157"/>
      <c r="O141" s="157"/>
      <c r="P141" s="157"/>
      <c r="Q141" s="157"/>
      <c r="R141" s="158"/>
      <c r="S141" s="158"/>
      <c r="T141" s="158"/>
      <c r="U141" s="158"/>
      <c r="V141" s="158"/>
      <c r="W141" s="158"/>
      <c r="X141" s="158"/>
      <c r="Y141" s="158"/>
      <c r="Z141" s="147"/>
      <c r="AA141" s="147"/>
      <c r="AB141" s="147"/>
      <c r="AC141" s="147"/>
      <c r="AD141" s="147"/>
      <c r="AE141" s="147"/>
      <c r="AF141" s="147"/>
      <c r="AG141" s="147" t="s">
        <v>149</v>
      </c>
      <c r="AH141" s="147">
        <v>5</v>
      </c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ht="20.399999999999999" outlineLevel="1" x14ac:dyDescent="0.25">
      <c r="A142" s="174">
        <v>51</v>
      </c>
      <c r="B142" s="175" t="s">
        <v>315</v>
      </c>
      <c r="C142" s="189" t="s">
        <v>316</v>
      </c>
      <c r="D142" s="176" t="s">
        <v>143</v>
      </c>
      <c r="E142" s="177">
        <v>129.38</v>
      </c>
      <c r="F142" s="178"/>
      <c r="G142" s="179">
        <f>ROUND(E142*F142,2)</f>
        <v>0</v>
      </c>
      <c r="H142" s="159"/>
      <c r="I142" s="158">
        <f>ROUND(E142*H142,2)</f>
        <v>0</v>
      </c>
      <c r="J142" s="159"/>
      <c r="K142" s="158">
        <f>ROUND(E142*J142,2)</f>
        <v>0</v>
      </c>
      <c r="L142" s="158">
        <v>21</v>
      </c>
      <c r="M142" s="158">
        <f>G142*(1+L142/100)</f>
        <v>0</v>
      </c>
      <c r="N142" s="157">
        <v>0</v>
      </c>
      <c r="O142" s="157">
        <f>ROUND(E142*N142,2)</f>
        <v>0</v>
      </c>
      <c r="P142" s="157">
        <v>0</v>
      </c>
      <c r="Q142" s="157">
        <f>ROUND(E142*P142,2)</f>
        <v>0</v>
      </c>
      <c r="R142" s="158"/>
      <c r="S142" s="158" t="s">
        <v>144</v>
      </c>
      <c r="T142" s="158" t="s">
        <v>144</v>
      </c>
      <c r="U142" s="158">
        <v>0.255</v>
      </c>
      <c r="V142" s="158">
        <f>ROUND(E142*U142,2)</f>
        <v>32.99</v>
      </c>
      <c r="W142" s="158"/>
      <c r="X142" s="158" t="s">
        <v>145</v>
      </c>
      <c r="Y142" s="158" t="s">
        <v>146</v>
      </c>
      <c r="Z142" s="147"/>
      <c r="AA142" s="147"/>
      <c r="AB142" s="147"/>
      <c r="AC142" s="147"/>
      <c r="AD142" s="147"/>
      <c r="AE142" s="147"/>
      <c r="AF142" s="147"/>
      <c r="AG142" s="147" t="s">
        <v>147</v>
      </c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2" x14ac:dyDescent="0.25">
      <c r="A143" s="154"/>
      <c r="B143" s="155"/>
      <c r="C143" s="190" t="s">
        <v>317</v>
      </c>
      <c r="D143" s="160"/>
      <c r="E143" s="161">
        <v>129.38</v>
      </c>
      <c r="F143" s="158"/>
      <c r="G143" s="158"/>
      <c r="H143" s="158"/>
      <c r="I143" s="158"/>
      <c r="J143" s="158"/>
      <c r="K143" s="158"/>
      <c r="L143" s="158"/>
      <c r="M143" s="158"/>
      <c r="N143" s="157"/>
      <c r="O143" s="157"/>
      <c r="P143" s="157"/>
      <c r="Q143" s="157"/>
      <c r="R143" s="158"/>
      <c r="S143" s="158"/>
      <c r="T143" s="158"/>
      <c r="U143" s="158"/>
      <c r="V143" s="158"/>
      <c r="W143" s="158"/>
      <c r="X143" s="158"/>
      <c r="Y143" s="158"/>
      <c r="Z143" s="147"/>
      <c r="AA143" s="147"/>
      <c r="AB143" s="147"/>
      <c r="AC143" s="147"/>
      <c r="AD143" s="147"/>
      <c r="AE143" s="147"/>
      <c r="AF143" s="147"/>
      <c r="AG143" s="147" t="s">
        <v>149</v>
      </c>
      <c r="AH143" s="147">
        <v>5</v>
      </c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1" x14ac:dyDescent="0.25">
      <c r="A144" s="154">
        <v>52</v>
      </c>
      <c r="B144" s="155" t="s">
        <v>318</v>
      </c>
      <c r="C144" s="193" t="s">
        <v>319</v>
      </c>
      <c r="D144" s="156" t="s">
        <v>0</v>
      </c>
      <c r="E144" s="187"/>
      <c r="F144" s="159"/>
      <c r="G144" s="158">
        <f>ROUND(E144*F144,2)</f>
        <v>0</v>
      </c>
      <c r="H144" s="159"/>
      <c r="I144" s="158">
        <f>ROUND(E144*H144,2)</f>
        <v>0</v>
      </c>
      <c r="J144" s="159"/>
      <c r="K144" s="158">
        <f>ROUND(E144*J144,2)</f>
        <v>0</v>
      </c>
      <c r="L144" s="158">
        <v>21</v>
      </c>
      <c r="M144" s="158">
        <f>G144*(1+L144/100)</f>
        <v>0</v>
      </c>
      <c r="N144" s="157">
        <v>0</v>
      </c>
      <c r="O144" s="157">
        <f>ROUND(E144*N144,2)</f>
        <v>0</v>
      </c>
      <c r="P144" s="157">
        <v>0</v>
      </c>
      <c r="Q144" s="157">
        <f>ROUND(E144*P144,2)</f>
        <v>0</v>
      </c>
      <c r="R144" s="158"/>
      <c r="S144" s="158" t="s">
        <v>144</v>
      </c>
      <c r="T144" s="158" t="s">
        <v>144</v>
      </c>
      <c r="U144" s="158">
        <v>0</v>
      </c>
      <c r="V144" s="158">
        <f>ROUND(E144*U144,2)</f>
        <v>0</v>
      </c>
      <c r="W144" s="158"/>
      <c r="X144" s="158" t="s">
        <v>227</v>
      </c>
      <c r="Y144" s="158" t="s">
        <v>146</v>
      </c>
      <c r="Z144" s="147"/>
      <c r="AA144" s="147"/>
      <c r="AB144" s="147"/>
      <c r="AC144" s="147"/>
      <c r="AD144" s="147"/>
      <c r="AE144" s="147"/>
      <c r="AF144" s="147"/>
      <c r="AG144" s="147" t="s">
        <v>228</v>
      </c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x14ac:dyDescent="0.25">
      <c r="A145" s="167" t="s">
        <v>139</v>
      </c>
      <c r="B145" s="168" t="s">
        <v>102</v>
      </c>
      <c r="C145" s="188" t="s">
        <v>103</v>
      </c>
      <c r="D145" s="169"/>
      <c r="E145" s="170"/>
      <c r="F145" s="171"/>
      <c r="G145" s="172">
        <f>SUMIF(AG146:AG150,"&lt;&gt;NOR",G146:G150)</f>
        <v>0</v>
      </c>
      <c r="H145" s="166"/>
      <c r="I145" s="166">
        <f>SUM(I146:I150)</f>
        <v>0</v>
      </c>
      <c r="J145" s="166"/>
      <c r="K145" s="166">
        <f>SUM(K146:K150)</f>
        <v>0</v>
      </c>
      <c r="L145" s="166"/>
      <c r="M145" s="166">
        <f>SUM(M146:M150)</f>
        <v>0</v>
      </c>
      <c r="N145" s="165"/>
      <c r="O145" s="165">
        <f>SUM(O146:O150)</f>
        <v>1.5</v>
      </c>
      <c r="P145" s="165"/>
      <c r="Q145" s="165">
        <f>SUM(Q146:Q150)</f>
        <v>0</v>
      </c>
      <c r="R145" s="166"/>
      <c r="S145" s="166"/>
      <c r="T145" s="166"/>
      <c r="U145" s="166"/>
      <c r="V145" s="166">
        <f>SUM(V146:V150)</f>
        <v>86.55</v>
      </c>
      <c r="W145" s="166"/>
      <c r="X145" s="166"/>
      <c r="Y145" s="166"/>
      <c r="AG145" t="s">
        <v>140</v>
      </c>
    </row>
    <row r="146" spans="1:60" ht="20.399999999999999" outlineLevel="1" x14ac:dyDescent="0.25">
      <c r="A146" s="174">
        <v>53</v>
      </c>
      <c r="B146" s="175" t="s">
        <v>320</v>
      </c>
      <c r="C146" s="189" t="s">
        <v>321</v>
      </c>
      <c r="D146" s="176" t="s">
        <v>143</v>
      </c>
      <c r="E146" s="177">
        <v>67.2</v>
      </c>
      <c r="F146" s="178"/>
      <c r="G146" s="179">
        <f>ROUND(E146*F146,2)</f>
        <v>0</v>
      </c>
      <c r="H146" s="159"/>
      <c r="I146" s="158">
        <f>ROUND(E146*H146,2)</f>
        <v>0</v>
      </c>
      <c r="J146" s="159"/>
      <c r="K146" s="158">
        <f>ROUND(E146*J146,2)</f>
        <v>0</v>
      </c>
      <c r="L146" s="158">
        <v>21</v>
      </c>
      <c r="M146" s="158">
        <f>G146*(1+L146/100)</f>
        <v>0</v>
      </c>
      <c r="N146" s="157">
        <v>5.3499999999999997E-3</v>
      </c>
      <c r="O146" s="157">
        <f>ROUND(E146*N146,2)</f>
        <v>0.36</v>
      </c>
      <c r="P146" s="157">
        <v>0</v>
      </c>
      <c r="Q146" s="157">
        <f>ROUND(E146*P146,2)</f>
        <v>0</v>
      </c>
      <c r="R146" s="158"/>
      <c r="S146" s="158" t="s">
        <v>144</v>
      </c>
      <c r="T146" s="158" t="s">
        <v>144</v>
      </c>
      <c r="U146" s="158">
        <v>1.288</v>
      </c>
      <c r="V146" s="158">
        <f>ROUND(E146*U146,2)</f>
        <v>86.55</v>
      </c>
      <c r="W146" s="158"/>
      <c r="X146" s="158" t="s">
        <v>145</v>
      </c>
      <c r="Y146" s="158" t="s">
        <v>146</v>
      </c>
      <c r="Z146" s="147"/>
      <c r="AA146" s="147"/>
      <c r="AB146" s="147"/>
      <c r="AC146" s="147"/>
      <c r="AD146" s="147"/>
      <c r="AE146" s="147"/>
      <c r="AF146" s="147"/>
      <c r="AG146" s="147" t="s">
        <v>147</v>
      </c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2" x14ac:dyDescent="0.25">
      <c r="A147" s="154"/>
      <c r="B147" s="155"/>
      <c r="C147" s="190" t="s">
        <v>322</v>
      </c>
      <c r="D147" s="160"/>
      <c r="E147" s="161">
        <v>67.2</v>
      </c>
      <c r="F147" s="158"/>
      <c r="G147" s="158"/>
      <c r="H147" s="158"/>
      <c r="I147" s="158"/>
      <c r="J147" s="158"/>
      <c r="K147" s="158"/>
      <c r="L147" s="158"/>
      <c r="M147" s="158"/>
      <c r="N147" s="157"/>
      <c r="O147" s="157"/>
      <c r="P147" s="157"/>
      <c r="Q147" s="157"/>
      <c r="R147" s="158"/>
      <c r="S147" s="158"/>
      <c r="T147" s="158"/>
      <c r="U147" s="158"/>
      <c r="V147" s="158"/>
      <c r="W147" s="158"/>
      <c r="X147" s="158"/>
      <c r="Y147" s="158"/>
      <c r="Z147" s="147"/>
      <c r="AA147" s="147"/>
      <c r="AB147" s="147"/>
      <c r="AC147" s="147"/>
      <c r="AD147" s="147"/>
      <c r="AE147" s="147"/>
      <c r="AF147" s="147"/>
      <c r="AG147" s="147" t="s">
        <v>149</v>
      </c>
      <c r="AH147" s="147">
        <v>0</v>
      </c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1" x14ac:dyDescent="0.25">
      <c r="A148" s="174">
        <v>54</v>
      </c>
      <c r="B148" s="175" t="s">
        <v>323</v>
      </c>
      <c r="C148" s="189" t="s">
        <v>432</v>
      </c>
      <c r="D148" s="176" t="s">
        <v>143</v>
      </c>
      <c r="E148" s="177">
        <v>77.28</v>
      </c>
      <c r="F148" s="178"/>
      <c r="G148" s="179">
        <f>ROUND(E148*F148,2)</f>
        <v>0</v>
      </c>
      <c r="H148" s="159"/>
      <c r="I148" s="158">
        <f>ROUND(E148*H148,2)</f>
        <v>0</v>
      </c>
      <c r="J148" s="159"/>
      <c r="K148" s="158">
        <f>ROUND(E148*J148,2)</f>
        <v>0</v>
      </c>
      <c r="L148" s="158">
        <v>21</v>
      </c>
      <c r="M148" s="158">
        <f>G148*(1+L148/100)</f>
        <v>0</v>
      </c>
      <c r="N148" s="157">
        <v>1.4800000000000001E-2</v>
      </c>
      <c r="O148" s="157">
        <f>ROUND(E148*N148,2)</f>
        <v>1.1399999999999999</v>
      </c>
      <c r="P148" s="157">
        <v>0</v>
      </c>
      <c r="Q148" s="157">
        <f>ROUND(E148*P148,2)</f>
        <v>0</v>
      </c>
      <c r="R148" s="158" t="s">
        <v>195</v>
      </c>
      <c r="S148" s="158" t="s">
        <v>144</v>
      </c>
      <c r="T148" s="158" t="s">
        <v>144</v>
      </c>
      <c r="U148" s="158">
        <v>0</v>
      </c>
      <c r="V148" s="158">
        <f>ROUND(E148*U148,2)</f>
        <v>0</v>
      </c>
      <c r="W148" s="158"/>
      <c r="X148" s="158" t="s">
        <v>197</v>
      </c>
      <c r="Y148" s="158" t="s">
        <v>146</v>
      </c>
      <c r="Z148" s="147"/>
      <c r="AA148" s="147"/>
      <c r="AB148" s="147"/>
      <c r="AC148" s="147"/>
      <c r="AD148" s="147"/>
      <c r="AE148" s="147"/>
      <c r="AF148" s="147"/>
      <c r="AG148" s="147" t="s">
        <v>198</v>
      </c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2" x14ac:dyDescent="0.25">
      <c r="A149" s="154"/>
      <c r="B149" s="155"/>
      <c r="C149" s="190" t="s">
        <v>324</v>
      </c>
      <c r="D149" s="160"/>
      <c r="E149" s="161">
        <v>77.28</v>
      </c>
      <c r="F149" s="158"/>
      <c r="G149" s="158"/>
      <c r="H149" s="158"/>
      <c r="I149" s="158"/>
      <c r="J149" s="158"/>
      <c r="K149" s="158"/>
      <c r="L149" s="158"/>
      <c r="M149" s="158"/>
      <c r="N149" s="157"/>
      <c r="O149" s="157"/>
      <c r="P149" s="157"/>
      <c r="Q149" s="157"/>
      <c r="R149" s="158"/>
      <c r="S149" s="158"/>
      <c r="T149" s="158"/>
      <c r="U149" s="158"/>
      <c r="V149" s="158"/>
      <c r="W149" s="158"/>
      <c r="X149" s="158"/>
      <c r="Y149" s="158"/>
      <c r="Z149" s="147"/>
      <c r="AA149" s="147"/>
      <c r="AB149" s="147"/>
      <c r="AC149" s="147"/>
      <c r="AD149" s="147"/>
      <c r="AE149" s="147"/>
      <c r="AF149" s="147"/>
      <c r="AG149" s="147" t="s">
        <v>149</v>
      </c>
      <c r="AH149" s="147">
        <v>5</v>
      </c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ht="20.399999999999999" outlineLevel="1" x14ac:dyDescent="0.25">
      <c r="A150" s="154">
        <v>55</v>
      </c>
      <c r="B150" s="155" t="s">
        <v>325</v>
      </c>
      <c r="C150" s="193" t="s">
        <v>326</v>
      </c>
      <c r="D150" s="156" t="s">
        <v>0</v>
      </c>
      <c r="E150" s="187"/>
      <c r="F150" s="159"/>
      <c r="G150" s="158">
        <f>ROUND(E150*F150,2)</f>
        <v>0</v>
      </c>
      <c r="H150" s="159"/>
      <c r="I150" s="158">
        <f>ROUND(E150*H150,2)</f>
        <v>0</v>
      </c>
      <c r="J150" s="159"/>
      <c r="K150" s="158">
        <f>ROUND(E150*J150,2)</f>
        <v>0</v>
      </c>
      <c r="L150" s="158">
        <v>21</v>
      </c>
      <c r="M150" s="158">
        <f>G150*(1+L150/100)</f>
        <v>0</v>
      </c>
      <c r="N150" s="157">
        <v>0</v>
      </c>
      <c r="O150" s="157">
        <f>ROUND(E150*N150,2)</f>
        <v>0</v>
      </c>
      <c r="P150" s="157">
        <v>0</v>
      </c>
      <c r="Q150" s="157">
        <f>ROUND(E150*P150,2)</f>
        <v>0</v>
      </c>
      <c r="R150" s="158"/>
      <c r="S150" s="158" t="s">
        <v>144</v>
      </c>
      <c r="T150" s="158" t="s">
        <v>144</v>
      </c>
      <c r="U150" s="158">
        <v>0</v>
      </c>
      <c r="V150" s="158">
        <f>ROUND(E150*U150,2)</f>
        <v>0</v>
      </c>
      <c r="W150" s="158"/>
      <c r="X150" s="158" t="s">
        <v>227</v>
      </c>
      <c r="Y150" s="158" t="s">
        <v>146</v>
      </c>
      <c r="Z150" s="147"/>
      <c r="AA150" s="147"/>
      <c r="AB150" s="147"/>
      <c r="AC150" s="147"/>
      <c r="AD150" s="147"/>
      <c r="AE150" s="147"/>
      <c r="AF150" s="147"/>
      <c r="AG150" s="147" t="s">
        <v>228</v>
      </c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x14ac:dyDescent="0.25">
      <c r="A151" s="167" t="s">
        <v>139</v>
      </c>
      <c r="B151" s="168" t="s">
        <v>104</v>
      </c>
      <c r="C151" s="188" t="s">
        <v>105</v>
      </c>
      <c r="D151" s="169"/>
      <c r="E151" s="170"/>
      <c r="F151" s="171"/>
      <c r="G151" s="172">
        <f>SUMIF(AG152:AG161,"&lt;&gt;NOR",G152:G161)</f>
        <v>0</v>
      </c>
      <c r="H151" s="166"/>
      <c r="I151" s="166">
        <f>SUM(I152:I161)</f>
        <v>0</v>
      </c>
      <c r="J151" s="166"/>
      <c r="K151" s="166">
        <f>SUM(K152:K161)</f>
        <v>0</v>
      </c>
      <c r="L151" s="166"/>
      <c r="M151" s="166">
        <f>SUM(M152:M161)</f>
        <v>0</v>
      </c>
      <c r="N151" s="165"/>
      <c r="O151" s="165">
        <f>SUM(O152:O161)</f>
        <v>0.54</v>
      </c>
      <c r="P151" s="165"/>
      <c r="Q151" s="165">
        <f>SUM(Q152:Q161)</f>
        <v>2.2400000000000002</v>
      </c>
      <c r="R151" s="166"/>
      <c r="S151" s="166"/>
      <c r="T151" s="166"/>
      <c r="U151" s="166"/>
      <c r="V151" s="166">
        <f>SUM(V152:V161)</f>
        <v>525.86</v>
      </c>
      <c r="W151" s="166"/>
      <c r="X151" s="166"/>
      <c r="Y151" s="166"/>
      <c r="AG151" t="s">
        <v>140</v>
      </c>
    </row>
    <row r="152" spans="1:60" outlineLevel="1" x14ac:dyDescent="0.25">
      <c r="A152" s="174">
        <v>56</v>
      </c>
      <c r="B152" s="175" t="s">
        <v>327</v>
      </c>
      <c r="C152" s="189" t="s">
        <v>328</v>
      </c>
      <c r="D152" s="176" t="s">
        <v>143</v>
      </c>
      <c r="E152" s="177">
        <v>2491.4005999999999</v>
      </c>
      <c r="F152" s="178"/>
      <c r="G152" s="179">
        <f>ROUND(E152*F152,2)</f>
        <v>0</v>
      </c>
      <c r="H152" s="159"/>
      <c r="I152" s="158">
        <f>ROUND(E152*H152,2)</f>
        <v>0</v>
      </c>
      <c r="J152" s="159"/>
      <c r="K152" s="158">
        <f>ROUND(E152*J152,2)</f>
        <v>0</v>
      </c>
      <c r="L152" s="158">
        <v>21</v>
      </c>
      <c r="M152" s="158">
        <f>G152*(1+L152/100)</f>
        <v>0</v>
      </c>
      <c r="N152" s="157">
        <v>0</v>
      </c>
      <c r="O152" s="157">
        <f>ROUND(E152*N152,2)</f>
        <v>0</v>
      </c>
      <c r="P152" s="157">
        <v>8.9999999999999998E-4</v>
      </c>
      <c r="Q152" s="157">
        <f>ROUND(E152*P152,2)</f>
        <v>2.2400000000000002</v>
      </c>
      <c r="R152" s="158"/>
      <c r="S152" s="158" t="s">
        <v>144</v>
      </c>
      <c r="T152" s="158" t="s">
        <v>144</v>
      </c>
      <c r="U152" s="158">
        <v>7.6679999999999998E-2</v>
      </c>
      <c r="V152" s="158">
        <f>ROUND(E152*U152,2)</f>
        <v>191.04</v>
      </c>
      <c r="W152" s="158"/>
      <c r="X152" s="158" t="s">
        <v>145</v>
      </c>
      <c r="Y152" s="158" t="s">
        <v>146</v>
      </c>
      <c r="Z152" s="147"/>
      <c r="AA152" s="147"/>
      <c r="AB152" s="147"/>
      <c r="AC152" s="147"/>
      <c r="AD152" s="147"/>
      <c r="AE152" s="147"/>
      <c r="AF152" s="147"/>
      <c r="AG152" s="147" t="s">
        <v>147</v>
      </c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ht="20.399999999999999" outlineLevel="2" x14ac:dyDescent="0.25">
      <c r="A153" s="154"/>
      <c r="B153" s="155"/>
      <c r="C153" s="190" t="s">
        <v>329</v>
      </c>
      <c r="D153" s="160"/>
      <c r="E153" s="161">
        <v>537.33299999999997</v>
      </c>
      <c r="F153" s="158"/>
      <c r="G153" s="158"/>
      <c r="H153" s="158"/>
      <c r="I153" s="158"/>
      <c r="J153" s="158"/>
      <c r="K153" s="158"/>
      <c r="L153" s="158"/>
      <c r="M153" s="158"/>
      <c r="N153" s="157"/>
      <c r="O153" s="157"/>
      <c r="P153" s="157"/>
      <c r="Q153" s="157"/>
      <c r="R153" s="158"/>
      <c r="S153" s="158"/>
      <c r="T153" s="158"/>
      <c r="U153" s="158"/>
      <c r="V153" s="158"/>
      <c r="W153" s="158"/>
      <c r="X153" s="158"/>
      <c r="Y153" s="158"/>
      <c r="Z153" s="147"/>
      <c r="AA153" s="147"/>
      <c r="AB153" s="147"/>
      <c r="AC153" s="147"/>
      <c r="AD153" s="147"/>
      <c r="AE153" s="147"/>
      <c r="AF153" s="147"/>
      <c r="AG153" s="147" t="s">
        <v>149</v>
      </c>
      <c r="AH153" s="147">
        <v>0</v>
      </c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3" x14ac:dyDescent="0.25">
      <c r="A154" s="154"/>
      <c r="B154" s="155"/>
      <c r="C154" s="190" t="s">
        <v>330</v>
      </c>
      <c r="D154" s="160"/>
      <c r="E154" s="161">
        <v>1325.1</v>
      </c>
      <c r="F154" s="158"/>
      <c r="G154" s="158"/>
      <c r="H154" s="158"/>
      <c r="I154" s="158"/>
      <c r="J154" s="158"/>
      <c r="K154" s="158"/>
      <c r="L154" s="158"/>
      <c r="M154" s="158"/>
      <c r="N154" s="157"/>
      <c r="O154" s="157"/>
      <c r="P154" s="157"/>
      <c r="Q154" s="157"/>
      <c r="R154" s="158"/>
      <c r="S154" s="158"/>
      <c r="T154" s="158"/>
      <c r="U154" s="158"/>
      <c r="V154" s="158"/>
      <c r="W154" s="158"/>
      <c r="X154" s="158"/>
      <c r="Y154" s="158"/>
      <c r="Z154" s="147"/>
      <c r="AA154" s="147"/>
      <c r="AB154" s="147"/>
      <c r="AC154" s="147"/>
      <c r="AD154" s="147"/>
      <c r="AE154" s="147"/>
      <c r="AF154" s="147"/>
      <c r="AG154" s="147" t="s">
        <v>149</v>
      </c>
      <c r="AH154" s="147">
        <v>5</v>
      </c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3" x14ac:dyDescent="0.25">
      <c r="A155" s="154"/>
      <c r="B155" s="155"/>
      <c r="C155" s="190" t="s">
        <v>171</v>
      </c>
      <c r="D155" s="160"/>
      <c r="E155" s="161">
        <v>61.32</v>
      </c>
      <c r="F155" s="158"/>
      <c r="G155" s="158"/>
      <c r="H155" s="158"/>
      <c r="I155" s="158"/>
      <c r="J155" s="158"/>
      <c r="K155" s="158"/>
      <c r="L155" s="158"/>
      <c r="M155" s="158"/>
      <c r="N155" s="157"/>
      <c r="O155" s="157"/>
      <c r="P155" s="157"/>
      <c r="Q155" s="157"/>
      <c r="R155" s="158"/>
      <c r="S155" s="158"/>
      <c r="T155" s="158"/>
      <c r="U155" s="158"/>
      <c r="V155" s="158"/>
      <c r="W155" s="158"/>
      <c r="X155" s="158"/>
      <c r="Y155" s="158"/>
      <c r="Z155" s="147"/>
      <c r="AA155" s="147"/>
      <c r="AB155" s="147"/>
      <c r="AC155" s="147"/>
      <c r="AD155" s="147"/>
      <c r="AE155" s="147"/>
      <c r="AF155" s="147"/>
      <c r="AG155" s="147" t="s">
        <v>149</v>
      </c>
      <c r="AH155" s="147">
        <v>5</v>
      </c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3" x14ac:dyDescent="0.25">
      <c r="A156" s="154"/>
      <c r="B156" s="155"/>
      <c r="C156" s="190" t="s">
        <v>177</v>
      </c>
      <c r="D156" s="160"/>
      <c r="E156" s="161">
        <v>283.82380000000001</v>
      </c>
      <c r="F156" s="158"/>
      <c r="G156" s="158"/>
      <c r="H156" s="158"/>
      <c r="I156" s="158"/>
      <c r="J156" s="158"/>
      <c r="K156" s="158"/>
      <c r="L156" s="158"/>
      <c r="M156" s="158"/>
      <c r="N156" s="157"/>
      <c r="O156" s="157"/>
      <c r="P156" s="157"/>
      <c r="Q156" s="157"/>
      <c r="R156" s="158"/>
      <c r="S156" s="158"/>
      <c r="T156" s="158"/>
      <c r="U156" s="158"/>
      <c r="V156" s="158"/>
      <c r="W156" s="158"/>
      <c r="X156" s="158"/>
      <c r="Y156" s="158"/>
      <c r="Z156" s="147"/>
      <c r="AA156" s="147"/>
      <c r="AB156" s="147"/>
      <c r="AC156" s="147"/>
      <c r="AD156" s="147"/>
      <c r="AE156" s="147"/>
      <c r="AF156" s="147"/>
      <c r="AG156" s="147" t="s">
        <v>149</v>
      </c>
      <c r="AH156" s="147">
        <v>5</v>
      </c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3" x14ac:dyDescent="0.25">
      <c r="A157" s="154"/>
      <c r="B157" s="155"/>
      <c r="C157" s="190" t="s">
        <v>331</v>
      </c>
      <c r="D157" s="160"/>
      <c r="E157" s="161">
        <v>283.82380000000001</v>
      </c>
      <c r="F157" s="158"/>
      <c r="G157" s="158"/>
      <c r="H157" s="158"/>
      <c r="I157" s="158"/>
      <c r="J157" s="158"/>
      <c r="K157" s="158"/>
      <c r="L157" s="158"/>
      <c r="M157" s="158"/>
      <c r="N157" s="157"/>
      <c r="O157" s="157"/>
      <c r="P157" s="157"/>
      <c r="Q157" s="157"/>
      <c r="R157" s="158"/>
      <c r="S157" s="158"/>
      <c r="T157" s="158"/>
      <c r="U157" s="158"/>
      <c r="V157" s="158"/>
      <c r="W157" s="158"/>
      <c r="X157" s="158"/>
      <c r="Y157" s="158"/>
      <c r="Z157" s="147"/>
      <c r="AA157" s="147"/>
      <c r="AB157" s="147"/>
      <c r="AC157" s="147"/>
      <c r="AD157" s="147"/>
      <c r="AE157" s="147"/>
      <c r="AF157" s="147"/>
      <c r="AG157" s="147" t="s">
        <v>149</v>
      </c>
      <c r="AH157" s="147">
        <v>5</v>
      </c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1" x14ac:dyDescent="0.25">
      <c r="A158" s="174">
        <v>57</v>
      </c>
      <c r="B158" s="175" t="s">
        <v>332</v>
      </c>
      <c r="C158" s="189" t="s">
        <v>333</v>
      </c>
      <c r="D158" s="176" t="s">
        <v>143</v>
      </c>
      <c r="E158" s="177">
        <v>2491.4005999999999</v>
      </c>
      <c r="F158" s="178"/>
      <c r="G158" s="179">
        <f>ROUND(E158*F158,2)</f>
        <v>0</v>
      </c>
      <c r="H158" s="159"/>
      <c r="I158" s="158">
        <f>ROUND(E158*H158,2)</f>
        <v>0</v>
      </c>
      <c r="J158" s="159"/>
      <c r="K158" s="158">
        <f>ROUND(E158*J158,2)</f>
        <v>0</v>
      </c>
      <c r="L158" s="158">
        <v>21</v>
      </c>
      <c r="M158" s="158">
        <f>G158*(1+L158/100)</f>
        <v>0</v>
      </c>
      <c r="N158" s="157">
        <v>1.4999999999999999E-4</v>
      </c>
      <c r="O158" s="157">
        <f>ROUND(E158*N158,2)</f>
        <v>0.37</v>
      </c>
      <c r="P158" s="157">
        <v>0</v>
      </c>
      <c r="Q158" s="157">
        <f>ROUND(E158*P158,2)</f>
        <v>0</v>
      </c>
      <c r="R158" s="158"/>
      <c r="S158" s="158" t="s">
        <v>144</v>
      </c>
      <c r="T158" s="158" t="s">
        <v>144</v>
      </c>
      <c r="U158" s="158">
        <v>0.10191</v>
      </c>
      <c r="V158" s="158">
        <f>ROUND(E158*U158,2)</f>
        <v>253.9</v>
      </c>
      <c r="W158" s="158"/>
      <c r="X158" s="158" t="s">
        <v>145</v>
      </c>
      <c r="Y158" s="158" t="s">
        <v>146</v>
      </c>
      <c r="Z158" s="147"/>
      <c r="AA158" s="147"/>
      <c r="AB158" s="147"/>
      <c r="AC158" s="147"/>
      <c r="AD158" s="147"/>
      <c r="AE158" s="147"/>
      <c r="AF158" s="147"/>
      <c r="AG158" s="147" t="s">
        <v>147</v>
      </c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2" x14ac:dyDescent="0.25">
      <c r="A159" s="154"/>
      <c r="B159" s="155"/>
      <c r="C159" s="190" t="s">
        <v>334</v>
      </c>
      <c r="D159" s="160"/>
      <c r="E159" s="161">
        <v>2491.4005999999999</v>
      </c>
      <c r="F159" s="158"/>
      <c r="G159" s="158"/>
      <c r="H159" s="158"/>
      <c r="I159" s="158"/>
      <c r="J159" s="158"/>
      <c r="K159" s="158"/>
      <c r="L159" s="158"/>
      <c r="M159" s="158"/>
      <c r="N159" s="157"/>
      <c r="O159" s="157"/>
      <c r="P159" s="157"/>
      <c r="Q159" s="157"/>
      <c r="R159" s="158"/>
      <c r="S159" s="158"/>
      <c r="T159" s="158"/>
      <c r="U159" s="158"/>
      <c r="V159" s="158"/>
      <c r="W159" s="158"/>
      <c r="X159" s="158"/>
      <c r="Y159" s="158"/>
      <c r="Z159" s="147"/>
      <c r="AA159" s="147"/>
      <c r="AB159" s="147"/>
      <c r="AC159" s="147"/>
      <c r="AD159" s="147"/>
      <c r="AE159" s="147"/>
      <c r="AF159" s="147"/>
      <c r="AG159" s="147" t="s">
        <v>149</v>
      </c>
      <c r="AH159" s="147">
        <v>5</v>
      </c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1" x14ac:dyDescent="0.25">
      <c r="A160" s="174">
        <v>58</v>
      </c>
      <c r="B160" s="175" t="s">
        <v>335</v>
      </c>
      <c r="C160" s="189" t="s">
        <v>438</v>
      </c>
      <c r="D160" s="176" t="s">
        <v>143</v>
      </c>
      <c r="E160" s="177">
        <v>2491.4005999999999</v>
      </c>
      <c r="F160" s="178"/>
      <c r="G160" s="179">
        <f>ROUND(E160*F160,2)</f>
        <v>0</v>
      </c>
      <c r="H160" s="159"/>
      <c r="I160" s="158">
        <f>ROUND(E160*H160,2)</f>
        <v>0</v>
      </c>
      <c r="J160" s="159"/>
      <c r="K160" s="158">
        <f>ROUND(E160*J160,2)</f>
        <v>0</v>
      </c>
      <c r="L160" s="158">
        <v>21</v>
      </c>
      <c r="M160" s="158">
        <f>G160*(1+L160/100)</f>
        <v>0</v>
      </c>
      <c r="N160" s="157">
        <v>6.9999999999999994E-5</v>
      </c>
      <c r="O160" s="157">
        <f>ROUND(E160*N160,2)</f>
        <v>0.17</v>
      </c>
      <c r="P160" s="157">
        <v>0</v>
      </c>
      <c r="Q160" s="157">
        <f>ROUND(E160*P160,2)</f>
        <v>0</v>
      </c>
      <c r="R160" s="158"/>
      <c r="S160" s="158" t="s">
        <v>144</v>
      </c>
      <c r="T160" s="158" t="s">
        <v>144</v>
      </c>
      <c r="U160" s="158">
        <v>3.2480000000000002E-2</v>
      </c>
      <c r="V160" s="158">
        <f>ROUND(E160*U160,2)</f>
        <v>80.92</v>
      </c>
      <c r="W160" s="158"/>
      <c r="X160" s="158" t="s">
        <v>145</v>
      </c>
      <c r="Y160" s="158" t="s">
        <v>146</v>
      </c>
      <c r="Z160" s="147"/>
      <c r="AA160" s="147"/>
      <c r="AB160" s="147"/>
      <c r="AC160" s="147"/>
      <c r="AD160" s="147"/>
      <c r="AE160" s="147"/>
      <c r="AF160" s="147"/>
      <c r="AG160" s="147" t="s">
        <v>147</v>
      </c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2" x14ac:dyDescent="0.25">
      <c r="A161" s="154"/>
      <c r="B161" s="155"/>
      <c r="C161" s="190" t="s">
        <v>336</v>
      </c>
      <c r="D161" s="160"/>
      <c r="E161" s="161">
        <v>2491.4005999999999</v>
      </c>
      <c r="F161" s="158"/>
      <c r="G161" s="158"/>
      <c r="H161" s="158"/>
      <c r="I161" s="158"/>
      <c r="J161" s="158"/>
      <c r="K161" s="158"/>
      <c r="L161" s="158"/>
      <c r="M161" s="158"/>
      <c r="N161" s="157"/>
      <c r="O161" s="157"/>
      <c r="P161" s="157"/>
      <c r="Q161" s="157"/>
      <c r="R161" s="158"/>
      <c r="S161" s="158"/>
      <c r="T161" s="158"/>
      <c r="U161" s="158"/>
      <c r="V161" s="158"/>
      <c r="W161" s="158"/>
      <c r="X161" s="158"/>
      <c r="Y161" s="158"/>
      <c r="Z161" s="147"/>
      <c r="AA161" s="147"/>
      <c r="AB161" s="147"/>
      <c r="AC161" s="147"/>
      <c r="AD161" s="147"/>
      <c r="AE161" s="147"/>
      <c r="AF161" s="147"/>
      <c r="AG161" s="147" t="s">
        <v>149</v>
      </c>
      <c r="AH161" s="147">
        <v>5</v>
      </c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x14ac:dyDescent="0.25">
      <c r="A162" s="167" t="s">
        <v>139</v>
      </c>
      <c r="B162" s="168" t="s">
        <v>106</v>
      </c>
      <c r="C162" s="188" t="s">
        <v>107</v>
      </c>
      <c r="D162" s="169"/>
      <c r="E162" s="170"/>
      <c r="F162" s="171"/>
      <c r="G162" s="172">
        <f>SUMIF(AG163:AG163,"&lt;&gt;NOR",G163:G163)</f>
        <v>0</v>
      </c>
      <c r="H162" s="166"/>
      <c r="I162" s="166">
        <f>SUM(I163:I163)</f>
        <v>0</v>
      </c>
      <c r="J162" s="166"/>
      <c r="K162" s="166">
        <f>SUM(K163:K163)</f>
        <v>0</v>
      </c>
      <c r="L162" s="166"/>
      <c r="M162" s="166">
        <f>SUM(M163:M163)</f>
        <v>0</v>
      </c>
      <c r="N162" s="165"/>
      <c r="O162" s="165">
        <f>SUM(O163:O163)</f>
        <v>0</v>
      </c>
      <c r="P162" s="165"/>
      <c r="Q162" s="165">
        <f>SUM(Q163:Q163)</f>
        <v>0</v>
      </c>
      <c r="R162" s="166"/>
      <c r="S162" s="166"/>
      <c r="T162" s="166"/>
      <c r="U162" s="166"/>
      <c r="V162" s="166">
        <f>SUM(V163:V163)</f>
        <v>0</v>
      </c>
      <c r="W162" s="166"/>
      <c r="X162" s="166"/>
      <c r="Y162" s="166"/>
      <c r="AG162" t="s">
        <v>140</v>
      </c>
    </row>
    <row r="163" spans="1:60" outlineLevel="1" x14ac:dyDescent="0.25">
      <c r="A163" s="181">
        <v>59</v>
      </c>
      <c r="B163" s="182" t="s">
        <v>337</v>
      </c>
      <c r="C163" s="192" t="s">
        <v>338</v>
      </c>
      <c r="D163" s="183" t="s">
        <v>231</v>
      </c>
      <c r="E163" s="184">
        <v>1</v>
      </c>
      <c r="F163" s="185"/>
      <c r="G163" s="186">
        <f>ROUND(E163*F163,2)</f>
        <v>0</v>
      </c>
      <c r="H163" s="159"/>
      <c r="I163" s="158">
        <f>ROUND(E163*H163,2)</f>
        <v>0</v>
      </c>
      <c r="J163" s="159"/>
      <c r="K163" s="158">
        <f>ROUND(E163*J163,2)</f>
        <v>0</v>
      </c>
      <c r="L163" s="158">
        <v>21</v>
      </c>
      <c r="M163" s="158">
        <f>G163*(1+L163/100)</f>
        <v>0</v>
      </c>
      <c r="N163" s="157">
        <v>0</v>
      </c>
      <c r="O163" s="157">
        <f>ROUND(E163*N163,2)</f>
        <v>0</v>
      </c>
      <c r="P163" s="157">
        <v>0</v>
      </c>
      <c r="Q163" s="157">
        <f>ROUND(E163*P163,2)</f>
        <v>0</v>
      </c>
      <c r="R163" s="158"/>
      <c r="S163" s="158" t="s">
        <v>232</v>
      </c>
      <c r="T163" s="158" t="s">
        <v>196</v>
      </c>
      <c r="U163" s="158">
        <v>0</v>
      </c>
      <c r="V163" s="158">
        <f>ROUND(E163*U163,2)</f>
        <v>0</v>
      </c>
      <c r="W163" s="158"/>
      <c r="X163" s="158" t="s">
        <v>145</v>
      </c>
      <c r="Y163" s="158" t="s">
        <v>146</v>
      </c>
      <c r="Z163" s="147"/>
      <c r="AA163" s="147"/>
      <c r="AB163" s="147"/>
      <c r="AC163" s="147"/>
      <c r="AD163" s="147"/>
      <c r="AE163" s="147"/>
      <c r="AF163" s="147"/>
      <c r="AG163" s="147" t="s">
        <v>147</v>
      </c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x14ac:dyDescent="0.25">
      <c r="A164" s="167" t="s">
        <v>139</v>
      </c>
      <c r="B164" s="168" t="s">
        <v>108</v>
      </c>
      <c r="C164" s="188" t="s">
        <v>109</v>
      </c>
      <c r="D164" s="169"/>
      <c r="E164" s="170"/>
      <c r="F164" s="171"/>
      <c r="G164" s="172">
        <f>SUMIF(AG165:AG183,"&lt;&gt;NOR",G165:G183)</f>
        <v>0</v>
      </c>
      <c r="H164" s="166"/>
      <c r="I164" s="166">
        <f>SUM(I165:I183)</f>
        <v>0</v>
      </c>
      <c r="J164" s="166"/>
      <c r="K164" s="166">
        <f>SUM(K165:K183)</f>
        <v>0</v>
      </c>
      <c r="L164" s="166"/>
      <c r="M164" s="166">
        <f>SUM(M165:M183)</f>
        <v>0</v>
      </c>
      <c r="N164" s="165"/>
      <c r="O164" s="165">
        <f>SUM(O165:O183)</f>
        <v>0</v>
      </c>
      <c r="P164" s="165"/>
      <c r="Q164" s="165">
        <f>SUM(Q165:Q183)</f>
        <v>0</v>
      </c>
      <c r="R164" s="166"/>
      <c r="S164" s="166"/>
      <c r="T164" s="166"/>
      <c r="U164" s="166"/>
      <c r="V164" s="166">
        <f>SUM(V165:V183)</f>
        <v>8.07</v>
      </c>
      <c r="W164" s="166"/>
      <c r="X164" s="166"/>
      <c r="Y164" s="166"/>
      <c r="AG164" t="s">
        <v>140</v>
      </c>
    </row>
    <row r="165" spans="1:60" ht="20.399999999999999" outlineLevel="1" x14ac:dyDescent="0.25">
      <c r="A165" s="174">
        <v>60</v>
      </c>
      <c r="B165" s="175" t="s">
        <v>339</v>
      </c>
      <c r="C165" s="189" t="s">
        <v>340</v>
      </c>
      <c r="D165" s="176" t="s">
        <v>231</v>
      </c>
      <c r="E165" s="177">
        <v>1</v>
      </c>
      <c r="F165" s="178"/>
      <c r="G165" s="179">
        <f>ROUND(E165*F165,2)</f>
        <v>0</v>
      </c>
      <c r="H165" s="159"/>
      <c r="I165" s="158">
        <f>ROUND(E165*H165,2)</f>
        <v>0</v>
      </c>
      <c r="J165" s="159"/>
      <c r="K165" s="158">
        <f>ROUND(E165*J165,2)</f>
        <v>0</v>
      </c>
      <c r="L165" s="158">
        <v>21</v>
      </c>
      <c r="M165" s="158">
        <f>G165*(1+L165/100)</f>
        <v>0</v>
      </c>
      <c r="N165" s="157">
        <v>0</v>
      </c>
      <c r="O165" s="157">
        <f>ROUND(E165*N165,2)</f>
        <v>0</v>
      </c>
      <c r="P165" s="157">
        <v>0</v>
      </c>
      <c r="Q165" s="157">
        <f>ROUND(E165*P165,2)</f>
        <v>0</v>
      </c>
      <c r="R165" s="158"/>
      <c r="S165" s="158" t="s">
        <v>232</v>
      </c>
      <c r="T165" s="158" t="s">
        <v>196</v>
      </c>
      <c r="U165" s="158">
        <v>0.55000000000000004</v>
      </c>
      <c r="V165" s="158">
        <f>ROUND(E165*U165,2)</f>
        <v>0.55000000000000004</v>
      </c>
      <c r="W165" s="158"/>
      <c r="X165" s="158" t="s">
        <v>145</v>
      </c>
      <c r="Y165" s="158" t="s">
        <v>146</v>
      </c>
      <c r="Z165" s="147"/>
      <c r="AA165" s="147"/>
      <c r="AB165" s="147"/>
      <c r="AC165" s="147"/>
      <c r="AD165" s="147"/>
      <c r="AE165" s="147"/>
      <c r="AF165" s="147"/>
      <c r="AG165" s="147" t="s">
        <v>147</v>
      </c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2" x14ac:dyDescent="0.25">
      <c r="A166" s="154"/>
      <c r="B166" s="155"/>
      <c r="C166" s="253" t="s">
        <v>341</v>
      </c>
      <c r="D166" s="254"/>
      <c r="E166" s="254"/>
      <c r="F166" s="254"/>
      <c r="G166" s="254"/>
      <c r="H166" s="158"/>
      <c r="I166" s="158"/>
      <c r="J166" s="158"/>
      <c r="K166" s="158"/>
      <c r="L166" s="158"/>
      <c r="M166" s="158"/>
      <c r="N166" s="157"/>
      <c r="O166" s="157"/>
      <c r="P166" s="157"/>
      <c r="Q166" s="157"/>
      <c r="R166" s="158"/>
      <c r="S166" s="158"/>
      <c r="T166" s="158"/>
      <c r="U166" s="158"/>
      <c r="V166" s="158"/>
      <c r="W166" s="158"/>
      <c r="X166" s="158"/>
      <c r="Y166" s="158"/>
      <c r="Z166" s="147"/>
      <c r="AA166" s="147"/>
      <c r="AB166" s="147"/>
      <c r="AC166" s="147"/>
      <c r="AD166" s="147"/>
      <c r="AE166" s="147"/>
      <c r="AF166" s="147"/>
      <c r="AG166" s="147" t="s">
        <v>162</v>
      </c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1" x14ac:dyDescent="0.25">
      <c r="A167" s="174">
        <v>61</v>
      </c>
      <c r="B167" s="175" t="s">
        <v>342</v>
      </c>
      <c r="C167" s="189" t="s">
        <v>343</v>
      </c>
      <c r="D167" s="176" t="s">
        <v>226</v>
      </c>
      <c r="E167" s="177">
        <v>15.355270000000001</v>
      </c>
      <c r="F167" s="178"/>
      <c r="G167" s="179">
        <f>ROUND(E167*F167,2)</f>
        <v>0</v>
      </c>
      <c r="H167" s="159"/>
      <c r="I167" s="158">
        <f>ROUND(E167*H167,2)</f>
        <v>0</v>
      </c>
      <c r="J167" s="159"/>
      <c r="K167" s="158">
        <f>ROUND(E167*J167,2)</f>
        <v>0</v>
      </c>
      <c r="L167" s="158">
        <v>21</v>
      </c>
      <c r="M167" s="158">
        <f>G167*(1+L167/100)</f>
        <v>0</v>
      </c>
      <c r="N167" s="157">
        <v>0</v>
      </c>
      <c r="O167" s="157">
        <f>ROUND(E167*N167,2)</f>
        <v>0</v>
      </c>
      <c r="P167" s="157">
        <v>0</v>
      </c>
      <c r="Q167" s="157">
        <f>ROUND(E167*P167,2)</f>
        <v>0</v>
      </c>
      <c r="R167" s="158"/>
      <c r="S167" s="158" t="s">
        <v>144</v>
      </c>
      <c r="T167" s="158" t="s">
        <v>144</v>
      </c>
      <c r="U167" s="158">
        <v>0.49</v>
      </c>
      <c r="V167" s="158">
        <f>ROUND(E167*U167,2)</f>
        <v>7.52</v>
      </c>
      <c r="W167" s="158"/>
      <c r="X167" s="158" t="s">
        <v>145</v>
      </c>
      <c r="Y167" s="158" t="s">
        <v>146</v>
      </c>
      <c r="Z167" s="147"/>
      <c r="AA167" s="147"/>
      <c r="AB167" s="147"/>
      <c r="AC167" s="147"/>
      <c r="AD167" s="147"/>
      <c r="AE167" s="147"/>
      <c r="AF167" s="147"/>
      <c r="AG167" s="147" t="s">
        <v>147</v>
      </c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2" x14ac:dyDescent="0.25">
      <c r="A168" s="154"/>
      <c r="B168" s="155"/>
      <c r="C168" s="253" t="s">
        <v>344</v>
      </c>
      <c r="D168" s="254"/>
      <c r="E168" s="254"/>
      <c r="F168" s="254"/>
      <c r="G168" s="254"/>
      <c r="H168" s="158"/>
      <c r="I168" s="158"/>
      <c r="J168" s="158"/>
      <c r="K168" s="158"/>
      <c r="L168" s="158"/>
      <c r="M168" s="158"/>
      <c r="N168" s="157"/>
      <c r="O168" s="157"/>
      <c r="P168" s="157"/>
      <c r="Q168" s="157"/>
      <c r="R168" s="158"/>
      <c r="S168" s="158"/>
      <c r="T168" s="158"/>
      <c r="U168" s="158"/>
      <c r="V168" s="158"/>
      <c r="W168" s="158"/>
      <c r="X168" s="158"/>
      <c r="Y168" s="158"/>
      <c r="Z168" s="147"/>
      <c r="AA168" s="147"/>
      <c r="AB168" s="147"/>
      <c r="AC168" s="147"/>
      <c r="AD168" s="147"/>
      <c r="AE168" s="147"/>
      <c r="AF168" s="147"/>
      <c r="AG168" s="147" t="s">
        <v>162</v>
      </c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outlineLevel="2" x14ac:dyDescent="0.25">
      <c r="A169" s="154"/>
      <c r="B169" s="155"/>
      <c r="C169" s="190" t="s">
        <v>345</v>
      </c>
      <c r="D169" s="160"/>
      <c r="E169" s="161">
        <v>3.0216500000000002</v>
      </c>
      <c r="F169" s="158"/>
      <c r="G169" s="158"/>
      <c r="H169" s="158"/>
      <c r="I169" s="158"/>
      <c r="J169" s="158"/>
      <c r="K169" s="158"/>
      <c r="L169" s="158"/>
      <c r="M169" s="158"/>
      <c r="N169" s="157"/>
      <c r="O169" s="157"/>
      <c r="P169" s="157"/>
      <c r="Q169" s="157"/>
      <c r="R169" s="158"/>
      <c r="S169" s="158"/>
      <c r="T169" s="158"/>
      <c r="U169" s="158"/>
      <c r="V169" s="158"/>
      <c r="W169" s="158"/>
      <c r="X169" s="158"/>
      <c r="Y169" s="158"/>
      <c r="Z169" s="147"/>
      <c r="AA169" s="147"/>
      <c r="AB169" s="147"/>
      <c r="AC169" s="147"/>
      <c r="AD169" s="147"/>
      <c r="AE169" s="147"/>
      <c r="AF169" s="147"/>
      <c r="AG169" s="147" t="s">
        <v>149</v>
      </c>
      <c r="AH169" s="147">
        <v>5</v>
      </c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3" x14ac:dyDescent="0.25">
      <c r="A170" s="154"/>
      <c r="B170" s="155"/>
      <c r="C170" s="190" t="s">
        <v>346</v>
      </c>
      <c r="D170" s="160"/>
      <c r="E170" s="161">
        <v>9.5836199999999998</v>
      </c>
      <c r="F170" s="158"/>
      <c r="G170" s="158"/>
      <c r="H170" s="158"/>
      <c r="I170" s="158"/>
      <c r="J170" s="158"/>
      <c r="K170" s="158"/>
      <c r="L170" s="158"/>
      <c r="M170" s="158"/>
      <c r="N170" s="157"/>
      <c r="O170" s="157"/>
      <c r="P170" s="157"/>
      <c r="Q170" s="157"/>
      <c r="R170" s="158"/>
      <c r="S170" s="158"/>
      <c r="T170" s="158"/>
      <c r="U170" s="158"/>
      <c r="V170" s="158"/>
      <c r="W170" s="158"/>
      <c r="X170" s="158"/>
      <c r="Y170" s="158"/>
      <c r="Z170" s="147"/>
      <c r="AA170" s="147"/>
      <c r="AB170" s="147"/>
      <c r="AC170" s="147"/>
      <c r="AD170" s="147"/>
      <c r="AE170" s="147"/>
      <c r="AF170" s="147"/>
      <c r="AG170" s="147" t="s">
        <v>149</v>
      </c>
      <c r="AH170" s="147">
        <v>5</v>
      </c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3" x14ac:dyDescent="0.25">
      <c r="A171" s="154"/>
      <c r="B171" s="155"/>
      <c r="C171" s="190" t="s">
        <v>347</v>
      </c>
      <c r="D171" s="160"/>
      <c r="E171" s="161">
        <v>2.75</v>
      </c>
      <c r="F171" s="158"/>
      <c r="G171" s="158"/>
      <c r="H171" s="158"/>
      <c r="I171" s="158"/>
      <c r="J171" s="158"/>
      <c r="K171" s="158"/>
      <c r="L171" s="158"/>
      <c r="M171" s="158"/>
      <c r="N171" s="157"/>
      <c r="O171" s="157"/>
      <c r="P171" s="157"/>
      <c r="Q171" s="157"/>
      <c r="R171" s="158"/>
      <c r="S171" s="158"/>
      <c r="T171" s="158"/>
      <c r="U171" s="158"/>
      <c r="V171" s="158"/>
      <c r="W171" s="158"/>
      <c r="X171" s="158"/>
      <c r="Y171" s="158"/>
      <c r="Z171" s="147"/>
      <c r="AA171" s="147"/>
      <c r="AB171" s="147"/>
      <c r="AC171" s="147"/>
      <c r="AD171" s="147"/>
      <c r="AE171" s="147"/>
      <c r="AF171" s="147"/>
      <c r="AG171" s="147" t="s">
        <v>149</v>
      </c>
      <c r="AH171" s="147">
        <v>0</v>
      </c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1" x14ac:dyDescent="0.25">
      <c r="A172" s="174">
        <v>62</v>
      </c>
      <c r="B172" s="175" t="s">
        <v>348</v>
      </c>
      <c r="C172" s="189" t="s">
        <v>349</v>
      </c>
      <c r="D172" s="176" t="s">
        <v>226</v>
      </c>
      <c r="E172" s="177">
        <v>30.710550000000001</v>
      </c>
      <c r="F172" s="178"/>
      <c r="G172" s="179">
        <f>ROUND(E172*F172,2)</f>
        <v>0</v>
      </c>
      <c r="H172" s="159"/>
      <c r="I172" s="158">
        <f>ROUND(E172*H172,2)</f>
        <v>0</v>
      </c>
      <c r="J172" s="159"/>
      <c r="K172" s="158">
        <f>ROUND(E172*J172,2)</f>
        <v>0</v>
      </c>
      <c r="L172" s="158">
        <v>21</v>
      </c>
      <c r="M172" s="158">
        <f>G172*(1+L172/100)</f>
        <v>0</v>
      </c>
      <c r="N172" s="157">
        <v>0</v>
      </c>
      <c r="O172" s="157">
        <f>ROUND(E172*N172,2)</f>
        <v>0</v>
      </c>
      <c r="P172" s="157">
        <v>0</v>
      </c>
      <c r="Q172" s="157">
        <f>ROUND(E172*P172,2)</f>
        <v>0</v>
      </c>
      <c r="R172" s="158"/>
      <c r="S172" s="158" t="s">
        <v>144</v>
      </c>
      <c r="T172" s="158" t="s">
        <v>144</v>
      </c>
      <c r="U172" s="158">
        <v>0</v>
      </c>
      <c r="V172" s="158">
        <f>ROUND(E172*U172,2)</f>
        <v>0</v>
      </c>
      <c r="W172" s="158"/>
      <c r="X172" s="158" t="s">
        <v>145</v>
      </c>
      <c r="Y172" s="158" t="s">
        <v>146</v>
      </c>
      <c r="Z172" s="147"/>
      <c r="AA172" s="147"/>
      <c r="AB172" s="147"/>
      <c r="AC172" s="147"/>
      <c r="AD172" s="147"/>
      <c r="AE172" s="147"/>
      <c r="AF172" s="147"/>
      <c r="AG172" s="147" t="s">
        <v>147</v>
      </c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2" x14ac:dyDescent="0.25">
      <c r="A173" s="154"/>
      <c r="B173" s="155"/>
      <c r="C173" s="190" t="s">
        <v>350</v>
      </c>
      <c r="D173" s="160"/>
      <c r="E173" s="161">
        <v>30.710550000000001</v>
      </c>
      <c r="F173" s="158"/>
      <c r="G173" s="158"/>
      <c r="H173" s="158"/>
      <c r="I173" s="158"/>
      <c r="J173" s="158"/>
      <c r="K173" s="158"/>
      <c r="L173" s="158"/>
      <c r="M173" s="158"/>
      <c r="N173" s="157"/>
      <c r="O173" s="157"/>
      <c r="P173" s="157"/>
      <c r="Q173" s="157"/>
      <c r="R173" s="158"/>
      <c r="S173" s="158"/>
      <c r="T173" s="158"/>
      <c r="U173" s="158"/>
      <c r="V173" s="158"/>
      <c r="W173" s="158"/>
      <c r="X173" s="158"/>
      <c r="Y173" s="158"/>
      <c r="Z173" s="147"/>
      <c r="AA173" s="147"/>
      <c r="AB173" s="147"/>
      <c r="AC173" s="147"/>
      <c r="AD173" s="147"/>
      <c r="AE173" s="147"/>
      <c r="AF173" s="147"/>
      <c r="AG173" s="147" t="s">
        <v>149</v>
      </c>
      <c r="AH173" s="147">
        <v>5</v>
      </c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ht="20.399999999999999" outlineLevel="1" x14ac:dyDescent="0.25">
      <c r="A174" s="174">
        <v>63</v>
      </c>
      <c r="B174" s="175" t="s">
        <v>351</v>
      </c>
      <c r="C174" s="189" t="s">
        <v>352</v>
      </c>
      <c r="D174" s="176" t="s">
        <v>226</v>
      </c>
      <c r="E174" s="177">
        <v>3.0216500000000002</v>
      </c>
      <c r="F174" s="178"/>
      <c r="G174" s="179">
        <f>ROUND(E174*F174,2)</f>
        <v>0</v>
      </c>
      <c r="H174" s="159"/>
      <c r="I174" s="158">
        <f>ROUND(E174*H174,2)</f>
        <v>0</v>
      </c>
      <c r="J174" s="159"/>
      <c r="K174" s="158">
        <f>ROUND(E174*J174,2)</f>
        <v>0</v>
      </c>
      <c r="L174" s="158">
        <v>21</v>
      </c>
      <c r="M174" s="158">
        <f>G174*(1+L174/100)</f>
        <v>0</v>
      </c>
      <c r="N174" s="157">
        <v>0</v>
      </c>
      <c r="O174" s="157">
        <f>ROUND(E174*N174,2)</f>
        <v>0</v>
      </c>
      <c r="P174" s="157">
        <v>0</v>
      </c>
      <c r="Q174" s="157">
        <f>ROUND(E174*P174,2)</f>
        <v>0</v>
      </c>
      <c r="R174" s="158"/>
      <c r="S174" s="158" t="s">
        <v>144</v>
      </c>
      <c r="T174" s="158" t="s">
        <v>144</v>
      </c>
      <c r="U174" s="158">
        <v>0</v>
      </c>
      <c r="V174" s="158">
        <f>ROUND(E174*U174,2)</f>
        <v>0</v>
      </c>
      <c r="W174" s="158"/>
      <c r="X174" s="158" t="s">
        <v>145</v>
      </c>
      <c r="Y174" s="158" t="s">
        <v>146</v>
      </c>
      <c r="Z174" s="147"/>
      <c r="AA174" s="147"/>
      <c r="AB174" s="147"/>
      <c r="AC174" s="147"/>
      <c r="AD174" s="147"/>
      <c r="AE174" s="147"/>
      <c r="AF174" s="147"/>
      <c r="AG174" s="147" t="s">
        <v>147</v>
      </c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outlineLevel="2" x14ac:dyDescent="0.25">
      <c r="A175" s="154"/>
      <c r="B175" s="155"/>
      <c r="C175" s="253" t="s">
        <v>353</v>
      </c>
      <c r="D175" s="254"/>
      <c r="E175" s="254"/>
      <c r="F175" s="254"/>
      <c r="G175" s="254"/>
      <c r="H175" s="158"/>
      <c r="I175" s="158"/>
      <c r="J175" s="158"/>
      <c r="K175" s="158"/>
      <c r="L175" s="158"/>
      <c r="M175" s="158"/>
      <c r="N175" s="157"/>
      <c r="O175" s="157"/>
      <c r="P175" s="157"/>
      <c r="Q175" s="157"/>
      <c r="R175" s="158"/>
      <c r="S175" s="158"/>
      <c r="T175" s="158"/>
      <c r="U175" s="158"/>
      <c r="V175" s="158"/>
      <c r="W175" s="158"/>
      <c r="X175" s="158"/>
      <c r="Y175" s="158"/>
      <c r="Z175" s="147"/>
      <c r="AA175" s="147"/>
      <c r="AB175" s="147"/>
      <c r="AC175" s="147"/>
      <c r="AD175" s="147"/>
      <c r="AE175" s="147"/>
      <c r="AF175" s="147"/>
      <c r="AG175" s="147" t="s">
        <v>162</v>
      </c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outlineLevel="2" x14ac:dyDescent="0.25">
      <c r="A176" s="154"/>
      <c r="B176" s="155"/>
      <c r="C176" s="190" t="s">
        <v>354</v>
      </c>
      <c r="D176" s="160"/>
      <c r="E176" s="161">
        <v>4.0629999999999999E-2</v>
      </c>
      <c r="F176" s="158"/>
      <c r="G176" s="158"/>
      <c r="H176" s="158"/>
      <c r="I176" s="158"/>
      <c r="J176" s="158"/>
      <c r="K176" s="158"/>
      <c r="L176" s="158"/>
      <c r="M176" s="158"/>
      <c r="N176" s="157"/>
      <c r="O176" s="157"/>
      <c r="P176" s="157"/>
      <c r="Q176" s="157"/>
      <c r="R176" s="158"/>
      <c r="S176" s="158"/>
      <c r="T176" s="158"/>
      <c r="U176" s="158"/>
      <c r="V176" s="158"/>
      <c r="W176" s="158"/>
      <c r="X176" s="158"/>
      <c r="Y176" s="158"/>
      <c r="Z176" s="147"/>
      <c r="AA176" s="147"/>
      <c r="AB176" s="147"/>
      <c r="AC176" s="147"/>
      <c r="AD176" s="147"/>
      <c r="AE176" s="147"/>
      <c r="AF176" s="147"/>
      <c r="AG176" s="147" t="s">
        <v>149</v>
      </c>
      <c r="AH176" s="147">
        <v>7</v>
      </c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3" x14ac:dyDescent="0.25">
      <c r="A177" s="154"/>
      <c r="B177" s="155"/>
      <c r="C177" s="190" t="s">
        <v>355</v>
      </c>
      <c r="D177" s="160"/>
      <c r="E177" s="161">
        <v>2.98102</v>
      </c>
      <c r="F177" s="158"/>
      <c r="G177" s="158"/>
      <c r="H177" s="158"/>
      <c r="I177" s="158"/>
      <c r="J177" s="158"/>
      <c r="K177" s="158"/>
      <c r="L177" s="158"/>
      <c r="M177" s="158"/>
      <c r="N177" s="157"/>
      <c r="O177" s="157"/>
      <c r="P177" s="157"/>
      <c r="Q177" s="157"/>
      <c r="R177" s="158"/>
      <c r="S177" s="158"/>
      <c r="T177" s="158"/>
      <c r="U177" s="158"/>
      <c r="V177" s="158"/>
      <c r="W177" s="158"/>
      <c r="X177" s="158"/>
      <c r="Y177" s="158"/>
      <c r="Z177" s="147"/>
      <c r="AA177" s="147"/>
      <c r="AB177" s="147"/>
      <c r="AC177" s="147"/>
      <c r="AD177" s="147"/>
      <c r="AE177" s="147"/>
      <c r="AF177" s="147"/>
      <c r="AG177" s="147" t="s">
        <v>149</v>
      </c>
      <c r="AH177" s="147">
        <v>7</v>
      </c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ht="20.399999999999999" outlineLevel="1" x14ac:dyDescent="0.25">
      <c r="A178" s="174">
        <v>64</v>
      </c>
      <c r="B178" s="175" t="s">
        <v>356</v>
      </c>
      <c r="C178" s="189" t="s">
        <v>357</v>
      </c>
      <c r="D178" s="176" t="s">
        <v>226</v>
      </c>
      <c r="E178" s="177">
        <v>9.5836199999999998</v>
      </c>
      <c r="F178" s="178"/>
      <c r="G178" s="179">
        <f>ROUND(E178*F178,2)</f>
        <v>0</v>
      </c>
      <c r="H178" s="159"/>
      <c r="I178" s="158">
        <f>ROUND(E178*H178,2)</f>
        <v>0</v>
      </c>
      <c r="J178" s="159"/>
      <c r="K178" s="158">
        <f>ROUND(E178*J178,2)</f>
        <v>0</v>
      </c>
      <c r="L178" s="158">
        <v>21</v>
      </c>
      <c r="M178" s="158">
        <f>G178*(1+L178/100)</f>
        <v>0</v>
      </c>
      <c r="N178" s="157">
        <v>0</v>
      </c>
      <c r="O178" s="157">
        <f>ROUND(E178*N178,2)</f>
        <v>0</v>
      </c>
      <c r="P178" s="157">
        <v>0</v>
      </c>
      <c r="Q178" s="157">
        <f>ROUND(E178*P178,2)</f>
        <v>0</v>
      </c>
      <c r="R178" s="158"/>
      <c r="S178" s="158" t="s">
        <v>144</v>
      </c>
      <c r="T178" s="158" t="s">
        <v>144</v>
      </c>
      <c r="U178" s="158">
        <v>0</v>
      </c>
      <c r="V178" s="158">
        <f>ROUND(E178*U178,2)</f>
        <v>0</v>
      </c>
      <c r="W178" s="158"/>
      <c r="X178" s="158" t="s">
        <v>145</v>
      </c>
      <c r="Y178" s="158" t="s">
        <v>146</v>
      </c>
      <c r="Z178" s="147"/>
      <c r="AA178" s="147"/>
      <c r="AB178" s="147"/>
      <c r="AC178" s="147"/>
      <c r="AD178" s="147"/>
      <c r="AE178" s="147"/>
      <c r="AF178" s="147"/>
      <c r="AG178" s="147" t="s">
        <v>147</v>
      </c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2" x14ac:dyDescent="0.25">
      <c r="A179" s="154"/>
      <c r="B179" s="155"/>
      <c r="C179" s="253" t="s">
        <v>358</v>
      </c>
      <c r="D179" s="254"/>
      <c r="E179" s="254"/>
      <c r="F179" s="254"/>
      <c r="G179" s="254"/>
      <c r="H179" s="158"/>
      <c r="I179" s="158"/>
      <c r="J179" s="158"/>
      <c r="K179" s="158"/>
      <c r="L179" s="158"/>
      <c r="M179" s="158"/>
      <c r="N179" s="157"/>
      <c r="O179" s="157"/>
      <c r="P179" s="157"/>
      <c r="Q179" s="157"/>
      <c r="R179" s="158"/>
      <c r="S179" s="158"/>
      <c r="T179" s="158"/>
      <c r="U179" s="158"/>
      <c r="V179" s="158"/>
      <c r="W179" s="158"/>
      <c r="X179" s="158"/>
      <c r="Y179" s="158"/>
      <c r="Z179" s="147"/>
      <c r="AA179" s="147"/>
      <c r="AB179" s="147"/>
      <c r="AC179" s="147"/>
      <c r="AD179" s="147"/>
      <c r="AE179" s="147"/>
      <c r="AF179" s="147"/>
      <c r="AG179" s="147" t="s">
        <v>162</v>
      </c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outlineLevel="2" x14ac:dyDescent="0.25">
      <c r="A180" s="154"/>
      <c r="B180" s="155"/>
      <c r="C180" s="190" t="s">
        <v>359</v>
      </c>
      <c r="D180" s="160"/>
      <c r="E180" s="161">
        <v>2.5876000000000001</v>
      </c>
      <c r="F180" s="158"/>
      <c r="G180" s="158"/>
      <c r="H180" s="158"/>
      <c r="I180" s="158"/>
      <c r="J180" s="158"/>
      <c r="K180" s="158"/>
      <c r="L180" s="158"/>
      <c r="M180" s="158"/>
      <c r="N180" s="157"/>
      <c r="O180" s="157"/>
      <c r="P180" s="157"/>
      <c r="Q180" s="157"/>
      <c r="R180" s="158"/>
      <c r="S180" s="158"/>
      <c r="T180" s="158"/>
      <c r="U180" s="158"/>
      <c r="V180" s="158"/>
      <c r="W180" s="158"/>
      <c r="X180" s="158"/>
      <c r="Y180" s="158"/>
      <c r="Z180" s="147"/>
      <c r="AA180" s="147"/>
      <c r="AB180" s="147"/>
      <c r="AC180" s="147"/>
      <c r="AD180" s="147"/>
      <c r="AE180" s="147"/>
      <c r="AF180" s="147"/>
      <c r="AG180" s="147" t="s">
        <v>149</v>
      </c>
      <c r="AH180" s="147">
        <v>7</v>
      </c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outlineLevel="3" x14ac:dyDescent="0.25">
      <c r="A181" s="154"/>
      <c r="B181" s="155"/>
      <c r="C181" s="190" t="s">
        <v>360</v>
      </c>
      <c r="D181" s="160"/>
      <c r="E181" s="161">
        <v>6.9960199999999997</v>
      </c>
      <c r="F181" s="158"/>
      <c r="G181" s="158"/>
      <c r="H181" s="158"/>
      <c r="I181" s="158"/>
      <c r="J181" s="158"/>
      <c r="K181" s="158"/>
      <c r="L181" s="158"/>
      <c r="M181" s="158"/>
      <c r="N181" s="157"/>
      <c r="O181" s="157"/>
      <c r="P181" s="157"/>
      <c r="Q181" s="157"/>
      <c r="R181" s="158"/>
      <c r="S181" s="158"/>
      <c r="T181" s="158"/>
      <c r="U181" s="158"/>
      <c r="V181" s="158"/>
      <c r="W181" s="158"/>
      <c r="X181" s="158"/>
      <c r="Y181" s="158"/>
      <c r="Z181" s="147"/>
      <c r="AA181" s="147"/>
      <c r="AB181" s="147"/>
      <c r="AC181" s="147"/>
      <c r="AD181" s="147"/>
      <c r="AE181" s="147"/>
      <c r="AF181" s="147"/>
      <c r="AG181" s="147" t="s">
        <v>149</v>
      </c>
      <c r="AH181" s="147">
        <v>7</v>
      </c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ht="20.399999999999999" outlineLevel="1" x14ac:dyDescent="0.25">
      <c r="A182" s="174">
        <v>65</v>
      </c>
      <c r="B182" s="175" t="s">
        <v>361</v>
      </c>
      <c r="C182" s="189" t="s">
        <v>362</v>
      </c>
      <c r="D182" s="176" t="s">
        <v>247</v>
      </c>
      <c r="E182" s="177">
        <v>55</v>
      </c>
      <c r="F182" s="178"/>
      <c r="G182" s="179">
        <f>ROUND(E182*F182,2)</f>
        <v>0</v>
      </c>
      <c r="H182" s="159"/>
      <c r="I182" s="158">
        <f>ROUND(E182*H182,2)</f>
        <v>0</v>
      </c>
      <c r="J182" s="159"/>
      <c r="K182" s="158">
        <f>ROUND(E182*J182,2)</f>
        <v>0</v>
      </c>
      <c r="L182" s="158">
        <v>21</v>
      </c>
      <c r="M182" s="158">
        <f>G182*(1+L182/100)</f>
        <v>0</v>
      </c>
      <c r="N182" s="157">
        <v>0</v>
      </c>
      <c r="O182" s="157">
        <f>ROUND(E182*N182,2)</f>
        <v>0</v>
      </c>
      <c r="P182" s="157">
        <v>0</v>
      </c>
      <c r="Q182" s="157">
        <f>ROUND(E182*P182,2)</f>
        <v>0</v>
      </c>
      <c r="R182" s="158"/>
      <c r="S182" s="158" t="s">
        <v>144</v>
      </c>
      <c r="T182" s="158" t="s">
        <v>144</v>
      </c>
      <c r="U182" s="158">
        <v>0</v>
      </c>
      <c r="V182" s="158">
        <f>ROUND(E182*U182,2)</f>
        <v>0</v>
      </c>
      <c r="W182" s="158"/>
      <c r="X182" s="158" t="s">
        <v>145</v>
      </c>
      <c r="Y182" s="158" t="s">
        <v>146</v>
      </c>
      <c r="Z182" s="147"/>
      <c r="AA182" s="147"/>
      <c r="AB182" s="147"/>
      <c r="AC182" s="147"/>
      <c r="AD182" s="147"/>
      <c r="AE182" s="147"/>
      <c r="AF182" s="147"/>
      <c r="AG182" s="147" t="s">
        <v>147</v>
      </c>
      <c r="AH182" s="147"/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2" x14ac:dyDescent="0.25">
      <c r="A183" s="154"/>
      <c r="B183" s="155"/>
      <c r="C183" s="253" t="s">
        <v>358</v>
      </c>
      <c r="D183" s="254"/>
      <c r="E183" s="254"/>
      <c r="F183" s="254"/>
      <c r="G183" s="254"/>
      <c r="H183" s="158"/>
      <c r="I183" s="158"/>
      <c r="J183" s="158"/>
      <c r="K183" s="158"/>
      <c r="L183" s="158"/>
      <c r="M183" s="158"/>
      <c r="N183" s="157"/>
      <c r="O183" s="157"/>
      <c r="P183" s="157"/>
      <c r="Q183" s="157"/>
      <c r="R183" s="158"/>
      <c r="S183" s="158"/>
      <c r="T183" s="158"/>
      <c r="U183" s="158"/>
      <c r="V183" s="158"/>
      <c r="W183" s="158"/>
      <c r="X183" s="158"/>
      <c r="Y183" s="158"/>
      <c r="Z183" s="147"/>
      <c r="AA183" s="147"/>
      <c r="AB183" s="147"/>
      <c r="AC183" s="147"/>
      <c r="AD183" s="147"/>
      <c r="AE183" s="147"/>
      <c r="AF183" s="147"/>
      <c r="AG183" s="147" t="s">
        <v>162</v>
      </c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x14ac:dyDescent="0.25">
      <c r="A184" s="167" t="s">
        <v>139</v>
      </c>
      <c r="B184" s="168" t="s">
        <v>111</v>
      </c>
      <c r="C184" s="188" t="s">
        <v>29</v>
      </c>
      <c r="D184" s="169"/>
      <c r="E184" s="170"/>
      <c r="F184" s="171"/>
      <c r="G184" s="172">
        <f>SUMIF(AG185:AG190,"&lt;&gt;NOR",G185:G190)</f>
        <v>0</v>
      </c>
      <c r="H184" s="166"/>
      <c r="I184" s="166">
        <f>SUM(I185:I190)</f>
        <v>0</v>
      </c>
      <c r="J184" s="166"/>
      <c r="K184" s="166">
        <f>SUM(K185:K190)</f>
        <v>0</v>
      </c>
      <c r="L184" s="166"/>
      <c r="M184" s="166">
        <f>SUM(M185:M190)</f>
        <v>0</v>
      </c>
      <c r="N184" s="165"/>
      <c r="O184" s="165">
        <f>SUM(O185:O190)</f>
        <v>0</v>
      </c>
      <c r="P184" s="165"/>
      <c r="Q184" s="165">
        <f>SUM(Q185:Q190)</f>
        <v>0</v>
      </c>
      <c r="R184" s="166"/>
      <c r="S184" s="166"/>
      <c r="T184" s="166"/>
      <c r="U184" s="166"/>
      <c r="V184" s="166">
        <f>SUM(V185:V190)</f>
        <v>0</v>
      </c>
      <c r="W184" s="166"/>
      <c r="X184" s="166"/>
      <c r="Y184" s="166"/>
      <c r="AG184" t="s">
        <v>140</v>
      </c>
    </row>
    <row r="185" spans="1:60" outlineLevel="1" x14ac:dyDescent="0.25">
      <c r="A185" s="181">
        <v>66</v>
      </c>
      <c r="B185" s="182" t="s">
        <v>363</v>
      </c>
      <c r="C185" s="192" t="s">
        <v>364</v>
      </c>
      <c r="D185" s="183" t="s">
        <v>231</v>
      </c>
      <c r="E185" s="184">
        <v>1</v>
      </c>
      <c r="F185" s="185"/>
      <c r="G185" s="186">
        <f>ROUND(E185*F185,2)</f>
        <v>0</v>
      </c>
      <c r="H185" s="159"/>
      <c r="I185" s="158">
        <f>ROUND(E185*H185,2)</f>
        <v>0</v>
      </c>
      <c r="J185" s="159"/>
      <c r="K185" s="158">
        <f>ROUND(E185*J185,2)</f>
        <v>0</v>
      </c>
      <c r="L185" s="158">
        <v>21</v>
      </c>
      <c r="M185" s="158">
        <f>G185*(1+L185/100)</f>
        <v>0</v>
      </c>
      <c r="N185" s="157">
        <v>0</v>
      </c>
      <c r="O185" s="157">
        <f>ROUND(E185*N185,2)</f>
        <v>0</v>
      </c>
      <c r="P185" s="157">
        <v>0</v>
      </c>
      <c r="Q185" s="157">
        <f>ROUND(E185*P185,2)</f>
        <v>0</v>
      </c>
      <c r="R185" s="158"/>
      <c r="S185" s="158" t="s">
        <v>232</v>
      </c>
      <c r="T185" s="158" t="s">
        <v>196</v>
      </c>
      <c r="U185" s="158">
        <v>0</v>
      </c>
      <c r="V185" s="158">
        <f>ROUND(E185*U185,2)</f>
        <v>0</v>
      </c>
      <c r="W185" s="158"/>
      <c r="X185" s="158" t="s">
        <v>365</v>
      </c>
      <c r="Y185" s="158" t="s">
        <v>146</v>
      </c>
      <c r="Z185" s="147"/>
      <c r="AA185" s="147"/>
      <c r="AB185" s="147"/>
      <c r="AC185" s="147"/>
      <c r="AD185" s="147"/>
      <c r="AE185" s="147"/>
      <c r="AF185" s="147"/>
      <c r="AG185" s="147" t="s">
        <v>366</v>
      </c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ht="20.399999999999999" outlineLevel="1" x14ac:dyDescent="0.25">
      <c r="A186" s="181">
        <v>67</v>
      </c>
      <c r="B186" s="182" t="s">
        <v>367</v>
      </c>
      <c r="C186" s="192" t="s">
        <v>368</v>
      </c>
      <c r="D186" s="183" t="s">
        <v>369</v>
      </c>
      <c r="E186" s="184">
        <v>1</v>
      </c>
      <c r="F186" s="185"/>
      <c r="G186" s="186">
        <f>ROUND(E186*F186,2)</f>
        <v>0</v>
      </c>
      <c r="H186" s="159"/>
      <c r="I186" s="158">
        <f>ROUND(E186*H186,2)</f>
        <v>0</v>
      </c>
      <c r="J186" s="159"/>
      <c r="K186" s="158">
        <f>ROUND(E186*J186,2)</f>
        <v>0</v>
      </c>
      <c r="L186" s="158">
        <v>21</v>
      </c>
      <c r="M186" s="158">
        <f>G186*(1+L186/100)</f>
        <v>0</v>
      </c>
      <c r="N186" s="157">
        <v>0</v>
      </c>
      <c r="O186" s="157">
        <f>ROUND(E186*N186,2)</f>
        <v>0</v>
      </c>
      <c r="P186" s="157">
        <v>0</v>
      </c>
      <c r="Q186" s="157">
        <f>ROUND(E186*P186,2)</f>
        <v>0</v>
      </c>
      <c r="R186" s="158"/>
      <c r="S186" s="158" t="s">
        <v>144</v>
      </c>
      <c r="T186" s="158" t="s">
        <v>196</v>
      </c>
      <c r="U186" s="158">
        <v>0</v>
      </c>
      <c r="V186" s="158">
        <f>ROUND(E186*U186,2)</f>
        <v>0</v>
      </c>
      <c r="W186" s="158"/>
      <c r="X186" s="158" t="s">
        <v>365</v>
      </c>
      <c r="Y186" s="158" t="s">
        <v>146</v>
      </c>
      <c r="Z186" s="147"/>
      <c r="AA186" s="147"/>
      <c r="AB186" s="147"/>
      <c r="AC186" s="147"/>
      <c r="AD186" s="147"/>
      <c r="AE186" s="147"/>
      <c r="AF186" s="147"/>
      <c r="AG186" s="147" t="s">
        <v>366</v>
      </c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1" x14ac:dyDescent="0.25">
      <c r="A187" s="174">
        <v>68</v>
      </c>
      <c r="B187" s="175" t="s">
        <v>370</v>
      </c>
      <c r="C187" s="189" t="s">
        <v>371</v>
      </c>
      <c r="D187" s="176" t="s">
        <v>369</v>
      </c>
      <c r="E187" s="177">
        <v>1</v>
      </c>
      <c r="F187" s="178"/>
      <c r="G187" s="179">
        <f>ROUND(E187*F187,2)</f>
        <v>0</v>
      </c>
      <c r="H187" s="159"/>
      <c r="I187" s="158">
        <f>ROUND(E187*H187,2)</f>
        <v>0</v>
      </c>
      <c r="J187" s="159"/>
      <c r="K187" s="158">
        <f>ROUND(E187*J187,2)</f>
        <v>0</v>
      </c>
      <c r="L187" s="158">
        <v>21</v>
      </c>
      <c r="M187" s="158">
        <f>G187*(1+L187/100)</f>
        <v>0</v>
      </c>
      <c r="N187" s="157">
        <v>0</v>
      </c>
      <c r="O187" s="157">
        <f>ROUND(E187*N187,2)</f>
        <v>0</v>
      </c>
      <c r="P187" s="157">
        <v>0</v>
      </c>
      <c r="Q187" s="157">
        <f>ROUND(E187*P187,2)</f>
        <v>0</v>
      </c>
      <c r="R187" s="158"/>
      <c r="S187" s="158" t="s">
        <v>144</v>
      </c>
      <c r="T187" s="158" t="s">
        <v>196</v>
      </c>
      <c r="U187" s="158">
        <v>0</v>
      </c>
      <c r="V187" s="158">
        <f>ROUND(E187*U187,2)</f>
        <v>0</v>
      </c>
      <c r="W187" s="158"/>
      <c r="X187" s="158" t="s">
        <v>365</v>
      </c>
      <c r="Y187" s="158" t="s">
        <v>146</v>
      </c>
      <c r="Z187" s="147"/>
      <c r="AA187" s="147"/>
      <c r="AB187" s="147"/>
      <c r="AC187" s="147"/>
      <c r="AD187" s="147"/>
      <c r="AE187" s="147"/>
      <c r="AF187" s="147"/>
      <c r="AG187" s="147" t="s">
        <v>366</v>
      </c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2" x14ac:dyDescent="0.25">
      <c r="A188" s="154"/>
      <c r="B188" s="155"/>
      <c r="C188" s="253" t="s">
        <v>372</v>
      </c>
      <c r="D188" s="254"/>
      <c r="E188" s="254"/>
      <c r="F188" s="254"/>
      <c r="G188" s="254"/>
      <c r="H188" s="158"/>
      <c r="I188" s="158"/>
      <c r="J188" s="158"/>
      <c r="K188" s="158"/>
      <c r="L188" s="158"/>
      <c r="M188" s="158"/>
      <c r="N188" s="157"/>
      <c r="O188" s="157"/>
      <c r="P188" s="157"/>
      <c r="Q188" s="157"/>
      <c r="R188" s="158"/>
      <c r="S188" s="158"/>
      <c r="T188" s="158"/>
      <c r="U188" s="158"/>
      <c r="V188" s="158"/>
      <c r="W188" s="158"/>
      <c r="X188" s="158"/>
      <c r="Y188" s="158"/>
      <c r="Z188" s="147"/>
      <c r="AA188" s="147"/>
      <c r="AB188" s="147"/>
      <c r="AC188" s="147"/>
      <c r="AD188" s="147"/>
      <c r="AE188" s="147"/>
      <c r="AF188" s="147"/>
      <c r="AG188" s="147" t="s">
        <v>162</v>
      </c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1" x14ac:dyDescent="0.25">
      <c r="A189" s="174">
        <v>69</v>
      </c>
      <c r="B189" s="175" t="s">
        <v>373</v>
      </c>
      <c r="C189" s="189" t="s">
        <v>374</v>
      </c>
      <c r="D189" s="176" t="s">
        <v>369</v>
      </c>
      <c r="E189" s="177">
        <v>1</v>
      </c>
      <c r="F189" s="178"/>
      <c r="G189" s="179">
        <f>ROUND(E189*F189,2)</f>
        <v>0</v>
      </c>
      <c r="H189" s="159"/>
      <c r="I189" s="158">
        <f>ROUND(E189*H189,2)</f>
        <v>0</v>
      </c>
      <c r="J189" s="159"/>
      <c r="K189" s="158">
        <f>ROUND(E189*J189,2)</f>
        <v>0</v>
      </c>
      <c r="L189" s="158">
        <v>21</v>
      </c>
      <c r="M189" s="158">
        <f>G189*(1+L189/100)</f>
        <v>0</v>
      </c>
      <c r="N189" s="157">
        <v>0</v>
      </c>
      <c r="O189" s="157">
        <f>ROUND(E189*N189,2)</f>
        <v>0</v>
      </c>
      <c r="P189" s="157">
        <v>0</v>
      </c>
      <c r="Q189" s="157">
        <f>ROUND(E189*P189,2)</f>
        <v>0</v>
      </c>
      <c r="R189" s="158"/>
      <c r="S189" s="158" t="s">
        <v>144</v>
      </c>
      <c r="T189" s="158" t="s">
        <v>196</v>
      </c>
      <c r="U189" s="158">
        <v>0</v>
      </c>
      <c r="V189" s="158">
        <f>ROUND(E189*U189,2)</f>
        <v>0</v>
      </c>
      <c r="W189" s="158"/>
      <c r="X189" s="158" t="s">
        <v>365</v>
      </c>
      <c r="Y189" s="158" t="s">
        <v>146</v>
      </c>
      <c r="Z189" s="147"/>
      <c r="AA189" s="147"/>
      <c r="AB189" s="147"/>
      <c r="AC189" s="147"/>
      <c r="AD189" s="147"/>
      <c r="AE189" s="147"/>
      <c r="AF189" s="147"/>
      <c r="AG189" s="147" t="s">
        <v>366</v>
      </c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outlineLevel="2" x14ac:dyDescent="0.25">
      <c r="A190" s="154"/>
      <c r="B190" s="155"/>
      <c r="C190" s="253" t="s">
        <v>375</v>
      </c>
      <c r="D190" s="254"/>
      <c r="E190" s="254"/>
      <c r="F190" s="254"/>
      <c r="G190" s="254"/>
      <c r="H190" s="158"/>
      <c r="I190" s="158"/>
      <c r="J190" s="158"/>
      <c r="K190" s="158"/>
      <c r="L190" s="158"/>
      <c r="M190" s="158"/>
      <c r="N190" s="157"/>
      <c r="O190" s="157"/>
      <c r="P190" s="157"/>
      <c r="Q190" s="157"/>
      <c r="R190" s="158"/>
      <c r="S190" s="158"/>
      <c r="T190" s="158"/>
      <c r="U190" s="158"/>
      <c r="V190" s="158"/>
      <c r="W190" s="158"/>
      <c r="X190" s="158"/>
      <c r="Y190" s="158"/>
      <c r="Z190" s="147"/>
      <c r="AA190" s="147"/>
      <c r="AB190" s="147"/>
      <c r="AC190" s="147"/>
      <c r="AD190" s="147"/>
      <c r="AE190" s="147"/>
      <c r="AF190" s="147"/>
      <c r="AG190" s="147" t="s">
        <v>162</v>
      </c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80" t="str">
        <f>C190</f>
        <v>Náklady zhotovitele, které vzniknou v souvislosti s povinnostmi zhotovitele při předání a převzetí díla.</v>
      </c>
      <c r="BB190" s="147"/>
      <c r="BC190" s="147"/>
      <c r="BD190" s="147"/>
      <c r="BE190" s="147"/>
      <c r="BF190" s="147"/>
      <c r="BG190" s="147"/>
      <c r="BH190" s="147"/>
    </row>
    <row r="191" spans="1:60" x14ac:dyDescent="0.25">
      <c r="A191" s="3"/>
      <c r="B191" s="4"/>
      <c r="C191" s="194"/>
      <c r="D191" s="6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AE191">
        <v>12</v>
      </c>
      <c r="AF191">
        <v>21</v>
      </c>
      <c r="AG191" t="s">
        <v>125</v>
      </c>
    </row>
    <row r="192" spans="1:60" x14ac:dyDescent="0.25">
      <c r="A192" s="150"/>
      <c r="B192" s="151" t="s">
        <v>31</v>
      </c>
      <c r="C192" s="195"/>
      <c r="D192" s="152"/>
      <c r="E192" s="153"/>
      <c r="F192" s="153"/>
      <c r="G192" s="173">
        <f>G8+G17+G40+G46+G49+G52+G66+G68+G71+G74+G78+G118+G121+G139+G145+G151+G162+G164+G184</f>
        <v>0</v>
      </c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AE192">
        <f>SUMIF(L7:L190,AE191,G7:G190)</f>
        <v>0</v>
      </c>
      <c r="AF192">
        <f>SUMIF(L7:L190,AF191,G7:G190)</f>
        <v>0</v>
      </c>
      <c r="AG192" t="s">
        <v>376</v>
      </c>
    </row>
    <row r="193" spans="1:33" x14ac:dyDescent="0.25">
      <c r="A193" s="3"/>
      <c r="B193" s="4"/>
      <c r="C193" s="194"/>
      <c r="D193" s="6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33" x14ac:dyDescent="0.25">
      <c r="A194" s="3"/>
      <c r="B194" s="4"/>
      <c r="C194" s="194"/>
      <c r="D194" s="6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33" x14ac:dyDescent="0.25">
      <c r="A195" s="264" t="s">
        <v>377</v>
      </c>
      <c r="B195" s="264"/>
      <c r="C195" s="265"/>
      <c r="D195" s="6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33" x14ac:dyDescent="0.25">
      <c r="A196" s="266"/>
      <c r="B196" s="267"/>
      <c r="C196" s="268"/>
      <c r="D196" s="267"/>
      <c r="E196" s="267"/>
      <c r="F196" s="267"/>
      <c r="G196" s="269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AG196" t="s">
        <v>378</v>
      </c>
    </row>
    <row r="197" spans="1:33" x14ac:dyDescent="0.25">
      <c r="A197" s="270"/>
      <c r="B197" s="271"/>
      <c r="C197" s="272"/>
      <c r="D197" s="271"/>
      <c r="E197" s="271"/>
      <c r="F197" s="271"/>
      <c r="G197" s="27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33" x14ac:dyDescent="0.25">
      <c r="A198" s="270"/>
      <c r="B198" s="271"/>
      <c r="C198" s="272"/>
      <c r="D198" s="271"/>
      <c r="E198" s="271"/>
      <c r="F198" s="271"/>
      <c r="G198" s="27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33" x14ac:dyDescent="0.25">
      <c r="A199" s="270"/>
      <c r="B199" s="271"/>
      <c r="C199" s="272"/>
      <c r="D199" s="271"/>
      <c r="E199" s="271"/>
      <c r="F199" s="271"/>
      <c r="G199" s="27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33" x14ac:dyDescent="0.25">
      <c r="A200" s="274"/>
      <c r="B200" s="275"/>
      <c r="C200" s="276"/>
      <c r="D200" s="275"/>
      <c r="E200" s="275"/>
      <c r="F200" s="275"/>
      <c r="G200" s="277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33" x14ac:dyDescent="0.25">
      <c r="A201" s="3"/>
      <c r="B201" s="4"/>
      <c r="C201" s="194"/>
      <c r="D201" s="6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33" x14ac:dyDescent="0.25">
      <c r="C202" s="196"/>
      <c r="D202" s="10"/>
      <c r="AG202" t="s">
        <v>379</v>
      </c>
    </row>
    <row r="203" spans="1:33" x14ac:dyDescent="0.25">
      <c r="D203" s="10"/>
    </row>
    <row r="204" spans="1:33" x14ac:dyDescent="0.25">
      <c r="D204" s="10"/>
    </row>
    <row r="205" spans="1:33" x14ac:dyDescent="0.25">
      <c r="D205" s="10"/>
    </row>
    <row r="206" spans="1:33" x14ac:dyDescent="0.25">
      <c r="D206" s="10"/>
    </row>
    <row r="207" spans="1:33" x14ac:dyDescent="0.25">
      <c r="D207" s="10"/>
    </row>
    <row r="208" spans="1:33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gthA1RCq3rz+Cy94IgSWaif3HyVD9gvgH2R3fHjofav/y4yCD/fMqXGKtTtUrTzGWaE5Ef55nN8pV0bqXQ6zfA==" saltValue="KUaVSVEh13HACbk6k23N9Q==" spinCount="100000" sheet="1" formatRows="0"/>
  <mergeCells count="43">
    <mergeCell ref="A196:G200"/>
    <mergeCell ref="C19:G19"/>
    <mergeCell ref="C31:G31"/>
    <mergeCell ref="C34:G34"/>
    <mergeCell ref="C37:G37"/>
    <mergeCell ref="A1:G1"/>
    <mergeCell ref="C2:G2"/>
    <mergeCell ref="C3:G3"/>
    <mergeCell ref="C4:G4"/>
    <mergeCell ref="A195:C195"/>
    <mergeCell ref="C89:G89"/>
    <mergeCell ref="C42:G42"/>
    <mergeCell ref="C44:G44"/>
    <mergeCell ref="C70:G70"/>
    <mergeCell ref="C73:G73"/>
    <mergeCell ref="C77:G77"/>
    <mergeCell ref="C82:G82"/>
    <mergeCell ref="C83:G83"/>
    <mergeCell ref="C84:G84"/>
    <mergeCell ref="C85:G85"/>
    <mergeCell ref="C86:G86"/>
    <mergeCell ref="C88:G88"/>
    <mergeCell ref="C103:G103"/>
    <mergeCell ref="C90:G90"/>
    <mergeCell ref="C91:G91"/>
    <mergeCell ref="C92:G92"/>
    <mergeCell ref="C94:G94"/>
    <mergeCell ref="C95:G95"/>
    <mergeCell ref="C96:G96"/>
    <mergeCell ref="C97:G97"/>
    <mergeCell ref="C98:G98"/>
    <mergeCell ref="C100:G100"/>
    <mergeCell ref="C101:G101"/>
    <mergeCell ref="C102:G102"/>
    <mergeCell ref="C183:G183"/>
    <mergeCell ref="C188:G188"/>
    <mergeCell ref="C190:G190"/>
    <mergeCell ref="C104:G104"/>
    <mergeCell ref="C108:G108"/>
    <mergeCell ref="C166:G166"/>
    <mergeCell ref="C168:G168"/>
    <mergeCell ref="C175:G175"/>
    <mergeCell ref="C179:G179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AA38A-BE2D-4BEA-83A3-DE73EF6B23B8}">
  <sheetPr>
    <outlinePr summaryBelow="0"/>
  </sheetPr>
  <dimension ref="A1:BH5000"/>
  <sheetViews>
    <sheetView zoomScale="150" zoomScaleNormal="150" workbookViewId="0">
      <pane ySplit="7" topLeftCell="A125" activePane="bottomLeft" state="frozen"/>
      <selection pane="bottomLeft" activeCell="C150" sqref="C150"/>
    </sheetView>
  </sheetViews>
  <sheetFormatPr defaultRowHeight="13.2" outlineLevelRow="3" x14ac:dyDescent="0.25"/>
  <cols>
    <col min="1" max="1" width="3.44140625" customWidth="1"/>
    <col min="2" max="2" width="12.6640625" style="120" customWidth="1"/>
    <col min="3" max="3" width="38.33203125" style="120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257" t="s">
        <v>7</v>
      </c>
      <c r="B1" s="257"/>
      <c r="C1" s="257"/>
      <c r="D1" s="257"/>
      <c r="E1" s="257"/>
      <c r="F1" s="257"/>
      <c r="G1" s="257"/>
      <c r="AG1" t="s">
        <v>113</v>
      </c>
    </row>
    <row r="2" spans="1:60" ht="25.05" customHeight="1" x14ac:dyDescent="0.25">
      <c r="A2" s="139" t="s">
        <v>8</v>
      </c>
      <c r="B2" s="48" t="s">
        <v>44</v>
      </c>
      <c r="C2" s="258" t="s">
        <v>45</v>
      </c>
      <c r="D2" s="259"/>
      <c r="E2" s="259"/>
      <c r="F2" s="259"/>
      <c r="G2" s="260"/>
      <c r="AG2" t="s">
        <v>114</v>
      </c>
    </row>
    <row r="3" spans="1:60" ht="25.05" customHeight="1" x14ac:dyDescent="0.25">
      <c r="A3" s="139" t="s">
        <v>9</v>
      </c>
      <c r="B3" s="48" t="s">
        <v>58</v>
      </c>
      <c r="C3" s="258" t="s">
        <v>59</v>
      </c>
      <c r="D3" s="259"/>
      <c r="E3" s="259"/>
      <c r="F3" s="259"/>
      <c r="G3" s="260"/>
      <c r="AC3" s="120" t="s">
        <v>114</v>
      </c>
      <c r="AG3" t="s">
        <v>115</v>
      </c>
    </row>
    <row r="4" spans="1:60" ht="25.05" customHeight="1" x14ac:dyDescent="0.25">
      <c r="A4" s="140" t="s">
        <v>10</v>
      </c>
      <c r="B4" s="141" t="s">
        <v>62</v>
      </c>
      <c r="C4" s="261" t="s">
        <v>63</v>
      </c>
      <c r="D4" s="262"/>
      <c r="E4" s="262"/>
      <c r="F4" s="262"/>
      <c r="G4" s="263"/>
      <c r="AG4" t="s">
        <v>116</v>
      </c>
    </row>
    <row r="5" spans="1:60" x14ac:dyDescent="0.25">
      <c r="D5" s="10"/>
    </row>
    <row r="6" spans="1:60" ht="39.6" x14ac:dyDescent="0.25">
      <c r="A6" s="143" t="s">
        <v>117</v>
      </c>
      <c r="B6" s="145" t="s">
        <v>118</v>
      </c>
      <c r="C6" s="145" t="s">
        <v>119</v>
      </c>
      <c r="D6" s="144" t="s">
        <v>120</v>
      </c>
      <c r="E6" s="143" t="s">
        <v>121</v>
      </c>
      <c r="F6" s="142" t="s">
        <v>122</v>
      </c>
      <c r="G6" s="143" t="s">
        <v>31</v>
      </c>
      <c r="H6" s="146" t="s">
        <v>32</v>
      </c>
      <c r="I6" s="146" t="s">
        <v>123</v>
      </c>
      <c r="J6" s="146" t="s">
        <v>33</v>
      </c>
      <c r="K6" s="146" t="s">
        <v>124</v>
      </c>
      <c r="L6" s="146" t="s">
        <v>125</v>
      </c>
      <c r="M6" s="146" t="s">
        <v>126</v>
      </c>
      <c r="N6" s="146" t="s">
        <v>127</v>
      </c>
      <c r="O6" s="146" t="s">
        <v>128</v>
      </c>
      <c r="P6" s="146" t="s">
        <v>129</v>
      </c>
      <c r="Q6" s="146" t="s">
        <v>130</v>
      </c>
      <c r="R6" s="146" t="s">
        <v>131</v>
      </c>
      <c r="S6" s="146" t="s">
        <v>132</v>
      </c>
      <c r="T6" s="146" t="s">
        <v>133</v>
      </c>
      <c r="U6" s="146" t="s">
        <v>134</v>
      </c>
      <c r="V6" s="146" t="s">
        <v>135</v>
      </c>
      <c r="W6" s="146" t="s">
        <v>136</v>
      </c>
      <c r="X6" s="146" t="s">
        <v>137</v>
      </c>
      <c r="Y6" s="146" t="s">
        <v>138</v>
      </c>
    </row>
    <row r="7" spans="1:60" hidden="1" x14ac:dyDescent="0.25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5">
      <c r="A8" s="167" t="s">
        <v>139</v>
      </c>
      <c r="B8" s="168" t="s">
        <v>60</v>
      </c>
      <c r="C8" s="188" t="s">
        <v>75</v>
      </c>
      <c r="D8" s="169"/>
      <c r="E8" s="170"/>
      <c r="F8" s="171"/>
      <c r="G8" s="172">
        <f>SUMIF(AG9:AG12,"&lt;&gt;NOR",G9:G12)</f>
        <v>0</v>
      </c>
      <c r="H8" s="166"/>
      <c r="I8" s="166">
        <f>SUM(I9:I12)</f>
        <v>0</v>
      </c>
      <c r="J8" s="166"/>
      <c r="K8" s="166">
        <f>SUM(K9:K12)</f>
        <v>0</v>
      </c>
      <c r="L8" s="166"/>
      <c r="M8" s="166">
        <f>SUM(M9:M12)</f>
        <v>0</v>
      </c>
      <c r="N8" s="165"/>
      <c r="O8" s="165">
        <f>SUM(O9:O12)</f>
        <v>3.2600000000000002</v>
      </c>
      <c r="P8" s="165"/>
      <c r="Q8" s="165">
        <f>SUM(Q9:Q12)</f>
        <v>0</v>
      </c>
      <c r="R8" s="166"/>
      <c r="S8" s="166"/>
      <c r="T8" s="166"/>
      <c r="U8" s="166"/>
      <c r="V8" s="166">
        <f>SUM(V9:V12)</f>
        <v>29.759999999999998</v>
      </c>
      <c r="W8" s="166"/>
      <c r="X8" s="166"/>
      <c r="Y8" s="166"/>
      <c r="AG8" t="s">
        <v>140</v>
      </c>
    </row>
    <row r="9" spans="1:60" outlineLevel="1" x14ac:dyDescent="0.25">
      <c r="A9" s="174">
        <v>1</v>
      </c>
      <c r="B9" s="175" t="s">
        <v>141</v>
      </c>
      <c r="C9" s="189" t="s">
        <v>142</v>
      </c>
      <c r="D9" s="176" t="s">
        <v>143</v>
      </c>
      <c r="E9" s="177">
        <v>40</v>
      </c>
      <c r="F9" s="178"/>
      <c r="G9" s="179">
        <f>ROUND(E9*F9,2)</f>
        <v>0</v>
      </c>
      <c r="H9" s="159"/>
      <c r="I9" s="158">
        <f>ROUND(E9*H9,2)</f>
        <v>0</v>
      </c>
      <c r="J9" s="159"/>
      <c r="K9" s="158">
        <f>ROUND(E9*J9,2)</f>
        <v>0</v>
      </c>
      <c r="L9" s="158">
        <v>21</v>
      </c>
      <c r="M9" s="158">
        <f>G9*(1+L9/100)</f>
        <v>0</v>
      </c>
      <c r="N9" s="157">
        <v>7.0250000000000007E-2</v>
      </c>
      <c r="O9" s="157">
        <f>ROUND(E9*N9,2)</f>
        <v>2.81</v>
      </c>
      <c r="P9" s="157">
        <v>0</v>
      </c>
      <c r="Q9" s="157">
        <f>ROUND(E9*P9,2)</f>
        <v>0</v>
      </c>
      <c r="R9" s="158"/>
      <c r="S9" s="158" t="s">
        <v>144</v>
      </c>
      <c r="T9" s="158" t="s">
        <v>144</v>
      </c>
      <c r="U9" s="158">
        <v>0.67200000000000004</v>
      </c>
      <c r="V9" s="158">
        <f>ROUND(E9*U9,2)</f>
        <v>26.88</v>
      </c>
      <c r="W9" s="158"/>
      <c r="X9" s="158" t="s">
        <v>145</v>
      </c>
      <c r="Y9" s="158" t="s">
        <v>146</v>
      </c>
      <c r="Z9" s="147"/>
      <c r="AA9" s="147"/>
      <c r="AB9" s="147"/>
      <c r="AC9" s="147"/>
      <c r="AD9" s="147"/>
      <c r="AE9" s="147"/>
      <c r="AF9" s="147"/>
      <c r="AG9" s="147" t="s">
        <v>147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5">
      <c r="A10" s="154"/>
      <c r="B10" s="155"/>
      <c r="C10" s="190" t="s">
        <v>380</v>
      </c>
      <c r="D10" s="160"/>
      <c r="E10" s="161">
        <v>40</v>
      </c>
      <c r="F10" s="158"/>
      <c r="G10" s="15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149</v>
      </c>
      <c r="AH10" s="147">
        <v>5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5">
      <c r="A11" s="174">
        <v>2</v>
      </c>
      <c r="B11" s="175" t="s">
        <v>157</v>
      </c>
      <c r="C11" s="189" t="s">
        <v>436</v>
      </c>
      <c r="D11" s="176" t="s">
        <v>143</v>
      </c>
      <c r="E11" s="177">
        <v>4.32</v>
      </c>
      <c r="F11" s="178"/>
      <c r="G11" s="179">
        <f>ROUND(E11*F11,2)</f>
        <v>0</v>
      </c>
      <c r="H11" s="159"/>
      <c r="I11" s="158">
        <f>ROUND(E11*H11,2)</f>
        <v>0</v>
      </c>
      <c r="J11" s="159"/>
      <c r="K11" s="158">
        <f>ROUND(E11*J11,2)</f>
        <v>0</v>
      </c>
      <c r="L11" s="158">
        <v>21</v>
      </c>
      <c r="M11" s="158">
        <f>G11*(1+L11/100)</f>
        <v>0</v>
      </c>
      <c r="N11" s="157">
        <v>0.10366</v>
      </c>
      <c r="O11" s="157">
        <f>ROUND(E11*N11,2)</f>
        <v>0.45</v>
      </c>
      <c r="P11" s="157">
        <v>0</v>
      </c>
      <c r="Q11" s="157">
        <f>ROUND(E11*P11,2)</f>
        <v>0</v>
      </c>
      <c r="R11" s="158"/>
      <c r="S11" s="158" t="s">
        <v>144</v>
      </c>
      <c r="T11" s="158" t="s">
        <v>144</v>
      </c>
      <c r="U11" s="158">
        <v>0.66600000000000004</v>
      </c>
      <c r="V11" s="158">
        <f>ROUND(E11*U11,2)</f>
        <v>2.88</v>
      </c>
      <c r="W11" s="158"/>
      <c r="X11" s="158" t="s">
        <v>145</v>
      </c>
      <c r="Y11" s="158" t="s">
        <v>146</v>
      </c>
      <c r="Z11" s="147"/>
      <c r="AA11" s="147"/>
      <c r="AB11" s="147"/>
      <c r="AC11" s="147"/>
      <c r="AD11" s="147"/>
      <c r="AE11" s="147"/>
      <c r="AF11" s="147"/>
      <c r="AG11" s="147" t="s">
        <v>147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2" x14ac:dyDescent="0.25">
      <c r="A12" s="154"/>
      <c r="B12" s="155"/>
      <c r="C12" s="190" t="s">
        <v>158</v>
      </c>
      <c r="D12" s="160"/>
      <c r="E12" s="161">
        <v>4.32</v>
      </c>
      <c r="F12" s="158"/>
      <c r="G12" s="158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7"/>
      <c r="AA12" s="147"/>
      <c r="AB12" s="147"/>
      <c r="AC12" s="147"/>
      <c r="AD12" s="147"/>
      <c r="AE12" s="147"/>
      <c r="AF12" s="147"/>
      <c r="AG12" s="147" t="s">
        <v>149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x14ac:dyDescent="0.25">
      <c r="A13" s="167" t="s">
        <v>139</v>
      </c>
      <c r="B13" s="168" t="s">
        <v>76</v>
      </c>
      <c r="C13" s="188" t="s">
        <v>77</v>
      </c>
      <c r="D13" s="169"/>
      <c r="E13" s="170"/>
      <c r="F13" s="171"/>
      <c r="G13" s="172">
        <f>SUMIF(AG14:AG33,"&lt;&gt;NOR",G14:G33)</f>
        <v>0</v>
      </c>
      <c r="H13" s="166"/>
      <c r="I13" s="166">
        <f>SUM(I14:I33)</f>
        <v>0</v>
      </c>
      <c r="J13" s="166"/>
      <c r="K13" s="166">
        <f>SUM(K14:K33)</f>
        <v>0</v>
      </c>
      <c r="L13" s="166"/>
      <c r="M13" s="166">
        <f>SUM(M14:M33)</f>
        <v>0</v>
      </c>
      <c r="N13" s="165"/>
      <c r="O13" s="165">
        <f>SUM(O14:O33)</f>
        <v>20.760000000000005</v>
      </c>
      <c r="P13" s="165"/>
      <c r="Q13" s="165">
        <f>SUM(Q14:Q33)</f>
        <v>0</v>
      </c>
      <c r="R13" s="166"/>
      <c r="S13" s="166"/>
      <c r="T13" s="166"/>
      <c r="U13" s="166"/>
      <c r="V13" s="166">
        <f>SUM(V14:V33)</f>
        <v>747.95999999999992</v>
      </c>
      <c r="W13" s="166"/>
      <c r="X13" s="166"/>
      <c r="Y13" s="166"/>
      <c r="AG13" t="s">
        <v>140</v>
      </c>
    </row>
    <row r="14" spans="1:60" ht="20.399999999999999" outlineLevel="1" x14ac:dyDescent="0.25">
      <c r="A14" s="174">
        <v>3</v>
      </c>
      <c r="B14" s="175" t="s">
        <v>172</v>
      </c>
      <c r="C14" s="189" t="s">
        <v>435</v>
      </c>
      <c r="D14" s="176" t="s">
        <v>143</v>
      </c>
      <c r="E14" s="177">
        <v>218.32599999999999</v>
      </c>
      <c r="F14" s="178"/>
      <c r="G14" s="179">
        <f>ROUND(E14*F14,2)</f>
        <v>0</v>
      </c>
      <c r="H14" s="159"/>
      <c r="I14" s="158">
        <f>ROUND(E14*H14,2)</f>
        <v>0</v>
      </c>
      <c r="J14" s="159"/>
      <c r="K14" s="158">
        <f>ROUND(E14*J14,2)</f>
        <v>0</v>
      </c>
      <c r="L14" s="158">
        <v>21</v>
      </c>
      <c r="M14" s="158">
        <f>G14*(1+L14/100)</f>
        <v>0</v>
      </c>
      <c r="N14" s="157">
        <v>4.1200000000000004E-3</v>
      </c>
      <c r="O14" s="157">
        <f>ROUND(E14*N14,2)</f>
        <v>0.9</v>
      </c>
      <c r="P14" s="157">
        <v>0</v>
      </c>
      <c r="Q14" s="157">
        <f>ROUND(E14*P14,2)</f>
        <v>0</v>
      </c>
      <c r="R14" s="158"/>
      <c r="S14" s="158" t="s">
        <v>144</v>
      </c>
      <c r="T14" s="158" t="s">
        <v>144</v>
      </c>
      <c r="U14" s="158">
        <v>0.48399999999999999</v>
      </c>
      <c r="V14" s="158">
        <f>ROUND(E14*U14,2)</f>
        <v>105.67</v>
      </c>
      <c r="W14" s="158"/>
      <c r="X14" s="158" t="s">
        <v>145</v>
      </c>
      <c r="Y14" s="158" t="s">
        <v>146</v>
      </c>
      <c r="Z14" s="147"/>
      <c r="AA14" s="147"/>
      <c r="AB14" s="147"/>
      <c r="AC14" s="147"/>
      <c r="AD14" s="147"/>
      <c r="AE14" s="147"/>
      <c r="AF14" s="147"/>
      <c r="AG14" s="147" t="s">
        <v>147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2" x14ac:dyDescent="0.25">
      <c r="A15" s="154"/>
      <c r="B15" s="155"/>
      <c r="C15" s="190" t="s">
        <v>381</v>
      </c>
      <c r="D15" s="160"/>
      <c r="E15" s="161">
        <v>218.32599999999999</v>
      </c>
      <c r="F15" s="158"/>
      <c r="G15" s="1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7"/>
      <c r="AA15" s="147"/>
      <c r="AB15" s="147"/>
      <c r="AC15" s="147"/>
      <c r="AD15" s="147"/>
      <c r="AE15" s="147"/>
      <c r="AF15" s="147"/>
      <c r="AG15" s="147" t="s">
        <v>149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5">
      <c r="A16" s="174">
        <v>4</v>
      </c>
      <c r="B16" s="175" t="s">
        <v>174</v>
      </c>
      <c r="C16" s="189" t="s">
        <v>175</v>
      </c>
      <c r="D16" s="176" t="s">
        <v>143</v>
      </c>
      <c r="E16" s="177">
        <v>218.32599999999999</v>
      </c>
      <c r="F16" s="178"/>
      <c r="G16" s="179">
        <f>ROUND(E16*F16,2)</f>
        <v>0</v>
      </c>
      <c r="H16" s="159"/>
      <c r="I16" s="158">
        <f>ROUND(E16*H16,2)</f>
        <v>0</v>
      </c>
      <c r="J16" s="159"/>
      <c r="K16" s="158">
        <f>ROUND(E16*J16,2)</f>
        <v>0</v>
      </c>
      <c r="L16" s="158">
        <v>21</v>
      </c>
      <c r="M16" s="158">
        <f>G16*(1+L16/100)</f>
        <v>0</v>
      </c>
      <c r="N16" s="157">
        <v>7.7999999999999996E-3</v>
      </c>
      <c r="O16" s="157">
        <f>ROUND(E16*N16,2)</f>
        <v>1.7</v>
      </c>
      <c r="P16" s="157">
        <v>0</v>
      </c>
      <c r="Q16" s="157">
        <f>ROUND(E16*P16,2)</f>
        <v>0</v>
      </c>
      <c r="R16" s="158"/>
      <c r="S16" s="158" t="s">
        <v>144</v>
      </c>
      <c r="T16" s="158" t="s">
        <v>144</v>
      </c>
      <c r="U16" s="158">
        <v>0.40400000000000003</v>
      </c>
      <c r="V16" s="158">
        <f>ROUND(E16*U16,2)</f>
        <v>88.2</v>
      </c>
      <c r="W16" s="158"/>
      <c r="X16" s="158" t="s">
        <v>145</v>
      </c>
      <c r="Y16" s="158" t="s">
        <v>146</v>
      </c>
      <c r="Z16" s="147"/>
      <c r="AA16" s="147"/>
      <c r="AB16" s="147"/>
      <c r="AC16" s="147"/>
      <c r="AD16" s="147"/>
      <c r="AE16" s="147"/>
      <c r="AF16" s="147"/>
      <c r="AG16" s="147" t="s">
        <v>147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2" x14ac:dyDescent="0.25">
      <c r="A17" s="154"/>
      <c r="B17" s="155"/>
      <c r="C17" s="253" t="s">
        <v>176</v>
      </c>
      <c r="D17" s="254"/>
      <c r="E17" s="254"/>
      <c r="F17" s="254"/>
      <c r="G17" s="254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7"/>
      <c r="AA17" s="147"/>
      <c r="AB17" s="147"/>
      <c r="AC17" s="147"/>
      <c r="AD17" s="147"/>
      <c r="AE17" s="147"/>
      <c r="AF17" s="147"/>
      <c r="AG17" s="147" t="s">
        <v>162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2" x14ac:dyDescent="0.25">
      <c r="A18" s="154"/>
      <c r="B18" s="155"/>
      <c r="C18" s="190" t="s">
        <v>382</v>
      </c>
      <c r="D18" s="160"/>
      <c r="E18" s="161">
        <v>218.32599999999999</v>
      </c>
      <c r="F18" s="158"/>
      <c r="G18" s="158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7"/>
      <c r="AA18" s="147"/>
      <c r="AB18" s="147"/>
      <c r="AC18" s="147"/>
      <c r="AD18" s="147"/>
      <c r="AE18" s="147"/>
      <c r="AF18" s="147"/>
      <c r="AG18" s="147" t="s">
        <v>149</v>
      </c>
      <c r="AH18" s="147">
        <v>5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ht="20.399999999999999" outlineLevel="1" x14ac:dyDescent="0.25">
      <c r="A19" s="174">
        <v>5</v>
      </c>
      <c r="B19" s="175" t="s">
        <v>178</v>
      </c>
      <c r="C19" s="189" t="s">
        <v>179</v>
      </c>
      <c r="D19" s="176" t="s">
        <v>143</v>
      </c>
      <c r="E19" s="177">
        <v>218.32599999999999</v>
      </c>
      <c r="F19" s="178"/>
      <c r="G19" s="179">
        <f>ROUND(E19*F19,2)</f>
        <v>0</v>
      </c>
      <c r="H19" s="159"/>
      <c r="I19" s="158">
        <f>ROUND(E19*H19,2)</f>
        <v>0</v>
      </c>
      <c r="J19" s="159"/>
      <c r="K19" s="158">
        <f>ROUND(E19*J19,2)</f>
        <v>0</v>
      </c>
      <c r="L19" s="158">
        <v>21</v>
      </c>
      <c r="M19" s="158">
        <f>G19*(1+L19/100)</f>
        <v>0</v>
      </c>
      <c r="N19" s="157">
        <v>1.7680000000000001E-2</v>
      </c>
      <c r="O19" s="157">
        <f>ROUND(E19*N19,2)</f>
        <v>3.86</v>
      </c>
      <c r="P19" s="157">
        <v>0</v>
      </c>
      <c r="Q19" s="157">
        <f>ROUND(E19*P19,2)</f>
        <v>0</v>
      </c>
      <c r="R19" s="158"/>
      <c r="S19" s="158" t="s">
        <v>144</v>
      </c>
      <c r="T19" s="158" t="s">
        <v>144</v>
      </c>
      <c r="U19" s="158">
        <v>0.38716</v>
      </c>
      <c r="V19" s="158">
        <f>ROUND(E19*U19,2)</f>
        <v>84.53</v>
      </c>
      <c r="W19" s="158"/>
      <c r="X19" s="158" t="s">
        <v>145</v>
      </c>
      <c r="Y19" s="158" t="s">
        <v>146</v>
      </c>
      <c r="Z19" s="147"/>
      <c r="AA19" s="147"/>
      <c r="AB19" s="147"/>
      <c r="AC19" s="147"/>
      <c r="AD19" s="147"/>
      <c r="AE19" s="147"/>
      <c r="AF19" s="147"/>
      <c r="AG19" s="147" t="s">
        <v>147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 x14ac:dyDescent="0.25">
      <c r="A20" s="154"/>
      <c r="B20" s="155"/>
      <c r="C20" s="253" t="s">
        <v>161</v>
      </c>
      <c r="D20" s="254"/>
      <c r="E20" s="254"/>
      <c r="F20" s="254"/>
      <c r="G20" s="254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7"/>
      <c r="AA20" s="147"/>
      <c r="AB20" s="147"/>
      <c r="AC20" s="147"/>
      <c r="AD20" s="147"/>
      <c r="AE20" s="147"/>
      <c r="AF20" s="147"/>
      <c r="AG20" s="147" t="s">
        <v>162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2" x14ac:dyDescent="0.25">
      <c r="A21" s="154"/>
      <c r="B21" s="155"/>
      <c r="C21" s="190" t="s">
        <v>382</v>
      </c>
      <c r="D21" s="160"/>
      <c r="E21" s="161">
        <v>218.32599999999999</v>
      </c>
      <c r="F21" s="158"/>
      <c r="G21" s="15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7"/>
      <c r="AA21" s="147"/>
      <c r="AB21" s="147"/>
      <c r="AC21" s="147"/>
      <c r="AD21" s="147"/>
      <c r="AE21" s="147"/>
      <c r="AF21" s="147"/>
      <c r="AG21" s="147" t="s">
        <v>149</v>
      </c>
      <c r="AH21" s="147">
        <v>5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ht="20.399999999999999" outlineLevel="1" x14ac:dyDescent="0.25">
      <c r="A22" s="174">
        <v>6</v>
      </c>
      <c r="B22" s="175" t="s">
        <v>159</v>
      </c>
      <c r="C22" s="189" t="s">
        <v>160</v>
      </c>
      <c r="D22" s="176" t="s">
        <v>143</v>
      </c>
      <c r="E22" s="177">
        <v>1088.2</v>
      </c>
      <c r="F22" s="178"/>
      <c r="G22" s="179">
        <f>ROUND(E22*F22,2)</f>
        <v>0</v>
      </c>
      <c r="H22" s="159"/>
      <c r="I22" s="158">
        <f>ROUND(E22*H22,2)</f>
        <v>0</v>
      </c>
      <c r="J22" s="159"/>
      <c r="K22" s="158">
        <f>ROUND(E22*J22,2)</f>
        <v>0</v>
      </c>
      <c r="L22" s="158">
        <v>21</v>
      </c>
      <c r="M22" s="158">
        <f>G22*(1+L22/100)</f>
        <v>0</v>
      </c>
      <c r="N22" s="157">
        <v>1.0630000000000001E-2</v>
      </c>
      <c r="O22" s="157">
        <f>ROUND(E22*N22,2)</f>
        <v>11.57</v>
      </c>
      <c r="P22" s="157">
        <v>0</v>
      </c>
      <c r="Q22" s="157">
        <f>ROUND(E22*P22,2)</f>
        <v>0</v>
      </c>
      <c r="R22" s="158"/>
      <c r="S22" s="158" t="s">
        <v>144</v>
      </c>
      <c r="T22" s="158" t="s">
        <v>144</v>
      </c>
      <c r="U22" s="158">
        <v>0.33688000000000001</v>
      </c>
      <c r="V22" s="158">
        <f>ROUND(E22*U22,2)</f>
        <v>366.59</v>
      </c>
      <c r="W22" s="158"/>
      <c r="X22" s="158" t="s">
        <v>145</v>
      </c>
      <c r="Y22" s="158" t="s">
        <v>146</v>
      </c>
      <c r="Z22" s="147"/>
      <c r="AA22" s="147"/>
      <c r="AB22" s="147"/>
      <c r="AC22" s="147"/>
      <c r="AD22" s="147"/>
      <c r="AE22" s="147"/>
      <c r="AF22" s="147"/>
      <c r="AG22" s="147" t="s">
        <v>147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2" x14ac:dyDescent="0.25">
      <c r="A23" s="154"/>
      <c r="B23" s="155"/>
      <c r="C23" s="253" t="s">
        <v>161</v>
      </c>
      <c r="D23" s="254"/>
      <c r="E23" s="254"/>
      <c r="F23" s="254"/>
      <c r="G23" s="254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58"/>
      <c r="Z23" s="147"/>
      <c r="AA23" s="147"/>
      <c r="AB23" s="147"/>
      <c r="AC23" s="147"/>
      <c r="AD23" s="147"/>
      <c r="AE23" s="147"/>
      <c r="AF23" s="147"/>
      <c r="AG23" s="147" t="s">
        <v>162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ht="20.399999999999999" outlineLevel="2" x14ac:dyDescent="0.25">
      <c r="A24" s="154"/>
      <c r="B24" s="155"/>
      <c r="C24" s="190" t="s">
        <v>383</v>
      </c>
      <c r="D24" s="160"/>
      <c r="E24" s="161">
        <v>1088.2</v>
      </c>
      <c r="F24" s="158"/>
      <c r="G24" s="15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7"/>
      <c r="AA24" s="147"/>
      <c r="AB24" s="147"/>
      <c r="AC24" s="147"/>
      <c r="AD24" s="147"/>
      <c r="AE24" s="147"/>
      <c r="AF24" s="147"/>
      <c r="AG24" s="147" t="s">
        <v>149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5">
      <c r="A25" s="174">
        <v>7</v>
      </c>
      <c r="B25" s="175" t="s">
        <v>384</v>
      </c>
      <c r="C25" s="189" t="s">
        <v>181</v>
      </c>
      <c r="D25" s="176" t="s">
        <v>143</v>
      </c>
      <c r="E25" s="177">
        <v>61.47</v>
      </c>
      <c r="F25" s="178"/>
      <c r="G25" s="179">
        <f>ROUND(E25*F25,2)</f>
        <v>0</v>
      </c>
      <c r="H25" s="159"/>
      <c r="I25" s="158">
        <f>ROUND(E25*H25,2)</f>
        <v>0</v>
      </c>
      <c r="J25" s="159"/>
      <c r="K25" s="158">
        <f>ROUND(E25*J25,2)</f>
        <v>0</v>
      </c>
      <c r="L25" s="158">
        <v>21</v>
      </c>
      <c r="M25" s="158">
        <f>G25*(1+L25/100)</f>
        <v>0</v>
      </c>
      <c r="N25" s="157">
        <v>3.5659999999999997E-2</v>
      </c>
      <c r="O25" s="157">
        <f>ROUND(E25*N25,2)</f>
        <v>2.19</v>
      </c>
      <c r="P25" s="157">
        <v>0</v>
      </c>
      <c r="Q25" s="157">
        <f>ROUND(E25*P25,2)</f>
        <v>0</v>
      </c>
      <c r="R25" s="158"/>
      <c r="S25" s="158" t="s">
        <v>232</v>
      </c>
      <c r="T25" s="158" t="s">
        <v>196</v>
      </c>
      <c r="U25" s="158">
        <v>1.18</v>
      </c>
      <c r="V25" s="158">
        <f>ROUND(E25*U25,2)</f>
        <v>72.53</v>
      </c>
      <c r="W25" s="158"/>
      <c r="X25" s="158" t="s">
        <v>145</v>
      </c>
      <c r="Y25" s="158" t="s">
        <v>146</v>
      </c>
      <c r="Z25" s="147"/>
      <c r="AA25" s="147"/>
      <c r="AB25" s="147"/>
      <c r="AC25" s="147"/>
      <c r="AD25" s="147"/>
      <c r="AE25" s="147"/>
      <c r="AF25" s="147"/>
      <c r="AG25" s="147" t="s">
        <v>147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ht="31.2" outlineLevel="2" x14ac:dyDescent="0.25">
      <c r="A26" s="154"/>
      <c r="B26" s="155"/>
      <c r="C26" s="253" t="s">
        <v>182</v>
      </c>
      <c r="D26" s="254"/>
      <c r="E26" s="254"/>
      <c r="F26" s="254"/>
      <c r="G26" s="254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7"/>
      <c r="AA26" s="147"/>
      <c r="AB26" s="147"/>
      <c r="AC26" s="147"/>
      <c r="AD26" s="147"/>
      <c r="AE26" s="147"/>
      <c r="AF26" s="147"/>
      <c r="AG26" s="147" t="s">
        <v>162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80" t="str">
        <f>C26</f>
        <v>Úprava ostění před výměnou oken: v případě lehkých sendvičových obvodových stěn budou ocelové k-ce zbaveny případné rzi a proveden jejich nový nátěr, u těžké panelové stěny bude provedeno případné zednické zapravení nerovností cementovou směsí.</v>
      </c>
      <c r="BB26" s="147"/>
      <c r="BC26" s="147"/>
      <c r="BD26" s="147"/>
      <c r="BE26" s="147"/>
      <c r="BF26" s="147"/>
      <c r="BG26" s="147"/>
      <c r="BH26" s="147"/>
    </row>
    <row r="27" spans="1:60" outlineLevel="2" x14ac:dyDescent="0.25">
      <c r="A27" s="154"/>
      <c r="B27" s="155"/>
      <c r="C27" s="190" t="s">
        <v>385</v>
      </c>
      <c r="D27" s="160"/>
      <c r="E27" s="161">
        <v>51.6</v>
      </c>
      <c r="F27" s="158"/>
      <c r="G27" s="1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7"/>
      <c r="AA27" s="147"/>
      <c r="AB27" s="147"/>
      <c r="AC27" s="147"/>
      <c r="AD27" s="147"/>
      <c r="AE27" s="147"/>
      <c r="AF27" s="147"/>
      <c r="AG27" s="147" t="s">
        <v>149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3" x14ac:dyDescent="0.25">
      <c r="A28" s="154"/>
      <c r="B28" s="155"/>
      <c r="C28" s="190" t="s">
        <v>386</v>
      </c>
      <c r="D28" s="160"/>
      <c r="E28" s="161">
        <v>9.8699999999999992</v>
      </c>
      <c r="F28" s="158"/>
      <c r="G28" s="158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7"/>
      <c r="AA28" s="147"/>
      <c r="AB28" s="147"/>
      <c r="AC28" s="147"/>
      <c r="AD28" s="147"/>
      <c r="AE28" s="147"/>
      <c r="AF28" s="147"/>
      <c r="AG28" s="147" t="s">
        <v>149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ht="20.399999999999999" outlineLevel="1" x14ac:dyDescent="0.25">
      <c r="A29" s="174">
        <v>8</v>
      </c>
      <c r="B29" s="175" t="s">
        <v>164</v>
      </c>
      <c r="C29" s="189" t="s">
        <v>437</v>
      </c>
      <c r="D29" s="176" t="s">
        <v>143</v>
      </c>
      <c r="E29" s="177">
        <v>44.32</v>
      </c>
      <c r="F29" s="178"/>
      <c r="G29" s="179">
        <f>ROUND(E29*F29,2)</f>
        <v>0</v>
      </c>
      <c r="H29" s="159"/>
      <c r="I29" s="158">
        <f>ROUND(E29*H29,2)</f>
        <v>0</v>
      </c>
      <c r="J29" s="159"/>
      <c r="K29" s="158">
        <f>ROUND(E29*J29,2)</f>
        <v>0</v>
      </c>
      <c r="L29" s="158">
        <v>21</v>
      </c>
      <c r="M29" s="158">
        <f>G29*(1+L29/100)</f>
        <v>0</v>
      </c>
      <c r="N29" s="157">
        <v>4.3200000000000001E-3</v>
      </c>
      <c r="O29" s="157">
        <f>ROUND(E29*N29,2)</f>
        <v>0.19</v>
      </c>
      <c r="P29" s="157">
        <v>0</v>
      </c>
      <c r="Q29" s="157">
        <f>ROUND(E29*P29,2)</f>
        <v>0</v>
      </c>
      <c r="R29" s="158"/>
      <c r="S29" s="158" t="s">
        <v>144</v>
      </c>
      <c r="T29" s="158" t="s">
        <v>144</v>
      </c>
      <c r="U29" s="158">
        <v>0.36199999999999999</v>
      </c>
      <c r="V29" s="158">
        <f>ROUND(E29*U29,2)</f>
        <v>16.04</v>
      </c>
      <c r="W29" s="158"/>
      <c r="X29" s="158" t="s">
        <v>145</v>
      </c>
      <c r="Y29" s="158" t="s">
        <v>146</v>
      </c>
      <c r="Z29" s="147"/>
      <c r="AA29" s="147"/>
      <c r="AB29" s="147"/>
      <c r="AC29" s="147"/>
      <c r="AD29" s="147"/>
      <c r="AE29" s="147"/>
      <c r="AF29" s="147"/>
      <c r="AG29" s="147" t="s">
        <v>147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5">
      <c r="A30" s="154"/>
      <c r="B30" s="155"/>
      <c r="C30" s="190" t="s">
        <v>387</v>
      </c>
      <c r="D30" s="160"/>
      <c r="E30" s="161">
        <v>4.32</v>
      </c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7"/>
      <c r="AA30" s="147"/>
      <c r="AB30" s="147"/>
      <c r="AC30" s="147"/>
      <c r="AD30" s="147"/>
      <c r="AE30" s="147"/>
      <c r="AF30" s="147"/>
      <c r="AG30" s="147" t="s">
        <v>149</v>
      </c>
      <c r="AH30" s="147">
        <v>5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3" x14ac:dyDescent="0.25">
      <c r="A31" s="154"/>
      <c r="B31" s="155"/>
      <c r="C31" s="190" t="s">
        <v>388</v>
      </c>
      <c r="D31" s="160"/>
      <c r="E31" s="161">
        <v>40</v>
      </c>
      <c r="F31" s="158"/>
      <c r="G31" s="158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7"/>
      <c r="AA31" s="147"/>
      <c r="AB31" s="147"/>
      <c r="AC31" s="147"/>
      <c r="AD31" s="147"/>
      <c r="AE31" s="147"/>
      <c r="AF31" s="147"/>
      <c r="AG31" s="147" t="s">
        <v>149</v>
      </c>
      <c r="AH31" s="147">
        <v>5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5">
      <c r="A32" s="174">
        <v>9</v>
      </c>
      <c r="B32" s="175" t="s">
        <v>169</v>
      </c>
      <c r="C32" s="189" t="s">
        <v>170</v>
      </c>
      <c r="D32" s="176" t="s">
        <v>143</v>
      </c>
      <c r="E32" s="177">
        <v>44.32</v>
      </c>
      <c r="F32" s="178"/>
      <c r="G32" s="179">
        <f>ROUND(E32*F32,2)</f>
        <v>0</v>
      </c>
      <c r="H32" s="159"/>
      <c r="I32" s="158">
        <f>ROUND(E32*H32,2)</f>
        <v>0</v>
      </c>
      <c r="J32" s="159"/>
      <c r="K32" s="158">
        <f>ROUND(E32*J32,2)</f>
        <v>0</v>
      </c>
      <c r="L32" s="158">
        <v>21</v>
      </c>
      <c r="M32" s="158">
        <f>G32*(1+L32/100)</f>
        <v>0</v>
      </c>
      <c r="N32" s="157">
        <v>7.8799999999999999E-3</v>
      </c>
      <c r="O32" s="157">
        <f>ROUND(E32*N32,2)</f>
        <v>0.35</v>
      </c>
      <c r="P32" s="157">
        <v>0</v>
      </c>
      <c r="Q32" s="157">
        <f>ROUND(E32*P32,2)</f>
        <v>0</v>
      </c>
      <c r="R32" s="158"/>
      <c r="S32" s="158" t="s">
        <v>144</v>
      </c>
      <c r="T32" s="158" t="s">
        <v>144</v>
      </c>
      <c r="U32" s="158">
        <v>0.32500000000000001</v>
      </c>
      <c r="V32" s="158">
        <f>ROUND(E32*U32,2)</f>
        <v>14.4</v>
      </c>
      <c r="W32" s="158"/>
      <c r="X32" s="158" t="s">
        <v>145</v>
      </c>
      <c r="Y32" s="158" t="s">
        <v>146</v>
      </c>
      <c r="Z32" s="147"/>
      <c r="AA32" s="147"/>
      <c r="AB32" s="147"/>
      <c r="AC32" s="147"/>
      <c r="AD32" s="147"/>
      <c r="AE32" s="147"/>
      <c r="AF32" s="147"/>
      <c r="AG32" s="147" t="s">
        <v>147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2" x14ac:dyDescent="0.25">
      <c r="A33" s="154"/>
      <c r="B33" s="155"/>
      <c r="C33" s="190" t="s">
        <v>389</v>
      </c>
      <c r="D33" s="160"/>
      <c r="E33" s="161">
        <v>44.32</v>
      </c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7"/>
      <c r="AA33" s="147"/>
      <c r="AB33" s="147"/>
      <c r="AC33" s="147"/>
      <c r="AD33" s="147"/>
      <c r="AE33" s="147"/>
      <c r="AF33" s="147"/>
      <c r="AG33" s="147" t="s">
        <v>149</v>
      </c>
      <c r="AH33" s="147">
        <v>5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x14ac:dyDescent="0.25">
      <c r="A34" s="167" t="s">
        <v>139</v>
      </c>
      <c r="B34" s="168" t="s">
        <v>80</v>
      </c>
      <c r="C34" s="188" t="s">
        <v>81</v>
      </c>
      <c r="D34" s="169"/>
      <c r="E34" s="170"/>
      <c r="F34" s="171"/>
      <c r="G34" s="172">
        <f>SUMIF(AG35:AG36,"&lt;&gt;NOR",G35:G36)</f>
        <v>0</v>
      </c>
      <c r="H34" s="166"/>
      <c r="I34" s="166">
        <f>SUM(I35:I36)</f>
        <v>0</v>
      </c>
      <c r="J34" s="166"/>
      <c r="K34" s="166">
        <f>SUM(K35:K36)</f>
        <v>0</v>
      </c>
      <c r="L34" s="166"/>
      <c r="M34" s="166">
        <f>SUM(M35:M36)</f>
        <v>0</v>
      </c>
      <c r="N34" s="165"/>
      <c r="O34" s="165">
        <f>SUM(O35:O36)</f>
        <v>0.4</v>
      </c>
      <c r="P34" s="165"/>
      <c r="Q34" s="165">
        <f>SUM(Q35:Q36)</f>
        <v>0</v>
      </c>
      <c r="R34" s="166"/>
      <c r="S34" s="166"/>
      <c r="T34" s="166"/>
      <c r="U34" s="166"/>
      <c r="V34" s="166">
        <f>SUM(V35:V36)</f>
        <v>53.93</v>
      </c>
      <c r="W34" s="166"/>
      <c r="X34" s="166"/>
      <c r="Y34" s="166"/>
      <c r="AG34" t="s">
        <v>140</v>
      </c>
    </row>
    <row r="35" spans="1:60" outlineLevel="1" x14ac:dyDescent="0.25">
      <c r="A35" s="174">
        <v>10</v>
      </c>
      <c r="B35" s="175" t="s">
        <v>199</v>
      </c>
      <c r="C35" s="189" t="s">
        <v>200</v>
      </c>
      <c r="D35" s="176" t="s">
        <v>143</v>
      </c>
      <c r="E35" s="177">
        <v>252</v>
      </c>
      <c r="F35" s="178"/>
      <c r="G35" s="179">
        <f>ROUND(E35*F35,2)</f>
        <v>0</v>
      </c>
      <c r="H35" s="159"/>
      <c r="I35" s="158">
        <f>ROUND(E35*H35,2)</f>
        <v>0</v>
      </c>
      <c r="J35" s="159"/>
      <c r="K35" s="158">
        <f>ROUND(E35*J35,2)</f>
        <v>0</v>
      </c>
      <c r="L35" s="158">
        <v>21</v>
      </c>
      <c r="M35" s="158">
        <f>G35*(1+L35/100)</f>
        <v>0</v>
      </c>
      <c r="N35" s="157">
        <v>1.58E-3</v>
      </c>
      <c r="O35" s="157">
        <f>ROUND(E35*N35,2)</f>
        <v>0.4</v>
      </c>
      <c r="P35" s="157">
        <v>0</v>
      </c>
      <c r="Q35" s="157">
        <f>ROUND(E35*P35,2)</f>
        <v>0</v>
      </c>
      <c r="R35" s="158"/>
      <c r="S35" s="158" t="s">
        <v>144</v>
      </c>
      <c r="T35" s="158" t="s">
        <v>144</v>
      </c>
      <c r="U35" s="158">
        <v>0.214</v>
      </c>
      <c r="V35" s="158">
        <f>ROUND(E35*U35,2)</f>
        <v>53.93</v>
      </c>
      <c r="W35" s="158"/>
      <c r="X35" s="158" t="s">
        <v>145</v>
      </c>
      <c r="Y35" s="158" t="s">
        <v>146</v>
      </c>
      <c r="Z35" s="147"/>
      <c r="AA35" s="147"/>
      <c r="AB35" s="147"/>
      <c r="AC35" s="147"/>
      <c r="AD35" s="147"/>
      <c r="AE35" s="147"/>
      <c r="AF35" s="147"/>
      <c r="AG35" s="147" t="s">
        <v>147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2" x14ac:dyDescent="0.25">
      <c r="A36" s="154"/>
      <c r="B36" s="155"/>
      <c r="C36" s="190" t="s">
        <v>390</v>
      </c>
      <c r="D36" s="160"/>
      <c r="E36" s="161">
        <v>252</v>
      </c>
      <c r="F36" s="158"/>
      <c r="G36" s="158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7"/>
      <c r="AA36" s="147"/>
      <c r="AB36" s="147"/>
      <c r="AC36" s="147"/>
      <c r="AD36" s="147"/>
      <c r="AE36" s="147"/>
      <c r="AF36" s="147"/>
      <c r="AG36" s="147" t="s">
        <v>149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ht="26.4" x14ac:dyDescent="0.25">
      <c r="A37" s="167" t="s">
        <v>139</v>
      </c>
      <c r="B37" s="168" t="s">
        <v>82</v>
      </c>
      <c r="C37" s="188" t="s">
        <v>83</v>
      </c>
      <c r="D37" s="169"/>
      <c r="E37" s="170"/>
      <c r="F37" s="171"/>
      <c r="G37" s="172">
        <f>SUMIF(AG38:AG39,"&lt;&gt;NOR",G38:G39)</f>
        <v>0</v>
      </c>
      <c r="H37" s="166"/>
      <c r="I37" s="166">
        <f>SUM(I38:I39)</f>
        <v>0</v>
      </c>
      <c r="J37" s="166"/>
      <c r="K37" s="166">
        <f>SUM(K38:K39)</f>
        <v>0</v>
      </c>
      <c r="L37" s="166"/>
      <c r="M37" s="166">
        <f>SUM(M38:M39)</f>
        <v>0</v>
      </c>
      <c r="N37" s="165"/>
      <c r="O37" s="165">
        <f>SUM(O38:O39)</f>
        <v>0.02</v>
      </c>
      <c r="P37" s="165"/>
      <c r="Q37" s="165">
        <f>SUM(Q38:Q39)</f>
        <v>0</v>
      </c>
      <c r="R37" s="166"/>
      <c r="S37" s="166"/>
      <c r="T37" s="166"/>
      <c r="U37" s="166"/>
      <c r="V37" s="166">
        <f>SUM(V38:V39)</f>
        <v>176.18</v>
      </c>
      <c r="W37" s="166"/>
      <c r="X37" s="166"/>
      <c r="Y37" s="166"/>
      <c r="AG37" t="s">
        <v>140</v>
      </c>
    </row>
    <row r="38" spans="1:60" ht="20.399999999999999" outlineLevel="1" x14ac:dyDescent="0.25">
      <c r="A38" s="174">
        <v>11</v>
      </c>
      <c r="B38" s="175" t="s">
        <v>202</v>
      </c>
      <c r="C38" s="189" t="s">
        <v>203</v>
      </c>
      <c r="D38" s="176" t="s">
        <v>143</v>
      </c>
      <c r="E38" s="177">
        <v>572</v>
      </c>
      <c r="F38" s="178"/>
      <c r="G38" s="179">
        <f>ROUND(E38*F38,2)</f>
        <v>0</v>
      </c>
      <c r="H38" s="159"/>
      <c r="I38" s="158">
        <f>ROUND(E38*H38,2)</f>
        <v>0</v>
      </c>
      <c r="J38" s="159"/>
      <c r="K38" s="158">
        <f>ROUND(E38*J38,2)</f>
        <v>0</v>
      </c>
      <c r="L38" s="158">
        <v>21</v>
      </c>
      <c r="M38" s="158">
        <f>G38*(1+L38/100)</f>
        <v>0</v>
      </c>
      <c r="N38" s="157">
        <v>4.0000000000000003E-5</v>
      </c>
      <c r="O38" s="157">
        <f>ROUND(E38*N38,2)</f>
        <v>0.02</v>
      </c>
      <c r="P38" s="157">
        <v>0</v>
      </c>
      <c r="Q38" s="157">
        <f>ROUND(E38*P38,2)</f>
        <v>0</v>
      </c>
      <c r="R38" s="158"/>
      <c r="S38" s="158" t="s">
        <v>144</v>
      </c>
      <c r="T38" s="158" t="s">
        <v>144</v>
      </c>
      <c r="U38" s="158">
        <v>0.308</v>
      </c>
      <c r="V38" s="158">
        <f>ROUND(E38*U38,2)</f>
        <v>176.18</v>
      </c>
      <c r="W38" s="158"/>
      <c r="X38" s="158" t="s">
        <v>145</v>
      </c>
      <c r="Y38" s="158" t="s">
        <v>146</v>
      </c>
      <c r="Z38" s="147"/>
      <c r="AA38" s="147"/>
      <c r="AB38" s="147"/>
      <c r="AC38" s="147"/>
      <c r="AD38" s="147"/>
      <c r="AE38" s="147"/>
      <c r="AF38" s="147"/>
      <c r="AG38" s="147" t="s">
        <v>147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2" x14ac:dyDescent="0.25">
      <c r="A39" s="154"/>
      <c r="B39" s="155"/>
      <c r="C39" s="190" t="s">
        <v>391</v>
      </c>
      <c r="D39" s="160"/>
      <c r="E39" s="161">
        <v>572</v>
      </c>
      <c r="F39" s="158"/>
      <c r="G39" s="1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7"/>
      <c r="AA39" s="147"/>
      <c r="AB39" s="147"/>
      <c r="AC39" s="147"/>
      <c r="AD39" s="147"/>
      <c r="AE39" s="147"/>
      <c r="AF39" s="147"/>
      <c r="AG39" s="147" t="s">
        <v>149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x14ac:dyDescent="0.25">
      <c r="A40" s="167" t="s">
        <v>139</v>
      </c>
      <c r="B40" s="168" t="s">
        <v>84</v>
      </c>
      <c r="C40" s="188" t="s">
        <v>85</v>
      </c>
      <c r="D40" s="169"/>
      <c r="E40" s="170"/>
      <c r="F40" s="171"/>
      <c r="G40" s="172">
        <f>SUMIF(AG41:AG53,"&lt;&gt;NOR",G41:G53)</f>
        <v>0</v>
      </c>
      <c r="H40" s="166"/>
      <c r="I40" s="166">
        <f>SUM(I41:I53)</f>
        <v>0</v>
      </c>
      <c r="J40" s="166"/>
      <c r="K40" s="166">
        <f>SUM(K41:K53)</f>
        <v>0</v>
      </c>
      <c r="L40" s="166"/>
      <c r="M40" s="166">
        <f>SUM(M41:M53)</f>
        <v>0</v>
      </c>
      <c r="N40" s="165"/>
      <c r="O40" s="165">
        <f>SUM(O41:O53)</f>
        <v>0.14000000000000001</v>
      </c>
      <c r="P40" s="165"/>
      <c r="Q40" s="165">
        <f>SUM(Q41:Q53)</f>
        <v>18.62</v>
      </c>
      <c r="R40" s="166"/>
      <c r="S40" s="166"/>
      <c r="T40" s="166"/>
      <c r="U40" s="166"/>
      <c r="V40" s="166">
        <f>SUM(V41:V53)</f>
        <v>196.26999999999998</v>
      </c>
      <c r="W40" s="166"/>
      <c r="X40" s="166"/>
      <c r="Y40" s="166"/>
      <c r="AG40" t="s">
        <v>140</v>
      </c>
    </row>
    <row r="41" spans="1:60" outlineLevel="1" x14ac:dyDescent="0.25">
      <c r="A41" s="174">
        <v>12</v>
      </c>
      <c r="B41" s="175" t="s">
        <v>205</v>
      </c>
      <c r="C41" s="189" t="s">
        <v>206</v>
      </c>
      <c r="D41" s="176" t="s">
        <v>143</v>
      </c>
      <c r="E41" s="177">
        <v>47.36</v>
      </c>
      <c r="F41" s="178"/>
      <c r="G41" s="179">
        <f>ROUND(E41*F41,2)</f>
        <v>0</v>
      </c>
      <c r="H41" s="159"/>
      <c r="I41" s="158">
        <f>ROUND(E41*H41,2)</f>
        <v>0</v>
      </c>
      <c r="J41" s="159"/>
      <c r="K41" s="158">
        <f>ROUND(E41*J41,2)</f>
        <v>0</v>
      </c>
      <c r="L41" s="158">
        <v>21</v>
      </c>
      <c r="M41" s="158">
        <f>G41*(1+L41/100)</f>
        <v>0</v>
      </c>
      <c r="N41" s="157">
        <v>0</v>
      </c>
      <c r="O41" s="157">
        <f>ROUND(E41*N41,2)</f>
        <v>0</v>
      </c>
      <c r="P41" s="157">
        <v>6.8000000000000005E-2</v>
      </c>
      <c r="Q41" s="157">
        <f>ROUND(E41*P41,2)</f>
        <v>3.22</v>
      </c>
      <c r="R41" s="158"/>
      <c r="S41" s="158" t="s">
        <v>144</v>
      </c>
      <c r="T41" s="158" t="s">
        <v>144</v>
      </c>
      <c r="U41" s="158">
        <v>0.3</v>
      </c>
      <c r="V41" s="158">
        <f>ROUND(E41*U41,2)</f>
        <v>14.21</v>
      </c>
      <c r="W41" s="158"/>
      <c r="X41" s="158" t="s">
        <v>145</v>
      </c>
      <c r="Y41" s="158" t="s">
        <v>146</v>
      </c>
      <c r="Z41" s="147"/>
      <c r="AA41" s="147"/>
      <c r="AB41" s="147"/>
      <c r="AC41" s="147"/>
      <c r="AD41" s="147"/>
      <c r="AE41" s="147"/>
      <c r="AF41" s="147"/>
      <c r="AG41" s="147" t="s">
        <v>147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2" x14ac:dyDescent="0.25">
      <c r="A42" s="154"/>
      <c r="B42" s="155"/>
      <c r="C42" s="190" t="s">
        <v>392</v>
      </c>
      <c r="D42" s="160"/>
      <c r="E42" s="161">
        <v>47.36</v>
      </c>
      <c r="F42" s="158"/>
      <c r="G42" s="158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7"/>
      <c r="AA42" s="147"/>
      <c r="AB42" s="147"/>
      <c r="AC42" s="147"/>
      <c r="AD42" s="147"/>
      <c r="AE42" s="147"/>
      <c r="AF42" s="147"/>
      <c r="AG42" s="147" t="s">
        <v>149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5">
      <c r="A43" s="174">
        <v>13</v>
      </c>
      <c r="B43" s="175" t="s">
        <v>221</v>
      </c>
      <c r="C43" s="189" t="s">
        <v>222</v>
      </c>
      <c r="D43" s="176" t="s">
        <v>143</v>
      </c>
      <c r="E43" s="177">
        <v>40</v>
      </c>
      <c r="F43" s="178"/>
      <c r="G43" s="179">
        <f>ROUND(E43*F43,2)</f>
        <v>0</v>
      </c>
      <c r="H43" s="159"/>
      <c r="I43" s="158">
        <f>ROUND(E43*H43,2)</f>
        <v>0</v>
      </c>
      <c r="J43" s="159"/>
      <c r="K43" s="158">
        <f>ROUND(E43*J43,2)</f>
        <v>0</v>
      </c>
      <c r="L43" s="158">
        <v>21</v>
      </c>
      <c r="M43" s="158">
        <f>G43*(1+L43/100)</f>
        <v>0</v>
      </c>
      <c r="N43" s="157">
        <v>6.7000000000000002E-4</v>
      </c>
      <c r="O43" s="157">
        <f>ROUND(E43*N43,2)</f>
        <v>0.03</v>
      </c>
      <c r="P43" s="157">
        <v>9.4E-2</v>
      </c>
      <c r="Q43" s="157">
        <f>ROUND(E43*P43,2)</f>
        <v>3.76</v>
      </c>
      <c r="R43" s="158"/>
      <c r="S43" s="158" t="s">
        <v>144</v>
      </c>
      <c r="T43" s="158" t="s">
        <v>144</v>
      </c>
      <c r="U43" s="158">
        <v>0.158</v>
      </c>
      <c r="V43" s="158">
        <f>ROUND(E43*U43,2)</f>
        <v>6.32</v>
      </c>
      <c r="W43" s="158"/>
      <c r="X43" s="158" t="s">
        <v>145</v>
      </c>
      <c r="Y43" s="158" t="s">
        <v>146</v>
      </c>
      <c r="Z43" s="147"/>
      <c r="AA43" s="147"/>
      <c r="AB43" s="147"/>
      <c r="AC43" s="147"/>
      <c r="AD43" s="147"/>
      <c r="AE43" s="147"/>
      <c r="AF43" s="147"/>
      <c r="AG43" s="147" t="s">
        <v>147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2" x14ac:dyDescent="0.25">
      <c r="A44" s="154"/>
      <c r="B44" s="155"/>
      <c r="C44" s="190" t="s">
        <v>393</v>
      </c>
      <c r="D44" s="160"/>
      <c r="E44" s="161">
        <v>40</v>
      </c>
      <c r="F44" s="158"/>
      <c r="G44" s="158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58"/>
      <c r="Z44" s="147"/>
      <c r="AA44" s="147"/>
      <c r="AB44" s="147"/>
      <c r="AC44" s="147"/>
      <c r="AD44" s="147"/>
      <c r="AE44" s="147"/>
      <c r="AF44" s="147"/>
      <c r="AG44" s="147" t="s">
        <v>149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1" x14ac:dyDescent="0.25">
      <c r="A45" s="174">
        <v>14</v>
      </c>
      <c r="B45" s="175" t="s">
        <v>221</v>
      </c>
      <c r="C45" s="189" t="s">
        <v>222</v>
      </c>
      <c r="D45" s="176" t="s">
        <v>143</v>
      </c>
      <c r="E45" s="177">
        <v>40</v>
      </c>
      <c r="F45" s="178"/>
      <c r="G45" s="179">
        <f>ROUND(E45*F45,2)</f>
        <v>0</v>
      </c>
      <c r="H45" s="159"/>
      <c r="I45" s="158">
        <f>ROUND(E45*H45,2)</f>
        <v>0</v>
      </c>
      <c r="J45" s="159"/>
      <c r="K45" s="158">
        <f>ROUND(E45*J45,2)</f>
        <v>0</v>
      </c>
      <c r="L45" s="158">
        <v>21</v>
      </c>
      <c r="M45" s="158">
        <f>G45*(1+L45/100)</f>
        <v>0</v>
      </c>
      <c r="N45" s="157">
        <v>6.7000000000000002E-4</v>
      </c>
      <c r="O45" s="157">
        <f>ROUND(E45*N45,2)</f>
        <v>0.03</v>
      </c>
      <c r="P45" s="157">
        <v>9.4E-2</v>
      </c>
      <c r="Q45" s="157">
        <f>ROUND(E45*P45,2)</f>
        <v>3.76</v>
      </c>
      <c r="R45" s="158"/>
      <c r="S45" s="158" t="s">
        <v>144</v>
      </c>
      <c r="T45" s="158" t="s">
        <v>144</v>
      </c>
      <c r="U45" s="158">
        <v>0.158</v>
      </c>
      <c r="V45" s="158">
        <f>ROUND(E45*U45,2)</f>
        <v>6.32</v>
      </c>
      <c r="W45" s="158"/>
      <c r="X45" s="158" t="s">
        <v>145</v>
      </c>
      <c r="Y45" s="158" t="s">
        <v>146</v>
      </c>
      <c r="Z45" s="147"/>
      <c r="AA45" s="147"/>
      <c r="AB45" s="147"/>
      <c r="AC45" s="147"/>
      <c r="AD45" s="147"/>
      <c r="AE45" s="147"/>
      <c r="AF45" s="147"/>
      <c r="AG45" s="147" t="s">
        <v>147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2" x14ac:dyDescent="0.25">
      <c r="A46" s="154"/>
      <c r="B46" s="155"/>
      <c r="C46" s="190" t="s">
        <v>393</v>
      </c>
      <c r="D46" s="160"/>
      <c r="E46" s="161">
        <v>40</v>
      </c>
      <c r="F46" s="158"/>
      <c r="G46" s="158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58"/>
      <c r="Z46" s="147"/>
      <c r="AA46" s="147"/>
      <c r="AB46" s="147"/>
      <c r="AC46" s="147"/>
      <c r="AD46" s="147"/>
      <c r="AE46" s="147"/>
      <c r="AF46" s="147"/>
      <c r="AG46" s="147" t="s">
        <v>149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5">
      <c r="A47" s="174">
        <v>15</v>
      </c>
      <c r="B47" s="175" t="s">
        <v>208</v>
      </c>
      <c r="C47" s="189" t="s">
        <v>209</v>
      </c>
      <c r="D47" s="176" t="s">
        <v>143</v>
      </c>
      <c r="E47" s="177">
        <v>82.08</v>
      </c>
      <c r="F47" s="178"/>
      <c r="G47" s="179">
        <f>ROUND(E47*F47,2)</f>
        <v>0</v>
      </c>
      <c r="H47" s="159"/>
      <c r="I47" s="158">
        <f>ROUND(E47*H47,2)</f>
        <v>0</v>
      </c>
      <c r="J47" s="159"/>
      <c r="K47" s="158">
        <f>ROUND(E47*J47,2)</f>
        <v>0</v>
      </c>
      <c r="L47" s="158">
        <v>21</v>
      </c>
      <c r="M47" s="158">
        <f>G47*(1+L47/100)</f>
        <v>0</v>
      </c>
      <c r="N47" s="157">
        <v>1E-3</v>
      </c>
      <c r="O47" s="157">
        <f>ROUND(E47*N47,2)</f>
        <v>0.08</v>
      </c>
      <c r="P47" s="157">
        <v>3.1E-2</v>
      </c>
      <c r="Q47" s="157">
        <f>ROUND(E47*P47,2)</f>
        <v>2.54</v>
      </c>
      <c r="R47" s="158"/>
      <c r="S47" s="158" t="s">
        <v>144</v>
      </c>
      <c r="T47" s="158" t="s">
        <v>144</v>
      </c>
      <c r="U47" s="158">
        <v>0.33100000000000002</v>
      </c>
      <c r="V47" s="158">
        <f>ROUND(E47*U47,2)</f>
        <v>27.17</v>
      </c>
      <c r="W47" s="158"/>
      <c r="X47" s="158" t="s">
        <v>145</v>
      </c>
      <c r="Y47" s="158" t="s">
        <v>146</v>
      </c>
      <c r="Z47" s="147"/>
      <c r="AA47" s="147"/>
      <c r="AB47" s="147"/>
      <c r="AC47" s="147"/>
      <c r="AD47" s="147"/>
      <c r="AE47" s="147"/>
      <c r="AF47" s="147"/>
      <c r="AG47" s="147" t="s">
        <v>147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2" x14ac:dyDescent="0.25">
      <c r="A48" s="154"/>
      <c r="B48" s="155"/>
      <c r="C48" s="190" t="s">
        <v>394</v>
      </c>
      <c r="D48" s="160"/>
      <c r="E48" s="161">
        <v>70.400000000000006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7"/>
      <c r="AA48" s="147"/>
      <c r="AB48" s="147"/>
      <c r="AC48" s="147"/>
      <c r="AD48" s="147"/>
      <c r="AE48" s="147"/>
      <c r="AF48" s="147"/>
      <c r="AG48" s="147" t="s">
        <v>149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3" x14ac:dyDescent="0.25">
      <c r="A49" s="154"/>
      <c r="B49" s="155"/>
      <c r="C49" s="190" t="s">
        <v>395</v>
      </c>
      <c r="D49" s="160"/>
      <c r="E49" s="161">
        <v>11.68</v>
      </c>
      <c r="F49" s="158"/>
      <c r="G49" s="158"/>
      <c r="H49" s="158"/>
      <c r="I49" s="158"/>
      <c r="J49" s="158"/>
      <c r="K49" s="158"/>
      <c r="L49" s="158"/>
      <c r="M49" s="158"/>
      <c r="N49" s="157"/>
      <c r="O49" s="157"/>
      <c r="P49" s="157"/>
      <c r="Q49" s="157"/>
      <c r="R49" s="158"/>
      <c r="S49" s="158"/>
      <c r="T49" s="158"/>
      <c r="U49" s="158"/>
      <c r="V49" s="158"/>
      <c r="W49" s="158"/>
      <c r="X49" s="158"/>
      <c r="Y49" s="158"/>
      <c r="Z49" s="147"/>
      <c r="AA49" s="147"/>
      <c r="AB49" s="147"/>
      <c r="AC49" s="147"/>
      <c r="AD49" s="147"/>
      <c r="AE49" s="147"/>
      <c r="AF49" s="147"/>
      <c r="AG49" s="147" t="s">
        <v>149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ht="20.399999999999999" outlineLevel="1" x14ac:dyDescent="0.25">
      <c r="A50" s="174">
        <v>16</v>
      </c>
      <c r="B50" s="175" t="s">
        <v>212</v>
      </c>
      <c r="C50" s="189" t="s">
        <v>213</v>
      </c>
      <c r="D50" s="176" t="s">
        <v>187</v>
      </c>
      <c r="E50" s="177">
        <v>48</v>
      </c>
      <c r="F50" s="178"/>
      <c r="G50" s="179">
        <f>ROUND(E50*F50,2)</f>
        <v>0</v>
      </c>
      <c r="H50" s="159"/>
      <c r="I50" s="158">
        <f>ROUND(E50*H50,2)</f>
        <v>0</v>
      </c>
      <c r="J50" s="159"/>
      <c r="K50" s="158">
        <f>ROUND(E50*J50,2)</f>
        <v>0</v>
      </c>
      <c r="L50" s="158">
        <v>21</v>
      </c>
      <c r="M50" s="158">
        <f>G50*(1+L50/100)</f>
        <v>0</v>
      </c>
      <c r="N50" s="157">
        <v>0</v>
      </c>
      <c r="O50" s="157">
        <f>ROUND(E50*N50,2)</f>
        <v>0</v>
      </c>
      <c r="P50" s="157">
        <v>0</v>
      </c>
      <c r="Q50" s="157">
        <f>ROUND(E50*P50,2)</f>
        <v>0</v>
      </c>
      <c r="R50" s="158"/>
      <c r="S50" s="158" t="s">
        <v>144</v>
      </c>
      <c r="T50" s="158" t="s">
        <v>144</v>
      </c>
      <c r="U50" s="158">
        <v>0.05</v>
      </c>
      <c r="V50" s="158">
        <f>ROUND(E50*U50,2)</f>
        <v>2.4</v>
      </c>
      <c r="W50" s="158"/>
      <c r="X50" s="158" t="s">
        <v>145</v>
      </c>
      <c r="Y50" s="158" t="s">
        <v>146</v>
      </c>
      <c r="Z50" s="147"/>
      <c r="AA50" s="147"/>
      <c r="AB50" s="147"/>
      <c r="AC50" s="147"/>
      <c r="AD50" s="147"/>
      <c r="AE50" s="147"/>
      <c r="AF50" s="147"/>
      <c r="AG50" s="147" t="s">
        <v>147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2" x14ac:dyDescent="0.25">
      <c r="A51" s="154"/>
      <c r="B51" s="155"/>
      <c r="C51" s="190" t="s">
        <v>396</v>
      </c>
      <c r="D51" s="160"/>
      <c r="E51" s="161">
        <v>48</v>
      </c>
      <c r="F51" s="158"/>
      <c r="G51" s="158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47"/>
      <c r="AA51" s="147"/>
      <c r="AB51" s="147"/>
      <c r="AC51" s="147"/>
      <c r="AD51" s="147"/>
      <c r="AE51" s="147"/>
      <c r="AF51" s="147"/>
      <c r="AG51" s="147" t="s">
        <v>149</v>
      </c>
      <c r="AH51" s="147">
        <v>0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5">
      <c r="A52" s="174">
        <v>17</v>
      </c>
      <c r="B52" s="175" t="s">
        <v>215</v>
      </c>
      <c r="C52" s="189" t="s">
        <v>216</v>
      </c>
      <c r="D52" s="176" t="s">
        <v>143</v>
      </c>
      <c r="E52" s="177">
        <v>423.8</v>
      </c>
      <c r="F52" s="178"/>
      <c r="G52" s="179">
        <f>ROUND(E52*F52,2)</f>
        <v>0</v>
      </c>
      <c r="H52" s="159"/>
      <c r="I52" s="158">
        <f>ROUND(E52*H52,2)</f>
        <v>0</v>
      </c>
      <c r="J52" s="159"/>
      <c r="K52" s="158">
        <f>ROUND(E52*J52,2)</f>
        <v>0</v>
      </c>
      <c r="L52" s="158">
        <v>21</v>
      </c>
      <c r="M52" s="158">
        <f>G52*(1+L52/100)</f>
        <v>0</v>
      </c>
      <c r="N52" s="157">
        <v>0</v>
      </c>
      <c r="O52" s="157">
        <f>ROUND(E52*N52,2)</f>
        <v>0</v>
      </c>
      <c r="P52" s="157">
        <v>1.26E-2</v>
      </c>
      <c r="Q52" s="157">
        <f>ROUND(E52*P52,2)</f>
        <v>5.34</v>
      </c>
      <c r="R52" s="158"/>
      <c r="S52" s="158" t="s">
        <v>144</v>
      </c>
      <c r="T52" s="158" t="s">
        <v>144</v>
      </c>
      <c r="U52" s="158">
        <v>0.33</v>
      </c>
      <c r="V52" s="158">
        <f>ROUND(E52*U52,2)</f>
        <v>139.85</v>
      </c>
      <c r="W52" s="158"/>
      <c r="X52" s="158" t="s">
        <v>145</v>
      </c>
      <c r="Y52" s="158" t="s">
        <v>146</v>
      </c>
      <c r="Z52" s="147"/>
      <c r="AA52" s="147"/>
      <c r="AB52" s="147"/>
      <c r="AC52" s="147"/>
      <c r="AD52" s="147"/>
      <c r="AE52" s="147"/>
      <c r="AF52" s="147"/>
      <c r="AG52" s="147" t="s">
        <v>147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2" x14ac:dyDescent="0.25">
      <c r="A53" s="154"/>
      <c r="B53" s="155"/>
      <c r="C53" s="190" t="s">
        <v>397</v>
      </c>
      <c r="D53" s="160"/>
      <c r="E53" s="161">
        <v>423.8</v>
      </c>
      <c r="F53" s="158"/>
      <c r="G53" s="158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7"/>
      <c r="AA53" s="147"/>
      <c r="AB53" s="147"/>
      <c r="AC53" s="147"/>
      <c r="AD53" s="147"/>
      <c r="AE53" s="147"/>
      <c r="AF53" s="147"/>
      <c r="AG53" s="147" t="s">
        <v>149</v>
      </c>
      <c r="AH53" s="147">
        <v>5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x14ac:dyDescent="0.25">
      <c r="A54" s="167" t="s">
        <v>139</v>
      </c>
      <c r="B54" s="168" t="s">
        <v>86</v>
      </c>
      <c r="C54" s="188" t="s">
        <v>87</v>
      </c>
      <c r="D54" s="169"/>
      <c r="E54" s="170"/>
      <c r="F54" s="171"/>
      <c r="G54" s="172">
        <f>SUMIF(AG55:AG55,"&lt;&gt;NOR",G55:G55)</f>
        <v>0</v>
      </c>
      <c r="H54" s="166"/>
      <c r="I54" s="166">
        <f>SUM(I55:I55)</f>
        <v>0</v>
      </c>
      <c r="J54" s="166"/>
      <c r="K54" s="166">
        <f>SUM(K55:K55)</f>
        <v>0</v>
      </c>
      <c r="L54" s="166"/>
      <c r="M54" s="166">
        <f>SUM(M55:M55)</f>
        <v>0</v>
      </c>
      <c r="N54" s="165"/>
      <c r="O54" s="165">
        <f>SUM(O55:O55)</f>
        <v>0</v>
      </c>
      <c r="P54" s="165"/>
      <c r="Q54" s="165">
        <f>SUM(Q55:Q55)</f>
        <v>0</v>
      </c>
      <c r="R54" s="166"/>
      <c r="S54" s="166"/>
      <c r="T54" s="166"/>
      <c r="U54" s="166"/>
      <c r="V54" s="166">
        <f>SUM(V55:V55)</f>
        <v>46.5</v>
      </c>
      <c r="W54" s="166"/>
      <c r="X54" s="166"/>
      <c r="Y54" s="166"/>
      <c r="AG54" t="s">
        <v>140</v>
      </c>
    </row>
    <row r="55" spans="1:60" outlineLevel="1" x14ac:dyDescent="0.25">
      <c r="A55" s="181">
        <v>18</v>
      </c>
      <c r="B55" s="182" t="s">
        <v>398</v>
      </c>
      <c r="C55" s="192" t="s">
        <v>399</v>
      </c>
      <c r="D55" s="183" t="s">
        <v>226</v>
      </c>
      <c r="E55" s="184">
        <v>24.577269999999999</v>
      </c>
      <c r="F55" s="185"/>
      <c r="G55" s="186">
        <f>ROUND(E55*F55,2)</f>
        <v>0</v>
      </c>
      <c r="H55" s="159"/>
      <c r="I55" s="158">
        <f>ROUND(E55*H55,2)</f>
        <v>0</v>
      </c>
      <c r="J55" s="159"/>
      <c r="K55" s="158">
        <f>ROUND(E55*J55,2)</f>
        <v>0</v>
      </c>
      <c r="L55" s="158">
        <v>21</v>
      </c>
      <c r="M55" s="158">
        <f>G55*(1+L55/100)</f>
        <v>0</v>
      </c>
      <c r="N55" s="157">
        <v>0</v>
      </c>
      <c r="O55" s="157">
        <f>ROUND(E55*N55,2)</f>
        <v>0</v>
      </c>
      <c r="P55" s="157">
        <v>0</v>
      </c>
      <c r="Q55" s="157">
        <f>ROUND(E55*P55,2)</f>
        <v>0</v>
      </c>
      <c r="R55" s="158"/>
      <c r="S55" s="158" t="s">
        <v>144</v>
      </c>
      <c r="T55" s="158" t="s">
        <v>144</v>
      </c>
      <c r="U55" s="158">
        <v>1.8919999999999999</v>
      </c>
      <c r="V55" s="158">
        <f>ROUND(E55*U55,2)</f>
        <v>46.5</v>
      </c>
      <c r="W55" s="158"/>
      <c r="X55" s="158" t="s">
        <v>227</v>
      </c>
      <c r="Y55" s="158" t="s">
        <v>146</v>
      </c>
      <c r="Z55" s="147"/>
      <c r="AA55" s="147"/>
      <c r="AB55" s="147"/>
      <c r="AC55" s="147"/>
      <c r="AD55" s="147"/>
      <c r="AE55" s="147"/>
      <c r="AF55" s="147"/>
      <c r="AG55" s="147" t="s">
        <v>228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x14ac:dyDescent="0.25">
      <c r="A56" s="167" t="s">
        <v>139</v>
      </c>
      <c r="B56" s="168" t="s">
        <v>88</v>
      </c>
      <c r="C56" s="188" t="s">
        <v>89</v>
      </c>
      <c r="D56" s="169"/>
      <c r="E56" s="170"/>
      <c r="F56" s="171"/>
      <c r="G56" s="172">
        <f>SUMIF(AG57:AG58,"&lt;&gt;NOR",G57:G58)</f>
        <v>0</v>
      </c>
      <c r="H56" s="166"/>
      <c r="I56" s="166">
        <f>SUM(I57:I58)</f>
        <v>0</v>
      </c>
      <c r="J56" s="166"/>
      <c r="K56" s="166">
        <f>SUM(K57:K58)</f>
        <v>0</v>
      </c>
      <c r="L56" s="166"/>
      <c r="M56" s="166">
        <f>SUM(M57:M58)</f>
        <v>0</v>
      </c>
      <c r="N56" s="165"/>
      <c r="O56" s="165">
        <f>SUM(O57:O58)</f>
        <v>0</v>
      </c>
      <c r="P56" s="165"/>
      <c r="Q56" s="165">
        <f>SUM(Q57:Q58)</f>
        <v>0</v>
      </c>
      <c r="R56" s="166"/>
      <c r="S56" s="166"/>
      <c r="T56" s="166"/>
      <c r="U56" s="166"/>
      <c r="V56" s="166">
        <f>SUM(V57:V58)</f>
        <v>0</v>
      </c>
      <c r="W56" s="166"/>
      <c r="X56" s="166"/>
      <c r="Y56" s="166"/>
      <c r="AG56" t="s">
        <v>140</v>
      </c>
    </row>
    <row r="57" spans="1:60" ht="20.399999999999999" outlineLevel="1" x14ac:dyDescent="0.25">
      <c r="A57" s="174">
        <v>19</v>
      </c>
      <c r="B57" s="175" t="s">
        <v>229</v>
      </c>
      <c r="C57" s="189" t="s">
        <v>230</v>
      </c>
      <c r="D57" s="176" t="s">
        <v>231</v>
      </c>
      <c r="E57" s="177">
        <v>15</v>
      </c>
      <c r="F57" s="178"/>
      <c r="G57" s="179">
        <f>ROUND(E57*F57,2)</f>
        <v>0</v>
      </c>
      <c r="H57" s="159"/>
      <c r="I57" s="158">
        <f>ROUND(E57*H57,2)</f>
        <v>0</v>
      </c>
      <c r="J57" s="159"/>
      <c r="K57" s="158">
        <f>ROUND(E57*J57,2)</f>
        <v>0</v>
      </c>
      <c r="L57" s="158">
        <v>21</v>
      </c>
      <c r="M57" s="158">
        <f>G57*(1+L57/100)</f>
        <v>0</v>
      </c>
      <c r="N57" s="157">
        <v>0</v>
      </c>
      <c r="O57" s="157">
        <f>ROUND(E57*N57,2)</f>
        <v>0</v>
      </c>
      <c r="P57" s="157">
        <v>0</v>
      </c>
      <c r="Q57" s="157">
        <f>ROUND(E57*P57,2)</f>
        <v>0</v>
      </c>
      <c r="R57" s="158"/>
      <c r="S57" s="158" t="s">
        <v>232</v>
      </c>
      <c r="T57" s="158" t="s">
        <v>196</v>
      </c>
      <c r="U57" s="158">
        <v>0</v>
      </c>
      <c r="V57" s="158">
        <f>ROUND(E57*U57,2)</f>
        <v>0</v>
      </c>
      <c r="W57" s="158"/>
      <c r="X57" s="158" t="s">
        <v>145</v>
      </c>
      <c r="Y57" s="158" t="s">
        <v>146</v>
      </c>
      <c r="Z57" s="147"/>
      <c r="AA57" s="147"/>
      <c r="AB57" s="147"/>
      <c r="AC57" s="147"/>
      <c r="AD57" s="147"/>
      <c r="AE57" s="147"/>
      <c r="AF57" s="147"/>
      <c r="AG57" s="147" t="s">
        <v>147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ht="21" outlineLevel="2" x14ac:dyDescent="0.25">
      <c r="A58" s="154"/>
      <c r="B58" s="155"/>
      <c r="C58" s="253" t="s">
        <v>233</v>
      </c>
      <c r="D58" s="254"/>
      <c r="E58" s="254"/>
      <c r="F58" s="254"/>
      <c r="G58" s="254"/>
      <c r="H58" s="158"/>
      <c r="I58" s="158"/>
      <c r="J58" s="158"/>
      <c r="K58" s="158"/>
      <c r="L58" s="158"/>
      <c r="M58" s="158"/>
      <c r="N58" s="157"/>
      <c r="O58" s="157"/>
      <c r="P58" s="157"/>
      <c r="Q58" s="157"/>
      <c r="R58" s="158"/>
      <c r="S58" s="158"/>
      <c r="T58" s="158"/>
      <c r="U58" s="158"/>
      <c r="V58" s="158"/>
      <c r="W58" s="158"/>
      <c r="X58" s="158"/>
      <c r="Y58" s="158"/>
      <c r="Z58" s="147"/>
      <c r="AA58" s="147"/>
      <c r="AB58" s="147"/>
      <c r="AC58" s="147"/>
      <c r="AD58" s="147"/>
      <c r="AE58" s="147"/>
      <c r="AF58" s="147"/>
      <c r="AG58" s="147" t="s">
        <v>162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80" t="str">
        <f>C58</f>
        <v>Kompletní výměna stoupaček studené a teplé vody v délce cca 2x3m, každá bude ukončena uzav.ventilem v místě napojení na stávající větev. Dále rozvod pro připojení umyvadla (kuch.linky)</v>
      </c>
      <c r="BB58" s="147"/>
      <c r="BC58" s="147"/>
      <c r="BD58" s="147"/>
      <c r="BE58" s="147"/>
      <c r="BF58" s="147"/>
      <c r="BG58" s="147"/>
      <c r="BH58" s="147"/>
    </row>
    <row r="59" spans="1:60" x14ac:dyDescent="0.25">
      <c r="A59" s="167" t="s">
        <v>139</v>
      </c>
      <c r="B59" s="168" t="s">
        <v>90</v>
      </c>
      <c r="C59" s="188" t="s">
        <v>91</v>
      </c>
      <c r="D59" s="169"/>
      <c r="E59" s="170"/>
      <c r="F59" s="171"/>
      <c r="G59" s="172">
        <f>SUMIF(AG60:AG61,"&lt;&gt;NOR",G60:G61)</f>
        <v>0</v>
      </c>
      <c r="H59" s="166"/>
      <c r="I59" s="166">
        <f>SUM(I60:I61)</f>
        <v>0</v>
      </c>
      <c r="J59" s="166"/>
      <c r="K59" s="166">
        <f>SUM(K60:K61)</f>
        <v>0</v>
      </c>
      <c r="L59" s="166"/>
      <c r="M59" s="166">
        <f>SUM(M60:M61)</f>
        <v>0</v>
      </c>
      <c r="N59" s="165"/>
      <c r="O59" s="165">
        <f>SUM(O60:O61)</f>
        <v>0</v>
      </c>
      <c r="P59" s="165"/>
      <c r="Q59" s="165">
        <f>SUM(Q60:Q61)</f>
        <v>0</v>
      </c>
      <c r="R59" s="166"/>
      <c r="S59" s="166"/>
      <c r="T59" s="166"/>
      <c r="U59" s="166"/>
      <c r="V59" s="166">
        <f>SUM(V60:V61)</f>
        <v>0</v>
      </c>
      <c r="W59" s="166"/>
      <c r="X59" s="166"/>
      <c r="Y59" s="166"/>
      <c r="AG59" t="s">
        <v>140</v>
      </c>
    </row>
    <row r="60" spans="1:60" outlineLevel="1" x14ac:dyDescent="0.25">
      <c r="A60" s="174">
        <v>20</v>
      </c>
      <c r="B60" s="175" t="s">
        <v>234</v>
      </c>
      <c r="C60" s="189" t="s">
        <v>235</v>
      </c>
      <c r="D60" s="176" t="s">
        <v>231</v>
      </c>
      <c r="E60" s="177">
        <v>15</v>
      </c>
      <c r="F60" s="178"/>
      <c r="G60" s="179">
        <f>ROUND(E60*F60,2)</f>
        <v>0</v>
      </c>
      <c r="H60" s="159"/>
      <c r="I60" s="158">
        <f>ROUND(E60*H60,2)</f>
        <v>0</v>
      </c>
      <c r="J60" s="159"/>
      <c r="K60" s="158">
        <f>ROUND(E60*J60,2)</f>
        <v>0</v>
      </c>
      <c r="L60" s="158">
        <v>21</v>
      </c>
      <c r="M60" s="158">
        <f>G60*(1+L60/100)</f>
        <v>0</v>
      </c>
      <c r="N60" s="157">
        <v>0</v>
      </c>
      <c r="O60" s="157">
        <f>ROUND(E60*N60,2)</f>
        <v>0</v>
      </c>
      <c r="P60" s="157">
        <v>0</v>
      </c>
      <c r="Q60" s="157">
        <f>ROUND(E60*P60,2)</f>
        <v>0</v>
      </c>
      <c r="R60" s="158"/>
      <c r="S60" s="158" t="s">
        <v>232</v>
      </c>
      <c r="T60" s="158" t="s">
        <v>196</v>
      </c>
      <c r="U60" s="158">
        <v>0</v>
      </c>
      <c r="V60" s="158">
        <f>ROUND(E60*U60,2)</f>
        <v>0</v>
      </c>
      <c r="W60" s="158"/>
      <c r="X60" s="158" t="s">
        <v>145</v>
      </c>
      <c r="Y60" s="158" t="s">
        <v>146</v>
      </c>
      <c r="Z60" s="147"/>
      <c r="AA60" s="147"/>
      <c r="AB60" s="147"/>
      <c r="AC60" s="147"/>
      <c r="AD60" s="147"/>
      <c r="AE60" s="147"/>
      <c r="AF60" s="147"/>
      <c r="AG60" s="147" t="s">
        <v>147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ht="21" outlineLevel="2" x14ac:dyDescent="0.25">
      <c r="A61" s="154"/>
      <c r="B61" s="155"/>
      <c r="C61" s="253" t="s">
        <v>233</v>
      </c>
      <c r="D61" s="254"/>
      <c r="E61" s="254"/>
      <c r="F61" s="254"/>
      <c r="G61" s="254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7"/>
      <c r="AA61" s="147"/>
      <c r="AB61" s="147"/>
      <c r="AC61" s="147"/>
      <c r="AD61" s="147"/>
      <c r="AE61" s="147"/>
      <c r="AF61" s="147"/>
      <c r="AG61" s="147" t="s">
        <v>162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80" t="str">
        <f>C61</f>
        <v>Kompletní výměna stoupaček studené a teplé vody v délce cca 2x3m, každá bude ukončena uzav.ventilem v místě napojení na stávající větev. Dále rozvod pro připojení umyvadla (kuch.linky)</v>
      </c>
      <c r="BB61" s="147"/>
      <c r="BC61" s="147"/>
      <c r="BD61" s="147"/>
      <c r="BE61" s="147"/>
      <c r="BF61" s="147"/>
      <c r="BG61" s="147"/>
      <c r="BH61" s="147"/>
    </row>
    <row r="62" spans="1:60" x14ac:dyDescent="0.25">
      <c r="A62" s="167" t="s">
        <v>139</v>
      </c>
      <c r="B62" s="168" t="s">
        <v>92</v>
      </c>
      <c r="C62" s="188" t="s">
        <v>93</v>
      </c>
      <c r="D62" s="169"/>
      <c r="E62" s="170"/>
      <c r="F62" s="171"/>
      <c r="G62" s="172">
        <f>SUMIF(AG63:AG65,"&lt;&gt;NOR",G63:G65)</f>
        <v>0</v>
      </c>
      <c r="H62" s="166"/>
      <c r="I62" s="166">
        <f>SUM(I63:I65)</f>
        <v>0</v>
      </c>
      <c r="J62" s="166"/>
      <c r="K62" s="166">
        <f>SUM(K63:K65)</f>
        <v>0</v>
      </c>
      <c r="L62" s="166"/>
      <c r="M62" s="166">
        <f>SUM(M63:M65)</f>
        <v>0</v>
      </c>
      <c r="N62" s="165"/>
      <c r="O62" s="165">
        <f>SUM(O63:O65)</f>
        <v>0.28999999999999998</v>
      </c>
      <c r="P62" s="165"/>
      <c r="Q62" s="165">
        <f>SUM(Q63:Q65)</f>
        <v>0.28999999999999998</v>
      </c>
      <c r="R62" s="166"/>
      <c r="S62" s="166"/>
      <c r="T62" s="166"/>
      <c r="U62" s="166"/>
      <c r="V62" s="166">
        <f>SUM(V63:V65)</f>
        <v>5.73</v>
      </c>
      <c r="W62" s="166"/>
      <c r="X62" s="166"/>
      <c r="Y62" s="166"/>
      <c r="AG62" t="s">
        <v>140</v>
      </c>
    </row>
    <row r="63" spans="1:60" outlineLevel="1" x14ac:dyDescent="0.25">
      <c r="A63" s="181">
        <v>21</v>
      </c>
      <c r="B63" s="182" t="s">
        <v>236</v>
      </c>
      <c r="C63" s="192" t="s">
        <v>237</v>
      </c>
      <c r="D63" s="183" t="s">
        <v>238</v>
      </c>
      <c r="E63" s="184">
        <v>15</v>
      </c>
      <c r="F63" s="185"/>
      <c r="G63" s="186">
        <f>ROUND(E63*F63,2)</f>
        <v>0</v>
      </c>
      <c r="H63" s="159"/>
      <c r="I63" s="158">
        <f>ROUND(E63*H63,2)</f>
        <v>0</v>
      </c>
      <c r="J63" s="159"/>
      <c r="K63" s="158">
        <f>ROUND(E63*J63,2)</f>
        <v>0</v>
      </c>
      <c r="L63" s="158">
        <v>21</v>
      </c>
      <c r="M63" s="158">
        <f>G63*(1+L63/100)</f>
        <v>0</v>
      </c>
      <c r="N63" s="157">
        <v>0</v>
      </c>
      <c r="O63" s="157">
        <f>ROUND(E63*N63,2)</f>
        <v>0</v>
      </c>
      <c r="P63" s="157">
        <v>1.9460000000000002E-2</v>
      </c>
      <c r="Q63" s="157">
        <f>ROUND(E63*P63,2)</f>
        <v>0.28999999999999998</v>
      </c>
      <c r="R63" s="158"/>
      <c r="S63" s="158" t="s">
        <v>144</v>
      </c>
      <c r="T63" s="158" t="s">
        <v>144</v>
      </c>
      <c r="U63" s="158">
        <v>0.38200000000000001</v>
      </c>
      <c r="V63" s="158">
        <f>ROUND(E63*U63,2)</f>
        <v>5.73</v>
      </c>
      <c r="W63" s="158"/>
      <c r="X63" s="158" t="s">
        <v>145</v>
      </c>
      <c r="Y63" s="158" t="s">
        <v>146</v>
      </c>
      <c r="Z63" s="147"/>
      <c r="AA63" s="147"/>
      <c r="AB63" s="147"/>
      <c r="AC63" s="147"/>
      <c r="AD63" s="147"/>
      <c r="AE63" s="147"/>
      <c r="AF63" s="147"/>
      <c r="AG63" s="147" t="s">
        <v>147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1" x14ac:dyDescent="0.25">
      <c r="A64" s="174">
        <v>22</v>
      </c>
      <c r="B64" s="175" t="s">
        <v>239</v>
      </c>
      <c r="C64" s="189" t="s">
        <v>240</v>
      </c>
      <c r="D64" s="176" t="s">
        <v>187</v>
      </c>
      <c r="E64" s="177">
        <v>15</v>
      </c>
      <c r="F64" s="178"/>
      <c r="G64" s="179">
        <f>ROUND(E64*F64,2)</f>
        <v>0</v>
      </c>
      <c r="H64" s="159"/>
      <c r="I64" s="158">
        <f>ROUND(E64*H64,2)</f>
        <v>0</v>
      </c>
      <c r="J64" s="159"/>
      <c r="K64" s="158">
        <f>ROUND(E64*J64,2)</f>
        <v>0</v>
      </c>
      <c r="L64" s="158">
        <v>21</v>
      </c>
      <c r="M64" s="158">
        <f>G64*(1+L64/100)</f>
        <v>0</v>
      </c>
      <c r="N64" s="157">
        <v>1.916E-2</v>
      </c>
      <c r="O64" s="157">
        <f>ROUND(E64*N64,2)</f>
        <v>0.28999999999999998</v>
      </c>
      <c r="P64" s="157">
        <v>0</v>
      </c>
      <c r="Q64" s="157">
        <f>ROUND(E64*P64,2)</f>
        <v>0</v>
      </c>
      <c r="R64" s="158"/>
      <c r="S64" s="158" t="s">
        <v>144</v>
      </c>
      <c r="T64" s="158" t="s">
        <v>144</v>
      </c>
      <c r="U64" s="158">
        <v>0</v>
      </c>
      <c r="V64" s="158">
        <f>ROUND(E64*U64,2)</f>
        <v>0</v>
      </c>
      <c r="W64" s="158"/>
      <c r="X64" s="158" t="s">
        <v>188</v>
      </c>
      <c r="Y64" s="158" t="s">
        <v>146</v>
      </c>
      <c r="Z64" s="147"/>
      <c r="AA64" s="147"/>
      <c r="AB64" s="147"/>
      <c r="AC64" s="147"/>
      <c r="AD64" s="147"/>
      <c r="AE64" s="147"/>
      <c r="AF64" s="147"/>
      <c r="AG64" s="147" t="s">
        <v>189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ht="21" outlineLevel="2" x14ac:dyDescent="0.25">
      <c r="A65" s="154"/>
      <c r="B65" s="155"/>
      <c r="C65" s="253" t="s">
        <v>241</v>
      </c>
      <c r="D65" s="254"/>
      <c r="E65" s="254"/>
      <c r="F65" s="254"/>
      <c r="G65" s="254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7"/>
      <c r="AA65" s="147"/>
      <c r="AB65" s="147"/>
      <c r="AC65" s="147"/>
      <c r="AD65" s="147"/>
      <c r="AE65" s="147"/>
      <c r="AF65" s="147"/>
      <c r="AG65" s="147" t="s">
        <v>162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80" t="str">
        <f>C65</f>
        <v>0,5 m kanalizačního připojovacího potrubí, vyvedení a upevnění kanalizační a vodovodní výpustky, osazení umyvadla, sifonu a vodovodní baterie. S dodávkou materiálu.</v>
      </c>
      <c r="BB65" s="147"/>
      <c r="BC65" s="147"/>
      <c r="BD65" s="147"/>
      <c r="BE65" s="147"/>
      <c r="BF65" s="147"/>
      <c r="BG65" s="147"/>
      <c r="BH65" s="147"/>
    </row>
    <row r="66" spans="1:60" x14ac:dyDescent="0.25">
      <c r="A66" s="167" t="s">
        <v>139</v>
      </c>
      <c r="B66" s="168" t="s">
        <v>94</v>
      </c>
      <c r="C66" s="188" t="s">
        <v>95</v>
      </c>
      <c r="D66" s="169"/>
      <c r="E66" s="170"/>
      <c r="F66" s="171"/>
      <c r="G66" s="172">
        <f>SUMIF(AG67:AG110,"&lt;&gt;NOR",G67:G110)</f>
        <v>0</v>
      </c>
      <c r="H66" s="166"/>
      <c r="I66" s="166">
        <f>SUM(I67:I110)</f>
        <v>0</v>
      </c>
      <c r="J66" s="166"/>
      <c r="K66" s="166">
        <f>SUM(K67:K110)</f>
        <v>0</v>
      </c>
      <c r="L66" s="166"/>
      <c r="M66" s="166">
        <f>SUM(M67:M110)</f>
        <v>0</v>
      </c>
      <c r="N66" s="165"/>
      <c r="O66" s="165">
        <f>SUM(O67:O110)</f>
        <v>0.52</v>
      </c>
      <c r="P66" s="165"/>
      <c r="Q66" s="165">
        <f>SUM(Q67:Q110)</f>
        <v>1.41</v>
      </c>
      <c r="R66" s="166"/>
      <c r="S66" s="166"/>
      <c r="T66" s="166"/>
      <c r="U66" s="166"/>
      <c r="V66" s="166">
        <f>SUM(V67:V110)</f>
        <v>206.86</v>
      </c>
      <c r="W66" s="166"/>
      <c r="X66" s="166"/>
      <c r="Y66" s="166"/>
      <c r="AG66" t="s">
        <v>140</v>
      </c>
    </row>
    <row r="67" spans="1:60" outlineLevel="1" x14ac:dyDescent="0.25">
      <c r="A67" s="181">
        <v>23</v>
      </c>
      <c r="B67" s="182" t="s">
        <v>274</v>
      </c>
      <c r="C67" s="192" t="s">
        <v>275</v>
      </c>
      <c r="D67" s="183" t="s">
        <v>187</v>
      </c>
      <c r="E67" s="184">
        <v>16</v>
      </c>
      <c r="F67" s="185"/>
      <c r="G67" s="186">
        <f>ROUND(E67*F67,2)</f>
        <v>0</v>
      </c>
      <c r="H67" s="159"/>
      <c r="I67" s="158">
        <f>ROUND(E67*H67,2)</f>
        <v>0</v>
      </c>
      <c r="J67" s="159"/>
      <c r="K67" s="158">
        <f>ROUND(E67*J67,2)</f>
        <v>0</v>
      </c>
      <c r="L67" s="158">
        <v>21</v>
      </c>
      <c r="M67" s="158">
        <f>G67*(1+L67/100)</f>
        <v>0</v>
      </c>
      <c r="N67" s="157">
        <v>0</v>
      </c>
      <c r="O67" s="157">
        <f>ROUND(E67*N67,2)</f>
        <v>0</v>
      </c>
      <c r="P67" s="157">
        <v>8.8099999999999998E-2</v>
      </c>
      <c r="Q67" s="157">
        <f>ROUND(E67*P67,2)</f>
        <v>1.41</v>
      </c>
      <c r="R67" s="158"/>
      <c r="S67" s="158" t="s">
        <v>144</v>
      </c>
      <c r="T67" s="158" t="s">
        <v>144</v>
      </c>
      <c r="U67" s="158">
        <v>0.39</v>
      </c>
      <c r="V67" s="158">
        <f>ROUND(E67*U67,2)</f>
        <v>6.24</v>
      </c>
      <c r="W67" s="158"/>
      <c r="X67" s="158" t="s">
        <v>145</v>
      </c>
      <c r="Y67" s="158" t="s">
        <v>146</v>
      </c>
      <c r="Z67" s="147"/>
      <c r="AA67" s="147"/>
      <c r="AB67" s="147"/>
      <c r="AC67" s="147"/>
      <c r="AD67" s="147"/>
      <c r="AE67" s="147"/>
      <c r="AF67" s="147"/>
      <c r="AG67" s="147" t="s">
        <v>147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1" x14ac:dyDescent="0.25">
      <c r="A68" s="181">
        <v>24</v>
      </c>
      <c r="B68" s="182" t="s">
        <v>276</v>
      </c>
      <c r="C68" s="192" t="s">
        <v>277</v>
      </c>
      <c r="D68" s="183" t="s">
        <v>187</v>
      </c>
      <c r="E68" s="184">
        <v>16</v>
      </c>
      <c r="F68" s="185"/>
      <c r="G68" s="186">
        <f>ROUND(E68*F68,2)</f>
        <v>0</v>
      </c>
      <c r="H68" s="159"/>
      <c r="I68" s="158">
        <f>ROUND(E68*H68,2)</f>
        <v>0</v>
      </c>
      <c r="J68" s="159"/>
      <c r="K68" s="158">
        <f>ROUND(E68*J68,2)</f>
        <v>0</v>
      </c>
      <c r="L68" s="158">
        <v>21</v>
      </c>
      <c r="M68" s="158">
        <f>G68*(1+L68/100)</f>
        <v>0</v>
      </c>
      <c r="N68" s="157">
        <v>1.9000000000000001E-4</v>
      </c>
      <c r="O68" s="157">
        <f>ROUND(E68*N68,2)</f>
        <v>0</v>
      </c>
      <c r="P68" s="157">
        <v>0</v>
      </c>
      <c r="Q68" s="157">
        <f>ROUND(E68*P68,2)</f>
        <v>0</v>
      </c>
      <c r="R68" s="158"/>
      <c r="S68" s="158" t="s">
        <v>144</v>
      </c>
      <c r="T68" s="158" t="s">
        <v>144</v>
      </c>
      <c r="U68" s="158">
        <v>1.6970000000000001</v>
      </c>
      <c r="V68" s="158">
        <f>ROUND(E68*U68,2)</f>
        <v>27.15</v>
      </c>
      <c r="W68" s="158"/>
      <c r="X68" s="158" t="s">
        <v>145</v>
      </c>
      <c r="Y68" s="158" t="s">
        <v>146</v>
      </c>
      <c r="Z68" s="147"/>
      <c r="AA68" s="147"/>
      <c r="AB68" s="147"/>
      <c r="AC68" s="147"/>
      <c r="AD68" s="147"/>
      <c r="AE68" s="147"/>
      <c r="AF68" s="147"/>
      <c r="AG68" s="147" t="s">
        <v>147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1" x14ac:dyDescent="0.25">
      <c r="A69" s="181">
        <v>25</v>
      </c>
      <c r="B69" s="182" t="s">
        <v>278</v>
      </c>
      <c r="C69" s="192" t="s">
        <v>400</v>
      </c>
      <c r="D69" s="183" t="s">
        <v>247</v>
      </c>
      <c r="E69" s="184">
        <v>16</v>
      </c>
      <c r="F69" s="185"/>
      <c r="G69" s="186">
        <f>ROUND(E69*F69,2)</f>
        <v>0</v>
      </c>
      <c r="H69" s="159"/>
      <c r="I69" s="158">
        <f>ROUND(E69*H69,2)</f>
        <v>0</v>
      </c>
      <c r="J69" s="159"/>
      <c r="K69" s="158">
        <f>ROUND(E69*J69,2)</f>
        <v>0</v>
      </c>
      <c r="L69" s="158">
        <v>21</v>
      </c>
      <c r="M69" s="158">
        <f>G69*(1+L69/100)</f>
        <v>0</v>
      </c>
      <c r="N69" s="157">
        <v>0</v>
      </c>
      <c r="O69" s="157">
        <f>ROUND(E69*N69,2)</f>
        <v>0</v>
      </c>
      <c r="P69" s="157">
        <v>0</v>
      </c>
      <c r="Q69" s="157">
        <f>ROUND(E69*P69,2)</f>
        <v>0</v>
      </c>
      <c r="R69" s="158"/>
      <c r="S69" s="158" t="s">
        <v>232</v>
      </c>
      <c r="T69" s="158" t="s">
        <v>196</v>
      </c>
      <c r="U69" s="158">
        <v>0</v>
      </c>
      <c r="V69" s="158">
        <f>ROUND(E69*U69,2)</f>
        <v>0</v>
      </c>
      <c r="W69" s="158"/>
      <c r="X69" s="158" t="s">
        <v>197</v>
      </c>
      <c r="Y69" s="158" t="s">
        <v>146</v>
      </c>
      <c r="Z69" s="147"/>
      <c r="AA69" s="147"/>
      <c r="AB69" s="147"/>
      <c r="AC69" s="147"/>
      <c r="AD69" s="147"/>
      <c r="AE69" s="147"/>
      <c r="AF69" s="147"/>
      <c r="AG69" s="147" t="s">
        <v>198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ht="20.399999999999999" outlineLevel="1" x14ac:dyDescent="0.25">
      <c r="A70" s="174">
        <v>26</v>
      </c>
      <c r="B70" s="175" t="s">
        <v>280</v>
      </c>
      <c r="C70" s="189" t="s">
        <v>281</v>
      </c>
      <c r="D70" s="176" t="s">
        <v>187</v>
      </c>
      <c r="E70" s="177">
        <v>4</v>
      </c>
      <c r="F70" s="178"/>
      <c r="G70" s="179">
        <f>ROUND(E70*F70,2)</f>
        <v>0</v>
      </c>
      <c r="H70" s="159"/>
      <c r="I70" s="158">
        <f>ROUND(E70*H70,2)</f>
        <v>0</v>
      </c>
      <c r="J70" s="159"/>
      <c r="K70" s="158">
        <f>ROUND(E70*J70,2)</f>
        <v>0</v>
      </c>
      <c r="L70" s="158">
        <v>21</v>
      </c>
      <c r="M70" s="158">
        <f>G70*(1+L70/100)</f>
        <v>0</v>
      </c>
      <c r="N70" s="157">
        <v>0</v>
      </c>
      <c r="O70" s="157">
        <f>ROUND(E70*N70,2)</f>
        <v>0</v>
      </c>
      <c r="P70" s="157">
        <v>0</v>
      </c>
      <c r="Q70" s="157">
        <f>ROUND(E70*P70,2)</f>
        <v>0</v>
      </c>
      <c r="R70" s="158"/>
      <c r="S70" s="158" t="s">
        <v>144</v>
      </c>
      <c r="T70" s="158" t="s">
        <v>144</v>
      </c>
      <c r="U70" s="158">
        <v>10.728</v>
      </c>
      <c r="V70" s="158">
        <f>ROUND(E70*U70,2)</f>
        <v>42.91</v>
      </c>
      <c r="W70" s="158"/>
      <c r="X70" s="158" t="s">
        <v>145</v>
      </c>
      <c r="Y70" s="158" t="s">
        <v>146</v>
      </c>
      <c r="Z70" s="147"/>
      <c r="AA70" s="147"/>
      <c r="AB70" s="147"/>
      <c r="AC70" s="147"/>
      <c r="AD70" s="147"/>
      <c r="AE70" s="147"/>
      <c r="AF70" s="147"/>
      <c r="AG70" s="147" t="s">
        <v>147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2" x14ac:dyDescent="0.25">
      <c r="A71" s="154"/>
      <c r="B71" s="155"/>
      <c r="C71" s="190" t="s">
        <v>401</v>
      </c>
      <c r="D71" s="160"/>
      <c r="E71" s="161">
        <v>4</v>
      </c>
      <c r="F71" s="158"/>
      <c r="G71" s="158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7"/>
      <c r="AA71" s="147"/>
      <c r="AB71" s="147"/>
      <c r="AC71" s="147"/>
      <c r="AD71" s="147"/>
      <c r="AE71" s="147"/>
      <c r="AF71" s="147"/>
      <c r="AG71" s="147" t="s">
        <v>149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1" x14ac:dyDescent="0.25">
      <c r="A72" s="181">
        <v>27</v>
      </c>
      <c r="B72" s="182" t="s">
        <v>242</v>
      </c>
      <c r="C72" s="192" t="s">
        <v>243</v>
      </c>
      <c r="D72" s="183" t="s">
        <v>187</v>
      </c>
      <c r="E72" s="184">
        <v>48</v>
      </c>
      <c r="F72" s="185"/>
      <c r="G72" s="186">
        <f>ROUND(E72*F72,2)</f>
        <v>0</v>
      </c>
      <c r="H72" s="159"/>
      <c r="I72" s="158">
        <f>ROUND(E72*H72,2)</f>
        <v>0</v>
      </c>
      <c r="J72" s="159"/>
      <c r="K72" s="158">
        <f>ROUND(E72*J72,2)</f>
        <v>0</v>
      </c>
      <c r="L72" s="158">
        <v>21</v>
      </c>
      <c r="M72" s="158">
        <f>G72*(1+L72/100)</f>
        <v>0</v>
      </c>
      <c r="N72" s="157">
        <v>1.1999999999999999E-3</v>
      </c>
      <c r="O72" s="157">
        <f>ROUND(E72*N72,2)</f>
        <v>0.06</v>
      </c>
      <c r="P72" s="157">
        <v>0</v>
      </c>
      <c r="Q72" s="157">
        <f>ROUND(E72*P72,2)</f>
        <v>0</v>
      </c>
      <c r="R72" s="158"/>
      <c r="S72" s="158" t="s">
        <v>144</v>
      </c>
      <c r="T72" s="158" t="s">
        <v>144</v>
      </c>
      <c r="U72" s="158">
        <v>2.72</v>
      </c>
      <c r="V72" s="158">
        <f>ROUND(E72*U72,2)</f>
        <v>130.56</v>
      </c>
      <c r="W72" s="158"/>
      <c r="X72" s="158" t="s">
        <v>145</v>
      </c>
      <c r="Y72" s="158" t="s">
        <v>146</v>
      </c>
      <c r="Z72" s="147"/>
      <c r="AA72" s="147"/>
      <c r="AB72" s="147"/>
      <c r="AC72" s="147"/>
      <c r="AD72" s="147"/>
      <c r="AE72" s="147"/>
      <c r="AF72" s="147"/>
      <c r="AG72" s="147" t="s">
        <v>147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ht="20.399999999999999" outlineLevel="1" x14ac:dyDescent="0.25">
      <c r="A73" s="174">
        <v>28</v>
      </c>
      <c r="B73" s="175" t="s">
        <v>245</v>
      </c>
      <c r="C73" s="189" t="s">
        <v>246</v>
      </c>
      <c r="D73" s="176" t="s">
        <v>247</v>
      </c>
      <c r="E73" s="177">
        <v>40</v>
      </c>
      <c r="F73" s="178"/>
      <c r="G73" s="179">
        <f>ROUND(E73*F73,2)</f>
        <v>0</v>
      </c>
      <c r="H73" s="159"/>
      <c r="I73" s="158">
        <f>ROUND(E73*H73,2)</f>
        <v>0</v>
      </c>
      <c r="J73" s="159"/>
      <c r="K73" s="158">
        <f>ROUND(E73*J73,2)</f>
        <v>0</v>
      </c>
      <c r="L73" s="158">
        <v>21</v>
      </c>
      <c r="M73" s="158">
        <f>G73*(1+L73/100)</f>
        <v>0</v>
      </c>
      <c r="N73" s="157">
        <v>0.01</v>
      </c>
      <c r="O73" s="157">
        <f>ROUND(E73*N73,2)</f>
        <v>0.4</v>
      </c>
      <c r="P73" s="157">
        <v>0</v>
      </c>
      <c r="Q73" s="157">
        <f>ROUND(E73*P73,2)</f>
        <v>0</v>
      </c>
      <c r="R73" s="158"/>
      <c r="S73" s="158" t="s">
        <v>232</v>
      </c>
      <c r="T73" s="158" t="s">
        <v>196</v>
      </c>
      <c r="U73" s="158">
        <v>0</v>
      </c>
      <c r="V73" s="158">
        <f>ROUND(E73*U73,2)</f>
        <v>0</v>
      </c>
      <c r="W73" s="158"/>
      <c r="X73" s="158" t="s">
        <v>197</v>
      </c>
      <c r="Y73" s="158" t="s">
        <v>146</v>
      </c>
      <c r="Z73" s="147"/>
      <c r="AA73" s="147"/>
      <c r="AB73" s="147"/>
      <c r="AC73" s="147"/>
      <c r="AD73" s="147"/>
      <c r="AE73" s="147"/>
      <c r="AF73" s="147"/>
      <c r="AG73" s="147" t="s">
        <v>198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2" x14ac:dyDescent="0.25">
      <c r="A74" s="154"/>
      <c r="B74" s="155"/>
      <c r="C74" s="253" t="s">
        <v>248</v>
      </c>
      <c r="D74" s="254"/>
      <c r="E74" s="254"/>
      <c r="F74" s="254"/>
      <c r="G74" s="254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58"/>
      <c r="Z74" s="147"/>
      <c r="AA74" s="147"/>
      <c r="AB74" s="147"/>
      <c r="AC74" s="147"/>
      <c r="AD74" s="147"/>
      <c r="AE74" s="147"/>
      <c r="AF74" s="147"/>
      <c r="AG74" s="147" t="s">
        <v>162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3" x14ac:dyDescent="0.25">
      <c r="A75" s="154"/>
      <c r="B75" s="155"/>
      <c r="C75" s="255" t="s">
        <v>249</v>
      </c>
      <c r="D75" s="256"/>
      <c r="E75" s="256"/>
      <c r="F75" s="256"/>
      <c r="G75" s="256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58"/>
      <c r="Z75" s="147"/>
      <c r="AA75" s="147"/>
      <c r="AB75" s="147"/>
      <c r="AC75" s="147"/>
      <c r="AD75" s="147"/>
      <c r="AE75" s="147"/>
      <c r="AF75" s="147"/>
      <c r="AG75" s="147" t="s">
        <v>162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3" x14ac:dyDescent="0.25">
      <c r="A76" s="154"/>
      <c r="B76" s="155"/>
      <c r="C76" s="255" t="s">
        <v>250</v>
      </c>
      <c r="D76" s="256"/>
      <c r="E76" s="256"/>
      <c r="F76" s="256"/>
      <c r="G76" s="256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7"/>
      <c r="AA76" s="147"/>
      <c r="AB76" s="147"/>
      <c r="AC76" s="147"/>
      <c r="AD76" s="147"/>
      <c r="AE76" s="147"/>
      <c r="AF76" s="147"/>
      <c r="AG76" s="147" t="s">
        <v>162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ht="41.4" outlineLevel="3" x14ac:dyDescent="0.25">
      <c r="A77" s="154"/>
      <c r="B77" s="155"/>
      <c r="C77" s="255" t="s">
        <v>251</v>
      </c>
      <c r="D77" s="256"/>
      <c r="E77" s="256"/>
      <c r="F77" s="256"/>
      <c r="G77" s="256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7"/>
      <c r="AA77" s="147"/>
      <c r="AB77" s="147"/>
      <c r="AC77" s="147"/>
      <c r="AD77" s="147"/>
      <c r="AE77" s="147"/>
      <c r="AF77" s="147"/>
      <c r="AG77" s="147" t="s">
        <v>162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80" t="str">
        <f>C77</f>
        <v>Okna budou z vnitřní strany po obvodu lemována dřevěnými krycími lištami tvaru L cca 60/60/8 a z vnější strany hliníkovými lištami kotvenými ke stávající OK. Ve spodní části budou okna doplněna DTD laminovanými parapety (bílé) š.120mm, meziokenní sloupek š.100 mm bude opatřen v ineriéru obkladem z DTD lam.desky tl.12mm.</v>
      </c>
      <c r="BB77" s="147"/>
      <c r="BC77" s="147"/>
      <c r="BD77" s="147"/>
      <c r="BE77" s="147"/>
      <c r="BF77" s="147"/>
      <c r="BG77" s="147"/>
      <c r="BH77" s="147"/>
    </row>
    <row r="78" spans="1:60" outlineLevel="3" x14ac:dyDescent="0.25">
      <c r="A78" s="154"/>
      <c r="B78" s="155"/>
      <c r="C78" s="255" t="s">
        <v>252</v>
      </c>
      <c r="D78" s="256"/>
      <c r="E78" s="256"/>
      <c r="F78" s="256"/>
      <c r="G78" s="256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58"/>
      <c r="Z78" s="147"/>
      <c r="AA78" s="147"/>
      <c r="AB78" s="147"/>
      <c r="AC78" s="147"/>
      <c r="AD78" s="147"/>
      <c r="AE78" s="147"/>
      <c r="AF78" s="147"/>
      <c r="AG78" s="147" t="s">
        <v>162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ht="20.399999999999999" outlineLevel="1" x14ac:dyDescent="0.25">
      <c r="A79" s="174">
        <v>29</v>
      </c>
      <c r="B79" s="175" t="s">
        <v>253</v>
      </c>
      <c r="C79" s="189" t="s">
        <v>246</v>
      </c>
      <c r="D79" s="176" t="s">
        <v>247</v>
      </c>
      <c r="E79" s="177">
        <v>1</v>
      </c>
      <c r="F79" s="178"/>
      <c r="G79" s="179">
        <f>ROUND(E79*F79,2)</f>
        <v>0</v>
      </c>
      <c r="H79" s="159"/>
      <c r="I79" s="158">
        <f>ROUND(E79*H79,2)</f>
        <v>0</v>
      </c>
      <c r="J79" s="159"/>
      <c r="K79" s="158">
        <f>ROUND(E79*J79,2)</f>
        <v>0</v>
      </c>
      <c r="L79" s="158">
        <v>21</v>
      </c>
      <c r="M79" s="158">
        <f>G79*(1+L79/100)</f>
        <v>0</v>
      </c>
      <c r="N79" s="157">
        <v>0.01</v>
      </c>
      <c r="O79" s="157">
        <f>ROUND(E79*N79,2)</f>
        <v>0.01</v>
      </c>
      <c r="P79" s="157">
        <v>0</v>
      </c>
      <c r="Q79" s="157">
        <f>ROUND(E79*P79,2)</f>
        <v>0</v>
      </c>
      <c r="R79" s="158"/>
      <c r="S79" s="158" t="s">
        <v>232</v>
      </c>
      <c r="T79" s="158" t="s">
        <v>196</v>
      </c>
      <c r="U79" s="158">
        <v>0</v>
      </c>
      <c r="V79" s="158">
        <f>ROUND(E79*U79,2)</f>
        <v>0</v>
      </c>
      <c r="W79" s="158"/>
      <c r="X79" s="158" t="s">
        <v>197</v>
      </c>
      <c r="Y79" s="158" t="s">
        <v>146</v>
      </c>
      <c r="Z79" s="147"/>
      <c r="AA79" s="147"/>
      <c r="AB79" s="147"/>
      <c r="AC79" s="147"/>
      <c r="AD79" s="147"/>
      <c r="AE79" s="147"/>
      <c r="AF79" s="147"/>
      <c r="AG79" s="147" t="s">
        <v>198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2" x14ac:dyDescent="0.25">
      <c r="A80" s="154"/>
      <c r="B80" s="155"/>
      <c r="C80" s="253" t="s">
        <v>254</v>
      </c>
      <c r="D80" s="254"/>
      <c r="E80" s="254"/>
      <c r="F80" s="254"/>
      <c r="G80" s="254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7"/>
      <c r="AA80" s="147"/>
      <c r="AB80" s="147"/>
      <c r="AC80" s="147"/>
      <c r="AD80" s="147"/>
      <c r="AE80" s="147"/>
      <c r="AF80" s="147"/>
      <c r="AG80" s="147" t="s">
        <v>162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3" x14ac:dyDescent="0.25">
      <c r="A81" s="154"/>
      <c r="B81" s="155"/>
      <c r="C81" s="255" t="s">
        <v>255</v>
      </c>
      <c r="D81" s="256"/>
      <c r="E81" s="256"/>
      <c r="F81" s="256"/>
      <c r="G81" s="256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58"/>
      <c r="Z81" s="147"/>
      <c r="AA81" s="147"/>
      <c r="AB81" s="147"/>
      <c r="AC81" s="147"/>
      <c r="AD81" s="147"/>
      <c r="AE81" s="147"/>
      <c r="AF81" s="147"/>
      <c r="AG81" s="147" t="s">
        <v>162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3" x14ac:dyDescent="0.25">
      <c r="A82" s="154"/>
      <c r="B82" s="155"/>
      <c r="C82" s="255" t="s">
        <v>250</v>
      </c>
      <c r="D82" s="256"/>
      <c r="E82" s="256"/>
      <c r="F82" s="256"/>
      <c r="G82" s="256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7"/>
      <c r="AA82" s="147"/>
      <c r="AB82" s="147"/>
      <c r="AC82" s="147"/>
      <c r="AD82" s="147"/>
      <c r="AE82" s="147"/>
      <c r="AF82" s="147"/>
      <c r="AG82" s="147" t="s">
        <v>162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ht="31.2" outlineLevel="3" x14ac:dyDescent="0.25">
      <c r="A83" s="154"/>
      <c r="B83" s="155"/>
      <c r="C83" s="255" t="s">
        <v>256</v>
      </c>
      <c r="D83" s="256"/>
      <c r="E83" s="256"/>
      <c r="F83" s="256"/>
      <c r="G83" s="256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58"/>
      <c r="Z83" s="147"/>
      <c r="AA83" s="147"/>
      <c r="AB83" s="147"/>
      <c r="AC83" s="147"/>
      <c r="AD83" s="147"/>
      <c r="AE83" s="147"/>
      <c r="AF83" s="147"/>
      <c r="AG83" s="147" t="s">
        <v>162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80" t="str">
        <f>C83</f>
        <v>Okna budou z vnitřní strany po obvodu lemována dřevěnými krycími lištami tvaru L cca 60/60/8 a z vnější strany hliníkovými lištami kotvenými ke stávající OK. Ve spodní části budou okna doplněna DTD laminovanými parapety (bílé) š.120mm.</v>
      </c>
      <c r="BB83" s="147"/>
      <c r="BC83" s="147"/>
      <c r="BD83" s="147"/>
      <c r="BE83" s="147"/>
      <c r="BF83" s="147"/>
      <c r="BG83" s="147"/>
      <c r="BH83" s="147"/>
    </row>
    <row r="84" spans="1:60" outlineLevel="3" x14ac:dyDescent="0.25">
      <c r="A84" s="154"/>
      <c r="B84" s="155"/>
      <c r="C84" s="255" t="s">
        <v>252</v>
      </c>
      <c r="D84" s="256"/>
      <c r="E84" s="256"/>
      <c r="F84" s="256"/>
      <c r="G84" s="256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7"/>
      <c r="AA84" s="147"/>
      <c r="AB84" s="147"/>
      <c r="AC84" s="147"/>
      <c r="AD84" s="147"/>
      <c r="AE84" s="147"/>
      <c r="AF84" s="147"/>
      <c r="AG84" s="147" t="s">
        <v>162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ht="20.399999999999999" outlineLevel="1" x14ac:dyDescent="0.25">
      <c r="A85" s="174">
        <v>30</v>
      </c>
      <c r="B85" s="175" t="s">
        <v>257</v>
      </c>
      <c r="C85" s="189" t="s">
        <v>258</v>
      </c>
      <c r="D85" s="176" t="s">
        <v>247</v>
      </c>
      <c r="E85" s="177">
        <v>2</v>
      </c>
      <c r="F85" s="178"/>
      <c r="G85" s="179">
        <f>ROUND(E85*F85,2)</f>
        <v>0</v>
      </c>
      <c r="H85" s="159"/>
      <c r="I85" s="158">
        <f>ROUND(E85*H85,2)</f>
        <v>0</v>
      </c>
      <c r="J85" s="159"/>
      <c r="K85" s="158">
        <f>ROUND(E85*J85,2)</f>
        <v>0</v>
      </c>
      <c r="L85" s="158">
        <v>21</v>
      </c>
      <c r="M85" s="158">
        <f>G85*(1+L85/100)</f>
        <v>0</v>
      </c>
      <c r="N85" s="157">
        <v>0.01</v>
      </c>
      <c r="O85" s="157">
        <f>ROUND(E85*N85,2)</f>
        <v>0.02</v>
      </c>
      <c r="P85" s="157">
        <v>0</v>
      </c>
      <c r="Q85" s="157">
        <f>ROUND(E85*P85,2)</f>
        <v>0</v>
      </c>
      <c r="R85" s="158"/>
      <c r="S85" s="158" t="s">
        <v>232</v>
      </c>
      <c r="T85" s="158" t="s">
        <v>196</v>
      </c>
      <c r="U85" s="158">
        <v>0</v>
      </c>
      <c r="V85" s="158">
        <f>ROUND(E85*U85,2)</f>
        <v>0</v>
      </c>
      <c r="W85" s="158"/>
      <c r="X85" s="158" t="s">
        <v>197</v>
      </c>
      <c r="Y85" s="158" t="s">
        <v>146</v>
      </c>
      <c r="Z85" s="147"/>
      <c r="AA85" s="147"/>
      <c r="AB85" s="147"/>
      <c r="AC85" s="147"/>
      <c r="AD85" s="147"/>
      <c r="AE85" s="147"/>
      <c r="AF85" s="147"/>
      <c r="AG85" s="147" t="s">
        <v>198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2" x14ac:dyDescent="0.25">
      <c r="A86" s="154"/>
      <c r="B86" s="155"/>
      <c r="C86" s="253" t="s">
        <v>259</v>
      </c>
      <c r="D86" s="254"/>
      <c r="E86" s="254"/>
      <c r="F86" s="254"/>
      <c r="G86" s="254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Z86" s="147"/>
      <c r="AA86" s="147"/>
      <c r="AB86" s="147"/>
      <c r="AC86" s="147"/>
      <c r="AD86" s="147"/>
      <c r="AE86" s="147"/>
      <c r="AF86" s="147"/>
      <c r="AG86" s="147" t="s">
        <v>162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3" x14ac:dyDescent="0.25">
      <c r="A87" s="154"/>
      <c r="B87" s="155"/>
      <c r="C87" s="255" t="s">
        <v>255</v>
      </c>
      <c r="D87" s="256"/>
      <c r="E87" s="256"/>
      <c r="F87" s="256"/>
      <c r="G87" s="256"/>
      <c r="H87" s="158"/>
      <c r="I87" s="158"/>
      <c r="J87" s="158"/>
      <c r="K87" s="158"/>
      <c r="L87" s="158"/>
      <c r="M87" s="158"/>
      <c r="N87" s="157"/>
      <c r="O87" s="157"/>
      <c r="P87" s="157"/>
      <c r="Q87" s="157"/>
      <c r="R87" s="158"/>
      <c r="S87" s="158"/>
      <c r="T87" s="158"/>
      <c r="U87" s="158"/>
      <c r="V87" s="158"/>
      <c r="W87" s="158"/>
      <c r="X87" s="158"/>
      <c r="Y87" s="158"/>
      <c r="Z87" s="147"/>
      <c r="AA87" s="147"/>
      <c r="AB87" s="147"/>
      <c r="AC87" s="147"/>
      <c r="AD87" s="147"/>
      <c r="AE87" s="147"/>
      <c r="AF87" s="147"/>
      <c r="AG87" s="147" t="s">
        <v>162</v>
      </c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3" x14ac:dyDescent="0.25">
      <c r="A88" s="154"/>
      <c r="B88" s="155"/>
      <c r="C88" s="255" t="s">
        <v>250</v>
      </c>
      <c r="D88" s="256"/>
      <c r="E88" s="256"/>
      <c r="F88" s="256"/>
      <c r="G88" s="256"/>
      <c r="H88" s="158"/>
      <c r="I88" s="158"/>
      <c r="J88" s="158"/>
      <c r="K88" s="158"/>
      <c r="L88" s="158"/>
      <c r="M88" s="158"/>
      <c r="N88" s="157"/>
      <c r="O88" s="157"/>
      <c r="P88" s="157"/>
      <c r="Q88" s="157"/>
      <c r="R88" s="158"/>
      <c r="S88" s="158"/>
      <c r="T88" s="158"/>
      <c r="U88" s="158"/>
      <c r="V88" s="158"/>
      <c r="W88" s="158"/>
      <c r="X88" s="158"/>
      <c r="Y88" s="158"/>
      <c r="Z88" s="147"/>
      <c r="AA88" s="147"/>
      <c r="AB88" s="147"/>
      <c r="AC88" s="147"/>
      <c r="AD88" s="147"/>
      <c r="AE88" s="147"/>
      <c r="AF88" s="147"/>
      <c r="AG88" s="147" t="s">
        <v>162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ht="41.4" outlineLevel="3" x14ac:dyDescent="0.25">
      <c r="A89" s="154"/>
      <c r="B89" s="155"/>
      <c r="C89" s="255" t="s">
        <v>251</v>
      </c>
      <c r="D89" s="256"/>
      <c r="E89" s="256"/>
      <c r="F89" s="256"/>
      <c r="G89" s="256"/>
      <c r="H89" s="158"/>
      <c r="I89" s="158"/>
      <c r="J89" s="158"/>
      <c r="K89" s="158"/>
      <c r="L89" s="158"/>
      <c r="M89" s="158"/>
      <c r="N89" s="157"/>
      <c r="O89" s="157"/>
      <c r="P89" s="157"/>
      <c r="Q89" s="157"/>
      <c r="R89" s="158"/>
      <c r="S89" s="158"/>
      <c r="T89" s="158"/>
      <c r="U89" s="158"/>
      <c r="V89" s="158"/>
      <c r="W89" s="158"/>
      <c r="X89" s="158"/>
      <c r="Y89" s="158"/>
      <c r="Z89" s="147"/>
      <c r="AA89" s="147"/>
      <c r="AB89" s="147"/>
      <c r="AC89" s="147"/>
      <c r="AD89" s="147"/>
      <c r="AE89" s="147"/>
      <c r="AF89" s="147"/>
      <c r="AG89" s="147" t="s">
        <v>162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80" t="str">
        <f>C89</f>
        <v>Okna budou z vnitřní strany po obvodu lemována dřevěnými krycími lištami tvaru L cca 60/60/8 a z vnější strany hliníkovými lištami kotvenými ke stávající OK. Ve spodní části budou okna doplněna DTD laminovanými parapety (bílé) š.120mm, meziokenní sloupek š.100 mm bude opatřen v ineriéru obkladem z DTD lam.desky tl.12mm.</v>
      </c>
      <c r="BB89" s="147"/>
      <c r="BC89" s="147"/>
      <c r="BD89" s="147"/>
      <c r="BE89" s="147"/>
      <c r="BF89" s="147"/>
      <c r="BG89" s="147"/>
      <c r="BH89" s="147"/>
    </row>
    <row r="90" spans="1:60" outlineLevel="3" x14ac:dyDescent="0.25">
      <c r="A90" s="154"/>
      <c r="B90" s="155"/>
      <c r="C90" s="255" t="s">
        <v>252</v>
      </c>
      <c r="D90" s="256"/>
      <c r="E90" s="256"/>
      <c r="F90" s="256"/>
      <c r="G90" s="256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7"/>
      <c r="AA90" s="147"/>
      <c r="AB90" s="147"/>
      <c r="AC90" s="147"/>
      <c r="AD90" s="147"/>
      <c r="AE90" s="147"/>
      <c r="AF90" s="147"/>
      <c r="AG90" s="147" t="s">
        <v>162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ht="20.399999999999999" outlineLevel="1" x14ac:dyDescent="0.25">
      <c r="A91" s="174">
        <v>31</v>
      </c>
      <c r="B91" s="175" t="s">
        <v>260</v>
      </c>
      <c r="C91" s="189" t="s">
        <v>261</v>
      </c>
      <c r="D91" s="176" t="s">
        <v>247</v>
      </c>
      <c r="E91" s="177">
        <v>2</v>
      </c>
      <c r="F91" s="178"/>
      <c r="G91" s="179">
        <f>ROUND(E91*F91,2)</f>
        <v>0</v>
      </c>
      <c r="H91" s="159"/>
      <c r="I91" s="158">
        <f>ROUND(E91*H91,2)</f>
        <v>0</v>
      </c>
      <c r="J91" s="159"/>
      <c r="K91" s="158">
        <f>ROUND(E91*J91,2)</f>
        <v>0</v>
      </c>
      <c r="L91" s="158">
        <v>21</v>
      </c>
      <c r="M91" s="158">
        <f>G91*(1+L91/100)</f>
        <v>0</v>
      </c>
      <c r="N91" s="157">
        <v>0.01</v>
      </c>
      <c r="O91" s="157">
        <f>ROUND(E91*N91,2)</f>
        <v>0.02</v>
      </c>
      <c r="P91" s="157">
        <v>0</v>
      </c>
      <c r="Q91" s="157">
        <f>ROUND(E91*P91,2)</f>
        <v>0</v>
      </c>
      <c r="R91" s="158"/>
      <c r="S91" s="158" t="s">
        <v>232</v>
      </c>
      <c r="T91" s="158" t="s">
        <v>196</v>
      </c>
      <c r="U91" s="158">
        <v>0</v>
      </c>
      <c r="V91" s="158">
        <f>ROUND(E91*U91,2)</f>
        <v>0</v>
      </c>
      <c r="W91" s="158"/>
      <c r="X91" s="158" t="s">
        <v>197</v>
      </c>
      <c r="Y91" s="158" t="s">
        <v>146</v>
      </c>
      <c r="Z91" s="147"/>
      <c r="AA91" s="147"/>
      <c r="AB91" s="147"/>
      <c r="AC91" s="147"/>
      <c r="AD91" s="147"/>
      <c r="AE91" s="147"/>
      <c r="AF91" s="147"/>
      <c r="AG91" s="147" t="s">
        <v>198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2" x14ac:dyDescent="0.25">
      <c r="A92" s="154"/>
      <c r="B92" s="155"/>
      <c r="C92" s="253" t="s">
        <v>262</v>
      </c>
      <c r="D92" s="254"/>
      <c r="E92" s="254"/>
      <c r="F92" s="254"/>
      <c r="G92" s="254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7"/>
      <c r="AA92" s="147"/>
      <c r="AB92" s="147"/>
      <c r="AC92" s="147"/>
      <c r="AD92" s="147"/>
      <c r="AE92" s="147"/>
      <c r="AF92" s="147"/>
      <c r="AG92" s="147" t="s">
        <v>162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3" x14ac:dyDescent="0.25">
      <c r="A93" s="154"/>
      <c r="B93" s="155"/>
      <c r="C93" s="255" t="s">
        <v>255</v>
      </c>
      <c r="D93" s="256"/>
      <c r="E93" s="256"/>
      <c r="F93" s="256"/>
      <c r="G93" s="256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58"/>
      <c r="Z93" s="147"/>
      <c r="AA93" s="147"/>
      <c r="AB93" s="147"/>
      <c r="AC93" s="147"/>
      <c r="AD93" s="147"/>
      <c r="AE93" s="147"/>
      <c r="AF93" s="147"/>
      <c r="AG93" s="147" t="s">
        <v>162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3" x14ac:dyDescent="0.25">
      <c r="A94" s="154"/>
      <c r="B94" s="155"/>
      <c r="C94" s="255" t="s">
        <v>250</v>
      </c>
      <c r="D94" s="256"/>
      <c r="E94" s="256"/>
      <c r="F94" s="256"/>
      <c r="G94" s="256"/>
      <c r="H94" s="158"/>
      <c r="I94" s="158"/>
      <c r="J94" s="158"/>
      <c r="K94" s="158"/>
      <c r="L94" s="158"/>
      <c r="M94" s="158"/>
      <c r="N94" s="157"/>
      <c r="O94" s="157"/>
      <c r="P94" s="157"/>
      <c r="Q94" s="157"/>
      <c r="R94" s="158"/>
      <c r="S94" s="158"/>
      <c r="T94" s="158"/>
      <c r="U94" s="158"/>
      <c r="V94" s="158"/>
      <c r="W94" s="158"/>
      <c r="X94" s="158"/>
      <c r="Y94" s="158"/>
      <c r="Z94" s="147"/>
      <c r="AA94" s="147"/>
      <c r="AB94" s="147"/>
      <c r="AC94" s="147"/>
      <c r="AD94" s="147"/>
      <c r="AE94" s="147"/>
      <c r="AF94" s="147"/>
      <c r="AG94" s="147" t="s">
        <v>162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ht="31.2" outlineLevel="3" x14ac:dyDescent="0.25">
      <c r="A95" s="154"/>
      <c r="B95" s="155"/>
      <c r="C95" s="255" t="s">
        <v>256</v>
      </c>
      <c r="D95" s="256"/>
      <c r="E95" s="256"/>
      <c r="F95" s="256"/>
      <c r="G95" s="256"/>
      <c r="H95" s="158"/>
      <c r="I95" s="158"/>
      <c r="J95" s="158"/>
      <c r="K95" s="158"/>
      <c r="L95" s="158"/>
      <c r="M95" s="158"/>
      <c r="N95" s="157"/>
      <c r="O95" s="157"/>
      <c r="P95" s="157"/>
      <c r="Q95" s="157"/>
      <c r="R95" s="158"/>
      <c r="S95" s="158"/>
      <c r="T95" s="158"/>
      <c r="U95" s="158"/>
      <c r="V95" s="158"/>
      <c r="W95" s="158"/>
      <c r="X95" s="158"/>
      <c r="Y95" s="158"/>
      <c r="Z95" s="147"/>
      <c r="AA95" s="147"/>
      <c r="AB95" s="147"/>
      <c r="AC95" s="147"/>
      <c r="AD95" s="147"/>
      <c r="AE95" s="147"/>
      <c r="AF95" s="147"/>
      <c r="AG95" s="147" t="s">
        <v>162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80" t="str">
        <f>C95</f>
        <v>Okna budou z vnitřní strany po obvodu lemována dřevěnými krycími lištami tvaru L cca 60/60/8 a z vnější strany hliníkovými lištami kotvenými ke stávající OK. Ve spodní části budou okna doplněna DTD laminovanými parapety (bílé) š.120mm.</v>
      </c>
      <c r="BB95" s="147"/>
      <c r="BC95" s="147"/>
      <c r="BD95" s="147"/>
      <c r="BE95" s="147"/>
      <c r="BF95" s="147"/>
      <c r="BG95" s="147"/>
      <c r="BH95" s="147"/>
    </row>
    <row r="96" spans="1:60" outlineLevel="3" x14ac:dyDescent="0.25">
      <c r="A96" s="154"/>
      <c r="B96" s="155"/>
      <c r="C96" s="255" t="s">
        <v>252</v>
      </c>
      <c r="D96" s="256"/>
      <c r="E96" s="256"/>
      <c r="F96" s="256"/>
      <c r="G96" s="256"/>
      <c r="H96" s="158"/>
      <c r="I96" s="158"/>
      <c r="J96" s="158"/>
      <c r="K96" s="158"/>
      <c r="L96" s="158"/>
      <c r="M96" s="158"/>
      <c r="N96" s="157"/>
      <c r="O96" s="157"/>
      <c r="P96" s="157"/>
      <c r="Q96" s="157"/>
      <c r="R96" s="158"/>
      <c r="S96" s="158"/>
      <c r="T96" s="158"/>
      <c r="U96" s="158"/>
      <c r="V96" s="158"/>
      <c r="W96" s="158"/>
      <c r="X96" s="158"/>
      <c r="Y96" s="158"/>
      <c r="Z96" s="147"/>
      <c r="AA96" s="147"/>
      <c r="AB96" s="147"/>
      <c r="AC96" s="147"/>
      <c r="AD96" s="147"/>
      <c r="AE96" s="147"/>
      <c r="AF96" s="147"/>
      <c r="AG96" s="147" t="s">
        <v>162</v>
      </c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ht="20.399999999999999" outlineLevel="1" x14ac:dyDescent="0.25">
      <c r="A97" s="174">
        <v>32</v>
      </c>
      <c r="B97" s="175" t="s">
        <v>402</v>
      </c>
      <c r="C97" s="189" t="s">
        <v>403</v>
      </c>
      <c r="D97" s="176" t="s">
        <v>247</v>
      </c>
      <c r="E97" s="177">
        <v>1</v>
      </c>
      <c r="F97" s="178"/>
      <c r="G97" s="179">
        <f>ROUND(E97*F97,2)</f>
        <v>0</v>
      </c>
      <c r="H97" s="159"/>
      <c r="I97" s="158">
        <f>ROUND(E97*H97,2)</f>
        <v>0</v>
      </c>
      <c r="J97" s="159"/>
      <c r="K97" s="158">
        <f>ROUND(E97*J97,2)</f>
        <v>0</v>
      </c>
      <c r="L97" s="158">
        <v>21</v>
      </c>
      <c r="M97" s="158">
        <f>G97*(1+L97/100)</f>
        <v>0</v>
      </c>
      <c r="N97" s="157">
        <v>0.01</v>
      </c>
      <c r="O97" s="157">
        <f>ROUND(E97*N97,2)</f>
        <v>0.01</v>
      </c>
      <c r="P97" s="157">
        <v>0</v>
      </c>
      <c r="Q97" s="157">
        <f>ROUND(E97*P97,2)</f>
        <v>0</v>
      </c>
      <c r="R97" s="158"/>
      <c r="S97" s="158" t="s">
        <v>232</v>
      </c>
      <c r="T97" s="158" t="s">
        <v>196</v>
      </c>
      <c r="U97" s="158">
        <v>0</v>
      </c>
      <c r="V97" s="158">
        <f>ROUND(E97*U97,2)</f>
        <v>0</v>
      </c>
      <c r="W97" s="158"/>
      <c r="X97" s="158" t="s">
        <v>197</v>
      </c>
      <c r="Y97" s="158" t="s">
        <v>146</v>
      </c>
      <c r="Z97" s="147"/>
      <c r="AA97" s="147"/>
      <c r="AB97" s="147"/>
      <c r="AC97" s="147"/>
      <c r="AD97" s="147"/>
      <c r="AE97" s="147"/>
      <c r="AF97" s="147"/>
      <c r="AG97" s="147" t="s">
        <v>198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2" x14ac:dyDescent="0.25">
      <c r="A98" s="154"/>
      <c r="B98" s="155"/>
      <c r="C98" s="253" t="s">
        <v>404</v>
      </c>
      <c r="D98" s="254"/>
      <c r="E98" s="254"/>
      <c r="F98" s="254"/>
      <c r="G98" s="254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7"/>
      <c r="AA98" s="147"/>
      <c r="AB98" s="147"/>
      <c r="AC98" s="147"/>
      <c r="AD98" s="147"/>
      <c r="AE98" s="147"/>
      <c r="AF98" s="147"/>
      <c r="AG98" s="147" t="s">
        <v>162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3" x14ac:dyDescent="0.25">
      <c r="A99" s="154"/>
      <c r="B99" s="155"/>
      <c r="C99" s="255" t="s">
        <v>255</v>
      </c>
      <c r="D99" s="256"/>
      <c r="E99" s="256"/>
      <c r="F99" s="256"/>
      <c r="G99" s="256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7"/>
      <c r="AA99" s="147"/>
      <c r="AB99" s="147"/>
      <c r="AC99" s="147"/>
      <c r="AD99" s="147"/>
      <c r="AE99" s="147"/>
      <c r="AF99" s="147"/>
      <c r="AG99" s="147" t="s">
        <v>162</v>
      </c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3" x14ac:dyDescent="0.25">
      <c r="A100" s="154"/>
      <c r="B100" s="155"/>
      <c r="C100" s="255" t="s">
        <v>250</v>
      </c>
      <c r="D100" s="256"/>
      <c r="E100" s="256"/>
      <c r="F100" s="256"/>
      <c r="G100" s="256"/>
      <c r="H100" s="158"/>
      <c r="I100" s="158"/>
      <c r="J100" s="158"/>
      <c r="K100" s="158"/>
      <c r="L100" s="158"/>
      <c r="M100" s="158"/>
      <c r="N100" s="157"/>
      <c r="O100" s="157"/>
      <c r="P100" s="157"/>
      <c r="Q100" s="157"/>
      <c r="R100" s="158"/>
      <c r="S100" s="158"/>
      <c r="T100" s="158"/>
      <c r="U100" s="158"/>
      <c r="V100" s="158"/>
      <c r="W100" s="158"/>
      <c r="X100" s="158"/>
      <c r="Y100" s="158"/>
      <c r="Z100" s="147"/>
      <c r="AA100" s="147"/>
      <c r="AB100" s="147"/>
      <c r="AC100" s="147"/>
      <c r="AD100" s="147"/>
      <c r="AE100" s="147"/>
      <c r="AF100" s="147"/>
      <c r="AG100" s="147" t="s">
        <v>162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ht="31.2" outlineLevel="3" x14ac:dyDescent="0.25">
      <c r="A101" s="154"/>
      <c r="B101" s="155"/>
      <c r="C101" s="255" t="s">
        <v>256</v>
      </c>
      <c r="D101" s="256"/>
      <c r="E101" s="256"/>
      <c r="F101" s="256"/>
      <c r="G101" s="256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7"/>
      <c r="AA101" s="147"/>
      <c r="AB101" s="147"/>
      <c r="AC101" s="147"/>
      <c r="AD101" s="147"/>
      <c r="AE101" s="147"/>
      <c r="AF101" s="147"/>
      <c r="AG101" s="147" t="s">
        <v>162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80" t="str">
        <f>C101</f>
        <v>Okna budou z vnitřní strany po obvodu lemována dřevěnými krycími lištami tvaru L cca 60/60/8 a z vnější strany hliníkovými lištami kotvenými ke stávající OK. Ve spodní části budou okna doplněna DTD laminovanými parapety (bílé) š.120mm.</v>
      </c>
      <c r="BB101" s="147"/>
      <c r="BC101" s="147"/>
      <c r="BD101" s="147"/>
      <c r="BE101" s="147"/>
      <c r="BF101" s="147"/>
      <c r="BG101" s="147"/>
      <c r="BH101" s="147"/>
    </row>
    <row r="102" spans="1:60" outlineLevel="3" x14ac:dyDescent="0.25">
      <c r="A102" s="154"/>
      <c r="B102" s="155"/>
      <c r="C102" s="255" t="s">
        <v>252</v>
      </c>
      <c r="D102" s="256"/>
      <c r="E102" s="256"/>
      <c r="F102" s="256"/>
      <c r="G102" s="256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7"/>
      <c r="AA102" s="147"/>
      <c r="AB102" s="147"/>
      <c r="AC102" s="147"/>
      <c r="AD102" s="147"/>
      <c r="AE102" s="147"/>
      <c r="AF102" s="147"/>
      <c r="AG102" s="147" t="s">
        <v>162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ht="20.399999999999999" outlineLevel="1" x14ac:dyDescent="0.25">
      <c r="A103" s="174">
        <v>33</v>
      </c>
      <c r="B103" s="175" t="s">
        <v>263</v>
      </c>
      <c r="C103" s="189" t="s">
        <v>264</v>
      </c>
      <c r="D103" s="176" t="s">
        <v>265</v>
      </c>
      <c r="E103" s="177">
        <v>270.60000000000002</v>
      </c>
      <c r="F103" s="178"/>
      <c r="G103" s="179">
        <f>ROUND(E103*F103,2)</f>
        <v>0</v>
      </c>
      <c r="H103" s="159"/>
      <c r="I103" s="158">
        <f>ROUND(E103*H103,2)</f>
        <v>0</v>
      </c>
      <c r="J103" s="159"/>
      <c r="K103" s="158">
        <f>ROUND(E103*J103,2)</f>
        <v>0</v>
      </c>
      <c r="L103" s="158">
        <v>21</v>
      </c>
      <c r="M103" s="158">
        <f>G103*(1+L103/100)</f>
        <v>0</v>
      </c>
      <c r="N103" s="157">
        <v>0</v>
      </c>
      <c r="O103" s="157">
        <f>ROUND(E103*N103,2)</f>
        <v>0</v>
      </c>
      <c r="P103" s="157">
        <v>0</v>
      </c>
      <c r="Q103" s="157">
        <f>ROUND(E103*P103,2)</f>
        <v>0</v>
      </c>
      <c r="R103" s="158"/>
      <c r="S103" s="158" t="s">
        <v>232</v>
      </c>
      <c r="T103" s="158" t="s">
        <v>196</v>
      </c>
      <c r="U103" s="158">
        <v>0</v>
      </c>
      <c r="V103" s="158">
        <f>ROUND(E103*U103,2)</f>
        <v>0</v>
      </c>
      <c r="W103" s="158"/>
      <c r="X103" s="158" t="s">
        <v>197</v>
      </c>
      <c r="Y103" s="158" t="s">
        <v>146</v>
      </c>
      <c r="Z103" s="147"/>
      <c r="AA103" s="147"/>
      <c r="AB103" s="147"/>
      <c r="AC103" s="147"/>
      <c r="AD103" s="147"/>
      <c r="AE103" s="147"/>
      <c r="AF103" s="147"/>
      <c r="AG103" s="147" t="s">
        <v>198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2" x14ac:dyDescent="0.25">
      <c r="A104" s="154"/>
      <c r="B104" s="155"/>
      <c r="C104" s="190" t="s">
        <v>405</v>
      </c>
      <c r="D104" s="160"/>
      <c r="E104" s="161">
        <v>270.60000000000002</v>
      </c>
      <c r="F104" s="158"/>
      <c r="G104" s="158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58"/>
      <c r="Z104" s="147"/>
      <c r="AA104" s="147"/>
      <c r="AB104" s="147"/>
      <c r="AC104" s="147"/>
      <c r="AD104" s="147"/>
      <c r="AE104" s="147"/>
      <c r="AF104" s="147"/>
      <c r="AG104" s="147" t="s">
        <v>149</v>
      </c>
      <c r="AH104" s="147">
        <v>0</v>
      </c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1" x14ac:dyDescent="0.25">
      <c r="A105" s="174">
        <v>34</v>
      </c>
      <c r="B105" s="175" t="s">
        <v>267</v>
      </c>
      <c r="C105" s="189" t="s">
        <v>268</v>
      </c>
      <c r="D105" s="176" t="s">
        <v>265</v>
      </c>
      <c r="E105" s="177">
        <v>136.69999999999999</v>
      </c>
      <c r="F105" s="178"/>
      <c r="G105" s="179">
        <f>ROUND(E105*F105,2)</f>
        <v>0</v>
      </c>
      <c r="H105" s="159"/>
      <c r="I105" s="158">
        <f>ROUND(E105*H105,2)</f>
        <v>0</v>
      </c>
      <c r="J105" s="159"/>
      <c r="K105" s="158">
        <f>ROUND(E105*J105,2)</f>
        <v>0</v>
      </c>
      <c r="L105" s="158">
        <v>21</v>
      </c>
      <c r="M105" s="158">
        <f>G105*(1+L105/100)</f>
        <v>0</v>
      </c>
      <c r="N105" s="157">
        <v>0</v>
      </c>
      <c r="O105" s="157">
        <f>ROUND(E105*N105,2)</f>
        <v>0</v>
      </c>
      <c r="P105" s="157">
        <v>0</v>
      </c>
      <c r="Q105" s="157">
        <f>ROUND(E105*P105,2)</f>
        <v>0</v>
      </c>
      <c r="R105" s="158"/>
      <c r="S105" s="158" t="s">
        <v>232</v>
      </c>
      <c r="T105" s="158" t="s">
        <v>196</v>
      </c>
      <c r="U105" s="158">
        <v>0</v>
      </c>
      <c r="V105" s="158">
        <f>ROUND(E105*U105,2)</f>
        <v>0</v>
      </c>
      <c r="W105" s="158"/>
      <c r="X105" s="158" t="s">
        <v>197</v>
      </c>
      <c r="Y105" s="158" t="s">
        <v>146</v>
      </c>
      <c r="Z105" s="147"/>
      <c r="AA105" s="147"/>
      <c r="AB105" s="147"/>
      <c r="AC105" s="147"/>
      <c r="AD105" s="147"/>
      <c r="AE105" s="147"/>
      <c r="AF105" s="147"/>
      <c r="AG105" s="147" t="s">
        <v>198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2" x14ac:dyDescent="0.25">
      <c r="A106" s="154"/>
      <c r="B106" s="155"/>
      <c r="C106" s="253" t="s">
        <v>269</v>
      </c>
      <c r="D106" s="254"/>
      <c r="E106" s="254"/>
      <c r="F106" s="254"/>
      <c r="G106" s="254"/>
      <c r="H106" s="158"/>
      <c r="I106" s="158"/>
      <c r="J106" s="158"/>
      <c r="K106" s="158"/>
      <c r="L106" s="158"/>
      <c r="M106" s="158"/>
      <c r="N106" s="157"/>
      <c r="O106" s="157"/>
      <c r="P106" s="157"/>
      <c r="Q106" s="157"/>
      <c r="R106" s="158"/>
      <c r="S106" s="158"/>
      <c r="T106" s="158"/>
      <c r="U106" s="158"/>
      <c r="V106" s="158"/>
      <c r="W106" s="158"/>
      <c r="X106" s="158"/>
      <c r="Y106" s="158"/>
      <c r="Z106" s="147"/>
      <c r="AA106" s="147"/>
      <c r="AB106" s="147"/>
      <c r="AC106" s="147"/>
      <c r="AD106" s="147"/>
      <c r="AE106" s="147"/>
      <c r="AF106" s="147"/>
      <c r="AG106" s="147" t="s">
        <v>162</v>
      </c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2" x14ac:dyDescent="0.25">
      <c r="A107" s="154"/>
      <c r="B107" s="155"/>
      <c r="C107" s="190" t="s">
        <v>406</v>
      </c>
      <c r="D107" s="160"/>
      <c r="E107" s="161">
        <v>136.69999999999999</v>
      </c>
      <c r="F107" s="158"/>
      <c r="G107" s="158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58"/>
      <c r="Z107" s="147"/>
      <c r="AA107" s="147"/>
      <c r="AB107" s="147"/>
      <c r="AC107" s="147"/>
      <c r="AD107" s="147"/>
      <c r="AE107" s="147"/>
      <c r="AF107" s="147"/>
      <c r="AG107" s="147" t="s">
        <v>149</v>
      </c>
      <c r="AH107" s="147">
        <v>0</v>
      </c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1" x14ac:dyDescent="0.25">
      <c r="A108" s="174">
        <v>35</v>
      </c>
      <c r="B108" s="175" t="s">
        <v>271</v>
      </c>
      <c r="C108" s="189" t="s">
        <v>272</v>
      </c>
      <c r="D108" s="176" t="s">
        <v>265</v>
      </c>
      <c r="E108" s="177">
        <v>35.200000000000003</v>
      </c>
      <c r="F108" s="178"/>
      <c r="G108" s="179">
        <f>ROUND(E108*F108,2)</f>
        <v>0</v>
      </c>
      <c r="H108" s="159"/>
      <c r="I108" s="158">
        <f>ROUND(E108*H108,2)</f>
        <v>0</v>
      </c>
      <c r="J108" s="159"/>
      <c r="K108" s="158">
        <f>ROUND(E108*J108,2)</f>
        <v>0</v>
      </c>
      <c r="L108" s="158">
        <v>21</v>
      </c>
      <c r="M108" s="158">
        <f>G108*(1+L108/100)</f>
        <v>0</v>
      </c>
      <c r="N108" s="157">
        <v>0</v>
      </c>
      <c r="O108" s="157">
        <f>ROUND(E108*N108,2)</f>
        <v>0</v>
      </c>
      <c r="P108" s="157">
        <v>0</v>
      </c>
      <c r="Q108" s="157">
        <f>ROUND(E108*P108,2)</f>
        <v>0</v>
      </c>
      <c r="R108" s="158"/>
      <c r="S108" s="158" t="s">
        <v>232</v>
      </c>
      <c r="T108" s="158" t="s">
        <v>196</v>
      </c>
      <c r="U108" s="158">
        <v>0</v>
      </c>
      <c r="V108" s="158">
        <f>ROUND(E108*U108,2)</f>
        <v>0</v>
      </c>
      <c r="W108" s="158"/>
      <c r="X108" s="158" t="s">
        <v>145</v>
      </c>
      <c r="Y108" s="158" t="s">
        <v>146</v>
      </c>
      <c r="Z108" s="147"/>
      <c r="AA108" s="147"/>
      <c r="AB108" s="147"/>
      <c r="AC108" s="147"/>
      <c r="AD108" s="147"/>
      <c r="AE108" s="147"/>
      <c r="AF108" s="147"/>
      <c r="AG108" s="147" t="s">
        <v>147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2" x14ac:dyDescent="0.25">
      <c r="A109" s="154"/>
      <c r="B109" s="155"/>
      <c r="C109" s="190" t="s">
        <v>407</v>
      </c>
      <c r="D109" s="160"/>
      <c r="E109" s="161">
        <v>35.200000000000003</v>
      </c>
      <c r="F109" s="158"/>
      <c r="G109" s="158"/>
      <c r="H109" s="158"/>
      <c r="I109" s="158"/>
      <c r="J109" s="158"/>
      <c r="K109" s="158"/>
      <c r="L109" s="158"/>
      <c r="M109" s="158"/>
      <c r="N109" s="157"/>
      <c r="O109" s="157"/>
      <c r="P109" s="157"/>
      <c r="Q109" s="157"/>
      <c r="R109" s="158"/>
      <c r="S109" s="158"/>
      <c r="T109" s="158"/>
      <c r="U109" s="158"/>
      <c r="V109" s="158"/>
      <c r="W109" s="158"/>
      <c r="X109" s="158"/>
      <c r="Y109" s="158"/>
      <c r="Z109" s="147"/>
      <c r="AA109" s="147"/>
      <c r="AB109" s="147"/>
      <c r="AC109" s="147"/>
      <c r="AD109" s="147"/>
      <c r="AE109" s="147"/>
      <c r="AF109" s="147"/>
      <c r="AG109" s="147" t="s">
        <v>149</v>
      </c>
      <c r="AH109" s="147">
        <v>0</v>
      </c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1" x14ac:dyDescent="0.25">
      <c r="A110" s="154">
        <v>36</v>
      </c>
      <c r="B110" s="155" t="s">
        <v>283</v>
      </c>
      <c r="C110" s="193" t="s">
        <v>408</v>
      </c>
      <c r="D110" s="156" t="s">
        <v>0</v>
      </c>
      <c r="E110" s="187"/>
      <c r="F110" s="159"/>
      <c r="G110" s="158">
        <f>ROUND(E110*F110,2)</f>
        <v>0</v>
      </c>
      <c r="H110" s="159"/>
      <c r="I110" s="158">
        <f>ROUND(E110*H110,2)</f>
        <v>0</v>
      </c>
      <c r="J110" s="159"/>
      <c r="K110" s="158">
        <f>ROUND(E110*J110,2)</f>
        <v>0</v>
      </c>
      <c r="L110" s="158">
        <v>21</v>
      </c>
      <c r="M110" s="158">
        <f>G110*(1+L110/100)</f>
        <v>0</v>
      </c>
      <c r="N110" s="157">
        <v>0</v>
      </c>
      <c r="O110" s="157">
        <f>ROUND(E110*N110,2)</f>
        <v>0</v>
      </c>
      <c r="P110" s="157">
        <v>0</v>
      </c>
      <c r="Q110" s="157">
        <f>ROUND(E110*P110,2)</f>
        <v>0</v>
      </c>
      <c r="R110" s="158"/>
      <c r="S110" s="158" t="s">
        <v>144</v>
      </c>
      <c r="T110" s="158" t="s">
        <v>144</v>
      </c>
      <c r="U110" s="158">
        <v>0</v>
      </c>
      <c r="V110" s="158">
        <f>ROUND(E110*U110,2)</f>
        <v>0</v>
      </c>
      <c r="W110" s="158"/>
      <c r="X110" s="158" t="s">
        <v>227</v>
      </c>
      <c r="Y110" s="158" t="s">
        <v>146</v>
      </c>
      <c r="Z110" s="147"/>
      <c r="AA110" s="147"/>
      <c r="AB110" s="147"/>
      <c r="AC110" s="147"/>
      <c r="AD110" s="147"/>
      <c r="AE110" s="147"/>
      <c r="AF110" s="147"/>
      <c r="AG110" s="147" t="s">
        <v>228</v>
      </c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x14ac:dyDescent="0.25">
      <c r="A111" s="167" t="s">
        <v>139</v>
      </c>
      <c r="B111" s="168" t="s">
        <v>98</v>
      </c>
      <c r="C111" s="188" t="s">
        <v>99</v>
      </c>
      <c r="D111" s="169"/>
      <c r="E111" s="170"/>
      <c r="F111" s="171"/>
      <c r="G111" s="172">
        <f>SUMIF(AG112:AG129,"&lt;&gt;NOR",G112:G129)</f>
        <v>0</v>
      </c>
      <c r="H111" s="166"/>
      <c r="I111" s="166">
        <f>SUM(I112:I129)</f>
        <v>0</v>
      </c>
      <c r="J111" s="166"/>
      <c r="K111" s="166">
        <f>SUM(K112:K129)</f>
        <v>0</v>
      </c>
      <c r="L111" s="166"/>
      <c r="M111" s="166">
        <f>SUM(M112:M129)</f>
        <v>0</v>
      </c>
      <c r="N111" s="165"/>
      <c r="O111" s="165">
        <f>SUM(O112:O129)</f>
        <v>1.1600000000000001</v>
      </c>
      <c r="P111" s="165"/>
      <c r="Q111" s="165">
        <f>SUM(Q112:Q129)</f>
        <v>3</v>
      </c>
      <c r="R111" s="166"/>
      <c r="S111" s="166"/>
      <c r="T111" s="166"/>
      <c r="U111" s="166"/>
      <c r="V111" s="166">
        <f>SUM(V112:V129)</f>
        <v>227.72</v>
      </c>
      <c r="W111" s="166"/>
      <c r="X111" s="166"/>
      <c r="Y111" s="166"/>
      <c r="AG111" t="s">
        <v>140</v>
      </c>
    </row>
    <row r="112" spans="1:60" ht="20.399999999999999" outlineLevel="1" x14ac:dyDescent="0.25">
      <c r="A112" s="174">
        <v>37</v>
      </c>
      <c r="B112" s="175" t="s">
        <v>289</v>
      </c>
      <c r="C112" s="189" t="s">
        <v>290</v>
      </c>
      <c r="D112" s="176" t="s">
        <v>291</v>
      </c>
      <c r="E112" s="177">
        <v>419.8</v>
      </c>
      <c r="F112" s="178"/>
      <c r="G112" s="179">
        <f>ROUND(E112*F112,2)</f>
        <v>0</v>
      </c>
      <c r="H112" s="159"/>
      <c r="I112" s="158">
        <f>ROUND(E112*H112,2)</f>
        <v>0</v>
      </c>
      <c r="J112" s="159"/>
      <c r="K112" s="158">
        <f>ROUND(E112*J112,2)</f>
        <v>0</v>
      </c>
      <c r="L112" s="158">
        <v>21</v>
      </c>
      <c r="M112" s="158">
        <f>G112*(1+L112/100)</f>
        <v>0</v>
      </c>
      <c r="N112" s="157">
        <v>0</v>
      </c>
      <c r="O112" s="157">
        <f>ROUND(E112*N112,2)</f>
        <v>0</v>
      </c>
      <c r="P112" s="157">
        <v>8.0000000000000007E-5</v>
      </c>
      <c r="Q112" s="157">
        <f>ROUND(E112*P112,2)</f>
        <v>0.03</v>
      </c>
      <c r="R112" s="158"/>
      <c r="S112" s="158" t="s">
        <v>144</v>
      </c>
      <c r="T112" s="158" t="s">
        <v>144</v>
      </c>
      <c r="U112" s="158">
        <v>3.5000000000000003E-2</v>
      </c>
      <c r="V112" s="158">
        <f>ROUND(E112*U112,2)</f>
        <v>14.69</v>
      </c>
      <c r="W112" s="158"/>
      <c r="X112" s="158" t="s">
        <v>145</v>
      </c>
      <c r="Y112" s="158" t="s">
        <v>146</v>
      </c>
      <c r="Z112" s="147"/>
      <c r="AA112" s="147"/>
      <c r="AB112" s="147"/>
      <c r="AC112" s="147"/>
      <c r="AD112" s="147"/>
      <c r="AE112" s="147"/>
      <c r="AF112" s="147"/>
      <c r="AG112" s="147" t="s">
        <v>147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2" x14ac:dyDescent="0.25">
      <c r="A113" s="154"/>
      <c r="B113" s="155"/>
      <c r="C113" s="190" t="s">
        <v>409</v>
      </c>
      <c r="D113" s="160"/>
      <c r="E113" s="161">
        <v>457.6</v>
      </c>
      <c r="F113" s="158"/>
      <c r="G113" s="158"/>
      <c r="H113" s="158"/>
      <c r="I113" s="158"/>
      <c r="J113" s="158"/>
      <c r="K113" s="158"/>
      <c r="L113" s="158"/>
      <c r="M113" s="158"/>
      <c r="N113" s="157"/>
      <c r="O113" s="157"/>
      <c r="P113" s="157"/>
      <c r="Q113" s="157"/>
      <c r="R113" s="158"/>
      <c r="S113" s="158"/>
      <c r="T113" s="158"/>
      <c r="U113" s="158"/>
      <c r="V113" s="158"/>
      <c r="W113" s="158"/>
      <c r="X113" s="158"/>
      <c r="Y113" s="158"/>
      <c r="Z113" s="147"/>
      <c r="AA113" s="147"/>
      <c r="AB113" s="147"/>
      <c r="AC113" s="147"/>
      <c r="AD113" s="147"/>
      <c r="AE113" s="147"/>
      <c r="AF113" s="147"/>
      <c r="AG113" s="147" t="s">
        <v>149</v>
      </c>
      <c r="AH113" s="147">
        <v>0</v>
      </c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3" x14ac:dyDescent="0.25">
      <c r="A114" s="154"/>
      <c r="B114" s="155"/>
      <c r="C114" s="190" t="s">
        <v>410</v>
      </c>
      <c r="D114" s="160"/>
      <c r="E114" s="161">
        <v>-37.799999999999997</v>
      </c>
      <c r="F114" s="158"/>
      <c r="G114" s="158"/>
      <c r="H114" s="158"/>
      <c r="I114" s="158"/>
      <c r="J114" s="158"/>
      <c r="K114" s="158"/>
      <c r="L114" s="158"/>
      <c r="M114" s="158"/>
      <c r="N114" s="157"/>
      <c r="O114" s="157"/>
      <c r="P114" s="157"/>
      <c r="Q114" s="157"/>
      <c r="R114" s="158"/>
      <c r="S114" s="158"/>
      <c r="T114" s="158"/>
      <c r="U114" s="158"/>
      <c r="V114" s="158"/>
      <c r="W114" s="158"/>
      <c r="X114" s="158"/>
      <c r="Y114" s="158"/>
      <c r="Z114" s="147"/>
      <c r="AA114" s="147"/>
      <c r="AB114" s="147"/>
      <c r="AC114" s="147"/>
      <c r="AD114" s="147"/>
      <c r="AE114" s="147"/>
      <c r="AF114" s="147"/>
      <c r="AG114" s="147" t="s">
        <v>149</v>
      </c>
      <c r="AH114" s="147">
        <v>0</v>
      </c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1" x14ac:dyDescent="0.25">
      <c r="A115" s="174">
        <v>38</v>
      </c>
      <c r="B115" s="175" t="s">
        <v>294</v>
      </c>
      <c r="C115" s="189" t="s">
        <v>295</v>
      </c>
      <c r="D115" s="176" t="s">
        <v>143</v>
      </c>
      <c r="E115" s="177">
        <v>847.6</v>
      </c>
      <c r="F115" s="178"/>
      <c r="G115" s="179">
        <f>ROUND(E115*F115,2)</f>
        <v>0</v>
      </c>
      <c r="H115" s="159"/>
      <c r="I115" s="158">
        <f>ROUND(E115*H115,2)</f>
        <v>0</v>
      </c>
      <c r="J115" s="159"/>
      <c r="K115" s="158">
        <f>ROUND(E115*J115,2)</f>
        <v>0</v>
      </c>
      <c r="L115" s="158">
        <v>21</v>
      </c>
      <c r="M115" s="158">
        <f>G115*(1+L115/100)</f>
        <v>0</v>
      </c>
      <c r="N115" s="157">
        <v>0</v>
      </c>
      <c r="O115" s="157">
        <f>ROUND(E115*N115,2)</f>
        <v>0</v>
      </c>
      <c r="P115" s="157">
        <v>3.5000000000000001E-3</v>
      </c>
      <c r="Q115" s="157">
        <f>ROUND(E115*P115,2)</f>
        <v>2.97</v>
      </c>
      <c r="R115" s="158"/>
      <c r="S115" s="158" t="s">
        <v>144</v>
      </c>
      <c r="T115" s="158" t="s">
        <v>144</v>
      </c>
      <c r="U115" s="158">
        <v>0.11</v>
      </c>
      <c r="V115" s="158">
        <f>ROUND(E115*U115,2)</f>
        <v>93.24</v>
      </c>
      <c r="W115" s="158"/>
      <c r="X115" s="158" t="s">
        <v>145</v>
      </c>
      <c r="Y115" s="158" t="s">
        <v>146</v>
      </c>
      <c r="Z115" s="147"/>
      <c r="AA115" s="147"/>
      <c r="AB115" s="147"/>
      <c r="AC115" s="147"/>
      <c r="AD115" s="147"/>
      <c r="AE115" s="147"/>
      <c r="AF115" s="147"/>
      <c r="AG115" s="147" t="s">
        <v>147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2" x14ac:dyDescent="0.25">
      <c r="A116" s="154"/>
      <c r="B116" s="155"/>
      <c r="C116" s="190" t="s">
        <v>411</v>
      </c>
      <c r="D116" s="160"/>
      <c r="E116" s="161">
        <v>847.6</v>
      </c>
      <c r="F116" s="158"/>
      <c r="G116" s="158"/>
      <c r="H116" s="158"/>
      <c r="I116" s="158"/>
      <c r="J116" s="158"/>
      <c r="K116" s="158"/>
      <c r="L116" s="158"/>
      <c r="M116" s="158"/>
      <c r="N116" s="157"/>
      <c r="O116" s="157"/>
      <c r="P116" s="157"/>
      <c r="Q116" s="157"/>
      <c r="R116" s="158"/>
      <c r="S116" s="158"/>
      <c r="T116" s="158"/>
      <c r="U116" s="158"/>
      <c r="V116" s="158"/>
      <c r="W116" s="158"/>
      <c r="X116" s="158"/>
      <c r="Y116" s="158"/>
      <c r="Z116" s="147"/>
      <c r="AA116" s="147"/>
      <c r="AB116" s="147"/>
      <c r="AC116" s="147"/>
      <c r="AD116" s="147"/>
      <c r="AE116" s="147"/>
      <c r="AF116" s="147"/>
      <c r="AG116" s="147" t="s">
        <v>149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1" x14ac:dyDescent="0.25">
      <c r="A117" s="174">
        <v>39</v>
      </c>
      <c r="B117" s="175" t="s">
        <v>297</v>
      </c>
      <c r="C117" s="189" t="s">
        <v>298</v>
      </c>
      <c r="D117" s="176" t="s">
        <v>143</v>
      </c>
      <c r="E117" s="177">
        <v>423.8</v>
      </c>
      <c r="F117" s="178"/>
      <c r="G117" s="179">
        <f>ROUND(E117*F117,2)</f>
        <v>0</v>
      </c>
      <c r="H117" s="159"/>
      <c r="I117" s="158">
        <f>ROUND(E117*H117,2)</f>
        <v>0</v>
      </c>
      <c r="J117" s="159"/>
      <c r="K117" s="158">
        <f>ROUND(E117*J117,2)</f>
        <v>0</v>
      </c>
      <c r="L117" s="158">
        <v>21</v>
      </c>
      <c r="M117" s="158">
        <f>G117*(1+L117/100)</f>
        <v>0</v>
      </c>
      <c r="N117" s="157">
        <v>0</v>
      </c>
      <c r="O117" s="157">
        <f>ROUND(E117*N117,2)</f>
        <v>0</v>
      </c>
      <c r="P117" s="157">
        <v>0</v>
      </c>
      <c r="Q117" s="157">
        <f>ROUND(E117*P117,2)</f>
        <v>0</v>
      </c>
      <c r="R117" s="158"/>
      <c r="S117" s="158" t="s">
        <v>144</v>
      </c>
      <c r="T117" s="158" t="s">
        <v>144</v>
      </c>
      <c r="U117" s="158">
        <v>0.02</v>
      </c>
      <c r="V117" s="158">
        <f>ROUND(E117*U117,2)</f>
        <v>8.48</v>
      </c>
      <c r="W117" s="158"/>
      <c r="X117" s="158" t="s">
        <v>145</v>
      </c>
      <c r="Y117" s="158" t="s">
        <v>146</v>
      </c>
      <c r="Z117" s="147"/>
      <c r="AA117" s="147"/>
      <c r="AB117" s="147"/>
      <c r="AC117" s="147"/>
      <c r="AD117" s="147"/>
      <c r="AE117" s="147"/>
      <c r="AF117" s="147"/>
      <c r="AG117" s="147" t="s">
        <v>147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2" x14ac:dyDescent="0.25">
      <c r="A118" s="154"/>
      <c r="B118" s="155"/>
      <c r="C118" s="190" t="s">
        <v>412</v>
      </c>
      <c r="D118" s="160"/>
      <c r="E118" s="161">
        <v>423.8</v>
      </c>
      <c r="F118" s="158"/>
      <c r="G118" s="158"/>
      <c r="H118" s="158"/>
      <c r="I118" s="158"/>
      <c r="J118" s="158"/>
      <c r="K118" s="158"/>
      <c r="L118" s="158"/>
      <c r="M118" s="158"/>
      <c r="N118" s="157"/>
      <c r="O118" s="157"/>
      <c r="P118" s="157"/>
      <c r="Q118" s="157"/>
      <c r="R118" s="158"/>
      <c r="S118" s="158"/>
      <c r="T118" s="158"/>
      <c r="U118" s="158"/>
      <c r="V118" s="158"/>
      <c r="W118" s="158"/>
      <c r="X118" s="158"/>
      <c r="Y118" s="158"/>
      <c r="Z118" s="147"/>
      <c r="AA118" s="147"/>
      <c r="AB118" s="147"/>
      <c r="AC118" s="147"/>
      <c r="AD118" s="147"/>
      <c r="AE118" s="147"/>
      <c r="AF118" s="147"/>
      <c r="AG118" s="147" t="s">
        <v>149</v>
      </c>
      <c r="AH118" s="147">
        <v>5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ht="20.399999999999999" outlineLevel="1" x14ac:dyDescent="0.25">
      <c r="A119" s="174">
        <v>40</v>
      </c>
      <c r="B119" s="175" t="s">
        <v>300</v>
      </c>
      <c r="C119" s="189" t="s">
        <v>301</v>
      </c>
      <c r="D119" s="176" t="s">
        <v>143</v>
      </c>
      <c r="E119" s="177">
        <v>423.8</v>
      </c>
      <c r="F119" s="178"/>
      <c r="G119" s="179">
        <f>ROUND(E119*F119,2)</f>
        <v>0</v>
      </c>
      <c r="H119" s="159"/>
      <c r="I119" s="158">
        <f>ROUND(E119*H119,2)</f>
        <v>0</v>
      </c>
      <c r="J119" s="159"/>
      <c r="K119" s="158">
        <f>ROUND(E119*J119,2)</f>
        <v>0</v>
      </c>
      <c r="L119" s="158">
        <v>21</v>
      </c>
      <c r="M119" s="158">
        <f>G119*(1+L119/100)</f>
        <v>0</v>
      </c>
      <c r="N119" s="157">
        <v>0</v>
      </c>
      <c r="O119" s="157">
        <f>ROUND(E119*N119,2)</f>
        <v>0</v>
      </c>
      <c r="P119" s="157">
        <v>0</v>
      </c>
      <c r="Q119" s="157">
        <f>ROUND(E119*P119,2)</f>
        <v>0</v>
      </c>
      <c r="R119" s="158"/>
      <c r="S119" s="158" t="s">
        <v>144</v>
      </c>
      <c r="T119" s="158" t="s">
        <v>144</v>
      </c>
      <c r="U119" s="158">
        <v>4.5999999999999999E-2</v>
      </c>
      <c r="V119" s="158">
        <f>ROUND(E119*U119,2)</f>
        <v>19.489999999999998</v>
      </c>
      <c r="W119" s="158"/>
      <c r="X119" s="158" t="s">
        <v>145</v>
      </c>
      <c r="Y119" s="158" t="s">
        <v>146</v>
      </c>
      <c r="Z119" s="147"/>
      <c r="AA119" s="147"/>
      <c r="AB119" s="147"/>
      <c r="AC119" s="147"/>
      <c r="AD119" s="147"/>
      <c r="AE119" s="147"/>
      <c r="AF119" s="147"/>
      <c r="AG119" s="147" t="s">
        <v>147</v>
      </c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2" x14ac:dyDescent="0.25">
      <c r="A120" s="154"/>
      <c r="B120" s="155"/>
      <c r="C120" s="190" t="s">
        <v>397</v>
      </c>
      <c r="D120" s="160"/>
      <c r="E120" s="161">
        <v>423.8</v>
      </c>
      <c r="F120" s="158"/>
      <c r="G120" s="158"/>
      <c r="H120" s="158"/>
      <c r="I120" s="158"/>
      <c r="J120" s="158"/>
      <c r="K120" s="158"/>
      <c r="L120" s="158"/>
      <c r="M120" s="158"/>
      <c r="N120" s="157"/>
      <c r="O120" s="157"/>
      <c r="P120" s="157"/>
      <c r="Q120" s="157"/>
      <c r="R120" s="158"/>
      <c r="S120" s="158"/>
      <c r="T120" s="158"/>
      <c r="U120" s="158"/>
      <c r="V120" s="158"/>
      <c r="W120" s="158"/>
      <c r="X120" s="158"/>
      <c r="Y120" s="158"/>
      <c r="Z120" s="147"/>
      <c r="AA120" s="147"/>
      <c r="AB120" s="147"/>
      <c r="AC120" s="147"/>
      <c r="AD120" s="147"/>
      <c r="AE120" s="147"/>
      <c r="AF120" s="147"/>
      <c r="AG120" s="147" t="s">
        <v>149</v>
      </c>
      <c r="AH120" s="147">
        <v>5</v>
      </c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ht="20.399999999999999" outlineLevel="1" x14ac:dyDescent="0.25">
      <c r="A121" s="174">
        <v>41</v>
      </c>
      <c r="B121" s="175" t="s">
        <v>302</v>
      </c>
      <c r="C121" s="189" t="s">
        <v>303</v>
      </c>
      <c r="D121" s="176" t="s">
        <v>143</v>
      </c>
      <c r="E121" s="177">
        <v>423.8</v>
      </c>
      <c r="F121" s="178"/>
      <c r="G121" s="179">
        <f>ROUND(E121*F121,2)</f>
        <v>0</v>
      </c>
      <c r="H121" s="159"/>
      <c r="I121" s="158">
        <f>ROUND(E121*H121,2)</f>
        <v>0</v>
      </c>
      <c r="J121" s="159"/>
      <c r="K121" s="158">
        <f>ROUND(E121*J121,2)</f>
        <v>0</v>
      </c>
      <c r="L121" s="158">
        <v>21</v>
      </c>
      <c r="M121" s="158">
        <f>G121*(1+L121/100)</f>
        <v>0</v>
      </c>
      <c r="N121" s="157">
        <v>2.3000000000000001E-4</v>
      </c>
      <c r="O121" s="157">
        <f>ROUND(E121*N121,2)</f>
        <v>0.1</v>
      </c>
      <c r="P121" s="157">
        <v>0</v>
      </c>
      <c r="Q121" s="157">
        <f>ROUND(E121*P121,2)</f>
        <v>0</v>
      </c>
      <c r="R121" s="158"/>
      <c r="S121" s="158" t="s">
        <v>144</v>
      </c>
      <c r="T121" s="158" t="s">
        <v>144</v>
      </c>
      <c r="U121" s="158">
        <v>0.21665999999999999</v>
      </c>
      <c r="V121" s="158">
        <f>ROUND(E121*U121,2)</f>
        <v>91.82</v>
      </c>
      <c r="W121" s="158"/>
      <c r="X121" s="158" t="s">
        <v>145</v>
      </c>
      <c r="Y121" s="158" t="s">
        <v>146</v>
      </c>
      <c r="Z121" s="147"/>
      <c r="AA121" s="147"/>
      <c r="AB121" s="147"/>
      <c r="AC121" s="147"/>
      <c r="AD121" s="147"/>
      <c r="AE121" s="147"/>
      <c r="AF121" s="147"/>
      <c r="AG121" s="147" t="s">
        <v>147</v>
      </c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2" x14ac:dyDescent="0.25">
      <c r="A122" s="154"/>
      <c r="B122" s="155"/>
      <c r="C122" s="190" t="s">
        <v>397</v>
      </c>
      <c r="D122" s="160"/>
      <c r="E122" s="161">
        <v>423.8</v>
      </c>
      <c r="F122" s="158"/>
      <c r="G122" s="158"/>
      <c r="H122" s="158"/>
      <c r="I122" s="158"/>
      <c r="J122" s="158"/>
      <c r="K122" s="158"/>
      <c r="L122" s="158"/>
      <c r="M122" s="158"/>
      <c r="N122" s="157"/>
      <c r="O122" s="157"/>
      <c r="P122" s="157"/>
      <c r="Q122" s="157"/>
      <c r="R122" s="158"/>
      <c r="S122" s="158"/>
      <c r="T122" s="158"/>
      <c r="U122" s="158"/>
      <c r="V122" s="158"/>
      <c r="W122" s="158"/>
      <c r="X122" s="158"/>
      <c r="Y122" s="158"/>
      <c r="Z122" s="147"/>
      <c r="AA122" s="147"/>
      <c r="AB122" s="147"/>
      <c r="AC122" s="147"/>
      <c r="AD122" s="147"/>
      <c r="AE122" s="147"/>
      <c r="AF122" s="147"/>
      <c r="AG122" s="147" t="s">
        <v>149</v>
      </c>
      <c r="AH122" s="147">
        <v>5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1" x14ac:dyDescent="0.25">
      <c r="A123" s="174">
        <v>42</v>
      </c>
      <c r="B123" s="175" t="s">
        <v>304</v>
      </c>
      <c r="C123" s="189" t="s">
        <v>305</v>
      </c>
      <c r="D123" s="176" t="s">
        <v>143</v>
      </c>
      <c r="E123" s="177">
        <v>491.36799999999999</v>
      </c>
      <c r="F123" s="178"/>
      <c r="G123" s="179">
        <f>ROUND(E123*F123,2)</f>
        <v>0</v>
      </c>
      <c r="H123" s="159"/>
      <c r="I123" s="158">
        <f>ROUND(E123*H123,2)</f>
        <v>0</v>
      </c>
      <c r="J123" s="159"/>
      <c r="K123" s="158">
        <f>ROUND(E123*J123,2)</f>
        <v>0</v>
      </c>
      <c r="L123" s="158">
        <v>21</v>
      </c>
      <c r="M123" s="158">
        <f>G123*(1+L123/100)</f>
        <v>0</v>
      </c>
      <c r="N123" s="157">
        <v>2E-3</v>
      </c>
      <c r="O123" s="157">
        <f>ROUND(E123*N123,2)</f>
        <v>0.98</v>
      </c>
      <c r="P123" s="157">
        <v>0</v>
      </c>
      <c r="Q123" s="157">
        <f>ROUND(E123*P123,2)</f>
        <v>0</v>
      </c>
      <c r="R123" s="158" t="s">
        <v>195</v>
      </c>
      <c r="S123" s="158" t="s">
        <v>144</v>
      </c>
      <c r="T123" s="158" t="s">
        <v>144</v>
      </c>
      <c r="U123" s="158">
        <v>0</v>
      </c>
      <c r="V123" s="158">
        <f>ROUND(E123*U123,2)</f>
        <v>0</v>
      </c>
      <c r="W123" s="158"/>
      <c r="X123" s="158" t="s">
        <v>197</v>
      </c>
      <c r="Y123" s="158" t="s">
        <v>146</v>
      </c>
      <c r="Z123" s="147"/>
      <c r="AA123" s="147"/>
      <c r="AB123" s="147"/>
      <c r="AC123" s="147"/>
      <c r="AD123" s="147"/>
      <c r="AE123" s="147"/>
      <c r="AF123" s="147"/>
      <c r="AG123" s="147" t="s">
        <v>198</v>
      </c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2" x14ac:dyDescent="0.25">
      <c r="A124" s="154"/>
      <c r="B124" s="155"/>
      <c r="C124" s="190" t="s">
        <v>413</v>
      </c>
      <c r="D124" s="160"/>
      <c r="E124" s="161">
        <v>466.18</v>
      </c>
      <c r="F124" s="158"/>
      <c r="G124" s="158"/>
      <c r="H124" s="158"/>
      <c r="I124" s="158"/>
      <c r="J124" s="158"/>
      <c r="K124" s="158"/>
      <c r="L124" s="158"/>
      <c r="M124" s="158"/>
      <c r="N124" s="157"/>
      <c r="O124" s="157"/>
      <c r="P124" s="157"/>
      <c r="Q124" s="157"/>
      <c r="R124" s="158"/>
      <c r="S124" s="158"/>
      <c r="T124" s="158"/>
      <c r="U124" s="158"/>
      <c r="V124" s="158"/>
      <c r="W124" s="158"/>
      <c r="X124" s="158"/>
      <c r="Y124" s="158"/>
      <c r="Z124" s="147"/>
      <c r="AA124" s="147"/>
      <c r="AB124" s="147"/>
      <c r="AC124" s="147"/>
      <c r="AD124" s="147"/>
      <c r="AE124" s="147"/>
      <c r="AF124" s="147"/>
      <c r="AG124" s="147" t="s">
        <v>149</v>
      </c>
      <c r="AH124" s="147">
        <v>5</v>
      </c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3" x14ac:dyDescent="0.25">
      <c r="A125" s="154"/>
      <c r="B125" s="155"/>
      <c r="C125" s="190" t="s">
        <v>414</v>
      </c>
      <c r="D125" s="160"/>
      <c r="E125" s="161">
        <v>25.187999999999999</v>
      </c>
      <c r="F125" s="158"/>
      <c r="G125" s="158"/>
      <c r="H125" s="158"/>
      <c r="I125" s="158"/>
      <c r="J125" s="158"/>
      <c r="K125" s="158"/>
      <c r="L125" s="158"/>
      <c r="M125" s="158"/>
      <c r="N125" s="157"/>
      <c r="O125" s="157"/>
      <c r="P125" s="157"/>
      <c r="Q125" s="157"/>
      <c r="R125" s="158"/>
      <c r="S125" s="158"/>
      <c r="T125" s="158"/>
      <c r="U125" s="158"/>
      <c r="V125" s="158"/>
      <c r="W125" s="158"/>
      <c r="X125" s="158"/>
      <c r="Y125" s="158"/>
      <c r="Z125" s="147"/>
      <c r="AA125" s="147"/>
      <c r="AB125" s="147"/>
      <c r="AC125" s="147"/>
      <c r="AD125" s="147"/>
      <c r="AE125" s="147"/>
      <c r="AF125" s="147"/>
      <c r="AG125" s="147" t="s">
        <v>149</v>
      </c>
      <c r="AH125" s="147">
        <v>5</v>
      </c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1" x14ac:dyDescent="0.25">
      <c r="A126" s="174">
        <v>43</v>
      </c>
      <c r="B126" s="175" t="s">
        <v>308</v>
      </c>
      <c r="C126" s="189" t="s">
        <v>309</v>
      </c>
      <c r="D126" s="176" t="s">
        <v>291</v>
      </c>
      <c r="E126" s="177">
        <v>419.8</v>
      </c>
      <c r="F126" s="178"/>
      <c r="G126" s="179">
        <f>ROUND(E126*F126,2)</f>
        <v>0</v>
      </c>
      <c r="H126" s="159"/>
      <c r="I126" s="158">
        <f>ROUND(E126*H126,2)</f>
        <v>0</v>
      </c>
      <c r="J126" s="159"/>
      <c r="K126" s="158">
        <f>ROUND(E126*J126,2)</f>
        <v>0</v>
      </c>
      <c r="L126" s="158">
        <v>21</v>
      </c>
      <c r="M126" s="158">
        <f>G126*(1+L126/100)</f>
        <v>0</v>
      </c>
      <c r="N126" s="157">
        <v>2.0000000000000001E-4</v>
      </c>
      <c r="O126" s="157">
        <f>ROUND(E126*N126,2)</f>
        <v>0.08</v>
      </c>
      <c r="P126" s="157">
        <v>0</v>
      </c>
      <c r="Q126" s="157">
        <f>ROUND(E126*P126,2)</f>
        <v>0</v>
      </c>
      <c r="R126" s="158" t="s">
        <v>195</v>
      </c>
      <c r="S126" s="158" t="s">
        <v>144</v>
      </c>
      <c r="T126" s="158" t="s">
        <v>144</v>
      </c>
      <c r="U126" s="158">
        <v>0</v>
      </c>
      <c r="V126" s="158">
        <f>ROUND(E126*U126,2)</f>
        <v>0</v>
      </c>
      <c r="W126" s="158"/>
      <c r="X126" s="158" t="s">
        <v>197</v>
      </c>
      <c r="Y126" s="158" t="s">
        <v>146</v>
      </c>
      <c r="Z126" s="147"/>
      <c r="AA126" s="147"/>
      <c r="AB126" s="147"/>
      <c r="AC126" s="147"/>
      <c r="AD126" s="147"/>
      <c r="AE126" s="147"/>
      <c r="AF126" s="147"/>
      <c r="AG126" s="147" t="s">
        <v>198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2" x14ac:dyDescent="0.25">
      <c r="A127" s="154"/>
      <c r="B127" s="155"/>
      <c r="C127" s="190" t="s">
        <v>409</v>
      </c>
      <c r="D127" s="160"/>
      <c r="E127" s="161">
        <v>457.6</v>
      </c>
      <c r="F127" s="158"/>
      <c r="G127" s="158"/>
      <c r="H127" s="158"/>
      <c r="I127" s="158"/>
      <c r="J127" s="158"/>
      <c r="K127" s="158"/>
      <c r="L127" s="158"/>
      <c r="M127" s="158"/>
      <c r="N127" s="157"/>
      <c r="O127" s="157"/>
      <c r="P127" s="157"/>
      <c r="Q127" s="157"/>
      <c r="R127" s="158"/>
      <c r="S127" s="158"/>
      <c r="T127" s="158"/>
      <c r="U127" s="158"/>
      <c r="V127" s="158"/>
      <c r="W127" s="158"/>
      <c r="X127" s="158"/>
      <c r="Y127" s="158"/>
      <c r="Z127" s="147"/>
      <c r="AA127" s="147"/>
      <c r="AB127" s="147"/>
      <c r="AC127" s="147"/>
      <c r="AD127" s="147"/>
      <c r="AE127" s="147"/>
      <c r="AF127" s="147"/>
      <c r="AG127" s="147" t="s">
        <v>149</v>
      </c>
      <c r="AH127" s="147">
        <v>0</v>
      </c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3" x14ac:dyDescent="0.25">
      <c r="A128" s="154"/>
      <c r="B128" s="155"/>
      <c r="C128" s="190" t="s">
        <v>410</v>
      </c>
      <c r="D128" s="160"/>
      <c r="E128" s="161">
        <v>-37.799999999999997</v>
      </c>
      <c r="F128" s="158"/>
      <c r="G128" s="158"/>
      <c r="H128" s="158"/>
      <c r="I128" s="158"/>
      <c r="J128" s="158"/>
      <c r="K128" s="158"/>
      <c r="L128" s="158"/>
      <c r="M128" s="158"/>
      <c r="N128" s="157"/>
      <c r="O128" s="157"/>
      <c r="P128" s="157"/>
      <c r="Q128" s="157"/>
      <c r="R128" s="158"/>
      <c r="S128" s="158"/>
      <c r="T128" s="158"/>
      <c r="U128" s="158"/>
      <c r="V128" s="158"/>
      <c r="W128" s="158"/>
      <c r="X128" s="158"/>
      <c r="Y128" s="158"/>
      <c r="Z128" s="147"/>
      <c r="AA128" s="147"/>
      <c r="AB128" s="147"/>
      <c r="AC128" s="147"/>
      <c r="AD128" s="147"/>
      <c r="AE128" s="147"/>
      <c r="AF128" s="147"/>
      <c r="AG128" s="147" t="s">
        <v>149</v>
      </c>
      <c r="AH128" s="147">
        <v>0</v>
      </c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1" x14ac:dyDescent="0.25">
      <c r="A129" s="154">
        <v>44</v>
      </c>
      <c r="B129" s="155" t="s">
        <v>415</v>
      </c>
      <c r="C129" s="193" t="s">
        <v>416</v>
      </c>
      <c r="D129" s="156" t="s">
        <v>0</v>
      </c>
      <c r="E129" s="187"/>
      <c r="F129" s="159"/>
      <c r="G129" s="158">
        <f>ROUND(E129*F129,2)</f>
        <v>0</v>
      </c>
      <c r="H129" s="159"/>
      <c r="I129" s="158">
        <f>ROUND(E129*H129,2)</f>
        <v>0</v>
      </c>
      <c r="J129" s="159"/>
      <c r="K129" s="158">
        <f>ROUND(E129*J129,2)</f>
        <v>0</v>
      </c>
      <c r="L129" s="158">
        <v>21</v>
      </c>
      <c r="M129" s="158">
        <f>G129*(1+L129/100)</f>
        <v>0</v>
      </c>
      <c r="N129" s="157">
        <v>0</v>
      </c>
      <c r="O129" s="157">
        <f>ROUND(E129*N129,2)</f>
        <v>0</v>
      </c>
      <c r="P129" s="157">
        <v>0</v>
      </c>
      <c r="Q129" s="157">
        <f>ROUND(E129*P129,2)</f>
        <v>0</v>
      </c>
      <c r="R129" s="158"/>
      <c r="S129" s="158" t="s">
        <v>144</v>
      </c>
      <c r="T129" s="158" t="s">
        <v>144</v>
      </c>
      <c r="U129" s="158">
        <v>0</v>
      </c>
      <c r="V129" s="158">
        <f>ROUND(E129*U129,2)</f>
        <v>0</v>
      </c>
      <c r="W129" s="158"/>
      <c r="X129" s="158" t="s">
        <v>227</v>
      </c>
      <c r="Y129" s="158" t="s">
        <v>146</v>
      </c>
      <c r="Z129" s="147"/>
      <c r="AA129" s="147"/>
      <c r="AB129" s="147"/>
      <c r="AC129" s="147"/>
      <c r="AD129" s="147"/>
      <c r="AE129" s="147"/>
      <c r="AF129" s="147"/>
      <c r="AG129" s="147" t="s">
        <v>228</v>
      </c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x14ac:dyDescent="0.25">
      <c r="A130" s="167" t="s">
        <v>139</v>
      </c>
      <c r="B130" s="168" t="s">
        <v>100</v>
      </c>
      <c r="C130" s="188" t="s">
        <v>101</v>
      </c>
      <c r="D130" s="169"/>
      <c r="E130" s="170"/>
      <c r="F130" s="171"/>
      <c r="G130" s="172">
        <f>SUMIF(AG131:AG133,"&lt;&gt;NOR",G131:G133)</f>
        <v>0</v>
      </c>
      <c r="H130" s="166"/>
      <c r="I130" s="166">
        <f>SUM(I131:I133)</f>
        <v>0</v>
      </c>
      <c r="J130" s="166"/>
      <c r="K130" s="166">
        <f>SUM(K131:K133)</f>
        <v>0</v>
      </c>
      <c r="L130" s="166"/>
      <c r="M130" s="166">
        <f>SUM(M131:M133)</f>
        <v>0</v>
      </c>
      <c r="N130" s="165"/>
      <c r="O130" s="165">
        <f>SUM(O131:O133)</f>
        <v>4.12</v>
      </c>
      <c r="P130" s="165"/>
      <c r="Q130" s="165">
        <f>SUM(Q131:Q133)</f>
        <v>0</v>
      </c>
      <c r="R130" s="166"/>
      <c r="S130" s="166"/>
      <c r="T130" s="166"/>
      <c r="U130" s="166"/>
      <c r="V130" s="166">
        <f>SUM(V131:V133)</f>
        <v>186.47</v>
      </c>
      <c r="W130" s="166"/>
      <c r="X130" s="166"/>
      <c r="Y130" s="166"/>
      <c r="AG130" t="s">
        <v>140</v>
      </c>
    </row>
    <row r="131" spans="1:60" outlineLevel="1" x14ac:dyDescent="0.25">
      <c r="A131" s="174">
        <v>45</v>
      </c>
      <c r="B131" s="175" t="s">
        <v>313</v>
      </c>
      <c r="C131" s="189" t="s">
        <v>314</v>
      </c>
      <c r="D131" s="176" t="s">
        <v>143</v>
      </c>
      <c r="E131" s="177">
        <v>423.8</v>
      </c>
      <c r="F131" s="178"/>
      <c r="G131" s="179">
        <f>ROUND(E131*F131,2)</f>
        <v>0</v>
      </c>
      <c r="H131" s="159"/>
      <c r="I131" s="158">
        <f>ROUND(E131*H131,2)</f>
        <v>0</v>
      </c>
      <c r="J131" s="159"/>
      <c r="K131" s="158">
        <f>ROUND(E131*J131,2)</f>
        <v>0</v>
      </c>
      <c r="L131" s="158">
        <v>21</v>
      </c>
      <c r="M131" s="158">
        <f>G131*(1+L131/100)</f>
        <v>0</v>
      </c>
      <c r="N131" s="157">
        <v>9.7099999999999999E-3</v>
      </c>
      <c r="O131" s="157">
        <f>ROUND(E131*N131,2)</f>
        <v>4.12</v>
      </c>
      <c r="P131" s="157">
        <v>0</v>
      </c>
      <c r="Q131" s="157">
        <f>ROUND(E131*P131,2)</f>
        <v>0</v>
      </c>
      <c r="R131" s="158"/>
      <c r="S131" s="158" t="s">
        <v>144</v>
      </c>
      <c r="T131" s="158" t="s">
        <v>144</v>
      </c>
      <c r="U131" s="158">
        <v>0.44</v>
      </c>
      <c r="V131" s="158">
        <f>ROUND(E131*U131,2)</f>
        <v>186.47</v>
      </c>
      <c r="W131" s="158"/>
      <c r="X131" s="158" t="s">
        <v>145</v>
      </c>
      <c r="Y131" s="158" t="s">
        <v>146</v>
      </c>
      <c r="Z131" s="147"/>
      <c r="AA131" s="147"/>
      <c r="AB131" s="147"/>
      <c r="AC131" s="147"/>
      <c r="AD131" s="147"/>
      <c r="AE131" s="147"/>
      <c r="AF131" s="147"/>
      <c r="AG131" s="147" t="s">
        <v>147</v>
      </c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2" x14ac:dyDescent="0.25">
      <c r="A132" s="154"/>
      <c r="B132" s="155"/>
      <c r="C132" s="190" t="s">
        <v>397</v>
      </c>
      <c r="D132" s="160"/>
      <c r="E132" s="161">
        <v>423.8</v>
      </c>
      <c r="F132" s="158"/>
      <c r="G132" s="158"/>
      <c r="H132" s="158"/>
      <c r="I132" s="158"/>
      <c r="J132" s="158"/>
      <c r="K132" s="158"/>
      <c r="L132" s="158"/>
      <c r="M132" s="158"/>
      <c r="N132" s="157"/>
      <c r="O132" s="157"/>
      <c r="P132" s="157"/>
      <c r="Q132" s="157"/>
      <c r="R132" s="158"/>
      <c r="S132" s="158"/>
      <c r="T132" s="158"/>
      <c r="U132" s="158"/>
      <c r="V132" s="158"/>
      <c r="W132" s="158"/>
      <c r="X132" s="158"/>
      <c r="Y132" s="158"/>
      <c r="Z132" s="147"/>
      <c r="AA132" s="147"/>
      <c r="AB132" s="147"/>
      <c r="AC132" s="147"/>
      <c r="AD132" s="147"/>
      <c r="AE132" s="147"/>
      <c r="AF132" s="147"/>
      <c r="AG132" s="147" t="s">
        <v>149</v>
      </c>
      <c r="AH132" s="147">
        <v>5</v>
      </c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1" x14ac:dyDescent="0.25">
      <c r="A133" s="154">
        <v>46</v>
      </c>
      <c r="B133" s="155" t="s">
        <v>417</v>
      </c>
      <c r="C133" s="193" t="s">
        <v>418</v>
      </c>
      <c r="D133" s="156" t="s">
        <v>0</v>
      </c>
      <c r="E133" s="187"/>
      <c r="F133" s="159"/>
      <c r="G133" s="158">
        <f>ROUND(E133*F133,2)</f>
        <v>0</v>
      </c>
      <c r="H133" s="159"/>
      <c r="I133" s="158">
        <f>ROUND(E133*H133,2)</f>
        <v>0</v>
      </c>
      <c r="J133" s="159"/>
      <c r="K133" s="158">
        <f>ROUND(E133*J133,2)</f>
        <v>0</v>
      </c>
      <c r="L133" s="158">
        <v>21</v>
      </c>
      <c r="M133" s="158">
        <f>G133*(1+L133/100)</f>
        <v>0</v>
      </c>
      <c r="N133" s="157">
        <v>0</v>
      </c>
      <c r="O133" s="157">
        <f>ROUND(E133*N133,2)</f>
        <v>0</v>
      </c>
      <c r="P133" s="157">
        <v>0</v>
      </c>
      <c r="Q133" s="157">
        <f>ROUND(E133*P133,2)</f>
        <v>0</v>
      </c>
      <c r="R133" s="158"/>
      <c r="S133" s="158" t="s">
        <v>144</v>
      </c>
      <c r="T133" s="158" t="s">
        <v>144</v>
      </c>
      <c r="U133" s="158">
        <v>0</v>
      </c>
      <c r="V133" s="158">
        <f>ROUND(E133*U133,2)</f>
        <v>0</v>
      </c>
      <c r="W133" s="158"/>
      <c r="X133" s="158" t="s">
        <v>227</v>
      </c>
      <c r="Y133" s="158" t="s">
        <v>146</v>
      </c>
      <c r="Z133" s="147"/>
      <c r="AA133" s="147"/>
      <c r="AB133" s="147"/>
      <c r="AC133" s="147"/>
      <c r="AD133" s="147"/>
      <c r="AE133" s="147"/>
      <c r="AF133" s="147"/>
      <c r="AG133" s="147" t="s">
        <v>228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x14ac:dyDescent="0.25">
      <c r="A134" s="167" t="s">
        <v>139</v>
      </c>
      <c r="B134" s="168" t="s">
        <v>102</v>
      </c>
      <c r="C134" s="188" t="s">
        <v>103</v>
      </c>
      <c r="D134" s="169"/>
      <c r="E134" s="170"/>
      <c r="F134" s="171"/>
      <c r="G134" s="172">
        <f>SUMIF(AG135:AG139,"&lt;&gt;NOR",G135:G139)</f>
        <v>0</v>
      </c>
      <c r="H134" s="166"/>
      <c r="I134" s="166">
        <f>SUM(I135:I139)</f>
        <v>0</v>
      </c>
      <c r="J134" s="166"/>
      <c r="K134" s="166">
        <f>SUM(K135:K139)</f>
        <v>0</v>
      </c>
      <c r="L134" s="166"/>
      <c r="M134" s="166">
        <f>SUM(M135:M139)</f>
        <v>0</v>
      </c>
      <c r="N134" s="165"/>
      <c r="O134" s="165">
        <f>SUM(O135:O139)</f>
        <v>1.62</v>
      </c>
      <c r="P134" s="165"/>
      <c r="Q134" s="165">
        <f>SUM(Q135:Q139)</f>
        <v>0</v>
      </c>
      <c r="R134" s="166"/>
      <c r="S134" s="166"/>
      <c r="T134" s="166"/>
      <c r="U134" s="166"/>
      <c r="V134" s="166">
        <f>SUM(V135:V139)</f>
        <v>92.74</v>
      </c>
      <c r="W134" s="166"/>
      <c r="X134" s="166"/>
      <c r="Y134" s="166"/>
      <c r="AG134" t="s">
        <v>140</v>
      </c>
    </row>
    <row r="135" spans="1:60" ht="20.399999999999999" outlineLevel="1" x14ac:dyDescent="0.25">
      <c r="A135" s="174">
        <v>47</v>
      </c>
      <c r="B135" s="175" t="s">
        <v>320</v>
      </c>
      <c r="C135" s="189" t="s">
        <v>321</v>
      </c>
      <c r="D135" s="176" t="s">
        <v>143</v>
      </c>
      <c r="E135" s="177">
        <v>72</v>
      </c>
      <c r="F135" s="178"/>
      <c r="G135" s="179">
        <f>ROUND(E135*F135,2)</f>
        <v>0</v>
      </c>
      <c r="H135" s="159"/>
      <c r="I135" s="158">
        <f>ROUND(E135*H135,2)</f>
        <v>0</v>
      </c>
      <c r="J135" s="159"/>
      <c r="K135" s="158">
        <f>ROUND(E135*J135,2)</f>
        <v>0</v>
      </c>
      <c r="L135" s="158">
        <v>21</v>
      </c>
      <c r="M135" s="158">
        <f>G135*(1+L135/100)</f>
        <v>0</v>
      </c>
      <c r="N135" s="157">
        <v>5.3499999999999997E-3</v>
      </c>
      <c r="O135" s="157">
        <f>ROUND(E135*N135,2)</f>
        <v>0.39</v>
      </c>
      <c r="P135" s="157">
        <v>0</v>
      </c>
      <c r="Q135" s="157">
        <f>ROUND(E135*P135,2)</f>
        <v>0</v>
      </c>
      <c r="R135" s="158"/>
      <c r="S135" s="158" t="s">
        <v>144</v>
      </c>
      <c r="T135" s="158" t="s">
        <v>144</v>
      </c>
      <c r="U135" s="158">
        <v>1.288</v>
      </c>
      <c r="V135" s="158">
        <f>ROUND(E135*U135,2)</f>
        <v>92.74</v>
      </c>
      <c r="W135" s="158"/>
      <c r="X135" s="158" t="s">
        <v>145</v>
      </c>
      <c r="Y135" s="158" t="s">
        <v>146</v>
      </c>
      <c r="Z135" s="147"/>
      <c r="AA135" s="147"/>
      <c r="AB135" s="147"/>
      <c r="AC135" s="147"/>
      <c r="AD135" s="147"/>
      <c r="AE135" s="147"/>
      <c r="AF135" s="147"/>
      <c r="AG135" s="147" t="s">
        <v>147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2" x14ac:dyDescent="0.25">
      <c r="A136" s="154"/>
      <c r="B136" s="155"/>
      <c r="C136" s="190" t="s">
        <v>419</v>
      </c>
      <c r="D136" s="160"/>
      <c r="E136" s="161">
        <v>72</v>
      </c>
      <c r="F136" s="158"/>
      <c r="G136" s="158"/>
      <c r="H136" s="158"/>
      <c r="I136" s="158"/>
      <c r="J136" s="158"/>
      <c r="K136" s="158"/>
      <c r="L136" s="158"/>
      <c r="M136" s="158"/>
      <c r="N136" s="157"/>
      <c r="O136" s="157"/>
      <c r="P136" s="157"/>
      <c r="Q136" s="157"/>
      <c r="R136" s="158"/>
      <c r="S136" s="158"/>
      <c r="T136" s="158"/>
      <c r="U136" s="158"/>
      <c r="V136" s="158"/>
      <c r="W136" s="158"/>
      <c r="X136" s="158"/>
      <c r="Y136" s="158"/>
      <c r="Z136" s="147"/>
      <c r="AA136" s="147"/>
      <c r="AB136" s="147"/>
      <c r="AC136" s="147"/>
      <c r="AD136" s="147"/>
      <c r="AE136" s="147"/>
      <c r="AF136" s="147"/>
      <c r="AG136" s="147" t="s">
        <v>149</v>
      </c>
      <c r="AH136" s="147">
        <v>0</v>
      </c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1" x14ac:dyDescent="0.25">
      <c r="A137" s="174">
        <v>48</v>
      </c>
      <c r="B137" s="175" t="s">
        <v>323</v>
      </c>
      <c r="C137" s="189" t="s">
        <v>432</v>
      </c>
      <c r="D137" s="176" t="s">
        <v>143</v>
      </c>
      <c r="E137" s="177">
        <v>82.8</v>
      </c>
      <c r="F137" s="178"/>
      <c r="G137" s="179">
        <f>ROUND(E137*F137,2)</f>
        <v>0</v>
      </c>
      <c r="H137" s="159"/>
      <c r="I137" s="158">
        <f>ROUND(E137*H137,2)</f>
        <v>0</v>
      </c>
      <c r="J137" s="159"/>
      <c r="K137" s="158">
        <f>ROUND(E137*J137,2)</f>
        <v>0</v>
      </c>
      <c r="L137" s="158">
        <v>21</v>
      </c>
      <c r="M137" s="158">
        <f>G137*(1+L137/100)</f>
        <v>0</v>
      </c>
      <c r="N137" s="157">
        <v>1.4800000000000001E-2</v>
      </c>
      <c r="O137" s="157">
        <f>ROUND(E137*N137,2)</f>
        <v>1.23</v>
      </c>
      <c r="P137" s="157">
        <v>0</v>
      </c>
      <c r="Q137" s="157">
        <f>ROUND(E137*P137,2)</f>
        <v>0</v>
      </c>
      <c r="R137" s="158" t="s">
        <v>195</v>
      </c>
      <c r="S137" s="158" t="s">
        <v>144</v>
      </c>
      <c r="T137" s="158" t="s">
        <v>144</v>
      </c>
      <c r="U137" s="158">
        <v>0</v>
      </c>
      <c r="V137" s="158">
        <f>ROUND(E137*U137,2)</f>
        <v>0</v>
      </c>
      <c r="W137" s="158"/>
      <c r="X137" s="158" t="s">
        <v>197</v>
      </c>
      <c r="Y137" s="158" t="s">
        <v>146</v>
      </c>
      <c r="Z137" s="147"/>
      <c r="AA137" s="147"/>
      <c r="AB137" s="147"/>
      <c r="AC137" s="147"/>
      <c r="AD137" s="147"/>
      <c r="AE137" s="147"/>
      <c r="AF137" s="147"/>
      <c r="AG137" s="147" t="s">
        <v>198</v>
      </c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2" x14ac:dyDescent="0.25">
      <c r="A138" s="154"/>
      <c r="B138" s="155"/>
      <c r="C138" s="190" t="s">
        <v>420</v>
      </c>
      <c r="D138" s="160"/>
      <c r="E138" s="161">
        <v>82.8</v>
      </c>
      <c r="F138" s="158"/>
      <c r="G138" s="158"/>
      <c r="H138" s="158"/>
      <c r="I138" s="158"/>
      <c r="J138" s="158"/>
      <c r="K138" s="158"/>
      <c r="L138" s="158"/>
      <c r="M138" s="158"/>
      <c r="N138" s="157"/>
      <c r="O138" s="157"/>
      <c r="P138" s="157"/>
      <c r="Q138" s="157"/>
      <c r="R138" s="158"/>
      <c r="S138" s="158"/>
      <c r="T138" s="158"/>
      <c r="U138" s="158"/>
      <c r="V138" s="158"/>
      <c r="W138" s="158"/>
      <c r="X138" s="158"/>
      <c r="Y138" s="158"/>
      <c r="Z138" s="147"/>
      <c r="AA138" s="147"/>
      <c r="AB138" s="147"/>
      <c r="AC138" s="147"/>
      <c r="AD138" s="147"/>
      <c r="AE138" s="147"/>
      <c r="AF138" s="147"/>
      <c r="AG138" s="147" t="s">
        <v>149</v>
      </c>
      <c r="AH138" s="147">
        <v>5</v>
      </c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ht="20.399999999999999" outlineLevel="1" x14ac:dyDescent="0.25">
      <c r="A139" s="154">
        <v>49</v>
      </c>
      <c r="B139" s="155" t="s">
        <v>325</v>
      </c>
      <c r="C139" s="193" t="s">
        <v>326</v>
      </c>
      <c r="D139" s="156" t="s">
        <v>0</v>
      </c>
      <c r="E139" s="187"/>
      <c r="F139" s="159"/>
      <c r="G139" s="158">
        <f>ROUND(E139*F139,2)</f>
        <v>0</v>
      </c>
      <c r="H139" s="159"/>
      <c r="I139" s="158">
        <f>ROUND(E139*H139,2)</f>
        <v>0</v>
      </c>
      <c r="J139" s="159"/>
      <c r="K139" s="158">
        <f>ROUND(E139*J139,2)</f>
        <v>0</v>
      </c>
      <c r="L139" s="158">
        <v>21</v>
      </c>
      <c r="M139" s="158">
        <f>G139*(1+L139/100)</f>
        <v>0</v>
      </c>
      <c r="N139" s="157">
        <v>0</v>
      </c>
      <c r="O139" s="157">
        <f>ROUND(E139*N139,2)</f>
        <v>0</v>
      </c>
      <c r="P139" s="157">
        <v>0</v>
      </c>
      <c r="Q139" s="157">
        <f>ROUND(E139*P139,2)</f>
        <v>0</v>
      </c>
      <c r="R139" s="158"/>
      <c r="S139" s="158" t="s">
        <v>144</v>
      </c>
      <c r="T139" s="158" t="s">
        <v>144</v>
      </c>
      <c r="U139" s="158">
        <v>0</v>
      </c>
      <c r="V139" s="158">
        <f>ROUND(E139*U139,2)</f>
        <v>0</v>
      </c>
      <c r="W139" s="158"/>
      <c r="X139" s="158" t="s">
        <v>227</v>
      </c>
      <c r="Y139" s="158" t="s">
        <v>146</v>
      </c>
      <c r="Z139" s="147"/>
      <c r="AA139" s="147"/>
      <c r="AB139" s="147"/>
      <c r="AC139" s="147"/>
      <c r="AD139" s="147"/>
      <c r="AE139" s="147"/>
      <c r="AF139" s="147"/>
      <c r="AG139" s="147" t="s">
        <v>228</v>
      </c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x14ac:dyDescent="0.25">
      <c r="A140" s="167" t="s">
        <v>139</v>
      </c>
      <c r="B140" s="168" t="s">
        <v>104</v>
      </c>
      <c r="C140" s="188" t="s">
        <v>105</v>
      </c>
      <c r="D140" s="169"/>
      <c r="E140" s="170"/>
      <c r="F140" s="171"/>
      <c r="G140" s="172">
        <f>SUMIF(AG141:AG152,"&lt;&gt;NOR",G141:G152)</f>
        <v>0</v>
      </c>
      <c r="H140" s="166"/>
      <c r="I140" s="166">
        <f>SUM(I141:I152)</f>
        <v>0</v>
      </c>
      <c r="J140" s="166"/>
      <c r="K140" s="166">
        <f>SUM(K141:K152)</f>
        <v>0</v>
      </c>
      <c r="L140" s="166"/>
      <c r="M140" s="166">
        <f>SUM(M141:M152)</f>
        <v>0</v>
      </c>
      <c r="N140" s="165"/>
      <c r="O140" s="165">
        <f>SUM(O141:O152)</f>
        <v>0.35</v>
      </c>
      <c r="P140" s="165"/>
      <c r="Q140" s="165">
        <f>SUM(Q141:Q152)</f>
        <v>1.75</v>
      </c>
      <c r="R140" s="166"/>
      <c r="S140" s="166"/>
      <c r="T140" s="166"/>
      <c r="U140" s="166"/>
      <c r="V140" s="166">
        <f>SUM(V141:V152)</f>
        <v>359.78999999999996</v>
      </c>
      <c r="W140" s="166"/>
      <c r="X140" s="166"/>
      <c r="Y140" s="166"/>
      <c r="AG140" t="s">
        <v>140</v>
      </c>
    </row>
    <row r="141" spans="1:60" outlineLevel="1" x14ac:dyDescent="0.25">
      <c r="A141" s="174">
        <v>50</v>
      </c>
      <c r="B141" s="175" t="s">
        <v>327</v>
      </c>
      <c r="C141" s="189" t="s">
        <v>328</v>
      </c>
      <c r="D141" s="176" t="s">
        <v>143</v>
      </c>
      <c r="E141" s="177">
        <v>1941.922</v>
      </c>
      <c r="F141" s="178"/>
      <c r="G141" s="179">
        <f>ROUND(E141*F141,2)</f>
        <v>0</v>
      </c>
      <c r="H141" s="159"/>
      <c r="I141" s="158">
        <f>ROUND(E141*H141,2)</f>
        <v>0</v>
      </c>
      <c r="J141" s="159"/>
      <c r="K141" s="158">
        <f>ROUND(E141*J141,2)</f>
        <v>0</v>
      </c>
      <c r="L141" s="158">
        <v>21</v>
      </c>
      <c r="M141" s="158">
        <f>G141*(1+L141/100)</f>
        <v>0</v>
      </c>
      <c r="N141" s="157">
        <v>0</v>
      </c>
      <c r="O141" s="157">
        <f>ROUND(E141*N141,2)</f>
        <v>0</v>
      </c>
      <c r="P141" s="157">
        <v>8.9999999999999998E-4</v>
      </c>
      <c r="Q141" s="157">
        <f>ROUND(E141*P141,2)</f>
        <v>1.75</v>
      </c>
      <c r="R141" s="158"/>
      <c r="S141" s="158" t="s">
        <v>144</v>
      </c>
      <c r="T141" s="158" t="s">
        <v>144</v>
      </c>
      <c r="U141" s="158">
        <v>7.6679999999999998E-2</v>
      </c>
      <c r="V141" s="158">
        <f>ROUND(E141*U141,2)</f>
        <v>148.91</v>
      </c>
      <c r="W141" s="158"/>
      <c r="X141" s="158" t="s">
        <v>145</v>
      </c>
      <c r="Y141" s="158" t="s">
        <v>146</v>
      </c>
      <c r="Z141" s="147"/>
      <c r="AA141" s="147"/>
      <c r="AB141" s="147"/>
      <c r="AC141" s="147"/>
      <c r="AD141" s="147"/>
      <c r="AE141" s="147"/>
      <c r="AF141" s="147"/>
      <c r="AG141" s="147" t="s">
        <v>147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2" x14ac:dyDescent="0.25">
      <c r="A142" s="154"/>
      <c r="B142" s="155"/>
      <c r="C142" s="190" t="s">
        <v>382</v>
      </c>
      <c r="D142" s="160"/>
      <c r="E142" s="161">
        <v>218.32599999999999</v>
      </c>
      <c r="F142" s="158"/>
      <c r="G142" s="158"/>
      <c r="H142" s="158"/>
      <c r="I142" s="158"/>
      <c r="J142" s="158"/>
      <c r="K142" s="158"/>
      <c r="L142" s="158"/>
      <c r="M142" s="158"/>
      <c r="N142" s="157"/>
      <c r="O142" s="157"/>
      <c r="P142" s="157"/>
      <c r="Q142" s="157"/>
      <c r="R142" s="158"/>
      <c r="S142" s="158"/>
      <c r="T142" s="158"/>
      <c r="U142" s="158"/>
      <c r="V142" s="158"/>
      <c r="W142" s="158"/>
      <c r="X142" s="158"/>
      <c r="Y142" s="158"/>
      <c r="Z142" s="147"/>
      <c r="AA142" s="147"/>
      <c r="AB142" s="147"/>
      <c r="AC142" s="147"/>
      <c r="AD142" s="147"/>
      <c r="AE142" s="147"/>
      <c r="AF142" s="147"/>
      <c r="AG142" s="147" t="s">
        <v>149</v>
      </c>
      <c r="AH142" s="147">
        <v>5</v>
      </c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3" x14ac:dyDescent="0.25">
      <c r="A143" s="154"/>
      <c r="B143" s="155"/>
      <c r="C143" s="190" t="s">
        <v>421</v>
      </c>
      <c r="D143" s="160"/>
      <c r="E143" s="161">
        <v>218.32599999999999</v>
      </c>
      <c r="F143" s="158"/>
      <c r="G143" s="158"/>
      <c r="H143" s="158"/>
      <c r="I143" s="158"/>
      <c r="J143" s="158"/>
      <c r="K143" s="158"/>
      <c r="L143" s="158"/>
      <c r="M143" s="158"/>
      <c r="N143" s="157"/>
      <c r="O143" s="157"/>
      <c r="P143" s="157"/>
      <c r="Q143" s="157"/>
      <c r="R143" s="158"/>
      <c r="S143" s="158"/>
      <c r="T143" s="158"/>
      <c r="U143" s="158"/>
      <c r="V143" s="158"/>
      <c r="W143" s="158"/>
      <c r="X143" s="158"/>
      <c r="Y143" s="158"/>
      <c r="Z143" s="147"/>
      <c r="AA143" s="147"/>
      <c r="AB143" s="147"/>
      <c r="AC143" s="147"/>
      <c r="AD143" s="147"/>
      <c r="AE143" s="147"/>
      <c r="AF143" s="147"/>
      <c r="AG143" s="147" t="s">
        <v>149</v>
      </c>
      <c r="AH143" s="147">
        <v>5</v>
      </c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3" x14ac:dyDescent="0.25">
      <c r="A144" s="154"/>
      <c r="B144" s="155"/>
      <c r="C144" s="190" t="s">
        <v>422</v>
      </c>
      <c r="D144" s="160"/>
      <c r="E144" s="161">
        <v>1088.2</v>
      </c>
      <c r="F144" s="158"/>
      <c r="G144" s="158"/>
      <c r="H144" s="158"/>
      <c r="I144" s="158"/>
      <c r="J144" s="158"/>
      <c r="K144" s="158"/>
      <c r="L144" s="158"/>
      <c r="M144" s="158"/>
      <c r="N144" s="157"/>
      <c r="O144" s="157"/>
      <c r="P144" s="157"/>
      <c r="Q144" s="157"/>
      <c r="R144" s="158"/>
      <c r="S144" s="158"/>
      <c r="T144" s="158"/>
      <c r="U144" s="158"/>
      <c r="V144" s="158"/>
      <c r="W144" s="158"/>
      <c r="X144" s="158"/>
      <c r="Y144" s="158"/>
      <c r="Z144" s="147"/>
      <c r="AA144" s="147"/>
      <c r="AB144" s="147"/>
      <c r="AC144" s="147"/>
      <c r="AD144" s="147"/>
      <c r="AE144" s="147"/>
      <c r="AF144" s="147"/>
      <c r="AG144" s="147" t="s">
        <v>149</v>
      </c>
      <c r="AH144" s="147">
        <v>5</v>
      </c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ht="20.399999999999999" outlineLevel="3" x14ac:dyDescent="0.25">
      <c r="A145" s="154"/>
      <c r="B145" s="155"/>
      <c r="C145" s="190" t="s">
        <v>423</v>
      </c>
      <c r="D145" s="160"/>
      <c r="E145" s="161">
        <v>417.07</v>
      </c>
      <c r="F145" s="158"/>
      <c r="G145" s="158"/>
      <c r="H145" s="158"/>
      <c r="I145" s="158"/>
      <c r="J145" s="158"/>
      <c r="K145" s="158"/>
      <c r="L145" s="158"/>
      <c r="M145" s="158"/>
      <c r="N145" s="157"/>
      <c r="O145" s="157"/>
      <c r="P145" s="157"/>
      <c r="Q145" s="157"/>
      <c r="R145" s="158"/>
      <c r="S145" s="158"/>
      <c r="T145" s="158"/>
      <c r="U145" s="158"/>
      <c r="V145" s="158"/>
      <c r="W145" s="158"/>
      <c r="X145" s="158"/>
      <c r="Y145" s="158"/>
      <c r="Z145" s="147"/>
      <c r="AA145" s="147"/>
      <c r="AB145" s="147"/>
      <c r="AC145" s="147"/>
      <c r="AD145" s="147"/>
      <c r="AE145" s="147"/>
      <c r="AF145" s="147"/>
      <c r="AG145" s="147" t="s">
        <v>149</v>
      </c>
      <c r="AH145" s="147">
        <v>0</v>
      </c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1" x14ac:dyDescent="0.25">
      <c r="A146" s="174">
        <v>51</v>
      </c>
      <c r="B146" s="175" t="s">
        <v>332</v>
      </c>
      <c r="C146" s="189" t="s">
        <v>333</v>
      </c>
      <c r="D146" s="176" t="s">
        <v>143</v>
      </c>
      <c r="E146" s="177">
        <v>1569.172</v>
      </c>
      <c r="F146" s="178"/>
      <c r="G146" s="179">
        <f>ROUND(E146*F146,2)</f>
        <v>0</v>
      </c>
      <c r="H146" s="159"/>
      <c r="I146" s="158">
        <f>ROUND(E146*H146,2)</f>
        <v>0</v>
      </c>
      <c r="J146" s="159"/>
      <c r="K146" s="158">
        <f>ROUND(E146*J146,2)</f>
        <v>0</v>
      </c>
      <c r="L146" s="158">
        <v>21</v>
      </c>
      <c r="M146" s="158">
        <f>G146*(1+L146/100)</f>
        <v>0</v>
      </c>
      <c r="N146" s="157">
        <v>1.4999999999999999E-4</v>
      </c>
      <c r="O146" s="157">
        <f>ROUND(E146*N146,2)</f>
        <v>0.24</v>
      </c>
      <c r="P146" s="157">
        <v>0</v>
      </c>
      <c r="Q146" s="157">
        <f>ROUND(E146*P146,2)</f>
        <v>0</v>
      </c>
      <c r="R146" s="158"/>
      <c r="S146" s="158" t="s">
        <v>144</v>
      </c>
      <c r="T146" s="158" t="s">
        <v>144</v>
      </c>
      <c r="U146" s="158">
        <v>0.10191</v>
      </c>
      <c r="V146" s="158">
        <f>ROUND(E146*U146,2)</f>
        <v>159.91</v>
      </c>
      <c r="W146" s="158"/>
      <c r="X146" s="158" t="s">
        <v>145</v>
      </c>
      <c r="Y146" s="158" t="s">
        <v>146</v>
      </c>
      <c r="Z146" s="147"/>
      <c r="AA146" s="147"/>
      <c r="AB146" s="147"/>
      <c r="AC146" s="147"/>
      <c r="AD146" s="147"/>
      <c r="AE146" s="147"/>
      <c r="AF146" s="147"/>
      <c r="AG146" s="147" t="s">
        <v>147</v>
      </c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2" x14ac:dyDescent="0.25">
      <c r="A147" s="154"/>
      <c r="B147" s="155"/>
      <c r="C147" s="190" t="s">
        <v>382</v>
      </c>
      <c r="D147" s="160"/>
      <c r="E147" s="161">
        <v>218.32599999999999</v>
      </c>
      <c r="F147" s="158"/>
      <c r="G147" s="158"/>
      <c r="H147" s="158"/>
      <c r="I147" s="158"/>
      <c r="J147" s="158"/>
      <c r="K147" s="158"/>
      <c r="L147" s="158"/>
      <c r="M147" s="158"/>
      <c r="N147" s="157"/>
      <c r="O147" s="157"/>
      <c r="P147" s="157"/>
      <c r="Q147" s="157"/>
      <c r="R147" s="158"/>
      <c r="S147" s="158"/>
      <c r="T147" s="158"/>
      <c r="U147" s="158"/>
      <c r="V147" s="158"/>
      <c r="W147" s="158"/>
      <c r="X147" s="158"/>
      <c r="Y147" s="158"/>
      <c r="Z147" s="147"/>
      <c r="AA147" s="147"/>
      <c r="AB147" s="147"/>
      <c r="AC147" s="147"/>
      <c r="AD147" s="147"/>
      <c r="AE147" s="147"/>
      <c r="AF147" s="147"/>
      <c r="AG147" s="147" t="s">
        <v>149</v>
      </c>
      <c r="AH147" s="147">
        <v>5</v>
      </c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3" x14ac:dyDescent="0.25">
      <c r="A148" s="154"/>
      <c r="B148" s="155"/>
      <c r="C148" s="190" t="s">
        <v>422</v>
      </c>
      <c r="D148" s="160"/>
      <c r="E148" s="161">
        <v>1088.2</v>
      </c>
      <c r="F148" s="158"/>
      <c r="G148" s="158"/>
      <c r="H148" s="158"/>
      <c r="I148" s="158"/>
      <c r="J148" s="158"/>
      <c r="K148" s="158"/>
      <c r="L148" s="158"/>
      <c r="M148" s="158"/>
      <c r="N148" s="157"/>
      <c r="O148" s="157"/>
      <c r="P148" s="157"/>
      <c r="Q148" s="157"/>
      <c r="R148" s="158"/>
      <c r="S148" s="158"/>
      <c r="T148" s="158"/>
      <c r="U148" s="158"/>
      <c r="V148" s="158"/>
      <c r="W148" s="158"/>
      <c r="X148" s="158"/>
      <c r="Y148" s="158"/>
      <c r="Z148" s="147"/>
      <c r="AA148" s="147"/>
      <c r="AB148" s="147"/>
      <c r="AC148" s="147"/>
      <c r="AD148" s="147"/>
      <c r="AE148" s="147"/>
      <c r="AF148" s="147"/>
      <c r="AG148" s="147" t="s">
        <v>149</v>
      </c>
      <c r="AH148" s="147">
        <v>5</v>
      </c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3" x14ac:dyDescent="0.25">
      <c r="A149" s="154"/>
      <c r="B149" s="155"/>
      <c r="C149" s="190" t="s">
        <v>389</v>
      </c>
      <c r="D149" s="160"/>
      <c r="E149" s="161">
        <v>44.32</v>
      </c>
      <c r="F149" s="158"/>
      <c r="G149" s="158"/>
      <c r="H149" s="158"/>
      <c r="I149" s="158"/>
      <c r="J149" s="158"/>
      <c r="K149" s="158"/>
      <c r="L149" s="158"/>
      <c r="M149" s="158"/>
      <c r="N149" s="157"/>
      <c r="O149" s="157"/>
      <c r="P149" s="157"/>
      <c r="Q149" s="157"/>
      <c r="R149" s="158"/>
      <c r="S149" s="158"/>
      <c r="T149" s="158"/>
      <c r="U149" s="158"/>
      <c r="V149" s="158"/>
      <c r="W149" s="158"/>
      <c r="X149" s="158"/>
      <c r="Y149" s="158"/>
      <c r="Z149" s="147"/>
      <c r="AA149" s="147"/>
      <c r="AB149" s="147"/>
      <c r="AC149" s="147"/>
      <c r="AD149" s="147"/>
      <c r="AE149" s="147"/>
      <c r="AF149" s="147"/>
      <c r="AG149" s="147" t="s">
        <v>149</v>
      </c>
      <c r="AH149" s="147">
        <v>5</v>
      </c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3" x14ac:dyDescent="0.25">
      <c r="A150" s="154"/>
      <c r="B150" s="155"/>
      <c r="C150" s="190" t="s">
        <v>421</v>
      </c>
      <c r="D150" s="160"/>
      <c r="E150" s="161">
        <v>218.32599999999999</v>
      </c>
      <c r="F150" s="158"/>
      <c r="G150" s="158"/>
      <c r="H150" s="158"/>
      <c r="I150" s="158"/>
      <c r="J150" s="158"/>
      <c r="K150" s="158"/>
      <c r="L150" s="158"/>
      <c r="M150" s="158"/>
      <c r="N150" s="157"/>
      <c r="O150" s="157"/>
      <c r="P150" s="157"/>
      <c r="Q150" s="157"/>
      <c r="R150" s="158"/>
      <c r="S150" s="158"/>
      <c r="T150" s="158"/>
      <c r="U150" s="158"/>
      <c r="V150" s="158"/>
      <c r="W150" s="158"/>
      <c r="X150" s="158"/>
      <c r="Y150" s="158"/>
      <c r="Z150" s="147"/>
      <c r="AA150" s="147"/>
      <c r="AB150" s="147"/>
      <c r="AC150" s="147"/>
      <c r="AD150" s="147"/>
      <c r="AE150" s="147"/>
      <c r="AF150" s="147"/>
      <c r="AG150" s="147" t="s">
        <v>149</v>
      </c>
      <c r="AH150" s="147">
        <v>5</v>
      </c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1" x14ac:dyDescent="0.25">
      <c r="A151" s="174">
        <v>52</v>
      </c>
      <c r="B151" s="175" t="s">
        <v>335</v>
      </c>
      <c r="C151" s="189" t="s">
        <v>438</v>
      </c>
      <c r="D151" s="176" t="s">
        <v>143</v>
      </c>
      <c r="E151" s="177">
        <v>1569.172</v>
      </c>
      <c r="F151" s="178"/>
      <c r="G151" s="179">
        <f>ROUND(E151*F151,2)</f>
        <v>0</v>
      </c>
      <c r="H151" s="159"/>
      <c r="I151" s="158">
        <f>ROUND(E151*H151,2)</f>
        <v>0</v>
      </c>
      <c r="J151" s="159"/>
      <c r="K151" s="158">
        <f>ROUND(E151*J151,2)</f>
        <v>0</v>
      </c>
      <c r="L151" s="158">
        <v>21</v>
      </c>
      <c r="M151" s="158">
        <f>G151*(1+L151/100)</f>
        <v>0</v>
      </c>
      <c r="N151" s="157">
        <v>6.9999999999999994E-5</v>
      </c>
      <c r="O151" s="157">
        <f>ROUND(E151*N151,2)</f>
        <v>0.11</v>
      </c>
      <c r="P151" s="157">
        <v>0</v>
      </c>
      <c r="Q151" s="157">
        <f>ROUND(E151*P151,2)</f>
        <v>0</v>
      </c>
      <c r="R151" s="158"/>
      <c r="S151" s="158" t="s">
        <v>144</v>
      </c>
      <c r="T151" s="158" t="s">
        <v>144</v>
      </c>
      <c r="U151" s="158">
        <v>3.2480000000000002E-2</v>
      </c>
      <c r="V151" s="158">
        <f>ROUND(E151*U151,2)</f>
        <v>50.97</v>
      </c>
      <c r="W151" s="158"/>
      <c r="X151" s="158" t="s">
        <v>145</v>
      </c>
      <c r="Y151" s="158" t="s">
        <v>146</v>
      </c>
      <c r="Z151" s="147"/>
      <c r="AA151" s="147"/>
      <c r="AB151" s="147"/>
      <c r="AC151" s="147"/>
      <c r="AD151" s="147"/>
      <c r="AE151" s="147"/>
      <c r="AF151" s="147"/>
      <c r="AG151" s="147" t="s">
        <v>147</v>
      </c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2" x14ac:dyDescent="0.25">
      <c r="A152" s="154"/>
      <c r="B152" s="155"/>
      <c r="C152" s="190" t="s">
        <v>424</v>
      </c>
      <c r="D152" s="160"/>
      <c r="E152" s="161">
        <v>1569.172</v>
      </c>
      <c r="F152" s="158"/>
      <c r="G152" s="158"/>
      <c r="H152" s="158"/>
      <c r="I152" s="158"/>
      <c r="J152" s="158"/>
      <c r="K152" s="158"/>
      <c r="L152" s="158"/>
      <c r="M152" s="158"/>
      <c r="N152" s="157"/>
      <c r="O152" s="157"/>
      <c r="P152" s="157"/>
      <c r="Q152" s="157"/>
      <c r="R152" s="158"/>
      <c r="S152" s="158"/>
      <c r="T152" s="158"/>
      <c r="U152" s="158"/>
      <c r="V152" s="158"/>
      <c r="W152" s="158"/>
      <c r="X152" s="158"/>
      <c r="Y152" s="158"/>
      <c r="Z152" s="147"/>
      <c r="AA152" s="147"/>
      <c r="AB152" s="147"/>
      <c r="AC152" s="147"/>
      <c r="AD152" s="147"/>
      <c r="AE152" s="147"/>
      <c r="AF152" s="147"/>
      <c r="AG152" s="147" t="s">
        <v>149</v>
      </c>
      <c r="AH152" s="147">
        <v>5</v>
      </c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x14ac:dyDescent="0.25">
      <c r="A153" s="167" t="s">
        <v>139</v>
      </c>
      <c r="B153" s="168" t="s">
        <v>106</v>
      </c>
      <c r="C153" s="188" t="s">
        <v>107</v>
      </c>
      <c r="D153" s="169"/>
      <c r="E153" s="170"/>
      <c r="F153" s="171"/>
      <c r="G153" s="172">
        <f>SUMIF(AG154:AG154,"&lt;&gt;NOR",G154:G154)</f>
        <v>0</v>
      </c>
      <c r="H153" s="166"/>
      <c r="I153" s="166">
        <f>SUM(I154:I154)</f>
        <v>0</v>
      </c>
      <c r="J153" s="166"/>
      <c r="K153" s="166">
        <f>SUM(K154:K154)</f>
        <v>0</v>
      </c>
      <c r="L153" s="166"/>
      <c r="M153" s="166">
        <f>SUM(M154:M154)</f>
        <v>0</v>
      </c>
      <c r="N153" s="165"/>
      <c r="O153" s="165">
        <f>SUM(O154:O154)</f>
        <v>0</v>
      </c>
      <c r="P153" s="165"/>
      <c r="Q153" s="165">
        <f>SUM(Q154:Q154)</f>
        <v>0</v>
      </c>
      <c r="R153" s="166"/>
      <c r="S153" s="166"/>
      <c r="T153" s="166"/>
      <c r="U153" s="166"/>
      <c r="V153" s="166">
        <f>SUM(V154:V154)</f>
        <v>0</v>
      </c>
      <c r="W153" s="166"/>
      <c r="X153" s="166"/>
      <c r="Y153" s="166"/>
      <c r="AG153" t="s">
        <v>140</v>
      </c>
    </row>
    <row r="154" spans="1:60" outlineLevel="1" x14ac:dyDescent="0.25">
      <c r="A154" s="181">
        <v>53</v>
      </c>
      <c r="B154" s="182" t="s">
        <v>337</v>
      </c>
      <c r="C154" s="192" t="s">
        <v>338</v>
      </c>
      <c r="D154" s="183" t="s">
        <v>231</v>
      </c>
      <c r="E154" s="184">
        <v>1</v>
      </c>
      <c r="F154" s="185"/>
      <c r="G154" s="186">
        <f>ROUND(E154*F154,2)</f>
        <v>0</v>
      </c>
      <c r="H154" s="159"/>
      <c r="I154" s="158">
        <f>ROUND(E154*H154,2)</f>
        <v>0</v>
      </c>
      <c r="J154" s="159"/>
      <c r="K154" s="158">
        <f>ROUND(E154*J154,2)</f>
        <v>0</v>
      </c>
      <c r="L154" s="158">
        <v>21</v>
      </c>
      <c r="M154" s="158">
        <f>G154*(1+L154/100)</f>
        <v>0</v>
      </c>
      <c r="N154" s="157">
        <v>0</v>
      </c>
      <c r="O154" s="157">
        <f>ROUND(E154*N154,2)</f>
        <v>0</v>
      </c>
      <c r="P154" s="157">
        <v>0</v>
      </c>
      <c r="Q154" s="157">
        <f>ROUND(E154*P154,2)</f>
        <v>0</v>
      </c>
      <c r="R154" s="158"/>
      <c r="S154" s="158" t="s">
        <v>232</v>
      </c>
      <c r="T154" s="158" t="s">
        <v>196</v>
      </c>
      <c r="U154" s="158">
        <v>0</v>
      </c>
      <c r="V154" s="158">
        <f>ROUND(E154*U154,2)</f>
        <v>0</v>
      </c>
      <c r="W154" s="158"/>
      <c r="X154" s="158" t="s">
        <v>145</v>
      </c>
      <c r="Y154" s="158" t="s">
        <v>146</v>
      </c>
      <c r="Z154" s="147"/>
      <c r="AA154" s="147"/>
      <c r="AB154" s="147"/>
      <c r="AC154" s="147"/>
      <c r="AD154" s="147"/>
      <c r="AE154" s="147"/>
      <c r="AF154" s="147"/>
      <c r="AG154" s="147" t="s">
        <v>147</v>
      </c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x14ac:dyDescent="0.25">
      <c r="A155" s="167" t="s">
        <v>139</v>
      </c>
      <c r="B155" s="168" t="s">
        <v>108</v>
      </c>
      <c r="C155" s="188" t="s">
        <v>109</v>
      </c>
      <c r="D155" s="169"/>
      <c r="E155" s="170"/>
      <c r="F155" s="171"/>
      <c r="G155" s="172">
        <f>SUMIF(AG156:AG173,"&lt;&gt;NOR",G156:G173)</f>
        <v>0</v>
      </c>
      <c r="H155" s="166"/>
      <c r="I155" s="166">
        <f>SUM(I156:I173)</f>
        <v>0</v>
      </c>
      <c r="J155" s="166"/>
      <c r="K155" s="166">
        <f>SUM(K156:K173)</f>
        <v>0</v>
      </c>
      <c r="L155" s="166"/>
      <c r="M155" s="166">
        <f>SUM(M156:M173)</f>
        <v>0</v>
      </c>
      <c r="N155" s="165"/>
      <c r="O155" s="165">
        <f>SUM(O156:O173)</f>
        <v>0</v>
      </c>
      <c r="P155" s="165"/>
      <c r="Q155" s="165">
        <f>SUM(Q156:Q173)</f>
        <v>0</v>
      </c>
      <c r="R155" s="166"/>
      <c r="S155" s="166"/>
      <c r="T155" s="166"/>
      <c r="U155" s="166"/>
      <c r="V155" s="166">
        <f>SUM(V156:V173)</f>
        <v>5.81</v>
      </c>
      <c r="W155" s="166"/>
      <c r="X155" s="166"/>
      <c r="Y155" s="166"/>
      <c r="AG155" t="s">
        <v>140</v>
      </c>
    </row>
    <row r="156" spans="1:60" ht="20.399999999999999" outlineLevel="1" x14ac:dyDescent="0.25">
      <c r="A156" s="174">
        <v>54</v>
      </c>
      <c r="B156" s="175" t="s">
        <v>339</v>
      </c>
      <c r="C156" s="189" t="s">
        <v>340</v>
      </c>
      <c r="D156" s="176" t="s">
        <v>231</v>
      </c>
      <c r="E156" s="177">
        <v>1</v>
      </c>
      <c r="F156" s="178"/>
      <c r="G156" s="179">
        <f>ROUND(E156*F156,2)</f>
        <v>0</v>
      </c>
      <c r="H156" s="159"/>
      <c r="I156" s="158">
        <f>ROUND(E156*H156,2)</f>
        <v>0</v>
      </c>
      <c r="J156" s="159"/>
      <c r="K156" s="158">
        <f>ROUND(E156*J156,2)</f>
        <v>0</v>
      </c>
      <c r="L156" s="158">
        <v>21</v>
      </c>
      <c r="M156" s="158">
        <f>G156*(1+L156/100)</f>
        <v>0</v>
      </c>
      <c r="N156" s="157">
        <v>0</v>
      </c>
      <c r="O156" s="157">
        <f>ROUND(E156*N156,2)</f>
        <v>0</v>
      </c>
      <c r="P156" s="157">
        <v>0</v>
      </c>
      <c r="Q156" s="157">
        <f>ROUND(E156*P156,2)</f>
        <v>0</v>
      </c>
      <c r="R156" s="158"/>
      <c r="S156" s="158" t="s">
        <v>232</v>
      </c>
      <c r="T156" s="158" t="s">
        <v>196</v>
      </c>
      <c r="U156" s="158">
        <v>0.55000000000000004</v>
      </c>
      <c r="V156" s="158">
        <f>ROUND(E156*U156,2)</f>
        <v>0.55000000000000004</v>
      </c>
      <c r="W156" s="158"/>
      <c r="X156" s="158" t="s">
        <v>145</v>
      </c>
      <c r="Y156" s="158" t="s">
        <v>146</v>
      </c>
      <c r="Z156" s="147"/>
      <c r="AA156" s="147"/>
      <c r="AB156" s="147"/>
      <c r="AC156" s="147"/>
      <c r="AD156" s="147"/>
      <c r="AE156" s="147"/>
      <c r="AF156" s="147"/>
      <c r="AG156" s="147" t="s">
        <v>147</v>
      </c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2" x14ac:dyDescent="0.25">
      <c r="A157" s="154"/>
      <c r="B157" s="155"/>
      <c r="C157" s="253" t="s">
        <v>341</v>
      </c>
      <c r="D157" s="254"/>
      <c r="E157" s="254"/>
      <c r="F157" s="254"/>
      <c r="G157" s="254"/>
      <c r="H157" s="158"/>
      <c r="I157" s="158"/>
      <c r="J157" s="158"/>
      <c r="K157" s="158"/>
      <c r="L157" s="158"/>
      <c r="M157" s="158"/>
      <c r="N157" s="157"/>
      <c r="O157" s="157"/>
      <c r="P157" s="157"/>
      <c r="Q157" s="157"/>
      <c r="R157" s="158"/>
      <c r="S157" s="158"/>
      <c r="T157" s="158"/>
      <c r="U157" s="158"/>
      <c r="V157" s="158"/>
      <c r="W157" s="158"/>
      <c r="X157" s="158"/>
      <c r="Y157" s="158"/>
      <c r="Z157" s="147"/>
      <c r="AA157" s="147"/>
      <c r="AB157" s="147"/>
      <c r="AC157" s="147"/>
      <c r="AD157" s="147"/>
      <c r="AE157" s="147"/>
      <c r="AF157" s="147"/>
      <c r="AG157" s="147" t="s">
        <v>162</v>
      </c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1" x14ac:dyDescent="0.25">
      <c r="A158" s="174">
        <v>55</v>
      </c>
      <c r="B158" s="175" t="s">
        <v>342</v>
      </c>
      <c r="C158" s="189" t="s">
        <v>343</v>
      </c>
      <c r="D158" s="176" t="s">
        <v>226</v>
      </c>
      <c r="E158" s="177">
        <v>10.74006</v>
      </c>
      <c r="F158" s="178"/>
      <c r="G158" s="179">
        <f>ROUND(E158*F158,2)</f>
        <v>0</v>
      </c>
      <c r="H158" s="159"/>
      <c r="I158" s="158">
        <f>ROUND(E158*H158,2)</f>
        <v>0</v>
      </c>
      <c r="J158" s="159"/>
      <c r="K158" s="158">
        <f>ROUND(E158*J158,2)</f>
        <v>0</v>
      </c>
      <c r="L158" s="158">
        <v>21</v>
      </c>
      <c r="M158" s="158">
        <f>G158*(1+L158/100)</f>
        <v>0</v>
      </c>
      <c r="N158" s="157">
        <v>0</v>
      </c>
      <c r="O158" s="157">
        <f>ROUND(E158*N158,2)</f>
        <v>0</v>
      </c>
      <c r="P158" s="157">
        <v>0</v>
      </c>
      <c r="Q158" s="157">
        <f>ROUND(E158*P158,2)</f>
        <v>0</v>
      </c>
      <c r="R158" s="158"/>
      <c r="S158" s="158" t="s">
        <v>144</v>
      </c>
      <c r="T158" s="158" t="s">
        <v>144</v>
      </c>
      <c r="U158" s="158">
        <v>0.49</v>
      </c>
      <c r="V158" s="158">
        <f>ROUND(E158*U158,2)</f>
        <v>5.26</v>
      </c>
      <c r="W158" s="158"/>
      <c r="X158" s="158" t="s">
        <v>145</v>
      </c>
      <c r="Y158" s="158" t="s">
        <v>146</v>
      </c>
      <c r="Z158" s="147"/>
      <c r="AA158" s="147"/>
      <c r="AB158" s="147"/>
      <c r="AC158" s="147"/>
      <c r="AD158" s="147"/>
      <c r="AE158" s="147"/>
      <c r="AF158" s="147"/>
      <c r="AG158" s="147" t="s">
        <v>147</v>
      </c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2" x14ac:dyDescent="0.25">
      <c r="A159" s="154"/>
      <c r="B159" s="155"/>
      <c r="C159" s="253" t="s">
        <v>344</v>
      </c>
      <c r="D159" s="254"/>
      <c r="E159" s="254"/>
      <c r="F159" s="254"/>
      <c r="G159" s="254"/>
      <c r="H159" s="158"/>
      <c r="I159" s="158"/>
      <c r="J159" s="158"/>
      <c r="K159" s="158"/>
      <c r="L159" s="158"/>
      <c r="M159" s="158"/>
      <c r="N159" s="157"/>
      <c r="O159" s="157"/>
      <c r="P159" s="157"/>
      <c r="Q159" s="157"/>
      <c r="R159" s="158"/>
      <c r="S159" s="158"/>
      <c r="T159" s="158"/>
      <c r="U159" s="158"/>
      <c r="V159" s="158"/>
      <c r="W159" s="158"/>
      <c r="X159" s="158"/>
      <c r="Y159" s="158"/>
      <c r="Z159" s="147"/>
      <c r="AA159" s="147"/>
      <c r="AB159" s="147"/>
      <c r="AC159" s="147"/>
      <c r="AD159" s="147"/>
      <c r="AE159" s="147"/>
      <c r="AF159" s="147"/>
      <c r="AG159" s="147" t="s">
        <v>162</v>
      </c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2" x14ac:dyDescent="0.25">
      <c r="A160" s="154"/>
      <c r="B160" s="155"/>
      <c r="C160" s="190" t="s">
        <v>425</v>
      </c>
      <c r="D160" s="160"/>
      <c r="E160" s="161">
        <v>3.0001799999999998</v>
      </c>
      <c r="F160" s="158"/>
      <c r="G160" s="158"/>
      <c r="H160" s="158"/>
      <c r="I160" s="158"/>
      <c r="J160" s="158"/>
      <c r="K160" s="158"/>
      <c r="L160" s="158"/>
      <c r="M160" s="158"/>
      <c r="N160" s="157"/>
      <c r="O160" s="157"/>
      <c r="P160" s="157"/>
      <c r="Q160" s="157"/>
      <c r="R160" s="158"/>
      <c r="S160" s="158"/>
      <c r="T160" s="158"/>
      <c r="U160" s="158"/>
      <c r="V160" s="158"/>
      <c r="W160" s="158"/>
      <c r="X160" s="158"/>
      <c r="Y160" s="158"/>
      <c r="Z160" s="147"/>
      <c r="AA160" s="147"/>
      <c r="AB160" s="147"/>
      <c r="AC160" s="147"/>
      <c r="AD160" s="147"/>
      <c r="AE160" s="147"/>
      <c r="AF160" s="147"/>
      <c r="AG160" s="147" t="s">
        <v>149</v>
      </c>
      <c r="AH160" s="147">
        <v>5</v>
      </c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3" x14ac:dyDescent="0.25">
      <c r="A161" s="154"/>
      <c r="B161" s="155"/>
      <c r="C161" s="190" t="s">
        <v>426</v>
      </c>
      <c r="D161" s="160"/>
      <c r="E161" s="161">
        <v>5.33988</v>
      </c>
      <c r="F161" s="158"/>
      <c r="G161" s="158"/>
      <c r="H161" s="158"/>
      <c r="I161" s="158"/>
      <c r="J161" s="158"/>
      <c r="K161" s="158"/>
      <c r="L161" s="158"/>
      <c r="M161" s="158"/>
      <c r="N161" s="157"/>
      <c r="O161" s="157"/>
      <c r="P161" s="157"/>
      <c r="Q161" s="157"/>
      <c r="R161" s="158"/>
      <c r="S161" s="158"/>
      <c r="T161" s="158"/>
      <c r="U161" s="158"/>
      <c r="V161" s="158"/>
      <c r="W161" s="158"/>
      <c r="X161" s="158"/>
      <c r="Y161" s="158"/>
      <c r="Z161" s="147"/>
      <c r="AA161" s="147"/>
      <c r="AB161" s="147"/>
      <c r="AC161" s="147"/>
      <c r="AD161" s="147"/>
      <c r="AE161" s="147"/>
      <c r="AF161" s="147"/>
      <c r="AG161" s="147" t="s">
        <v>149</v>
      </c>
      <c r="AH161" s="147">
        <v>5</v>
      </c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3" x14ac:dyDescent="0.25">
      <c r="A162" s="154"/>
      <c r="B162" s="155"/>
      <c r="C162" s="190" t="s">
        <v>427</v>
      </c>
      <c r="D162" s="160"/>
      <c r="E162" s="161">
        <v>2.4</v>
      </c>
      <c r="F162" s="158"/>
      <c r="G162" s="158"/>
      <c r="H162" s="158"/>
      <c r="I162" s="158"/>
      <c r="J162" s="158"/>
      <c r="K162" s="158"/>
      <c r="L162" s="158"/>
      <c r="M162" s="158"/>
      <c r="N162" s="157"/>
      <c r="O162" s="157"/>
      <c r="P162" s="157"/>
      <c r="Q162" s="157"/>
      <c r="R162" s="158"/>
      <c r="S162" s="158"/>
      <c r="T162" s="158"/>
      <c r="U162" s="158"/>
      <c r="V162" s="158"/>
      <c r="W162" s="158"/>
      <c r="X162" s="158"/>
      <c r="Y162" s="158"/>
      <c r="Z162" s="147"/>
      <c r="AA162" s="147"/>
      <c r="AB162" s="147"/>
      <c r="AC162" s="147"/>
      <c r="AD162" s="147"/>
      <c r="AE162" s="147"/>
      <c r="AF162" s="147"/>
      <c r="AG162" s="147" t="s">
        <v>149</v>
      </c>
      <c r="AH162" s="147">
        <v>0</v>
      </c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1" x14ac:dyDescent="0.25">
      <c r="A163" s="174">
        <v>56</v>
      </c>
      <c r="B163" s="175" t="s">
        <v>348</v>
      </c>
      <c r="C163" s="189" t="s">
        <v>349</v>
      </c>
      <c r="D163" s="176" t="s">
        <v>226</v>
      </c>
      <c r="E163" s="177">
        <v>21.480129999999999</v>
      </c>
      <c r="F163" s="178"/>
      <c r="G163" s="179">
        <f>ROUND(E163*F163,2)</f>
        <v>0</v>
      </c>
      <c r="H163" s="159"/>
      <c r="I163" s="158">
        <f>ROUND(E163*H163,2)</f>
        <v>0</v>
      </c>
      <c r="J163" s="159"/>
      <c r="K163" s="158">
        <f>ROUND(E163*J163,2)</f>
        <v>0</v>
      </c>
      <c r="L163" s="158">
        <v>21</v>
      </c>
      <c r="M163" s="158">
        <f>G163*(1+L163/100)</f>
        <v>0</v>
      </c>
      <c r="N163" s="157">
        <v>0</v>
      </c>
      <c r="O163" s="157">
        <f>ROUND(E163*N163,2)</f>
        <v>0</v>
      </c>
      <c r="P163" s="157">
        <v>0</v>
      </c>
      <c r="Q163" s="157">
        <f>ROUND(E163*P163,2)</f>
        <v>0</v>
      </c>
      <c r="R163" s="158"/>
      <c r="S163" s="158" t="s">
        <v>144</v>
      </c>
      <c r="T163" s="158" t="s">
        <v>144</v>
      </c>
      <c r="U163" s="158">
        <v>0</v>
      </c>
      <c r="V163" s="158">
        <f>ROUND(E163*U163,2)</f>
        <v>0</v>
      </c>
      <c r="W163" s="158"/>
      <c r="X163" s="158" t="s">
        <v>145</v>
      </c>
      <c r="Y163" s="158" t="s">
        <v>146</v>
      </c>
      <c r="Z163" s="147"/>
      <c r="AA163" s="147"/>
      <c r="AB163" s="147"/>
      <c r="AC163" s="147"/>
      <c r="AD163" s="147"/>
      <c r="AE163" s="147"/>
      <c r="AF163" s="147"/>
      <c r="AG163" s="147" t="s">
        <v>147</v>
      </c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2" x14ac:dyDescent="0.25">
      <c r="A164" s="154"/>
      <c r="B164" s="155"/>
      <c r="C164" s="190" t="s">
        <v>428</v>
      </c>
      <c r="D164" s="160"/>
      <c r="E164" s="161">
        <v>21.480129999999999</v>
      </c>
      <c r="F164" s="158"/>
      <c r="G164" s="158"/>
      <c r="H164" s="158"/>
      <c r="I164" s="158"/>
      <c r="J164" s="158"/>
      <c r="K164" s="158"/>
      <c r="L164" s="158"/>
      <c r="M164" s="158"/>
      <c r="N164" s="157"/>
      <c r="O164" s="157"/>
      <c r="P164" s="157"/>
      <c r="Q164" s="157"/>
      <c r="R164" s="158"/>
      <c r="S164" s="158"/>
      <c r="T164" s="158"/>
      <c r="U164" s="158"/>
      <c r="V164" s="158"/>
      <c r="W164" s="158"/>
      <c r="X164" s="158"/>
      <c r="Y164" s="158"/>
      <c r="Z164" s="147"/>
      <c r="AA164" s="147"/>
      <c r="AB164" s="147"/>
      <c r="AC164" s="147"/>
      <c r="AD164" s="147"/>
      <c r="AE164" s="147"/>
      <c r="AF164" s="147"/>
      <c r="AG164" s="147" t="s">
        <v>149</v>
      </c>
      <c r="AH164" s="147">
        <v>5</v>
      </c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ht="20.399999999999999" outlineLevel="1" x14ac:dyDescent="0.25">
      <c r="A165" s="174">
        <v>57</v>
      </c>
      <c r="B165" s="175" t="s">
        <v>351</v>
      </c>
      <c r="C165" s="189" t="s">
        <v>352</v>
      </c>
      <c r="D165" s="176" t="s">
        <v>226</v>
      </c>
      <c r="E165" s="177">
        <v>3.0001799999999998</v>
      </c>
      <c r="F165" s="178"/>
      <c r="G165" s="179">
        <f>ROUND(E165*F165,2)</f>
        <v>0</v>
      </c>
      <c r="H165" s="159"/>
      <c r="I165" s="158">
        <f>ROUND(E165*H165,2)</f>
        <v>0</v>
      </c>
      <c r="J165" s="159"/>
      <c r="K165" s="158">
        <f>ROUND(E165*J165,2)</f>
        <v>0</v>
      </c>
      <c r="L165" s="158">
        <v>21</v>
      </c>
      <c r="M165" s="158">
        <f>G165*(1+L165/100)</f>
        <v>0</v>
      </c>
      <c r="N165" s="157">
        <v>0</v>
      </c>
      <c r="O165" s="157">
        <f>ROUND(E165*N165,2)</f>
        <v>0</v>
      </c>
      <c r="P165" s="157">
        <v>0</v>
      </c>
      <c r="Q165" s="157">
        <f>ROUND(E165*P165,2)</f>
        <v>0</v>
      </c>
      <c r="R165" s="158"/>
      <c r="S165" s="158" t="s">
        <v>144</v>
      </c>
      <c r="T165" s="158" t="s">
        <v>144</v>
      </c>
      <c r="U165" s="158">
        <v>0</v>
      </c>
      <c r="V165" s="158">
        <f>ROUND(E165*U165,2)</f>
        <v>0</v>
      </c>
      <c r="W165" s="158"/>
      <c r="X165" s="158" t="s">
        <v>145</v>
      </c>
      <c r="Y165" s="158" t="s">
        <v>146</v>
      </c>
      <c r="Z165" s="147"/>
      <c r="AA165" s="147"/>
      <c r="AB165" s="147"/>
      <c r="AC165" s="147"/>
      <c r="AD165" s="147"/>
      <c r="AE165" s="147"/>
      <c r="AF165" s="147"/>
      <c r="AG165" s="147" t="s">
        <v>147</v>
      </c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2" x14ac:dyDescent="0.25">
      <c r="A166" s="154"/>
      <c r="B166" s="155"/>
      <c r="C166" s="253" t="s">
        <v>353</v>
      </c>
      <c r="D166" s="254"/>
      <c r="E166" s="254"/>
      <c r="F166" s="254"/>
      <c r="G166" s="254"/>
      <c r="H166" s="158"/>
      <c r="I166" s="158"/>
      <c r="J166" s="158"/>
      <c r="K166" s="158"/>
      <c r="L166" s="158"/>
      <c r="M166" s="158"/>
      <c r="N166" s="157"/>
      <c r="O166" s="157"/>
      <c r="P166" s="157"/>
      <c r="Q166" s="157"/>
      <c r="R166" s="158"/>
      <c r="S166" s="158"/>
      <c r="T166" s="158"/>
      <c r="U166" s="158"/>
      <c r="V166" s="158"/>
      <c r="W166" s="158"/>
      <c r="X166" s="158"/>
      <c r="Y166" s="158"/>
      <c r="Z166" s="147"/>
      <c r="AA166" s="147"/>
      <c r="AB166" s="147"/>
      <c r="AC166" s="147"/>
      <c r="AD166" s="147"/>
      <c r="AE166" s="147"/>
      <c r="AF166" s="147"/>
      <c r="AG166" s="147" t="s">
        <v>162</v>
      </c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2" x14ac:dyDescent="0.25">
      <c r="A167" s="154"/>
      <c r="B167" s="155"/>
      <c r="C167" s="190" t="s">
        <v>429</v>
      </c>
      <c r="D167" s="160"/>
      <c r="E167" s="161">
        <v>3.3579999999999999E-2</v>
      </c>
      <c r="F167" s="158"/>
      <c r="G167" s="158"/>
      <c r="H167" s="158"/>
      <c r="I167" s="158"/>
      <c r="J167" s="158"/>
      <c r="K167" s="158"/>
      <c r="L167" s="158"/>
      <c r="M167" s="158"/>
      <c r="N167" s="157"/>
      <c r="O167" s="157"/>
      <c r="P167" s="157"/>
      <c r="Q167" s="157"/>
      <c r="R167" s="158"/>
      <c r="S167" s="158"/>
      <c r="T167" s="158"/>
      <c r="U167" s="158"/>
      <c r="V167" s="158"/>
      <c r="W167" s="158"/>
      <c r="X167" s="158"/>
      <c r="Y167" s="158"/>
      <c r="Z167" s="147"/>
      <c r="AA167" s="147"/>
      <c r="AB167" s="147"/>
      <c r="AC167" s="147"/>
      <c r="AD167" s="147"/>
      <c r="AE167" s="147"/>
      <c r="AF167" s="147"/>
      <c r="AG167" s="147" t="s">
        <v>149</v>
      </c>
      <c r="AH167" s="147">
        <v>7</v>
      </c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3" x14ac:dyDescent="0.25">
      <c r="A168" s="154"/>
      <c r="B168" s="155"/>
      <c r="C168" s="190" t="s">
        <v>430</v>
      </c>
      <c r="D168" s="160"/>
      <c r="E168" s="161">
        <v>2.9666000000000001</v>
      </c>
      <c r="F168" s="158"/>
      <c r="G168" s="158"/>
      <c r="H168" s="158"/>
      <c r="I168" s="158"/>
      <c r="J168" s="158"/>
      <c r="K168" s="158"/>
      <c r="L168" s="158"/>
      <c r="M168" s="158"/>
      <c r="N168" s="157"/>
      <c r="O168" s="157"/>
      <c r="P168" s="157"/>
      <c r="Q168" s="157"/>
      <c r="R168" s="158"/>
      <c r="S168" s="158"/>
      <c r="T168" s="158"/>
      <c r="U168" s="158"/>
      <c r="V168" s="158"/>
      <c r="W168" s="158"/>
      <c r="X168" s="158"/>
      <c r="Y168" s="158"/>
      <c r="Z168" s="147"/>
      <c r="AA168" s="147"/>
      <c r="AB168" s="147"/>
      <c r="AC168" s="147"/>
      <c r="AD168" s="147"/>
      <c r="AE168" s="147"/>
      <c r="AF168" s="147"/>
      <c r="AG168" s="147" t="s">
        <v>149</v>
      </c>
      <c r="AH168" s="147">
        <v>7</v>
      </c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ht="20.399999999999999" outlineLevel="1" x14ac:dyDescent="0.25">
      <c r="A169" s="174">
        <v>58</v>
      </c>
      <c r="B169" s="175" t="s">
        <v>356</v>
      </c>
      <c r="C169" s="189" t="s">
        <v>357</v>
      </c>
      <c r="D169" s="176" t="s">
        <v>226</v>
      </c>
      <c r="E169" s="177">
        <v>5.33988</v>
      </c>
      <c r="F169" s="178"/>
      <c r="G169" s="179">
        <f>ROUND(E169*F169,2)</f>
        <v>0</v>
      </c>
      <c r="H169" s="159"/>
      <c r="I169" s="158">
        <f>ROUND(E169*H169,2)</f>
        <v>0</v>
      </c>
      <c r="J169" s="159"/>
      <c r="K169" s="158">
        <f>ROUND(E169*J169,2)</f>
        <v>0</v>
      </c>
      <c r="L169" s="158">
        <v>21</v>
      </c>
      <c r="M169" s="158">
        <f>G169*(1+L169/100)</f>
        <v>0</v>
      </c>
      <c r="N169" s="157">
        <v>0</v>
      </c>
      <c r="O169" s="157">
        <f>ROUND(E169*N169,2)</f>
        <v>0</v>
      </c>
      <c r="P169" s="157">
        <v>0</v>
      </c>
      <c r="Q169" s="157">
        <f>ROUND(E169*P169,2)</f>
        <v>0</v>
      </c>
      <c r="R169" s="158"/>
      <c r="S169" s="158" t="s">
        <v>144</v>
      </c>
      <c r="T169" s="158" t="s">
        <v>144</v>
      </c>
      <c r="U169" s="158">
        <v>0</v>
      </c>
      <c r="V169" s="158">
        <f>ROUND(E169*U169,2)</f>
        <v>0</v>
      </c>
      <c r="W169" s="158"/>
      <c r="X169" s="158" t="s">
        <v>145</v>
      </c>
      <c r="Y169" s="158" t="s">
        <v>146</v>
      </c>
      <c r="Z169" s="147"/>
      <c r="AA169" s="147"/>
      <c r="AB169" s="147"/>
      <c r="AC169" s="147"/>
      <c r="AD169" s="147"/>
      <c r="AE169" s="147"/>
      <c r="AF169" s="147"/>
      <c r="AG169" s="147" t="s">
        <v>147</v>
      </c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2" x14ac:dyDescent="0.25">
      <c r="A170" s="154"/>
      <c r="B170" s="155"/>
      <c r="C170" s="253" t="s">
        <v>358</v>
      </c>
      <c r="D170" s="254"/>
      <c r="E170" s="254"/>
      <c r="F170" s="254"/>
      <c r="G170" s="254"/>
      <c r="H170" s="158"/>
      <c r="I170" s="158"/>
      <c r="J170" s="158"/>
      <c r="K170" s="158"/>
      <c r="L170" s="158"/>
      <c r="M170" s="158"/>
      <c r="N170" s="157"/>
      <c r="O170" s="157"/>
      <c r="P170" s="157"/>
      <c r="Q170" s="157"/>
      <c r="R170" s="158"/>
      <c r="S170" s="158"/>
      <c r="T170" s="158"/>
      <c r="U170" s="158"/>
      <c r="V170" s="158"/>
      <c r="W170" s="158"/>
      <c r="X170" s="158"/>
      <c r="Y170" s="158"/>
      <c r="Z170" s="147"/>
      <c r="AA170" s="147"/>
      <c r="AB170" s="147"/>
      <c r="AC170" s="147"/>
      <c r="AD170" s="147"/>
      <c r="AE170" s="147"/>
      <c r="AF170" s="147"/>
      <c r="AG170" s="147" t="s">
        <v>162</v>
      </c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2" x14ac:dyDescent="0.25">
      <c r="A171" s="154"/>
      <c r="B171" s="155"/>
      <c r="C171" s="190" t="s">
        <v>431</v>
      </c>
      <c r="D171" s="160"/>
      <c r="E171" s="161">
        <v>5.33988</v>
      </c>
      <c r="F171" s="158"/>
      <c r="G171" s="158"/>
      <c r="H171" s="158"/>
      <c r="I171" s="158"/>
      <c r="J171" s="158"/>
      <c r="K171" s="158"/>
      <c r="L171" s="158"/>
      <c r="M171" s="158"/>
      <c r="N171" s="157"/>
      <c r="O171" s="157"/>
      <c r="P171" s="157"/>
      <c r="Q171" s="157"/>
      <c r="R171" s="158"/>
      <c r="S171" s="158"/>
      <c r="T171" s="158"/>
      <c r="U171" s="158"/>
      <c r="V171" s="158"/>
      <c r="W171" s="158"/>
      <c r="X171" s="158"/>
      <c r="Y171" s="158"/>
      <c r="Z171" s="147"/>
      <c r="AA171" s="147"/>
      <c r="AB171" s="147"/>
      <c r="AC171" s="147"/>
      <c r="AD171" s="147"/>
      <c r="AE171" s="147"/>
      <c r="AF171" s="147"/>
      <c r="AG171" s="147" t="s">
        <v>149</v>
      </c>
      <c r="AH171" s="147">
        <v>7</v>
      </c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ht="20.399999999999999" outlineLevel="1" x14ac:dyDescent="0.25">
      <c r="A172" s="174">
        <v>59</v>
      </c>
      <c r="B172" s="175" t="s">
        <v>361</v>
      </c>
      <c r="C172" s="189" t="s">
        <v>362</v>
      </c>
      <c r="D172" s="176" t="s">
        <v>247</v>
      </c>
      <c r="E172" s="177">
        <v>48</v>
      </c>
      <c r="F172" s="178"/>
      <c r="G172" s="179">
        <f>ROUND(E172*F172,2)</f>
        <v>0</v>
      </c>
      <c r="H172" s="159"/>
      <c r="I172" s="158">
        <f>ROUND(E172*H172,2)</f>
        <v>0</v>
      </c>
      <c r="J172" s="159"/>
      <c r="K172" s="158">
        <f>ROUND(E172*J172,2)</f>
        <v>0</v>
      </c>
      <c r="L172" s="158">
        <v>21</v>
      </c>
      <c r="M172" s="158">
        <f>G172*(1+L172/100)</f>
        <v>0</v>
      </c>
      <c r="N172" s="157">
        <v>0</v>
      </c>
      <c r="O172" s="157">
        <f>ROUND(E172*N172,2)</f>
        <v>0</v>
      </c>
      <c r="P172" s="157">
        <v>0</v>
      </c>
      <c r="Q172" s="157">
        <f>ROUND(E172*P172,2)</f>
        <v>0</v>
      </c>
      <c r="R172" s="158"/>
      <c r="S172" s="158" t="s">
        <v>144</v>
      </c>
      <c r="T172" s="158" t="s">
        <v>144</v>
      </c>
      <c r="U172" s="158">
        <v>0</v>
      </c>
      <c r="V172" s="158">
        <f>ROUND(E172*U172,2)</f>
        <v>0</v>
      </c>
      <c r="W172" s="158"/>
      <c r="X172" s="158" t="s">
        <v>145</v>
      </c>
      <c r="Y172" s="158" t="s">
        <v>146</v>
      </c>
      <c r="Z172" s="147"/>
      <c r="AA172" s="147"/>
      <c r="AB172" s="147"/>
      <c r="AC172" s="147"/>
      <c r="AD172" s="147"/>
      <c r="AE172" s="147"/>
      <c r="AF172" s="147"/>
      <c r="AG172" s="147" t="s">
        <v>147</v>
      </c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2" x14ac:dyDescent="0.25">
      <c r="A173" s="154"/>
      <c r="B173" s="155"/>
      <c r="C173" s="253" t="s">
        <v>358</v>
      </c>
      <c r="D173" s="254"/>
      <c r="E173" s="254"/>
      <c r="F173" s="254"/>
      <c r="G173" s="254"/>
      <c r="H173" s="158"/>
      <c r="I173" s="158"/>
      <c r="J173" s="158"/>
      <c r="K173" s="158"/>
      <c r="L173" s="158"/>
      <c r="M173" s="158"/>
      <c r="N173" s="157"/>
      <c r="O173" s="157"/>
      <c r="P173" s="157"/>
      <c r="Q173" s="157"/>
      <c r="R173" s="158"/>
      <c r="S173" s="158"/>
      <c r="T173" s="158"/>
      <c r="U173" s="158"/>
      <c r="V173" s="158"/>
      <c r="W173" s="158"/>
      <c r="X173" s="158"/>
      <c r="Y173" s="158"/>
      <c r="Z173" s="147"/>
      <c r="AA173" s="147"/>
      <c r="AB173" s="147"/>
      <c r="AC173" s="147"/>
      <c r="AD173" s="147"/>
      <c r="AE173" s="147"/>
      <c r="AF173" s="147"/>
      <c r="AG173" s="147" t="s">
        <v>162</v>
      </c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x14ac:dyDescent="0.25">
      <c r="A174" s="167" t="s">
        <v>139</v>
      </c>
      <c r="B174" s="168" t="s">
        <v>111</v>
      </c>
      <c r="C174" s="188" t="s">
        <v>29</v>
      </c>
      <c r="D174" s="169"/>
      <c r="E174" s="170"/>
      <c r="F174" s="171"/>
      <c r="G174" s="172">
        <f>SUMIF(AG175:AG179,"&lt;&gt;NOR",G175:G179)</f>
        <v>0</v>
      </c>
      <c r="H174" s="166"/>
      <c r="I174" s="166">
        <f>SUM(I175:I179)</f>
        <v>0</v>
      </c>
      <c r="J174" s="166"/>
      <c r="K174" s="166">
        <f>SUM(K175:K179)</f>
        <v>0</v>
      </c>
      <c r="L174" s="166"/>
      <c r="M174" s="166">
        <f>SUM(M175:M179)</f>
        <v>0</v>
      </c>
      <c r="N174" s="165"/>
      <c r="O174" s="165">
        <f>SUM(O175:O179)</f>
        <v>0</v>
      </c>
      <c r="P174" s="165"/>
      <c r="Q174" s="165">
        <f>SUM(Q175:Q179)</f>
        <v>0</v>
      </c>
      <c r="R174" s="166"/>
      <c r="S174" s="166"/>
      <c r="T174" s="166"/>
      <c r="U174" s="166"/>
      <c r="V174" s="166">
        <f>SUM(V175:V179)</f>
        <v>0</v>
      </c>
      <c r="W174" s="166"/>
      <c r="X174" s="166"/>
      <c r="Y174" s="166"/>
      <c r="AG174" t="s">
        <v>140</v>
      </c>
    </row>
    <row r="175" spans="1:60" ht="20.399999999999999" outlineLevel="1" x14ac:dyDescent="0.25">
      <c r="A175" s="181">
        <v>60</v>
      </c>
      <c r="B175" s="182" t="s">
        <v>367</v>
      </c>
      <c r="C175" s="192" t="s">
        <v>368</v>
      </c>
      <c r="D175" s="183" t="s">
        <v>369</v>
      </c>
      <c r="E175" s="184">
        <v>1</v>
      </c>
      <c r="F175" s="185"/>
      <c r="G175" s="186">
        <f>ROUND(E175*F175,2)</f>
        <v>0</v>
      </c>
      <c r="H175" s="159"/>
      <c r="I175" s="158">
        <f>ROUND(E175*H175,2)</f>
        <v>0</v>
      </c>
      <c r="J175" s="159"/>
      <c r="K175" s="158">
        <f>ROUND(E175*J175,2)</f>
        <v>0</v>
      </c>
      <c r="L175" s="158">
        <v>21</v>
      </c>
      <c r="M175" s="158">
        <f>G175*(1+L175/100)</f>
        <v>0</v>
      </c>
      <c r="N175" s="157">
        <v>0</v>
      </c>
      <c r="O175" s="157">
        <f>ROUND(E175*N175,2)</f>
        <v>0</v>
      </c>
      <c r="P175" s="157">
        <v>0</v>
      </c>
      <c r="Q175" s="157">
        <f>ROUND(E175*P175,2)</f>
        <v>0</v>
      </c>
      <c r="R175" s="158"/>
      <c r="S175" s="158" t="s">
        <v>144</v>
      </c>
      <c r="T175" s="158" t="s">
        <v>196</v>
      </c>
      <c r="U175" s="158">
        <v>0</v>
      </c>
      <c r="V175" s="158">
        <f>ROUND(E175*U175,2)</f>
        <v>0</v>
      </c>
      <c r="W175" s="158"/>
      <c r="X175" s="158" t="s">
        <v>365</v>
      </c>
      <c r="Y175" s="158" t="s">
        <v>146</v>
      </c>
      <c r="Z175" s="147"/>
      <c r="AA175" s="147"/>
      <c r="AB175" s="147"/>
      <c r="AC175" s="147"/>
      <c r="AD175" s="147"/>
      <c r="AE175" s="147"/>
      <c r="AF175" s="147"/>
      <c r="AG175" s="147" t="s">
        <v>366</v>
      </c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outlineLevel="1" x14ac:dyDescent="0.25">
      <c r="A176" s="174">
        <v>61</v>
      </c>
      <c r="B176" s="175" t="s">
        <v>370</v>
      </c>
      <c r="C176" s="189" t="s">
        <v>371</v>
      </c>
      <c r="D176" s="176" t="s">
        <v>369</v>
      </c>
      <c r="E176" s="177">
        <v>1</v>
      </c>
      <c r="F176" s="178"/>
      <c r="G176" s="179">
        <f>ROUND(E176*F176,2)</f>
        <v>0</v>
      </c>
      <c r="H176" s="159"/>
      <c r="I176" s="158">
        <f>ROUND(E176*H176,2)</f>
        <v>0</v>
      </c>
      <c r="J176" s="159"/>
      <c r="K176" s="158">
        <f>ROUND(E176*J176,2)</f>
        <v>0</v>
      </c>
      <c r="L176" s="158">
        <v>21</v>
      </c>
      <c r="M176" s="158">
        <f>G176*(1+L176/100)</f>
        <v>0</v>
      </c>
      <c r="N176" s="157">
        <v>0</v>
      </c>
      <c r="O176" s="157">
        <f>ROUND(E176*N176,2)</f>
        <v>0</v>
      </c>
      <c r="P176" s="157">
        <v>0</v>
      </c>
      <c r="Q176" s="157">
        <f>ROUND(E176*P176,2)</f>
        <v>0</v>
      </c>
      <c r="R176" s="158"/>
      <c r="S176" s="158" t="s">
        <v>144</v>
      </c>
      <c r="T176" s="158" t="s">
        <v>196</v>
      </c>
      <c r="U176" s="158">
        <v>0</v>
      </c>
      <c r="V176" s="158">
        <f>ROUND(E176*U176,2)</f>
        <v>0</v>
      </c>
      <c r="W176" s="158"/>
      <c r="X176" s="158" t="s">
        <v>365</v>
      </c>
      <c r="Y176" s="158" t="s">
        <v>146</v>
      </c>
      <c r="Z176" s="147"/>
      <c r="AA176" s="147"/>
      <c r="AB176" s="147"/>
      <c r="AC176" s="147"/>
      <c r="AD176" s="147"/>
      <c r="AE176" s="147"/>
      <c r="AF176" s="147"/>
      <c r="AG176" s="147" t="s">
        <v>366</v>
      </c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2" x14ac:dyDescent="0.25">
      <c r="A177" s="154"/>
      <c r="B177" s="155"/>
      <c r="C177" s="253" t="s">
        <v>372</v>
      </c>
      <c r="D177" s="254"/>
      <c r="E177" s="254"/>
      <c r="F177" s="254"/>
      <c r="G177" s="254"/>
      <c r="H177" s="158"/>
      <c r="I177" s="158"/>
      <c r="J177" s="158"/>
      <c r="K177" s="158"/>
      <c r="L177" s="158"/>
      <c r="M177" s="158"/>
      <c r="N177" s="157"/>
      <c r="O177" s="157"/>
      <c r="P177" s="157"/>
      <c r="Q177" s="157"/>
      <c r="R177" s="158"/>
      <c r="S177" s="158"/>
      <c r="T177" s="158"/>
      <c r="U177" s="158"/>
      <c r="V177" s="158"/>
      <c r="W177" s="158"/>
      <c r="X177" s="158"/>
      <c r="Y177" s="158"/>
      <c r="Z177" s="147"/>
      <c r="AA177" s="147"/>
      <c r="AB177" s="147"/>
      <c r="AC177" s="147"/>
      <c r="AD177" s="147"/>
      <c r="AE177" s="147"/>
      <c r="AF177" s="147"/>
      <c r="AG177" s="147" t="s">
        <v>162</v>
      </c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1" x14ac:dyDescent="0.25">
      <c r="A178" s="174">
        <v>62</v>
      </c>
      <c r="B178" s="175" t="s">
        <v>373</v>
      </c>
      <c r="C178" s="189" t="s">
        <v>374</v>
      </c>
      <c r="D178" s="176" t="s">
        <v>369</v>
      </c>
      <c r="E178" s="177">
        <v>1</v>
      </c>
      <c r="F178" s="178"/>
      <c r="G178" s="179">
        <f>ROUND(E178*F178,2)</f>
        <v>0</v>
      </c>
      <c r="H178" s="159"/>
      <c r="I178" s="158">
        <f>ROUND(E178*H178,2)</f>
        <v>0</v>
      </c>
      <c r="J178" s="159"/>
      <c r="K178" s="158">
        <f>ROUND(E178*J178,2)</f>
        <v>0</v>
      </c>
      <c r="L178" s="158">
        <v>21</v>
      </c>
      <c r="M178" s="158">
        <f>G178*(1+L178/100)</f>
        <v>0</v>
      </c>
      <c r="N178" s="157">
        <v>0</v>
      </c>
      <c r="O178" s="157">
        <f>ROUND(E178*N178,2)</f>
        <v>0</v>
      </c>
      <c r="P178" s="157">
        <v>0</v>
      </c>
      <c r="Q178" s="157">
        <f>ROUND(E178*P178,2)</f>
        <v>0</v>
      </c>
      <c r="R178" s="158"/>
      <c r="S178" s="158" t="s">
        <v>144</v>
      </c>
      <c r="T178" s="158" t="s">
        <v>196</v>
      </c>
      <c r="U178" s="158">
        <v>0</v>
      </c>
      <c r="V178" s="158">
        <f>ROUND(E178*U178,2)</f>
        <v>0</v>
      </c>
      <c r="W178" s="158"/>
      <c r="X178" s="158" t="s">
        <v>365</v>
      </c>
      <c r="Y178" s="158" t="s">
        <v>146</v>
      </c>
      <c r="Z178" s="147"/>
      <c r="AA178" s="147"/>
      <c r="AB178" s="147"/>
      <c r="AC178" s="147"/>
      <c r="AD178" s="147"/>
      <c r="AE178" s="147"/>
      <c r="AF178" s="147"/>
      <c r="AG178" s="147" t="s">
        <v>366</v>
      </c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2" x14ac:dyDescent="0.25">
      <c r="A179" s="154"/>
      <c r="B179" s="155"/>
      <c r="C179" s="253" t="s">
        <v>375</v>
      </c>
      <c r="D179" s="254"/>
      <c r="E179" s="254"/>
      <c r="F179" s="254"/>
      <c r="G179" s="254"/>
      <c r="H179" s="158"/>
      <c r="I179" s="158"/>
      <c r="J179" s="158"/>
      <c r="K179" s="158"/>
      <c r="L179" s="158"/>
      <c r="M179" s="158"/>
      <c r="N179" s="157"/>
      <c r="O179" s="157"/>
      <c r="P179" s="157"/>
      <c r="Q179" s="157"/>
      <c r="R179" s="158"/>
      <c r="S179" s="158"/>
      <c r="T179" s="158"/>
      <c r="U179" s="158"/>
      <c r="V179" s="158"/>
      <c r="W179" s="158"/>
      <c r="X179" s="158"/>
      <c r="Y179" s="158"/>
      <c r="Z179" s="147"/>
      <c r="AA179" s="147"/>
      <c r="AB179" s="147"/>
      <c r="AC179" s="147"/>
      <c r="AD179" s="147"/>
      <c r="AE179" s="147"/>
      <c r="AF179" s="147"/>
      <c r="AG179" s="147" t="s">
        <v>162</v>
      </c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80" t="str">
        <f>C179</f>
        <v>Náklady zhotovitele, které vzniknou v souvislosti s povinnostmi zhotovitele při předání a převzetí díla.</v>
      </c>
      <c r="BB179" s="147"/>
      <c r="BC179" s="147"/>
      <c r="BD179" s="147"/>
      <c r="BE179" s="147"/>
      <c r="BF179" s="147"/>
      <c r="BG179" s="147"/>
      <c r="BH179" s="147"/>
    </row>
    <row r="180" spans="1:60" x14ac:dyDescent="0.25">
      <c r="A180" s="3"/>
      <c r="B180" s="4"/>
      <c r="C180" s="194"/>
      <c r="D180" s="6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AE180">
        <v>12</v>
      </c>
      <c r="AF180">
        <v>21</v>
      </c>
      <c r="AG180" t="s">
        <v>125</v>
      </c>
    </row>
    <row r="181" spans="1:60" x14ac:dyDescent="0.25">
      <c r="A181" s="150"/>
      <c r="B181" s="151" t="s">
        <v>31</v>
      </c>
      <c r="C181" s="195"/>
      <c r="D181" s="152"/>
      <c r="E181" s="153"/>
      <c r="F181" s="153"/>
      <c r="G181" s="173">
        <f>G8+G13+G34+G37+G40+G54+G56+G59+G62+G66+G111+G130+G134+G140+G153+G155+G174</f>
        <v>0</v>
      </c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AE181">
        <f>SUMIF(L7:L179,AE180,G7:G179)</f>
        <v>0</v>
      </c>
      <c r="AF181">
        <f>SUMIF(L7:L179,AF180,G7:G179)</f>
        <v>0</v>
      </c>
      <c r="AG181" t="s">
        <v>376</v>
      </c>
    </row>
    <row r="182" spans="1:60" x14ac:dyDescent="0.25">
      <c r="A182" s="3"/>
      <c r="B182" s="4"/>
      <c r="C182" s="194"/>
      <c r="D182" s="6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60" x14ac:dyDescent="0.25">
      <c r="A183" s="3"/>
      <c r="B183" s="4"/>
      <c r="C183" s="194"/>
      <c r="D183" s="6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60" x14ac:dyDescent="0.25">
      <c r="A184" s="264" t="s">
        <v>377</v>
      </c>
      <c r="B184" s="264"/>
      <c r="C184" s="265"/>
      <c r="D184" s="6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60" x14ac:dyDescent="0.25">
      <c r="A185" s="266"/>
      <c r="B185" s="267"/>
      <c r="C185" s="268"/>
      <c r="D185" s="267"/>
      <c r="E185" s="267"/>
      <c r="F185" s="267"/>
      <c r="G185" s="269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AG185" t="s">
        <v>378</v>
      </c>
    </row>
    <row r="186" spans="1:60" x14ac:dyDescent="0.25">
      <c r="A186" s="270"/>
      <c r="B186" s="271"/>
      <c r="C186" s="272"/>
      <c r="D186" s="271"/>
      <c r="E186" s="271"/>
      <c r="F186" s="271"/>
      <c r="G186" s="27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60" x14ac:dyDescent="0.25">
      <c r="A187" s="270"/>
      <c r="B187" s="271"/>
      <c r="C187" s="272"/>
      <c r="D187" s="271"/>
      <c r="E187" s="271"/>
      <c r="F187" s="271"/>
      <c r="G187" s="27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60" x14ac:dyDescent="0.25">
      <c r="A188" s="270"/>
      <c r="B188" s="271"/>
      <c r="C188" s="272"/>
      <c r="D188" s="271"/>
      <c r="E188" s="271"/>
      <c r="F188" s="271"/>
      <c r="G188" s="27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60" x14ac:dyDescent="0.25">
      <c r="A189" s="274"/>
      <c r="B189" s="275"/>
      <c r="C189" s="276"/>
      <c r="D189" s="275"/>
      <c r="E189" s="275"/>
      <c r="F189" s="275"/>
      <c r="G189" s="277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60" x14ac:dyDescent="0.25">
      <c r="A190" s="3"/>
      <c r="B190" s="4"/>
      <c r="C190" s="194"/>
      <c r="D190" s="6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60" x14ac:dyDescent="0.25">
      <c r="C191" s="196"/>
      <c r="D191" s="10"/>
      <c r="AG191" t="s">
        <v>379</v>
      </c>
    </row>
    <row r="192" spans="1:60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LlqyphV8bmOhKAGmF0ICW7PL0+6AdIPN4pDMMlEVdEqc+YTlQnJ4Bz6yeMUYFNlsjijoxnqgZvTwM0m+tEscgQ==" saltValue="o3x5ZWYjt6j0UOSdKZjQeQ==" spinCount="100000" sheet="1" formatRows="0"/>
  <mergeCells count="46">
    <mergeCell ref="A185:G189"/>
    <mergeCell ref="C17:G17"/>
    <mergeCell ref="C20:G20"/>
    <mergeCell ref="C23:G23"/>
    <mergeCell ref="C26:G26"/>
    <mergeCell ref="A1:G1"/>
    <mergeCell ref="C2:G2"/>
    <mergeCell ref="C3:G3"/>
    <mergeCell ref="C4:G4"/>
    <mergeCell ref="A184:C184"/>
    <mergeCell ref="C83:G83"/>
    <mergeCell ref="C58:G58"/>
    <mergeCell ref="C61:G61"/>
    <mergeCell ref="C65:G65"/>
    <mergeCell ref="C74:G74"/>
    <mergeCell ref="C75:G75"/>
    <mergeCell ref="C76:G76"/>
    <mergeCell ref="C77:G77"/>
    <mergeCell ref="C78:G78"/>
    <mergeCell ref="C80:G80"/>
    <mergeCell ref="C81:G81"/>
    <mergeCell ref="C82:G82"/>
    <mergeCell ref="C98:G98"/>
    <mergeCell ref="C84:G84"/>
    <mergeCell ref="C86:G86"/>
    <mergeCell ref="C87:G87"/>
    <mergeCell ref="C88:G88"/>
    <mergeCell ref="C89:G89"/>
    <mergeCell ref="C90:G90"/>
    <mergeCell ref="C92:G92"/>
    <mergeCell ref="C93:G93"/>
    <mergeCell ref="C94:G94"/>
    <mergeCell ref="C95:G95"/>
    <mergeCell ref="C96:G96"/>
    <mergeCell ref="C179:G179"/>
    <mergeCell ref="C99:G99"/>
    <mergeCell ref="C100:G100"/>
    <mergeCell ref="C101:G101"/>
    <mergeCell ref="C102:G102"/>
    <mergeCell ref="C106:G106"/>
    <mergeCell ref="C157:G157"/>
    <mergeCell ref="C159:G159"/>
    <mergeCell ref="C166:G166"/>
    <mergeCell ref="C170:G170"/>
    <mergeCell ref="C173:G173"/>
    <mergeCell ref="C177:G177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SO01 3 Pol</vt:lpstr>
      <vt:lpstr>SO01 5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3 Pol'!Názvy_tisku</vt:lpstr>
      <vt:lpstr>'SO01 5 Pol'!Názvy_tisku</vt:lpstr>
      <vt:lpstr>oadresa</vt:lpstr>
      <vt:lpstr>Stavba!Objednatel</vt:lpstr>
      <vt:lpstr>Stavba!Objekt</vt:lpstr>
      <vt:lpstr>'SO01 3 Pol'!Oblast_tisku</vt:lpstr>
      <vt:lpstr>'SO01 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Kampa</dc:creator>
  <cp:lastModifiedBy>Pavel Kampa</cp:lastModifiedBy>
  <cp:lastPrinted>2019-03-19T12:27:02Z</cp:lastPrinted>
  <dcterms:created xsi:type="dcterms:W3CDTF">2009-04-08T07:15:50Z</dcterms:created>
  <dcterms:modified xsi:type="dcterms:W3CDTF">2026-02-24T06:32:45Z</dcterms:modified>
</cp:coreProperties>
</file>