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Users\admin\Desktop\Fryšová koupelna J.K.Tyla 200226\"/>
    </mc:Choice>
  </mc:AlternateContent>
  <bookViews>
    <workbookView xWindow="0" yWindow="0" windowWidth="0" windowHeight="0"/>
  </bookViews>
  <sheets>
    <sheet name="Rekapitulace stavby" sheetId="1" r:id="rId1"/>
    <sheet name="01 - Koupelna 1 architekt..." sheetId="2" r:id="rId2"/>
    <sheet name="02 - Koupelna 2 architekt..." sheetId="3" r:id="rId3"/>
    <sheet name="03 - Koupelna 3 architekt..." sheetId="4" r:id="rId4"/>
    <sheet name="04 - Koupelna 4 architekt..." sheetId="5" r:id="rId5"/>
    <sheet name="Pokyny pro vyplnění" sheetId="6" r:id="rId6"/>
  </sheets>
  <definedNames>
    <definedName name="_xlnm.Print_Area" localSheetId="0">'Rekapitulace stavby'!$D$4:$AO$36,'Rekapitulace stavby'!$C$42:$AQ$59</definedName>
    <definedName name="_xlnm.Print_Titles" localSheetId="0">'Rekapitulace stavby'!$52:$52</definedName>
    <definedName name="_xlnm._FilterDatabase" localSheetId="1" hidden="1">'01 - Koupelna 1 architekt...'!$C$101:$K$419</definedName>
    <definedName name="_xlnm.Print_Area" localSheetId="1">'01 - Koupelna 1 architekt...'!$C$4:$J$39,'01 - Koupelna 1 architekt...'!$C$45:$J$83,'01 - Koupelna 1 architekt...'!$C$89:$K$419</definedName>
    <definedName name="_xlnm.Print_Titles" localSheetId="1">'01 - Koupelna 1 architekt...'!$101:$101</definedName>
    <definedName name="_xlnm._FilterDatabase" localSheetId="2" hidden="1">'02 - Koupelna 2 architekt...'!$C$101:$K$419</definedName>
    <definedName name="_xlnm.Print_Area" localSheetId="2">'02 - Koupelna 2 architekt...'!$C$4:$J$39,'02 - Koupelna 2 architekt...'!$C$45:$J$83,'02 - Koupelna 2 architekt...'!$C$89:$K$419</definedName>
    <definedName name="_xlnm.Print_Titles" localSheetId="2">'02 - Koupelna 2 architekt...'!$101:$101</definedName>
    <definedName name="_xlnm._FilterDatabase" localSheetId="3" hidden="1">'03 - Koupelna 3 architekt...'!$C$101:$K$419</definedName>
    <definedName name="_xlnm.Print_Area" localSheetId="3">'03 - Koupelna 3 architekt...'!$C$4:$J$39,'03 - Koupelna 3 architekt...'!$C$45:$J$83,'03 - Koupelna 3 architekt...'!$C$89:$K$419</definedName>
    <definedName name="_xlnm.Print_Titles" localSheetId="3">'03 - Koupelna 3 architekt...'!$101:$101</definedName>
    <definedName name="_xlnm._FilterDatabase" localSheetId="4" hidden="1">'04 - Koupelna 4 architekt...'!$C$101:$K$419</definedName>
    <definedName name="_xlnm.Print_Area" localSheetId="4">'04 - Koupelna 4 architekt...'!$C$4:$J$39,'04 - Koupelna 4 architekt...'!$C$45:$J$83,'04 - Koupelna 4 architekt...'!$C$89:$K$419</definedName>
    <definedName name="_xlnm.Print_Titles" localSheetId="4">'04 - Koupelna 4 architekt...'!$101:$101</definedName>
    <definedName name="_xlnm.Print_Area" localSheetId="5">'Pokyny pro vyplnění'!$B$2:$K$71,'Pokyny pro vyplnění'!$B$74:$K$118,'Pokyny pro vyplnění'!$B$121:$K$161,'Pokyny pro vyplnění'!$B$164:$K$219</definedName>
  </definedNames>
  <calcPr/>
</workbook>
</file>

<file path=xl/calcChain.xml><?xml version="1.0" encoding="utf-8"?>
<calcChain xmlns="http://schemas.openxmlformats.org/spreadsheetml/2006/main">
  <c i="5" l="1" r="J37"/>
  <c r="J36"/>
  <c i="1" r="AY58"/>
  <c i="5" r="J35"/>
  <c i="1" r="AX58"/>
  <c i="5" r="BI419"/>
  <c r="BH419"/>
  <c r="BG419"/>
  <c r="BE419"/>
  <c r="T419"/>
  <c r="R419"/>
  <c r="P419"/>
  <c r="BI418"/>
  <c r="BH418"/>
  <c r="BG418"/>
  <c r="BE418"/>
  <c r="T418"/>
  <c r="R418"/>
  <c r="P418"/>
  <c r="BI417"/>
  <c r="BH417"/>
  <c r="BG417"/>
  <c r="BE417"/>
  <c r="T417"/>
  <c r="R417"/>
  <c r="P417"/>
  <c r="BI416"/>
  <c r="BH416"/>
  <c r="BG416"/>
  <c r="BE416"/>
  <c r="T416"/>
  <c r="R416"/>
  <c r="P416"/>
  <c r="BI415"/>
  <c r="BH415"/>
  <c r="BG415"/>
  <c r="BE415"/>
  <c r="T415"/>
  <c r="R415"/>
  <c r="P415"/>
  <c r="BI414"/>
  <c r="BH414"/>
  <c r="BG414"/>
  <c r="BE414"/>
  <c r="T414"/>
  <c r="R414"/>
  <c r="P414"/>
  <c r="BI413"/>
  <c r="BH413"/>
  <c r="BG413"/>
  <c r="BE413"/>
  <c r="T413"/>
  <c r="R413"/>
  <c r="P413"/>
  <c r="BI412"/>
  <c r="BH412"/>
  <c r="BG412"/>
  <c r="BE412"/>
  <c r="T412"/>
  <c r="R412"/>
  <c r="P412"/>
  <c r="BI410"/>
  <c r="BH410"/>
  <c r="BG410"/>
  <c r="BE410"/>
  <c r="T410"/>
  <c r="R410"/>
  <c r="P410"/>
  <c r="BI408"/>
  <c r="BH408"/>
  <c r="BG408"/>
  <c r="BE408"/>
  <c r="T408"/>
  <c r="R408"/>
  <c r="P408"/>
  <c r="BI406"/>
  <c r="BH406"/>
  <c r="BG406"/>
  <c r="BE406"/>
  <c r="T406"/>
  <c r="R406"/>
  <c r="P406"/>
  <c r="BI405"/>
  <c r="BH405"/>
  <c r="BG405"/>
  <c r="BE405"/>
  <c r="T405"/>
  <c r="R405"/>
  <c r="P405"/>
  <c r="BI397"/>
  <c r="BH397"/>
  <c r="BG397"/>
  <c r="BE397"/>
  <c r="T397"/>
  <c r="T396"/>
  <c r="R397"/>
  <c r="R396"/>
  <c r="P397"/>
  <c r="P396"/>
  <c r="BI394"/>
  <c r="BH394"/>
  <c r="BG394"/>
  <c r="BE394"/>
  <c r="T394"/>
  <c r="R394"/>
  <c r="P394"/>
  <c r="BI389"/>
  <c r="BH389"/>
  <c r="BG389"/>
  <c r="BE389"/>
  <c r="T389"/>
  <c r="R389"/>
  <c r="P389"/>
  <c r="BI384"/>
  <c r="BH384"/>
  <c r="BG384"/>
  <c r="BE384"/>
  <c r="T384"/>
  <c r="R384"/>
  <c r="P384"/>
  <c r="BI379"/>
  <c r="BH379"/>
  <c r="BG379"/>
  <c r="BE379"/>
  <c r="T379"/>
  <c r="R379"/>
  <c r="P379"/>
  <c r="BI374"/>
  <c r="BH374"/>
  <c r="BG374"/>
  <c r="BE374"/>
  <c r="T374"/>
  <c r="R374"/>
  <c r="P374"/>
  <c r="BI369"/>
  <c r="BH369"/>
  <c r="BG369"/>
  <c r="BE369"/>
  <c r="T369"/>
  <c r="R369"/>
  <c r="P369"/>
  <c r="BI366"/>
  <c r="BH366"/>
  <c r="BG366"/>
  <c r="BE366"/>
  <c r="T366"/>
  <c r="R366"/>
  <c r="P366"/>
  <c r="BI360"/>
  <c r="BH360"/>
  <c r="BG360"/>
  <c r="BE360"/>
  <c r="T360"/>
  <c r="R360"/>
  <c r="P360"/>
  <c r="BI356"/>
  <c r="BH356"/>
  <c r="BG356"/>
  <c r="BE356"/>
  <c r="T356"/>
  <c r="R356"/>
  <c r="P356"/>
  <c r="BI351"/>
  <c r="BH351"/>
  <c r="BG351"/>
  <c r="BE351"/>
  <c r="T351"/>
  <c r="R351"/>
  <c r="P351"/>
  <c r="BI347"/>
  <c r="BH347"/>
  <c r="BG347"/>
  <c r="BE347"/>
  <c r="T347"/>
  <c r="R347"/>
  <c r="P347"/>
  <c r="BI343"/>
  <c r="BH343"/>
  <c r="BG343"/>
  <c r="BE343"/>
  <c r="T343"/>
  <c r="R343"/>
  <c r="P343"/>
  <c r="BI339"/>
  <c r="BH339"/>
  <c r="BG339"/>
  <c r="BE339"/>
  <c r="T339"/>
  <c r="R339"/>
  <c r="P339"/>
  <c r="BI335"/>
  <c r="BH335"/>
  <c r="BG335"/>
  <c r="BE335"/>
  <c r="T335"/>
  <c r="R335"/>
  <c r="P335"/>
  <c r="BI332"/>
  <c r="BH332"/>
  <c r="BG332"/>
  <c r="BE332"/>
  <c r="T332"/>
  <c r="R332"/>
  <c r="P332"/>
  <c r="BI331"/>
  <c r="BH331"/>
  <c r="BG331"/>
  <c r="BE331"/>
  <c r="T331"/>
  <c r="R331"/>
  <c r="P331"/>
  <c r="BI329"/>
  <c r="BH329"/>
  <c r="BG329"/>
  <c r="BE329"/>
  <c r="T329"/>
  <c r="R329"/>
  <c r="P329"/>
  <c r="BI328"/>
  <c r="BH328"/>
  <c r="BG328"/>
  <c r="BE328"/>
  <c r="T328"/>
  <c r="R328"/>
  <c r="P328"/>
  <c r="BI326"/>
  <c r="BH326"/>
  <c r="BG326"/>
  <c r="BE326"/>
  <c r="T326"/>
  <c r="R326"/>
  <c r="P326"/>
  <c r="BI325"/>
  <c r="BH325"/>
  <c r="BG325"/>
  <c r="BE325"/>
  <c r="T325"/>
  <c r="R325"/>
  <c r="P325"/>
  <c r="BI323"/>
  <c r="BH323"/>
  <c r="BG323"/>
  <c r="BE323"/>
  <c r="T323"/>
  <c r="R323"/>
  <c r="P323"/>
  <c r="BI322"/>
  <c r="BH322"/>
  <c r="BG322"/>
  <c r="BE322"/>
  <c r="T322"/>
  <c r="R322"/>
  <c r="P322"/>
  <c r="BI320"/>
  <c r="BH320"/>
  <c r="BG320"/>
  <c r="BE320"/>
  <c r="T320"/>
  <c r="R320"/>
  <c r="P320"/>
  <c r="BI317"/>
  <c r="BH317"/>
  <c r="BG317"/>
  <c r="BE317"/>
  <c r="T317"/>
  <c r="R317"/>
  <c r="P317"/>
  <c r="BI316"/>
  <c r="BH316"/>
  <c r="BG316"/>
  <c r="BE316"/>
  <c r="T316"/>
  <c r="R316"/>
  <c r="P316"/>
  <c r="BI314"/>
  <c r="BH314"/>
  <c r="BG314"/>
  <c r="BE314"/>
  <c r="T314"/>
  <c r="R314"/>
  <c r="P314"/>
  <c r="BI311"/>
  <c r="BH311"/>
  <c r="BG311"/>
  <c r="BE311"/>
  <c r="T311"/>
  <c r="R311"/>
  <c r="P311"/>
  <c r="BI310"/>
  <c r="BH310"/>
  <c r="BG310"/>
  <c r="BE310"/>
  <c r="T310"/>
  <c r="R310"/>
  <c r="P310"/>
  <c r="BI308"/>
  <c r="BH308"/>
  <c r="BG308"/>
  <c r="BE308"/>
  <c r="T308"/>
  <c r="R308"/>
  <c r="P308"/>
  <c r="BI305"/>
  <c r="BH305"/>
  <c r="BG305"/>
  <c r="BE305"/>
  <c r="T305"/>
  <c r="R305"/>
  <c r="P305"/>
  <c r="BI303"/>
  <c r="BH303"/>
  <c r="BG303"/>
  <c r="BE303"/>
  <c r="T303"/>
  <c r="R303"/>
  <c r="P303"/>
  <c r="BI302"/>
  <c r="BH302"/>
  <c r="BG302"/>
  <c r="BE302"/>
  <c r="T302"/>
  <c r="R302"/>
  <c r="P302"/>
  <c r="BI301"/>
  <c r="BH301"/>
  <c r="BG301"/>
  <c r="BE301"/>
  <c r="T301"/>
  <c r="R301"/>
  <c r="P301"/>
  <c r="BI299"/>
  <c r="BH299"/>
  <c r="BG299"/>
  <c r="BE299"/>
  <c r="T299"/>
  <c r="R299"/>
  <c r="P299"/>
  <c r="BI298"/>
  <c r="BH298"/>
  <c r="BG298"/>
  <c r="BE298"/>
  <c r="T298"/>
  <c r="R298"/>
  <c r="P298"/>
  <c r="BI297"/>
  <c r="BH297"/>
  <c r="BG297"/>
  <c r="BE297"/>
  <c r="T297"/>
  <c r="R297"/>
  <c r="P297"/>
  <c r="BI295"/>
  <c r="BH295"/>
  <c r="BG295"/>
  <c r="BE295"/>
  <c r="T295"/>
  <c r="R295"/>
  <c r="P295"/>
  <c r="BI294"/>
  <c r="BH294"/>
  <c r="BG294"/>
  <c r="BE294"/>
  <c r="T294"/>
  <c r="R294"/>
  <c r="P294"/>
  <c r="BI292"/>
  <c r="BH292"/>
  <c r="BG292"/>
  <c r="BE292"/>
  <c r="T292"/>
  <c r="R292"/>
  <c r="P292"/>
  <c r="BI289"/>
  <c r="BH289"/>
  <c r="BG289"/>
  <c r="BE289"/>
  <c r="T289"/>
  <c r="R289"/>
  <c r="P289"/>
  <c r="BI288"/>
  <c r="BH288"/>
  <c r="BG288"/>
  <c r="BE288"/>
  <c r="T288"/>
  <c r="R288"/>
  <c r="P288"/>
  <c r="BI286"/>
  <c r="BH286"/>
  <c r="BG286"/>
  <c r="BE286"/>
  <c r="T286"/>
  <c r="R286"/>
  <c r="P286"/>
  <c r="BI284"/>
  <c r="BH284"/>
  <c r="BG284"/>
  <c r="BE284"/>
  <c r="T284"/>
  <c r="R284"/>
  <c r="P284"/>
  <c r="BI282"/>
  <c r="BH282"/>
  <c r="BG282"/>
  <c r="BE282"/>
  <c r="T282"/>
  <c r="R282"/>
  <c r="P282"/>
  <c r="BI281"/>
  <c r="BH281"/>
  <c r="BG281"/>
  <c r="BE281"/>
  <c r="T281"/>
  <c r="R281"/>
  <c r="P281"/>
  <c r="BI278"/>
  <c r="BH278"/>
  <c r="BG278"/>
  <c r="BE278"/>
  <c r="T278"/>
  <c r="R278"/>
  <c r="P278"/>
  <c r="BI276"/>
  <c r="BH276"/>
  <c r="BG276"/>
  <c r="BE276"/>
  <c r="T276"/>
  <c r="R276"/>
  <c r="P276"/>
  <c r="BI274"/>
  <c r="BH274"/>
  <c r="BG274"/>
  <c r="BE274"/>
  <c r="T274"/>
  <c r="R274"/>
  <c r="P274"/>
  <c r="BI273"/>
  <c r="BH273"/>
  <c r="BG273"/>
  <c r="BE273"/>
  <c r="T273"/>
  <c r="R273"/>
  <c r="P273"/>
  <c r="BI271"/>
  <c r="BH271"/>
  <c r="BG271"/>
  <c r="BE271"/>
  <c r="T271"/>
  <c r="R271"/>
  <c r="P271"/>
  <c r="BI268"/>
  <c r="BH268"/>
  <c r="BG268"/>
  <c r="BE268"/>
  <c r="T268"/>
  <c r="R268"/>
  <c r="P268"/>
  <c r="BI263"/>
  <c r="BH263"/>
  <c r="BG263"/>
  <c r="BE263"/>
  <c r="T263"/>
  <c r="R263"/>
  <c r="P263"/>
  <c r="BI261"/>
  <c r="BH261"/>
  <c r="BG261"/>
  <c r="BE261"/>
  <c r="T261"/>
  <c r="R261"/>
  <c r="P261"/>
  <c r="BI259"/>
  <c r="BH259"/>
  <c r="BG259"/>
  <c r="BE259"/>
  <c r="T259"/>
  <c r="R259"/>
  <c r="P259"/>
  <c r="BI255"/>
  <c r="BH255"/>
  <c r="BG255"/>
  <c r="BE255"/>
  <c r="T255"/>
  <c r="R255"/>
  <c r="P255"/>
  <c r="BI253"/>
  <c r="BH253"/>
  <c r="BG253"/>
  <c r="BE253"/>
  <c r="T253"/>
  <c r="R253"/>
  <c r="P253"/>
  <c r="BI252"/>
  <c r="BH252"/>
  <c r="BG252"/>
  <c r="BE252"/>
  <c r="T252"/>
  <c r="R252"/>
  <c r="P252"/>
  <c r="BI250"/>
  <c r="BH250"/>
  <c r="BG250"/>
  <c r="BE250"/>
  <c r="T250"/>
  <c r="R250"/>
  <c r="P250"/>
  <c r="BI249"/>
  <c r="BH249"/>
  <c r="BG249"/>
  <c r="BE249"/>
  <c r="T249"/>
  <c r="R249"/>
  <c r="P249"/>
  <c r="BI247"/>
  <c r="BH247"/>
  <c r="BG247"/>
  <c r="BE247"/>
  <c r="T247"/>
  <c r="R247"/>
  <c r="P247"/>
  <c r="BI246"/>
  <c r="BH246"/>
  <c r="BG246"/>
  <c r="BE246"/>
  <c r="T246"/>
  <c r="R246"/>
  <c r="P246"/>
  <c r="BI244"/>
  <c r="BH244"/>
  <c r="BG244"/>
  <c r="BE244"/>
  <c r="T244"/>
  <c r="R244"/>
  <c r="P244"/>
  <c r="BI243"/>
  <c r="BH243"/>
  <c r="BG243"/>
  <c r="BE243"/>
  <c r="T243"/>
  <c r="R243"/>
  <c r="P243"/>
  <c r="BI241"/>
  <c r="BH241"/>
  <c r="BG241"/>
  <c r="BE241"/>
  <c r="T241"/>
  <c r="R241"/>
  <c r="P241"/>
  <c r="BI240"/>
  <c r="BH240"/>
  <c r="BG240"/>
  <c r="BE240"/>
  <c r="T240"/>
  <c r="R240"/>
  <c r="P240"/>
  <c r="BI238"/>
  <c r="BH238"/>
  <c r="BG238"/>
  <c r="BE238"/>
  <c r="T238"/>
  <c r="R238"/>
  <c r="P238"/>
  <c r="BI237"/>
  <c r="BH237"/>
  <c r="BG237"/>
  <c r="BE237"/>
  <c r="T237"/>
  <c r="R237"/>
  <c r="P237"/>
  <c r="BI235"/>
  <c r="BH235"/>
  <c r="BG235"/>
  <c r="BE235"/>
  <c r="T235"/>
  <c r="R235"/>
  <c r="P235"/>
  <c r="BI233"/>
  <c r="BH233"/>
  <c r="BG233"/>
  <c r="BE233"/>
  <c r="T233"/>
  <c r="R233"/>
  <c r="P233"/>
  <c r="BI231"/>
  <c r="BH231"/>
  <c r="BG231"/>
  <c r="BE231"/>
  <c r="T231"/>
  <c r="R231"/>
  <c r="P231"/>
  <c r="BI229"/>
  <c r="BH229"/>
  <c r="BG229"/>
  <c r="BE229"/>
  <c r="T229"/>
  <c r="R229"/>
  <c r="P229"/>
  <c r="BI227"/>
  <c r="BH227"/>
  <c r="BG227"/>
  <c r="BE227"/>
  <c r="T227"/>
  <c r="R227"/>
  <c r="P227"/>
  <c r="BI225"/>
  <c r="BH225"/>
  <c r="BG225"/>
  <c r="BE225"/>
  <c r="T225"/>
  <c r="R225"/>
  <c r="P225"/>
  <c r="BI222"/>
  <c r="BH222"/>
  <c r="BG222"/>
  <c r="BE222"/>
  <c r="T222"/>
  <c r="R222"/>
  <c r="P222"/>
  <c r="BI220"/>
  <c r="BH220"/>
  <c r="BG220"/>
  <c r="BE220"/>
  <c r="T220"/>
  <c r="R220"/>
  <c r="P220"/>
  <c r="BI218"/>
  <c r="BH218"/>
  <c r="BG218"/>
  <c r="BE218"/>
  <c r="T218"/>
  <c r="R218"/>
  <c r="P218"/>
  <c r="BI216"/>
  <c r="BH216"/>
  <c r="BG216"/>
  <c r="BE216"/>
  <c r="T216"/>
  <c r="R216"/>
  <c r="P216"/>
  <c r="BI214"/>
  <c r="BH214"/>
  <c r="BG214"/>
  <c r="BE214"/>
  <c r="T214"/>
  <c r="R214"/>
  <c r="P214"/>
  <c r="BI212"/>
  <c r="BH212"/>
  <c r="BG212"/>
  <c r="BE212"/>
  <c r="T212"/>
  <c r="R212"/>
  <c r="P212"/>
  <c r="BI210"/>
  <c r="BH210"/>
  <c r="BG210"/>
  <c r="BE210"/>
  <c r="T210"/>
  <c r="R210"/>
  <c r="P210"/>
  <c r="BI208"/>
  <c r="BH208"/>
  <c r="BG208"/>
  <c r="BE208"/>
  <c r="T208"/>
  <c r="R208"/>
  <c r="P208"/>
  <c r="BI206"/>
  <c r="BH206"/>
  <c r="BG206"/>
  <c r="BE206"/>
  <c r="T206"/>
  <c r="R206"/>
  <c r="P206"/>
  <c r="BI204"/>
  <c r="BH204"/>
  <c r="BG204"/>
  <c r="BE204"/>
  <c r="T204"/>
  <c r="R204"/>
  <c r="P204"/>
  <c r="BI202"/>
  <c r="BH202"/>
  <c r="BG202"/>
  <c r="BE202"/>
  <c r="T202"/>
  <c r="R202"/>
  <c r="P202"/>
  <c r="BI200"/>
  <c r="BH200"/>
  <c r="BG200"/>
  <c r="BE200"/>
  <c r="T200"/>
  <c r="R200"/>
  <c r="P200"/>
  <c r="BI197"/>
  <c r="BH197"/>
  <c r="BG197"/>
  <c r="BE197"/>
  <c r="T197"/>
  <c r="R197"/>
  <c r="P197"/>
  <c r="BI193"/>
  <c r="BH193"/>
  <c r="BG193"/>
  <c r="BE193"/>
  <c r="T193"/>
  <c r="R193"/>
  <c r="P193"/>
  <c r="BI191"/>
  <c r="BH191"/>
  <c r="BG191"/>
  <c r="BE191"/>
  <c r="T191"/>
  <c r="R191"/>
  <c r="P191"/>
  <c r="BI189"/>
  <c r="BH189"/>
  <c r="BG189"/>
  <c r="BE189"/>
  <c r="T189"/>
  <c r="R189"/>
  <c r="P189"/>
  <c r="BI187"/>
  <c r="BH187"/>
  <c r="BG187"/>
  <c r="BE187"/>
  <c r="T187"/>
  <c r="R187"/>
  <c r="P187"/>
  <c r="BI185"/>
  <c r="BH185"/>
  <c r="BG185"/>
  <c r="BE185"/>
  <c r="T185"/>
  <c r="R185"/>
  <c r="P185"/>
  <c r="BI183"/>
  <c r="BH183"/>
  <c r="BG183"/>
  <c r="BE183"/>
  <c r="T183"/>
  <c r="R183"/>
  <c r="P183"/>
  <c r="BI179"/>
  <c r="BH179"/>
  <c r="BG179"/>
  <c r="BE179"/>
  <c r="T179"/>
  <c r="T178"/>
  <c r="R179"/>
  <c r="R178"/>
  <c r="P179"/>
  <c r="P178"/>
  <c r="BI175"/>
  <c r="BH175"/>
  <c r="BG175"/>
  <c r="BE175"/>
  <c r="T175"/>
  <c r="R175"/>
  <c r="P175"/>
  <c r="BI170"/>
  <c r="BH170"/>
  <c r="BG170"/>
  <c r="BE170"/>
  <c r="T170"/>
  <c r="R170"/>
  <c r="P170"/>
  <c r="BI168"/>
  <c r="BH168"/>
  <c r="BG168"/>
  <c r="BE168"/>
  <c r="T168"/>
  <c r="R168"/>
  <c r="P168"/>
  <c r="BI165"/>
  <c r="BH165"/>
  <c r="BG165"/>
  <c r="BE165"/>
  <c r="T165"/>
  <c r="R165"/>
  <c r="P165"/>
  <c r="BI163"/>
  <c r="BH163"/>
  <c r="BG163"/>
  <c r="BE163"/>
  <c r="T163"/>
  <c r="R163"/>
  <c r="P163"/>
  <c r="BI156"/>
  <c r="BH156"/>
  <c r="BG156"/>
  <c r="BE156"/>
  <c r="T156"/>
  <c r="R156"/>
  <c r="P156"/>
  <c r="BI154"/>
  <c r="BH154"/>
  <c r="BG154"/>
  <c r="BE154"/>
  <c r="T154"/>
  <c r="R154"/>
  <c r="P154"/>
  <c r="BI152"/>
  <c r="BH152"/>
  <c r="BG152"/>
  <c r="BE152"/>
  <c r="T152"/>
  <c r="R152"/>
  <c r="P152"/>
  <c r="BI150"/>
  <c r="BH150"/>
  <c r="BG150"/>
  <c r="BE150"/>
  <c r="T150"/>
  <c r="R150"/>
  <c r="P150"/>
  <c r="BI148"/>
  <c r="BH148"/>
  <c r="BG148"/>
  <c r="BE148"/>
  <c r="T148"/>
  <c r="R148"/>
  <c r="P148"/>
  <c r="BI143"/>
  <c r="BH143"/>
  <c r="BG143"/>
  <c r="BE143"/>
  <c r="T143"/>
  <c r="R143"/>
  <c r="P143"/>
  <c r="BI138"/>
  <c r="BH138"/>
  <c r="BG138"/>
  <c r="BE138"/>
  <c r="T138"/>
  <c r="R138"/>
  <c r="P138"/>
  <c r="BI133"/>
  <c r="BH133"/>
  <c r="BG133"/>
  <c r="BE133"/>
  <c r="T133"/>
  <c r="R133"/>
  <c r="P133"/>
  <c r="BI131"/>
  <c r="BH131"/>
  <c r="BG131"/>
  <c r="BE131"/>
  <c r="T131"/>
  <c r="R131"/>
  <c r="P131"/>
  <c r="BI129"/>
  <c r="BH129"/>
  <c r="BG129"/>
  <c r="BE129"/>
  <c r="T129"/>
  <c r="R129"/>
  <c r="P129"/>
  <c r="BI124"/>
  <c r="BH124"/>
  <c r="BG124"/>
  <c r="BE124"/>
  <c r="T124"/>
  <c r="R124"/>
  <c r="P124"/>
  <c r="BI122"/>
  <c r="BH122"/>
  <c r="BG122"/>
  <c r="BE122"/>
  <c r="T122"/>
  <c r="R122"/>
  <c r="P122"/>
  <c r="BI118"/>
  <c r="BH118"/>
  <c r="BG118"/>
  <c r="BE118"/>
  <c r="T118"/>
  <c r="R118"/>
  <c r="P118"/>
  <c r="BI116"/>
  <c r="BH116"/>
  <c r="BG116"/>
  <c r="BE116"/>
  <c r="T116"/>
  <c r="R116"/>
  <c r="P116"/>
  <c r="BI114"/>
  <c r="BH114"/>
  <c r="BG114"/>
  <c r="BE114"/>
  <c r="T114"/>
  <c r="R114"/>
  <c r="P114"/>
  <c r="BI112"/>
  <c r="BH112"/>
  <c r="BG112"/>
  <c r="BE112"/>
  <c r="T112"/>
  <c r="R112"/>
  <c r="P112"/>
  <c r="BI107"/>
  <c r="BH107"/>
  <c r="BG107"/>
  <c r="BE107"/>
  <c r="T107"/>
  <c r="R107"/>
  <c r="P107"/>
  <c r="BI105"/>
  <c r="BH105"/>
  <c r="BG105"/>
  <c r="BE105"/>
  <c r="T105"/>
  <c r="R105"/>
  <c r="P105"/>
  <c r="F98"/>
  <c r="F96"/>
  <c r="E94"/>
  <c r="F54"/>
  <c r="F52"/>
  <c r="E50"/>
  <c r="J24"/>
  <c r="E24"/>
  <c r="J55"/>
  <c r="J23"/>
  <c r="J21"/>
  <c r="E21"/>
  <c r="J54"/>
  <c r="J20"/>
  <c r="J18"/>
  <c r="E18"/>
  <c r="F99"/>
  <c r="J17"/>
  <c r="J12"/>
  <c r="J52"/>
  <c r="E7"/>
  <c r="E48"/>
  <c i="4" r="J37"/>
  <c r="J36"/>
  <c i="1" r="AY57"/>
  <c i="4" r="J35"/>
  <c i="1" r="AX57"/>
  <c i="4" r="BI419"/>
  <c r="BH419"/>
  <c r="BG419"/>
  <c r="BE419"/>
  <c r="T419"/>
  <c r="R419"/>
  <c r="P419"/>
  <c r="BI418"/>
  <c r="BH418"/>
  <c r="BG418"/>
  <c r="BE418"/>
  <c r="T418"/>
  <c r="R418"/>
  <c r="P418"/>
  <c r="BI417"/>
  <c r="BH417"/>
  <c r="BG417"/>
  <c r="BE417"/>
  <c r="T417"/>
  <c r="R417"/>
  <c r="P417"/>
  <c r="BI416"/>
  <c r="BH416"/>
  <c r="BG416"/>
  <c r="BE416"/>
  <c r="T416"/>
  <c r="R416"/>
  <c r="P416"/>
  <c r="BI415"/>
  <c r="BH415"/>
  <c r="BG415"/>
  <c r="BE415"/>
  <c r="T415"/>
  <c r="R415"/>
  <c r="P415"/>
  <c r="BI414"/>
  <c r="BH414"/>
  <c r="BG414"/>
  <c r="BE414"/>
  <c r="T414"/>
  <c r="R414"/>
  <c r="P414"/>
  <c r="BI413"/>
  <c r="BH413"/>
  <c r="BG413"/>
  <c r="BE413"/>
  <c r="T413"/>
  <c r="R413"/>
  <c r="P413"/>
  <c r="BI412"/>
  <c r="BH412"/>
  <c r="BG412"/>
  <c r="BE412"/>
  <c r="T412"/>
  <c r="R412"/>
  <c r="P412"/>
  <c r="BI410"/>
  <c r="BH410"/>
  <c r="BG410"/>
  <c r="BE410"/>
  <c r="T410"/>
  <c r="R410"/>
  <c r="P410"/>
  <c r="BI408"/>
  <c r="BH408"/>
  <c r="BG408"/>
  <c r="BE408"/>
  <c r="T408"/>
  <c r="R408"/>
  <c r="P408"/>
  <c r="BI406"/>
  <c r="BH406"/>
  <c r="BG406"/>
  <c r="BE406"/>
  <c r="T406"/>
  <c r="R406"/>
  <c r="P406"/>
  <c r="BI405"/>
  <c r="BH405"/>
  <c r="BG405"/>
  <c r="BE405"/>
  <c r="T405"/>
  <c r="R405"/>
  <c r="P405"/>
  <c r="BI397"/>
  <c r="BH397"/>
  <c r="BG397"/>
  <c r="BE397"/>
  <c r="T397"/>
  <c r="T396"/>
  <c r="R397"/>
  <c r="R396"/>
  <c r="P397"/>
  <c r="P396"/>
  <c r="BI394"/>
  <c r="BH394"/>
  <c r="BG394"/>
  <c r="BE394"/>
  <c r="T394"/>
  <c r="R394"/>
  <c r="P394"/>
  <c r="BI389"/>
  <c r="BH389"/>
  <c r="BG389"/>
  <c r="BE389"/>
  <c r="T389"/>
  <c r="R389"/>
  <c r="P389"/>
  <c r="BI384"/>
  <c r="BH384"/>
  <c r="BG384"/>
  <c r="BE384"/>
  <c r="T384"/>
  <c r="R384"/>
  <c r="P384"/>
  <c r="BI379"/>
  <c r="BH379"/>
  <c r="BG379"/>
  <c r="BE379"/>
  <c r="T379"/>
  <c r="R379"/>
  <c r="P379"/>
  <c r="BI374"/>
  <c r="BH374"/>
  <c r="BG374"/>
  <c r="BE374"/>
  <c r="T374"/>
  <c r="R374"/>
  <c r="P374"/>
  <c r="BI369"/>
  <c r="BH369"/>
  <c r="BG369"/>
  <c r="BE369"/>
  <c r="T369"/>
  <c r="R369"/>
  <c r="P369"/>
  <c r="BI366"/>
  <c r="BH366"/>
  <c r="BG366"/>
  <c r="BE366"/>
  <c r="T366"/>
  <c r="R366"/>
  <c r="P366"/>
  <c r="BI360"/>
  <c r="BH360"/>
  <c r="BG360"/>
  <c r="BE360"/>
  <c r="T360"/>
  <c r="R360"/>
  <c r="P360"/>
  <c r="BI356"/>
  <c r="BH356"/>
  <c r="BG356"/>
  <c r="BE356"/>
  <c r="T356"/>
  <c r="R356"/>
  <c r="P356"/>
  <c r="BI351"/>
  <c r="BH351"/>
  <c r="BG351"/>
  <c r="BE351"/>
  <c r="T351"/>
  <c r="R351"/>
  <c r="P351"/>
  <c r="BI347"/>
  <c r="BH347"/>
  <c r="BG347"/>
  <c r="BE347"/>
  <c r="T347"/>
  <c r="R347"/>
  <c r="P347"/>
  <c r="BI343"/>
  <c r="BH343"/>
  <c r="BG343"/>
  <c r="BE343"/>
  <c r="T343"/>
  <c r="R343"/>
  <c r="P343"/>
  <c r="BI339"/>
  <c r="BH339"/>
  <c r="BG339"/>
  <c r="BE339"/>
  <c r="T339"/>
  <c r="R339"/>
  <c r="P339"/>
  <c r="BI335"/>
  <c r="BH335"/>
  <c r="BG335"/>
  <c r="BE335"/>
  <c r="T335"/>
  <c r="R335"/>
  <c r="P335"/>
  <c r="BI332"/>
  <c r="BH332"/>
  <c r="BG332"/>
  <c r="BE332"/>
  <c r="T332"/>
  <c r="R332"/>
  <c r="P332"/>
  <c r="BI331"/>
  <c r="BH331"/>
  <c r="BG331"/>
  <c r="BE331"/>
  <c r="T331"/>
  <c r="R331"/>
  <c r="P331"/>
  <c r="BI329"/>
  <c r="BH329"/>
  <c r="BG329"/>
  <c r="BE329"/>
  <c r="T329"/>
  <c r="R329"/>
  <c r="P329"/>
  <c r="BI328"/>
  <c r="BH328"/>
  <c r="BG328"/>
  <c r="BE328"/>
  <c r="T328"/>
  <c r="R328"/>
  <c r="P328"/>
  <c r="BI326"/>
  <c r="BH326"/>
  <c r="BG326"/>
  <c r="BE326"/>
  <c r="T326"/>
  <c r="R326"/>
  <c r="P326"/>
  <c r="BI325"/>
  <c r="BH325"/>
  <c r="BG325"/>
  <c r="BE325"/>
  <c r="T325"/>
  <c r="R325"/>
  <c r="P325"/>
  <c r="BI323"/>
  <c r="BH323"/>
  <c r="BG323"/>
  <c r="BE323"/>
  <c r="T323"/>
  <c r="R323"/>
  <c r="P323"/>
  <c r="BI322"/>
  <c r="BH322"/>
  <c r="BG322"/>
  <c r="BE322"/>
  <c r="T322"/>
  <c r="R322"/>
  <c r="P322"/>
  <c r="BI320"/>
  <c r="BH320"/>
  <c r="BG320"/>
  <c r="BE320"/>
  <c r="T320"/>
  <c r="R320"/>
  <c r="P320"/>
  <c r="BI317"/>
  <c r="BH317"/>
  <c r="BG317"/>
  <c r="BE317"/>
  <c r="T317"/>
  <c r="R317"/>
  <c r="P317"/>
  <c r="BI316"/>
  <c r="BH316"/>
  <c r="BG316"/>
  <c r="BE316"/>
  <c r="T316"/>
  <c r="R316"/>
  <c r="P316"/>
  <c r="BI314"/>
  <c r="BH314"/>
  <c r="BG314"/>
  <c r="BE314"/>
  <c r="T314"/>
  <c r="R314"/>
  <c r="P314"/>
  <c r="BI311"/>
  <c r="BH311"/>
  <c r="BG311"/>
  <c r="BE311"/>
  <c r="T311"/>
  <c r="R311"/>
  <c r="P311"/>
  <c r="BI310"/>
  <c r="BH310"/>
  <c r="BG310"/>
  <c r="BE310"/>
  <c r="T310"/>
  <c r="R310"/>
  <c r="P310"/>
  <c r="BI308"/>
  <c r="BH308"/>
  <c r="BG308"/>
  <c r="BE308"/>
  <c r="T308"/>
  <c r="R308"/>
  <c r="P308"/>
  <c r="BI305"/>
  <c r="BH305"/>
  <c r="BG305"/>
  <c r="BE305"/>
  <c r="T305"/>
  <c r="R305"/>
  <c r="P305"/>
  <c r="BI303"/>
  <c r="BH303"/>
  <c r="BG303"/>
  <c r="BE303"/>
  <c r="T303"/>
  <c r="R303"/>
  <c r="P303"/>
  <c r="BI302"/>
  <c r="BH302"/>
  <c r="BG302"/>
  <c r="BE302"/>
  <c r="T302"/>
  <c r="R302"/>
  <c r="P302"/>
  <c r="BI301"/>
  <c r="BH301"/>
  <c r="BG301"/>
  <c r="BE301"/>
  <c r="T301"/>
  <c r="R301"/>
  <c r="P301"/>
  <c r="BI299"/>
  <c r="BH299"/>
  <c r="BG299"/>
  <c r="BE299"/>
  <c r="T299"/>
  <c r="R299"/>
  <c r="P299"/>
  <c r="BI298"/>
  <c r="BH298"/>
  <c r="BG298"/>
  <c r="BE298"/>
  <c r="T298"/>
  <c r="R298"/>
  <c r="P298"/>
  <c r="BI297"/>
  <c r="BH297"/>
  <c r="BG297"/>
  <c r="BE297"/>
  <c r="T297"/>
  <c r="R297"/>
  <c r="P297"/>
  <c r="BI295"/>
  <c r="BH295"/>
  <c r="BG295"/>
  <c r="BE295"/>
  <c r="T295"/>
  <c r="R295"/>
  <c r="P295"/>
  <c r="BI294"/>
  <c r="BH294"/>
  <c r="BG294"/>
  <c r="BE294"/>
  <c r="T294"/>
  <c r="R294"/>
  <c r="P294"/>
  <c r="BI292"/>
  <c r="BH292"/>
  <c r="BG292"/>
  <c r="BE292"/>
  <c r="T292"/>
  <c r="R292"/>
  <c r="P292"/>
  <c r="BI289"/>
  <c r="BH289"/>
  <c r="BG289"/>
  <c r="BE289"/>
  <c r="T289"/>
  <c r="R289"/>
  <c r="P289"/>
  <c r="BI288"/>
  <c r="BH288"/>
  <c r="BG288"/>
  <c r="BE288"/>
  <c r="T288"/>
  <c r="R288"/>
  <c r="P288"/>
  <c r="BI286"/>
  <c r="BH286"/>
  <c r="BG286"/>
  <c r="BE286"/>
  <c r="T286"/>
  <c r="R286"/>
  <c r="P286"/>
  <c r="BI284"/>
  <c r="BH284"/>
  <c r="BG284"/>
  <c r="BE284"/>
  <c r="T284"/>
  <c r="R284"/>
  <c r="P284"/>
  <c r="BI282"/>
  <c r="BH282"/>
  <c r="BG282"/>
  <c r="BE282"/>
  <c r="T282"/>
  <c r="R282"/>
  <c r="P282"/>
  <c r="BI281"/>
  <c r="BH281"/>
  <c r="BG281"/>
  <c r="BE281"/>
  <c r="T281"/>
  <c r="R281"/>
  <c r="P281"/>
  <c r="BI278"/>
  <c r="BH278"/>
  <c r="BG278"/>
  <c r="BE278"/>
  <c r="T278"/>
  <c r="R278"/>
  <c r="P278"/>
  <c r="BI276"/>
  <c r="BH276"/>
  <c r="BG276"/>
  <c r="BE276"/>
  <c r="T276"/>
  <c r="R276"/>
  <c r="P276"/>
  <c r="BI274"/>
  <c r="BH274"/>
  <c r="BG274"/>
  <c r="BE274"/>
  <c r="T274"/>
  <c r="R274"/>
  <c r="P274"/>
  <c r="BI273"/>
  <c r="BH273"/>
  <c r="BG273"/>
  <c r="BE273"/>
  <c r="T273"/>
  <c r="R273"/>
  <c r="P273"/>
  <c r="BI271"/>
  <c r="BH271"/>
  <c r="BG271"/>
  <c r="BE271"/>
  <c r="T271"/>
  <c r="R271"/>
  <c r="P271"/>
  <c r="BI268"/>
  <c r="BH268"/>
  <c r="BG268"/>
  <c r="BE268"/>
  <c r="T268"/>
  <c r="R268"/>
  <c r="P268"/>
  <c r="BI263"/>
  <c r="BH263"/>
  <c r="BG263"/>
  <c r="BE263"/>
  <c r="T263"/>
  <c r="R263"/>
  <c r="P263"/>
  <c r="BI261"/>
  <c r="BH261"/>
  <c r="BG261"/>
  <c r="BE261"/>
  <c r="T261"/>
  <c r="R261"/>
  <c r="P261"/>
  <c r="BI259"/>
  <c r="BH259"/>
  <c r="BG259"/>
  <c r="BE259"/>
  <c r="T259"/>
  <c r="R259"/>
  <c r="P259"/>
  <c r="BI255"/>
  <c r="BH255"/>
  <c r="BG255"/>
  <c r="BE255"/>
  <c r="T255"/>
  <c r="R255"/>
  <c r="P255"/>
  <c r="BI253"/>
  <c r="BH253"/>
  <c r="BG253"/>
  <c r="BE253"/>
  <c r="T253"/>
  <c r="R253"/>
  <c r="P253"/>
  <c r="BI252"/>
  <c r="BH252"/>
  <c r="BG252"/>
  <c r="BE252"/>
  <c r="T252"/>
  <c r="R252"/>
  <c r="P252"/>
  <c r="BI250"/>
  <c r="BH250"/>
  <c r="BG250"/>
  <c r="BE250"/>
  <c r="T250"/>
  <c r="R250"/>
  <c r="P250"/>
  <c r="BI249"/>
  <c r="BH249"/>
  <c r="BG249"/>
  <c r="BE249"/>
  <c r="T249"/>
  <c r="R249"/>
  <c r="P249"/>
  <c r="BI247"/>
  <c r="BH247"/>
  <c r="BG247"/>
  <c r="BE247"/>
  <c r="T247"/>
  <c r="R247"/>
  <c r="P247"/>
  <c r="BI246"/>
  <c r="BH246"/>
  <c r="BG246"/>
  <c r="BE246"/>
  <c r="T246"/>
  <c r="R246"/>
  <c r="P246"/>
  <c r="BI244"/>
  <c r="BH244"/>
  <c r="BG244"/>
  <c r="BE244"/>
  <c r="T244"/>
  <c r="R244"/>
  <c r="P244"/>
  <c r="BI243"/>
  <c r="BH243"/>
  <c r="BG243"/>
  <c r="BE243"/>
  <c r="T243"/>
  <c r="R243"/>
  <c r="P243"/>
  <c r="BI241"/>
  <c r="BH241"/>
  <c r="BG241"/>
  <c r="BE241"/>
  <c r="T241"/>
  <c r="R241"/>
  <c r="P241"/>
  <c r="BI240"/>
  <c r="BH240"/>
  <c r="BG240"/>
  <c r="BE240"/>
  <c r="T240"/>
  <c r="R240"/>
  <c r="P240"/>
  <c r="BI238"/>
  <c r="BH238"/>
  <c r="BG238"/>
  <c r="BE238"/>
  <c r="T238"/>
  <c r="R238"/>
  <c r="P238"/>
  <c r="BI237"/>
  <c r="BH237"/>
  <c r="BG237"/>
  <c r="BE237"/>
  <c r="T237"/>
  <c r="R237"/>
  <c r="P237"/>
  <c r="BI235"/>
  <c r="BH235"/>
  <c r="BG235"/>
  <c r="BE235"/>
  <c r="T235"/>
  <c r="R235"/>
  <c r="P235"/>
  <c r="BI233"/>
  <c r="BH233"/>
  <c r="BG233"/>
  <c r="BE233"/>
  <c r="T233"/>
  <c r="R233"/>
  <c r="P233"/>
  <c r="BI231"/>
  <c r="BH231"/>
  <c r="BG231"/>
  <c r="BE231"/>
  <c r="T231"/>
  <c r="R231"/>
  <c r="P231"/>
  <c r="BI229"/>
  <c r="BH229"/>
  <c r="BG229"/>
  <c r="BE229"/>
  <c r="T229"/>
  <c r="R229"/>
  <c r="P229"/>
  <c r="BI227"/>
  <c r="BH227"/>
  <c r="BG227"/>
  <c r="BE227"/>
  <c r="T227"/>
  <c r="R227"/>
  <c r="P227"/>
  <c r="BI225"/>
  <c r="BH225"/>
  <c r="BG225"/>
  <c r="BE225"/>
  <c r="T225"/>
  <c r="R225"/>
  <c r="P225"/>
  <c r="BI222"/>
  <c r="BH222"/>
  <c r="BG222"/>
  <c r="BE222"/>
  <c r="T222"/>
  <c r="R222"/>
  <c r="P222"/>
  <c r="BI220"/>
  <c r="BH220"/>
  <c r="BG220"/>
  <c r="BE220"/>
  <c r="T220"/>
  <c r="R220"/>
  <c r="P220"/>
  <c r="BI218"/>
  <c r="BH218"/>
  <c r="BG218"/>
  <c r="BE218"/>
  <c r="T218"/>
  <c r="R218"/>
  <c r="P218"/>
  <c r="BI216"/>
  <c r="BH216"/>
  <c r="BG216"/>
  <c r="BE216"/>
  <c r="T216"/>
  <c r="R216"/>
  <c r="P216"/>
  <c r="BI214"/>
  <c r="BH214"/>
  <c r="BG214"/>
  <c r="BE214"/>
  <c r="T214"/>
  <c r="R214"/>
  <c r="P214"/>
  <c r="BI212"/>
  <c r="BH212"/>
  <c r="BG212"/>
  <c r="BE212"/>
  <c r="T212"/>
  <c r="R212"/>
  <c r="P212"/>
  <c r="BI210"/>
  <c r="BH210"/>
  <c r="BG210"/>
  <c r="BE210"/>
  <c r="T210"/>
  <c r="R210"/>
  <c r="P210"/>
  <c r="BI208"/>
  <c r="BH208"/>
  <c r="BG208"/>
  <c r="BE208"/>
  <c r="T208"/>
  <c r="R208"/>
  <c r="P208"/>
  <c r="BI206"/>
  <c r="BH206"/>
  <c r="BG206"/>
  <c r="BE206"/>
  <c r="T206"/>
  <c r="R206"/>
  <c r="P206"/>
  <c r="BI204"/>
  <c r="BH204"/>
  <c r="BG204"/>
  <c r="BE204"/>
  <c r="T204"/>
  <c r="R204"/>
  <c r="P204"/>
  <c r="BI202"/>
  <c r="BH202"/>
  <c r="BG202"/>
  <c r="BE202"/>
  <c r="T202"/>
  <c r="R202"/>
  <c r="P202"/>
  <c r="BI200"/>
  <c r="BH200"/>
  <c r="BG200"/>
  <c r="BE200"/>
  <c r="T200"/>
  <c r="R200"/>
  <c r="P200"/>
  <c r="BI197"/>
  <c r="BH197"/>
  <c r="BG197"/>
  <c r="BE197"/>
  <c r="T197"/>
  <c r="R197"/>
  <c r="P197"/>
  <c r="BI193"/>
  <c r="BH193"/>
  <c r="BG193"/>
  <c r="BE193"/>
  <c r="T193"/>
  <c r="R193"/>
  <c r="P193"/>
  <c r="BI191"/>
  <c r="BH191"/>
  <c r="BG191"/>
  <c r="BE191"/>
  <c r="T191"/>
  <c r="R191"/>
  <c r="P191"/>
  <c r="BI189"/>
  <c r="BH189"/>
  <c r="BG189"/>
  <c r="BE189"/>
  <c r="T189"/>
  <c r="R189"/>
  <c r="P189"/>
  <c r="BI187"/>
  <c r="BH187"/>
  <c r="BG187"/>
  <c r="BE187"/>
  <c r="T187"/>
  <c r="R187"/>
  <c r="P187"/>
  <c r="BI185"/>
  <c r="BH185"/>
  <c r="BG185"/>
  <c r="BE185"/>
  <c r="T185"/>
  <c r="R185"/>
  <c r="P185"/>
  <c r="BI183"/>
  <c r="BH183"/>
  <c r="BG183"/>
  <c r="BE183"/>
  <c r="T183"/>
  <c r="R183"/>
  <c r="P183"/>
  <c r="BI179"/>
  <c r="BH179"/>
  <c r="BG179"/>
  <c r="BE179"/>
  <c r="T179"/>
  <c r="T178"/>
  <c r="R179"/>
  <c r="R178"/>
  <c r="P179"/>
  <c r="P178"/>
  <c r="BI175"/>
  <c r="BH175"/>
  <c r="BG175"/>
  <c r="BE175"/>
  <c r="T175"/>
  <c r="R175"/>
  <c r="P175"/>
  <c r="BI170"/>
  <c r="BH170"/>
  <c r="BG170"/>
  <c r="BE170"/>
  <c r="T170"/>
  <c r="R170"/>
  <c r="P170"/>
  <c r="BI168"/>
  <c r="BH168"/>
  <c r="BG168"/>
  <c r="BE168"/>
  <c r="T168"/>
  <c r="R168"/>
  <c r="P168"/>
  <c r="BI165"/>
  <c r="BH165"/>
  <c r="BG165"/>
  <c r="BE165"/>
  <c r="T165"/>
  <c r="R165"/>
  <c r="P165"/>
  <c r="BI163"/>
  <c r="BH163"/>
  <c r="BG163"/>
  <c r="BE163"/>
  <c r="T163"/>
  <c r="R163"/>
  <c r="P163"/>
  <c r="BI156"/>
  <c r="BH156"/>
  <c r="BG156"/>
  <c r="BE156"/>
  <c r="T156"/>
  <c r="R156"/>
  <c r="P156"/>
  <c r="BI154"/>
  <c r="BH154"/>
  <c r="BG154"/>
  <c r="BE154"/>
  <c r="T154"/>
  <c r="R154"/>
  <c r="P154"/>
  <c r="BI152"/>
  <c r="BH152"/>
  <c r="BG152"/>
  <c r="BE152"/>
  <c r="T152"/>
  <c r="R152"/>
  <c r="P152"/>
  <c r="BI150"/>
  <c r="BH150"/>
  <c r="BG150"/>
  <c r="BE150"/>
  <c r="T150"/>
  <c r="R150"/>
  <c r="P150"/>
  <c r="BI148"/>
  <c r="BH148"/>
  <c r="BG148"/>
  <c r="BE148"/>
  <c r="T148"/>
  <c r="R148"/>
  <c r="P148"/>
  <c r="BI143"/>
  <c r="BH143"/>
  <c r="BG143"/>
  <c r="BE143"/>
  <c r="T143"/>
  <c r="R143"/>
  <c r="P143"/>
  <c r="BI138"/>
  <c r="BH138"/>
  <c r="BG138"/>
  <c r="BE138"/>
  <c r="T138"/>
  <c r="R138"/>
  <c r="P138"/>
  <c r="BI133"/>
  <c r="BH133"/>
  <c r="BG133"/>
  <c r="BE133"/>
  <c r="T133"/>
  <c r="R133"/>
  <c r="P133"/>
  <c r="BI131"/>
  <c r="BH131"/>
  <c r="BG131"/>
  <c r="BE131"/>
  <c r="T131"/>
  <c r="R131"/>
  <c r="P131"/>
  <c r="BI129"/>
  <c r="BH129"/>
  <c r="BG129"/>
  <c r="BE129"/>
  <c r="T129"/>
  <c r="R129"/>
  <c r="P129"/>
  <c r="BI124"/>
  <c r="BH124"/>
  <c r="BG124"/>
  <c r="BE124"/>
  <c r="T124"/>
  <c r="R124"/>
  <c r="P124"/>
  <c r="BI122"/>
  <c r="BH122"/>
  <c r="BG122"/>
  <c r="BE122"/>
  <c r="T122"/>
  <c r="R122"/>
  <c r="P122"/>
  <c r="BI118"/>
  <c r="BH118"/>
  <c r="BG118"/>
  <c r="BE118"/>
  <c r="T118"/>
  <c r="R118"/>
  <c r="P118"/>
  <c r="BI116"/>
  <c r="BH116"/>
  <c r="BG116"/>
  <c r="BE116"/>
  <c r="T116"/>
  <c r="R116"/>
  <c r="P116"/>
  <c r="BI114"/>
  <c r="BH114"/>
  <c r="BG114"/>
  <c r="BE114"/>
  <c r="T114"/>
  <c r="R114"/>
  <c r="P114"/>
  <c r="BI112"/>
  <c r="BH112"/>
  <c r="BG112"/>
  <c r="BE112"/>
  <c r="T112"/>
  <c r="R112"/>
  <c r="P112"/>
  <c r="BI107"/>
  <c r="BH107"/>
  <c r="BG107"/>
  <c r="BE107"/>
  <c r="T107"/>
  <c r="R107"/>
  <c r="P107"/>
  <c r="BI105"/>
  <c r="BH105"/>
  <c r="BG105"/>
  <c r="BE105"/>
  <c r="T105"/>
  <c r="R105"/>
  <c r="P105"/>
  <c r="F98"/>
  <c r="F96"/>
  <c r="E94"/>
  <c r="F54"/>
  <c r="F52"/>
  <c r="E50"/>
  <c r="J24"/>
  <c r="E24"/>
  <c r="J99"/>
  <c r="J23"/>
  <c r="J21"/>
  <c r="E21"/>
  <c r="J98"/>
  <c r="J20"/>
  <c r="J18"/>
  <c r="E18"/>
  <c r="F99"/>
  <c r="J17"/>
  <c r="J12"/>
  <c r="J96"/>
  <c r="E7"/>
  <c r="E48"/>
  <c i="3" r="J37"/>
  <c r="J36"/>
  <c i="1" r="AY56"/>
  <c i="3" r="J35"/>
  <c i="1" r="AX56"/>
  <c i="3" r="BI419"/>
  <c r="BH419"/>
  <c r="BG419"/>
  <c r="BE419"/>
  <c r="T419"/>
  <c r="R419"/>
  <c r="P419"/>
  <c r="BI418"/>
  <c r="BH418"/>
  <c r="BG418"/>
  <c r="BE418"/>
  <c r="T418"/>
  <c r="R418"/>
  <c r="P418"/>
  <c r="BI417"/>
  <c r="BH417"/>
  <c r="BG417"/>
  <c r="BE417"/>
  <c r="T417"/>
  <c r="R417"/>
  <c r="P417"/>
  <c r="BI416"/>
  <c r="BH416"/>
  <c r="BG416"/>
  <c r="BE416"/>
  <c r="T416"/>
  <c r="R416"/>
  <c r="P416"/>
  <c r="BI415"/>
  <c r="BH415"/>
  <c r="BG415"/>
  <c r="BE415"/>
  <c r="T415"/>
  <c r="R415"/>
  <c r="P415"/>
  <c r="BI414"/>
  <c r="BH414"/>
  <c r="BG414"/>
  <c r="BE414"/>
  <c r="T414"/>
  <c r="R414"/>
  <c r="P414"/>
  <c r="BI413"/>
  <c r="BH413"/>
  <c r="BG413"/>
  <c r="BE413"/>
  <c r="T413"/>
  <c r="R413"/>
  <c r="P413"/>
  <c r="BI412"/>
  <c r="BH412"/>
  <c r="BG412"/>
  <c r="BE412"/>
  <c r="T412"/>
  <c r="R412"/>
  <c r="P412"/>
  <c r="BI410"/>
  <c r="BH410"/>
  <c r="BG410"/>
  <c r="BE410"/>
  <c r="T410"/>
  <c r="R410"/>
  <c r="P410"/>
  <c r="BI408"/>
  <c r="BH408"/>
  <c r="BG408"/>
  <c r="BE408"/>
  <c r="T408"/>
  <c r="R408"/>
  <c r="P408"/>
  <c r="BI406"/>
  <c r="BH406"/>
  <c r="BG406"/>
  <c r="BE406"/>
  <c r="T406"/>
  <c r="R406"/>
  <c r="P406"/>
  <c r="BI405"/>
  <c r="BH405"/>
  <c r="BG405"/>
  <c r="BE405"/>
  <c r="T405"/>
  <c r="R405"/>
  <c r="P405"/>
  <c r="BI397"/>
  <c r="BH397"/>
  <c r="BG397"/>
  <c r="BE397"/>
  <c r="T397"/>
  <c r="T396"/>
  <c r="R397"/>
  <c r="R396"/>
  <c r="P397"/>
  <c r="P396"/>
  <c r="BI394"/>
  <c r="BH394"/>
  <c r="BG394"/>
  <c r="BE394"/>
  <c r="T394"/>
  <c r="R394"/>
  <c r="P394"/>
  <c r="BI389"/>
  <c r="BH389"/>
  <c r="BG389"/>
  <c r="BE389"/>
  <c r="T389"/>
  <c r="R389"/>
  <c r="P389"/>
  <c r="BI384"/>
  <c r="BH384"/>
  <c r="BG384"/>
  <c r="BE384"/>
  <c r="T384"/>
  <c r="R384"/>
  <c r="P384"/>
  <c r="BI379"/>
  <c r="BH379"/>
  <c r="BG379"/>
  <c r="BE379"/>
  <c r="T379"/>
  <c r="R379"/>
  <c r="P379"/>
  <c r="BI374"/>
  <c r="BH374"/>
  <c r="BG374"/>
  <c r="BE374"/>
  <c r="T374"/>
  <c r="R374"/>
  <c r="P374"/>
  <c r="BI369"/>
  <c r="BH369"/>
  <c r="BG369"/>
  <c r="BE369"/>
  <c r="T369"/>
  <c r="R369"/>
  <c r="P369"/>
  <c r="BI366"/>
  <c r="BH366"/>
  <c r="BG366"/>
  <c r="BE366"/>
  <c r="T366"/>
  <c r="R366"/>
  <c r="P366"/>
  <c r="BI360"/>
  <c r="BH360"/>
  <c r="BG360"/>
  <c r="BE360"/>
  <c r="T360"/>
  <c r="R360"/>
  <c r="P360"/>
  <c r="BI356"/>
  <c r="BH356"/>
  <c r="BG356"/>
  <c r="BE356"/>
  <c r="T356"/>
  <c r="R356"/>
  <c r="P356"/>
  <c r="BI351"/>
  <c r="BH351"/>
  <c r="BG351"/>
  <c r="BE351"/>
  <c r="T351"/>
  <c r="R351"/>
  <c r="P351"/>
  <c r="BI347"/>
  <c r="BH347"/>
  <c r="BG347"/>
  <c r="BE347"/>
  <c r="T347"/>
  <c r="R347"/>
  <c r="P347"/>
  <c r="BI343"/>
  <c r="BH343"/>
  <c r="BG343"/>
  <c r="BE343"/>
  <c r="T343"/>
  <c r="R343"/>
  <c r="P343"/>
  <c r="BI339"/>
  <c r="BH339"/>
  <c r="BG339"/>
  <c r="BE339"/>
  <c r="T339"/>
  <c r="R339"/>
  <c r="P339"/>
  <c r="BI335"/>
  <c r="BH335"/>
  <c r="BG335"/>
  <c r="BE335"/>
  <c r="T335"/>
  <c r="R335"/>
  <c r="P335"/>
  <c r="BI332"/>
  <c r="BH332"/>
  <c r="BG332"/>
  <c r="BE332"/>
  <c r="T332"/>
  <c r="R332"/>
  <c r="P332"/>
  <c r="BI331"/>
  <c r="BH331"/>
  <c r="BG331"/>
  <c r="BE331"/>
  <c r="T331"/>
  <c r="R331"/>
  <c r="P331"/>
  <c r="BI329"/>
  <c r="BH329"/>
  <c r="BG329"/>
  <c r="BE329"/>
  <c r="T329"/>
  <c r="R329"/>
  <c r="P329"/>
  <c r="BI328"/>
  <c r="BH328"/>
  <c r="BG328"/>
  <c r="BE328"/>
  <c r="T328"/>
  <c r="R328"/>
  <c r="P328"/>
  <c r="BI326"/>
  <c r="BH326"/>
  <c r="BG326"/>
  <c r="BE326"/>
  <c r="T326"/>
  <c r="R326"/>
  <c r="P326"/>
  <c r="BI325"/>
  <c r="BH325"/>
  <c r="BG325"/>
  <c r="BE325"/>
  <c r="T325"/>
  <c r="R325"/>
  <c r="P325"/>
  <c r="BI323"/>
  <c r="BH323"/>
  <c r="BG323"/>
  <c r="BE323"/>
  <c r="T323"/>
  <c r="R323"/>
  <c r="P323"/>
  <c r="BI322"/>
  <c r="BH322"/>
  <c r="BG322"/>
  <c r="BE322"/>
  <c r="T322"/>
  <c r="R322"/>
  <c r="P322"/>
  <c r="BI320"/>
  <c r="BH320"/>
  <c r="BG320"/>
  <c r="BE320"/>
  <c r="T320"/>
  <c r="R320"/>
  <c r="P320"/>
  <c r="BI317"/>
  <c r="BH317"/>
  <c r="BG317"/>
  <c r="BE317"/>
  <c r="T317"/>
  <c r="R317"/>
  <c r="P317"/>
  <c r="BI316"/>
  <c r="BH316"/>
  <c r="BG316"/>
  <c r="BE316"/>
  <c r="T316"/>
  <c r="R316"/>
  <c r="P316"/>
  <c r="BI314"/>
  <c r="BH314"/>
  <c r="BG314"/>
  <c r="BE314"/>
  <c r="T314"/>
  <c r="R314"/>
  <c r="P314"/>
  <c r="BI311"/>
  <c r="BH311"/>
  <c r="BG311"/>
  <c r="BE311"/>
  <c r="T311"/>
  <c r="R311"/>
  <c r="P311"/>
  <c r="BI310"/>
  <c r="BH310"/>
  <c r="BG310"/>
  <c r="BE310"/>
  <c r="T310"/>
  <c r="R310"/>
  <c r="P310"/>
  <c r="BI308"/>
  <c r="BH308"/>
  <c r="BG308"/>
  <c r="BE308"/>
  <c r="T308"/>
  <c r="R308"/>
  <c r="P308"/>
  <c r="BI305"/>
  <c r="BH305"/>
  <c r="BG305"/>
  <c r="BE305"/>
  <c r="T305"/>
  <c r="R305"/>
  <c r="P305"/>
  <c r="BI303"/>
  <c r="BH303"/>
  <c r="BG303"/>
  <c r="BE303"/>
  <c r="T303"/>
  <c r="R303"/>
  <c r="P303"/>
  <c r="BI302"/>
  <c r="BH302"/>
  <c r="BG302"/>
  <c r="BE302"/>
  <c r="T302"/>
  <c r="R302"/>
  <c r="P302"/>
  <c r="BI301"/>
  <c r="BH301"/>
  <c r="BG301"/>
  <c r="BE301"/>
  <c r="T301"/>
  <c r="R301"/>
  <c r="P301"/>
  <c r="BI299"/>
  <c r="BH299"/>
  <c r="BG299"/>
  <c r="BE299"/>
  <c r="T299"/>
  <c r="R299"/>
  <c r="P299"/>
  <c r="BI298"/>
  <c r="BH298"/>
  <c r="BG298"/>
  <c r="BE298"/>
  <c r="T298"/>
  <c r="R298"/>
  <c r="P298"/>
  <c r="BI297"/>
  <c r="BH297"/>
  <c r="BG297"/>
  <c r="BE297"/>
  <c r="T297"/>
  <c r="R297"/>
  <c r="P297"/>
  <c r="BI295"/>
  <c r="BH295"/>
  <c r="BG295"/>
  <c r="BE295"/>
  <c r="T295"/>
  <c r="R295"/>
  <c r="P295"/>
  <c r="BI294"/>
  <c r="BH294"/>
  <c r="BG294"/>
  <c r="BE294"/>
  <c r="T294"/>
  <c r="R294"/>
  <c r="P294"/>
  <c r="BI292"/>
  <c r="BH292"/>
  <c r="BG292"/>
  <c r="BE292"/>
  <c r="T292"/>
  <c r="R292"/>
  <c r="P292"/>
  <c r="BI289"/>
  <c r="BH289"/>
  <c r="BG289"/>
  <c r="BE289"/>
  <c r="T289"/>
  <c r="R289"/>
  <c r="P289"/>
  <c r="BI288"/>
  <c r="BH288"/>
  <c r="BG288"/>
  <c r="BE288"/>
  <c r="T288"/>
  <c r="R288"/>
  <c r="P288"/>
  <c r="BI286"/>
  <c r="BH286"/>
  <c r="BG286"/>
  <c r="BE286"/>
  <c r="T286"/>
  <c r="R286"/>
  <c r="P286"/>
  <c r="BI284"/>
  <c r="BH284"/>
  <c r="BG284"/>
  <c r="BE284"/>
  <c r="T284"/>
  <c r="R284"/>
  <c r="P284"/>
  <c r="BI282"/>
  <c r="BH282"/>
  <c r="BG282"/>
  <c r="BE282"/>
  <c r="T282"/>
  <c r="R282"/>
  <c r="P282"/>
  <c r="BI281"/>
  <c r="BH281"/>
  <c r="BG281"/>
  <c r="BE281"/>
  <c r="T281"/>
  <c r="R281"/>
  <c r="P281"/>
  <c r="BI278"/>
  <c r="BH278"/>
  <c r="BG278"/>
  <c r="BE278"/>
  <c r="T278"/>
  <c r="R278"/>
  <c r="P278"/>
  <c r="BI276"/>
  <c r="BH276"/>
  <c r="BG276"/>
  <c r="BE276"/>
  <c r="T276"/>
  <c r="R276"/>
  <c r="P276"/>
  <c r="BI274"/>
  <c r="BH274"/>
  <c r="BG274"/>
  <c r="BE274"/>
  <c r="T274"/>
  <c r="R274"/>
  <c r="P274"/>
  <c r="BI273"/>
  <c r="BH273"/>
  <c r="BG273"/>
  <c r="BE273"/>
  <c r="T273"/>
  <c r="R273"/>
  <c r="P273"/>
  <c r="BI271"/>
  <c r="BH271"/>
  <c r="BG271"/>
  <c r="BE271"/>
  <c r="T271"/>
  <c r="R271"/>
  <c r="P271"/>
  <c r="BI268"/>
  <c r="BH268"/>
  <c r="BG268"/>
  <c r="BE268"/>
  <c r="T268"/>
  <c r="R268"/>
  <c r="P268"/>
  <c r="BI263"/>
  <c r="BH263"/>
  <c r="BG263"/>
  <c r="BE263"/>
  <c r="T263"/>
  <c r="R263"/>
  <c r="P263"/>
  <c r="BI261"/>
  <c r="BH261"/>
  <c r="BG261"/>
  <c r="BE261"/>
  <c r="T261"/>
  <c r="R261"/>
  <c r="P261"/>
  <c r="BI259"/>
  <c r="BH259"/>
  <c r="BG259"/>
  <c r="BE259"/>
  <c r="T259"/>
  <c r="R259"/>
  <c r="P259"/>
  <c r="BI255"/>
  <c r="BH255"/>
  <c r="BG255"/>
  <c r="BE255"/>
  <c r="T255"/>
  <c r="R255"/>
  <c r="P255"/>
  <c r="BI253"/>
  <c r="BH253"/>
  <c r="BG253"/>
  <c r="BE253"/>
  <c r="T253"/>
  <c r="R253"/>
  <c r="P253"/>
  <c r="BI252"/>
  <c r="BH252"/>
  <c r="BG252"/>
  <c r="BE252"/>
  <c r="T252"/>
  <c r="R252"/>
  <c r="P252"/>
  <c r="BI250"/>
  <c r="BH250"/>
  <c r="BG250"/>
  <c r="BE250"/>
  <c r="T250"/>
  <c r="R250"/>
  <c r="P250"/>
  <c r="BI249"/>
  <c r="BH249"/>
  <c r="BG249"/>
  <c r="BE249"/>
  <c r="T249"/>
  <c r="R249"/>
  <c r="P249"/>
  <c r="BI247"/>
  <c r="BH247"/>
  <c r="BG247"/>
  <c r="BE247"/>
  <c r="T247"/>
  <c r="R247"/>
  <c r="P247"/>
  <c r="BI246"/>
  <c r="BH246"/>
  <c r="BG246"/>
  <c r="BE246"/>
  <c r="T246"/>
  <c r="R246"/>
  <c r="P246"/>
  <c r="BI244"/>
  <c r="BH244"/>
  <c r="BG244"/>
  <c r="BE244"/>
  <c r="T244"/>
  <c r="R244"/>
  <c r="P244"/>
  <c r="BI243"/>
  <c r="BH243"/>
  <c r="BG243"/>
  <c r="BE243"/>
  <c r="T243"/>
  <c r="R243"/>
  <c r="P243"/>
  <c r="BI241"/>
  <c r="BH241"/>
  <c r="BG241"/>
  <c r="BE241"/>
  <c r="T241"/>
  <c r="R241"/>
  <c r="P241"/>
  <c r="BI240"/>
  <c r="BH240"/>
  <c r="BG240"/>
  <c r="BE240"/>
  <c r="T240"/>
  <c r="R240"/>
  <c r="P240"/>
  <c r="BI238"/>
  <c r="BH238"/>
  <c r="BG238"/>
  <c r="BE238"/>
  <c r="T238"/>
  <c r="R238"/>
  <c r="P238"/>
  <c r="BI237"/>
  <c r="BH237"/>
  <c r="BG237"/>
  <c r="BE237"/>
  <c r="T237"/>
  <c r="R237"/>
  <c r="P237"/>
  <c r="BI235"/>
  <c r="BH235"/>
  <c r="BG235"/>
  <c r="BE235"/>
  <c r="T235"/>
  <c r="R235"/>
  <c r="P235"/>
  <c r="BI233"/>
  <c r="BH233"/>
  <c r="BG233"/>
  <c r="BE233"/>
  <c r="T233"/>
  <c r="R233"/>
  <c r="P233"/>
  <c r="BI231"/>
  <c r="BH231"/>
  <c r="BG231"/>
  <c r="BE231"/>
  <c r="T231"/>
  <c r="R231"/>
  <c r="P231"/>
  <c r="BI229"/>
  <c r="BH229"/>
  <c r="BG229"/>
  <c r="BE229"/>
  <c r="T229"/>
  <c r="R229"/>
  <c r="P229"/>
  <c r="BI227"/>
  <c r="BH227"/>
  <c r="BG227"/>
  <c r="BE227"/>
  <c r="T227"/>
  <c r="R227"/>
  <c r="P227"/>
  <c r="BI225"/>
  <c r="BH225"/>
  <c r="BG225"/>
  <c r="BE225"/>
  <c r="T225"/>
  <c r="R225"/>
  <c r="P225"/>
  <c r="BI222"/>
  <c r="BH222"/>
  <c r="BG222"/>
  <c r="BE222"/>
  <c r="T222"/>
  <c r="R222"/>
  <c r="P222"/>
  <c r="BI220"/>
  <c r="BH220"/>
  <c r="BG220"/>
  <c r="BE220"/>
  <c r="T220"/>
  <c r="R220"/>
  <c r="P220"/>
  <c r="BI218"/>
  <c r="BH218"/>
  <c r="BG218"/>
  <c r="BE218"/>
  <c r="T218"/>
  <c r="R218"/>
  <c r="P218"/>
  <c r="BI216"/>
  <c r="BH216"/>
  <c r="BG216"/>
  <c r="BE216"/>
  <c r="T216"/>
  <c r="R216"/>
  <c r="P216"/>
  <c r="BI214"/>
  <c r="BH214"/>
  <c r="BG214"/>
  <c r="BE214"/>
  <c r="T214"/>
  <c r="R214"/>
  <c r="P214"/>
  <c r="BI212"/>
  <c r="BH212"/>
  <c r="BG212"/>
  <c r="BE212"/>
  <c r="T212"/>
  <c r="R212"/>
  <c r="P212"/>
  <c r="BI210"/>
  <c r="BH210"/>
  <c r="BG210"/>
  <c r="BE210"/>
  <c r="T210"/>
  <c r="R210"/>
  <c r="P210"/>
  <c r="BI208"/>
  <c r="BH208"/>
  <c r="BG208"/>
  <c r="BE208"/>
  <c r="T208"/>
  <c r="R208"/>
  <c r="P208"/>
  <c r="BI206"/>
  <c r="BH206"/>
  <c r="BG206"/>
  <c r="BE206"/>
  <c r="T206"/>
  <c r="R206"/>
  <c r="P206"/>
  <c r="BI204"/>
  <c r="BH204"/>
  <c r="BG204"/>
  <c r="BE204"/>
  <c r="T204"/>
  <c r="R204"/>
  <c r="P204"/>
  <c r="BI202"/>
  <c r="BH202"/>
  <c r="BG202"/>
  <c r="BE202"/>
  <c r="T202"/>
  <c r="R202"/>
  <c r="P202"/>
  <c r="BI200"/>
  <c r="BH200"/>
  <c r="BG200"/>
  <c r="BE200"/>
  <c r="T200"/>
  <c r="R200"/>
  <c r="P200"/>
  <c r="BI197"/>
  <c r="BH197"/>
  <c r="BG197"/>
  <c r="BE197"/>
  <c r="T197"/>
  <c r="R197"/>
  <c r="P197"/>
  <c r="BI193"/>
  <c r="BH193"/>
  <c r="BG193"/>
  <c r="BE193"/>
  <c r="T193"/>
  <c r="R193"/>
  <c r="P193"/>
  <c r="BI191"/>
  <c r="BH191"/>
  <c r="BG191"/>
  <c r="BE191"/>
  <c r="T191"/>
  <c r="R191"/>
  <c r="P191"/>
  <c r="BI189"/>
  <c r="BH189"/>
  <c r="BG189"/>
  <c r="BE189"/>
  <c r="T189"/>
  <c r="R189"/>
  <c r="P189"/>
  <c r="BI187"/>
  <c r="BH187"/>
  <c r="BG187"/>
  <c r="BE187"/>
  <c r="T187"/>
  <c r="R187"/>
  <c r="P187"/>
  <c r="BI185"/>
  <c r="BH185"/>
  <c r="BG185"/>
  <c r="BE185"/>
  <c r="T185"/>
  <c r="R185"/>
  <c r="P185"/>
  <c r="BI183"/>
  <c r="BH183"/>
  <c r="BG183"/>
  <c r="BE183"/>
  <c r="T183"/>
  <c r="R183"/>
  <c r="P183"/>
  <c r="BI179"/>
  <c r="BH179"/>
  <c r="BG179"/>
  <c r="BE179"/>
  <c r="T179"/>
  <c r="T178"/>
  <c r="R179"/>
  <c r="R178"/>
  <c r="P179"/>
  <c r="P178"/>
  <c r="BI175"/>
  <c r="BH175"/>
  <c r="BG175"/>
  <c r="BE175"/>
  <c r="T175"/>
  <c r="R175"/>
  <c r="P175"/>
  <c r="BI170"/>
  <c r="BH170"/>
  <c r="BG170"/>
  <c r="BE170"/>
  <c r="T170"/>
  <c r="R170"/>
  <c r="P170"/>
  <c r="BI168"/>
  <c r="BH168"/>
  <c r="BG168"/>
  <c r="BE168"/>
  <c r="T168"/>
  <c r="R168"/>
  <c r="P168"/>
  <c r="BI165"/>
  <c r="BH165"/>
  <c r="BG165"/>
  <c r="BE165"/>
  <c r="T165"/>
  <c r="R165"/>
  <c r="P165"/>
  <c r="BI163"/>
  <c r="BH163"/>
  <c r="BG163"/>
  <c r="BE163"/>
  <c r="T163"/>
  <c r="R163"/>
  <c r="P163"/>
  <c r="BI156"/>
  <c r="BH156"/>
  <c r="BG156"/>
  <c r="BE156"/>
  <c r="T156"/>
  <c r="R156"/>
  <c r="P156"/>
  <c r="BI154"/>
  <c r="BH154"/>
  <c r="BG154"/>
  <c r="BE154"/>
  <c r="T154"/>
  <c r="R154"/>
  <c r="P154"/>
  <c r="BI152"/>
  <c r="BH152"/>
  <c r="BG152"/>
  <c r="BE152"/>
  <c r="T152"/>
  <c r="R152"/>
  <c r="P152"/>
  <c r="BI150"/>
  <c r="BH150"/>
  <c r="BG150"/>
  <c r="BE150"/>
  <c r="T150"/>
  <c r="R150"/>
  <c r="P150"/>
  <c r="BI148"/>
  <c r="BH148"/>
  <c r="BG148"/>
  <c r="BE148"/>
  <c r="T148"/>
  <c r="R148"/>
  <c r="P148"/>
  <c r="BI143"/>
  <c r="BH143"/>
  <c r="BG143"/>
  <c r="BE143"/>
  <c r="T143"/>
  <c r="R143"/>
  <c r="P143"/>
  <c r="BI138"/>
  <c r="BH138"/>
  <c r="BG138"/>
  <c r="BE138"/>
  <c r="T138"/>
  <c r="R138"/>
  <c r="P138"/>
  <c r="BI133"/>
  <c r="BH133"/>
  <c r="BG133"/>
  <c r="BE133"/>
  <c r="T133"/>
  <c r="R133"/>
  <c r="P133"/>
  <c r="BI131"/>
  <c r="BH131"/>
  <c r="BG131"/>
  <c r="BE131"/>
  <c r="T131"/>
  <c r="R131"/>
  <c r="P131"/>
  <c r="BI129"/>
  <c r="BH129"/>
  <c r="BG129"/>
  <c r="BE129"/>
  <c r="T129"/>
  <c r="R129"/>
  <c r="P129"/>
  <c r="BI124"/>
  <c r="BH124"/>
  <c r="BG124"/>
  <c r="BE124"/>
  <c r="T124"/>
  <c r="R124"/>
  <c r="P124"/>
  <c r="BI122"/>
  <c r="BH122"/>
  <c r="BG122"/>
  <c r="BE122"/>
  <c r="T122"/>
  <c r="R122"/>
  <c r="P122"/>
  <c r="BI118"/>
  <c r="BH118"/>
  <c r="BG118"/>
  <c r="BE118"/>
  <c r="T118"/>
  <c r="R118"/>
  <c r="P118"/>
  <c r="BI116"/>
  <c r="BH116"/>
  <c r="BG116"/>
  <c r="BE116"/>
  <c r="T116"/>
  <c r="R116"/>
  <c r="P116"/>
  <c r="BI114"/>
  <c r="BH114"/>
  <c r="BG114"/>
  <c r="BE114"/>
  <c r="T114"/>
  <c r="R114"/>
  <c r="P114"/>
  <c r="BI112"/>
  <c r="BH112"/>
  <c r="BG112"/>
  <c r="BE112"/>
  <c r="T112"/>
  <c r="R112"/>
  <c r="P112"/>
  <c r="BI107"/>
  <c r="BH107"/>
  <c r="BG107"/>
  <c r="BE107"/>
  <c r="T107"/>
  <c r="R107"/>
  <c r="P107"/>
  <c r="BI105"/>
  <c r="BH105"/>
  <c r="BG105"/>
  <c r="BE105"/>
  <c r="T105"/>
  <c r="R105"/>
  <c r="P105"/>
  <c r="F98"/>
  <c r="F96"/>
  <c r="E94"/>
  <c r="F54"/>
  <c r="F52"/>
  <c r="E50"/>
  <c r="J24"/>
  <c r="E24"/>
  <c r="J55"/>
  <c r="J23"/>
  <c r="J21"/>
  <c r="E21"/>
  <c r="J98"/>
  <c r="J20"/>
  <c r="J18"/>
  <c r="E18"/>
  <c r="F55"/>
  <c r="J17"/>
  <c r="J12"/>
  <c r="J96"/>
  <c r="E7"/>
  <c r="E92"/>
  <c i="2" r="J37"/>
  <c r="J36"/>
  <c i="1" r="AY55"/>
  <c i="2" r="J35"/>
  <c i="1" r="AX55"/>
  <c i="2" r="BI419"/>
  <c r="BH419"/>
  <c r="BG419"/>
  <c r="BE419"/>
  <c r="T419"/>
  <c r="R419"/>
  <c r="P419"/>
  <c r="BI418"/>
  <c r="BH418"/>
  <c r="BG418"/>
  <c r="BE418"/>
  <c r="T418"/>
  <c r="R418"/>
  <c r="P418"/>
  <c r="BI417"/>
  <c r="BH417"/>
  <c r="BG417"/>
  <c r="BE417"/>
  <c r="T417"/>
  <c r="R417"/>
  <c r="P417"/>
  <c r="BI416"/>
  <c r="BH416"/>
  <c r="BG416"/>
  <c r="BE416"/>
  <c r="T416"/>
  <c r="R416"/>
  <c r="P416"/>
  <c r="BI415"/>
  <c r="BH415"/>
  <c r="BG415"/>
  <c r="BE415"/>
  <c r="T415"/>
  <c r="R415"/>
  <c r="P415"/>
  <c r="BI414"/>
  <c r="BH414"/>
  <c r="BG414"/>
  <c r="BE414"/>
  <c r="T414"/>
  <c r="R414"/>
  <c r="P414"/>
  <c r="BI413"/>
  <c r="BH413"/>
  <c r="BG413"/>
  <c r="BE413"/>
  <c r="T413"/>
  <c r="R413"/>
  <c r="P413"/>
  <c r="BI412"/>
  <c r="BH412"/>
  <c r="BG412"/>
  <c r="BE412"/>
  <c r="T412"/>
  <c r="R412"/>
  <c r="P412"/>
  <c r="BI410"/>
  <c r="BH410"/>
  <c r="BG410"/>
  <c r="BE410"/>
  <c r="T410"/>
  <c r="R410"/>
  <c r="P410"/>
  <c r="BI408"/>
  <c r="BH408"/>
  <c r="BG408"/>
  <c r="BE408"/>
  <c r="T408"/>
  <c r="R408"/>
  <c r="P408"/>
  <c r="BI406"/>
  <c r="BH406"/>
  <c r="BG406"/>
  <c r="BE406"/>
  <c r="T406"/>
  <c r="R406"/>
  <c r="P406"/>
  <c r="BI405"/>
  <c r="BH405"/>
  <c r="BG405"/>
  <c r="BE405"/>
  <c r="T405"/>
  <c r="R405"/>
  <c r="P405"/>
  <c r="BI397"/>
  <c r="BH397"/>
  <c r="BG397"/>
  <c r="BE397"/>
  <c r="T397"/>
  <c r="T396"/>
  <c r="R397"/>
  <c r="R396"/>
  <c r="P397"/>
  <c r="P396"/>
  <c r="BI394"/>
  <c r="BH394"/>
  <c r="BG394"/>
  <c r="BE394"/>
  <c r="T394"/>
  <c r="R394"/>
  <c r="P394"/>
  <c r="BI389"/>
  <c r="BH389"/>
  <c r="BG389"/>
  <c r="BE389"/>
  <c r="T389"/>
  <c r="R389"/>
  <c r="P389"/>
  <c r="BI384"/>
  <c r="BH384"/>
  <c r="BG384"/>
  <c r="BE384"/>
  <c r="T384"/>
  <c r="R384"/>
  <c r="P384"/>
  <c r="BI379"/>
  <c r="BH379"/>
  <c r="BG379"/>
  <c r="BE379"/>
  <c r="T379"/>
  <c r="R379"/>
  <c r="P379"/>
  <c r="BI374"/>
  <c r="BH374"/>
  <c r="BG374"/>
  <c r="BE374"/>
  <c r="T374"/>
  <c r="R374"/>
  <c r="P374"/>
  <c r="BI369"/>
  <c r="BH369"/>
  <c r="BG369"/>
  <c r="BE369"/>
  <c r="T369"/>
  <c r="R369"/>
  <c r="P369"/>
  <c r="BI366"/>
  <c r="BH366"/>
  <c r="BG366"/>
  <c r="BE366"/>
  <c r="T366"/>
  <c r="R366"/>
  <c r="P366"/>
  <c r="BI360"/>
  <c r="BH360"/>
  <c r="BG360"/>
  <c r="BE360"/>
  <c r="T360"/>
  <c r="R360"/>
  <c r="P360"/>
  <c r="BI356"/>
  <c r="BH356"/>
  <c r="BG356"/>
  <c r="BE356"/>
  <c r="T356"/>
  <c r="R356"/>
  <c r="P356"/>
  <c r="BI351"/>
  <c r="BH351"/>
  <c r="BG351"/>
  <c r="BE351"/>
  <c r="T351"/>
  <c r="R351"/>
  <c r="P351"/>
  <c r="BI347"/>
  <c r="BH347"/>
  <c r="BG347"/>
  <c r="BE347"/>
  <c r="T347"/>
  <c r="R347"/>
  <c r="P347"/>
  <c r="BI343"/>
  <c r="BH343"/>
  <c r="BG343"/>
  <c r="BE343"/>
  <c r="T343"/>
  <c r="R343"/>
  <c r="P343"/>
  <c r="BI339"/>
  <c r="BH339"/>
  <c r="BG339"/>
  <c r="BE339"/>
  <c r="T339"/>
  <c r="R339"/>
  <c r="P339"/>
  <c r="BI335"/>
  <c r="BH335"/>
  <c r="BG335"/>
  <c r="BE335"/>
  <c r="T335"/>
  <c r="R335"/>
  <c r="P335"/>
  <c r="BI332"/>
  <c r="BH332"/>
  <c r="BG332"/>
  <c r="BE332"/>
  <c r="T332"/>
  <c r="R332"/>
  <c r="P332"/>
  <c r="BI331"/>
  <c r="BH331"/>
  <c r="BG331"/>
  <c r="BE331"/>
  <c r="T331"/>
  <c r="R331"/>
  <c r="P331"/>
  <c r="BI329"/>
  <c r="BH329"/>
  <c r="BG329"/>
  <c r="BE329"/>
  <c r="T329"/>
  <c r="R329"/>
  <c r="P329"/>
  <c r="BI328"/>
  <c r="BH328"/>
  <c r="BG328"/>
  <c r="BE328"/>
  <c r="T328"/>
  <c r="R328"/>
  <c r="P328"/>
  <c r="BI326"/>
  <c r="BH326"/>
  <c r="BG326"/>
  <c r="BE326"/>
  <c r="T326"/>
  <c r="R326"/>
  <c r="P326"/>
  <c r="BI325"/>
  <c r="BH325"/>
  <c r="BG325"/>
  <c r="BE325"/>
  <c r="T325"/>
  <c r="R325"/>
  <c r="P325"/>
  <c r="BI323"/>
  <c r="BH323"/>
  <c r="BG323"/>
  <c r="BE323"/>
  <c r="T323"/>
  <c r="R323"/>
  <c r="P323"/>
  <c r="BI322"/>
  <c r="BH322"/>
  <c r="BG322"/>
  <c r="BE322"/>
  <c r="T322"/>
  <c r="R322"/>
  <c r="P322"/>
  <c r="BI320"/>
  <c r="BH320"/>
  <c r="BG320"/>
  <c r="BE320"/>
  <c r="T320"/>
  <c r="R320"/>
  <c r="P320"/>
  <c r="BI317"/>
  <c r="BH317"/>
  <c r="BG317"/>
  <c r="BE317"/>
  <c r="T317"/>
  <c r="R317"/>
  <c r="P317"/>
  <c r="BI316"/>
  <c r="BH316"/>
  <c r="BG316"/>
  <c r="BE316"/>
  <c r="T316"/>
  <c r="R316"/>
  <c r="P316"/>
  <c r="BI314"/>
  <c r="BH314"/>
  <c r="BG314"/>
  <c r="BE314"/>
  <c r="T314"/>
  <c r="R314"/>
  <c r="P314"/>
  <c r="BI311"/>
  <c r="BH311"/>
  <c r="BG311"/>
  <c r="BE311"/>
  <c r="T311"/>
  <c r="R311"/>
  <c r="P311"/>
  <c r="BI310"/>
  <c r="BH310"/>
  <c r="BG310"/>
  <c r="BE310"/>
  <c r="T310"/>
  <c r="R310"/>
  <c r="P310"/>
  <c r="BI308"/>
  <c r="BH308"/>
  <c r="BG308"/>
  <c r="BE308"/>
  <c r="T308"/>
  <c r="R308"/>
  <c r="P308"/>
  <c r="BI305"/>
  <c r="BH305"/>
  <c r="BG305"/>
  <c r="BE305"/>
  <c r="T305"/>
  <c r="R305"/>
  <c r="P305"/>
  <c r="BI303"/>
  <c r="BH303"/>
  <c r="BG303"/>
  <c r="BE303"/>
  <c r="T303"/>
  <c r="R303"/>
  <c r="P303"/>
  <c r="BI302"/>
  <c r="BH302"/>
  <c r="BG302"/>
  <c r="BE302"/>
  <c r="T302"/>
  <c r="R302"/>
  <c r="P302"/>
  <c r="BI301"/>
  <c r="BH301"/>
  <c r="BG301"/>
  <c r="BE301"/>
  <c r="T301"/>
  <c r="R301"/>
  <c r="P301"/>
  <c r="BI299"/>
  <c r="BH299"/>
  <c r="BG299"/>
  <c r="BE299"/>
  <c r="T299"/>
  <c r="R299"/>
  <c r="P299"/>
  <c r="BI298"/>
  <c r="BH298"/>
  <c r="BG298"/>
  <c r="BE298"/>
  <c r="T298"/>
  <c r="R298"/>
  <c r="P298"/>
  <c r="BI297"/>
  <c r="BH297"/>
  <c r="BG297"/>
  <c r="BE297"/>
  <c r="T297"/>
  <c r="R297"/>
  <c r="P297"/>
  <c r="BI295"/>
  <c r="BH295"/>
  <c r="BG295"/>
  <c r="BE295"/>
  <c r="T295"/>
  <c r="R295"/>
  <c r="P295"/>
  <c r="BI294"/>
  <c r="BH294"/>
  <c r="BG294"/>
  <c r="BE294"/>
  <c r="T294"/>
  <c r="R294"/>
  <c r="P294"/>
  <c r="BI292"/>
  <c r="BH292"/>
  <c r="BG292"/>
  <c r="BE292"/>
  <c r="T292"/>
  <c r="R292"/>
  <c r="P292"/>
  <c r="BI289"/>
  <c r="BH289"/>
  <c r="BG289"/>
  <c r="BE289"/>
  <c r="T289"/>
  <c r="R289"/>
  <c r="P289"/>
  <c r="BI288"/>
  <c r="BH288"/>
  <c r="BG288"/>
  <c r="BE288"/>
  <c r="T288"/>
  <c r="R288"/>
  <c r="P288"/>
  <c r="BI286"/>
  <c r="BH286"/>
  <c r="BG286"/>
  <c r="BE286"/>
  <c r="T286"/>
  <c r="R286"/>
  <c r="P286"/>
  <c r="BI284"/>
  <c r="BH284"/>
  <c r="BG284"/>
  <c r="BE284"/>
  <c r="T284"/>
  <c r="R284"/>
  <c r="P284"/>
  <c r="BI282"/>
  <c r="BH282"/>
  <c r="BG282"/>
  <c r="BE282"/>
  <c r="T282"/>
  <c r="R282"/>
  <c r="P282"/>
  <c r="BI281"/>
  <c r="BH281"/>
  <c r="BG281"/>
  <c r="BE281"/>
  <c r="T281"/>
  <c r="R281"/>
  <c r="P281"/>
  <c r="BI278"/>
  <c r="BH278"/>
  <c r="BG278"/>
  <c r="BE278"/>
  <c r="T278"/>
  <c r="R278"/>
  <c r="P278"/>
  <c r="BI276"/>
  <c r="BH276"/>
  <c r="BG276"/>
  <c r="BE276"/>
  <c r="T276"/>
  <c r="R276"/>
  <c r="P276"/>
  <c r="BI274"/>
  <c r="BH274"/>
  <c r="BG274"/>
  <c r="BE274"/>
  <c r="T274"/>
  <c r="R274"/>
  <c r="P274"/>
  <c r="BI273"/>
  <c r="BH273"/>
  <c r="BG273"/>
  <c r="BE273"/>
  <c r="T273"/>
  <c r="R273"/>
  <c r="P273"/>
  <c r="BI271"/>
  <c r="BH271"/>
  <c r="BG271"/>
  <c r="BE271"/>
  <c r="T271"/>
  <c r="R271"/>
  <c r="P271"/>
  <c r="BI268"/>
  <c r="BH268"/>
  <c r="BG268"/>
  <c r="BE268"/>
  <c r="T268"/>
  <c r="R268"/>
  <c r="P268"/>
  <c r="BI263"/>
  <c r="BH263"/>
  <c r="BG263"/>
  <c r="BE263"/>
  <c r="T263"/>
  <c r="R263"/>
  <c r="P263"/>
  <c r="BI261"/>
  <c r="BH261"/>
  <c r="BG261"/>
  <c r="BE261"/>
  <c r="T261"/>
  <c r="R261"/>
  <c r="P261"/>
  <c r="BI259"/>
  <c r="BH259"/>
  <c r="BG259"/>
  <c r="BE259"/>
  <c r="T259"/>
  <c r="R259"/>
  <c r="P259"/>
  <c r="BI255"/>
  <c r="BH255"/>
  <c r="BG255"/>
  <c r="BE255"/>
  <c r="T255"/>
  <c r="R255"/>
  <c r="P255"/>
  <c r="BI253"/>
  <c r="BH253"/>
  <c r="BG253"/>
  <c r="BE253"/>
  <c r="T253"/>
  <c r="R253"/>
  <c r="P253"/>
  <c r="BI252"/>
  <c r="BH252"/>
  <c r="BG252"/>
  <c r="BE252"/>
  <c r="T252"/>
  <c r="R252"/>
  <c r="P252"/>
  <c r="BI250"/>
  <c r="BH250"/>
  <c r="BG250"/>
  <c r="BE250"/>
  <c r="T250"/>
  <c r="R250"/>
  <c r="P250"/>
  <c r="BI249"/>
  <c r="BH249"/>
  <c r="BG249"/>
  <c r="BE249"/>
  <c r="T249"/>
  <c r="R249"/>
  <c r="P249"/>
  <c r="BI247"/>
  <c r="BH247"/>
  <c r="BG247"/>
  <c r="BE247"/>
  <c r="T247"/>
  <c r="R247"/>
  <c r="P247"/>
  <c r="BI246"/>
  <c r="BH246"/>
  <c r="BG246"/>
  <c r="BE246"/>
  <c r="T246"/>
  <c r="R246"/>
  <c r="P246"/>
  <c r="BI244"/>
  <c r="BH244"/>
  <c r="BG244"/>
  <c r="BE244"/>
  <c r="T244"/>
  <c r="R244"/>
  <c r="P244"/>
  <c r="BI243"/>
  <c r="BH243"/>
  <c r="BG243"/>
  <c r="BE243"/>
  <c r="T243"/>
  <c r="R243"/>
  <c r="P243"/>
  <c r="BI241"/>
  <c r="BH241"/>
  <c r="BG241"/>
  <c r="BE241"/>
  <c r="T241"/>
  <c r="R241"/>
  <c r="P241"/>
  <c r="BI240"/>
  <c r="BH240"/>
  <c r="BG240"/>
  <c r="BE240"/>
  <c r="T240"/>
  <c r="R240"/>
  <c r="P240"/>
  <c r="BI238"/>
  <c r="BH238"/>
  <c r="BG238"/>
  <c r="BE238"/>
  <c r="T238"/>
  <c r="R238"/>
  <c r="P238"/>
  <c r="BI237"/>
  <c r="BH237"/>
  <c r="BG237"/>
  <c r="BE237"/>
  <c r="T237"/>
  <c r="R237"/>
  <c r="P237"/>
  <c r="BI235"/>
  <c r="BH235"/>
  <c r="BG235"/>
  <c r="BE235"/>
  <c r="T235"/>
  <c r="R235"/>
  <c r="P235"/>
  <c r="BI233"/>
  <c r="BH233"/>
  <c r="BG233"/>
  <c r="BE233"/>
  <c r="T233"/>
  <c r="R233"/>
  <c r="P233"/>
  <c r="BI231"/>
  <c r="BH231"/>
  <c r="BG231"/>
  <c r="BE231"/>
  <c r="T231"/>
  <c r="R231"/>
  <c r="P231"/>
  <c r="BI229"/>
  <c r="BH229"/>
  <c r="BG229"/>
  <c r="BE229"/>
  <c r="T229"/>
  <c r="R229"/>
  <c r="P229"/>
  <c r="BI227"/>
  <c r="BH227"/>
  <c r="BG227"/>
  <c r="BE227"/>
  <c r="T227"/>
  <c r="R227"/>
  <c r="P227"/>
  <c r="BI225"/>
  <c r="BH225"/>
  <c r="BG225"/>
  <c r="BE225"/>
  <c r="T225"/>
  <c r="R225"/>
  <c r="P225"/>
  <c r="BI222"/>
  <c r="BH222"/>
  <c r="BG222"/>
  <c r="BE222"/>
  <c r="T222"/>
  <c r="R222"/>
  <c r="P222"/>
  <c r="BI220"/>
  <c r="BH220"/>
  <c r="BG220"/>
  <c r="BE220"/>
  <c r="T220"/>
  <c r="R220"/>
  <c r="P220"/>
  <c r="BI218"/>
  <c r="BH218"/>
  <c r="BG218"/>
  <c r="BE218"/>
  <c r="T218"/>
  <c r="R218"/>
  <c r="P218"/>
  <c r="BI216"/>
  <c r="BH216"/>
  <c r="BG216"/>
  <c r="BE216"/>
  <c r="T216"/>
  <c r="R216"/>
  <c r="P216"/>
  <c r="BI214"/>
  <c r="BH214"/>
  <c r="BG214"/>
  <c r="BE214"/>
  <c r="T214"/>
  <c r="R214"/>
  <c r="P214"/>
  <c r="BI212"/>
  <c r="BH212"/>
  <c r="BG212"/>
  <c r="BE212"/>
  <c r="T212"/>
  <c r="R212"/>
  <c r="P212"/>
  <c r="BI210"/>
  <c r="BH210"/>
  <c r="BG210"/>
  <c r="BE210"/>
  <c r="T210"/>
  <c r="R210"/>
  <c r="P210"/>
  <c r="BI208"/>
  <c r="BH208"/>
  <c r="BG208"/>
  <c r="BE208"/>
  <c r="T208"/>
  <c r="R208"/>
  <c r="P208"/>
  <c r="BI206"/>
  <c r="BH206"/>
  <c r="BG206"/>
  <c r="BE206"/>
  <c r="T206"/>
  <c r="R206"/>
  <c r="P206"/>
  <c r="BI204"/>
  <c r="BH204"/>
  <c r="BG204"/>
  <c r="BE204"/>
  <c r="T204"/>
  <c r="R204"/>
  <c r="P204"/>
  <c r="BI202"/>
  <c r="BH202"/>
  <c r="BG202"/>
  <c r="BE202"/>
  <c r="T202"/>
  <c r="R202"/>
  <c r="P202"/>
  <c r="BI200"/>
  <c r="BH200"/>
  <c r="BG200"/>
  <c r="BE200"/>
  <c r="T200"/>
  <c r="R200"/>
  <c r="P200"/>
  <c r="BI197"/>
  <c r="BH197"/>
  <c r="BG197"/>
  <c r="BE197"/>
  <c r="T197"/>
  <c r="R197"/>
  <c r="P197"/>
  <c r="BI193"/>
  <c r="BH193"/>
  <c r="BG193"/>
  <c r="BE193"/>
  <c r="T193"/>
  <c r="R193"/>
  <c r="P193"/>
  <c r="BI191"/>
  <c r="BH191"/>
  <c r="BG191"/>
  <c r="BE191"/>
  <c r="T191"/>
  <c r="R191"/>
  <c r="P191"/>
  <c r="BI189"/>
  <c r="BH189"/>
  <c r="BG189"/>
  <c r="BE189"/>
  <c r="T189"/>
  <c r="R189"/>
  <c r="P189"/>
  <c r="BI187"/>
  <c r="BH187"/>
  <c r="BG187"/>
  <c r="BE187"/>
  <c r="T187"/>
  <c r="R187"/>
  <c r="P187"/>
  <c r="BI185"/>
  <c r="BH185"/>
  <c r="BG185"/>
  <c r="BE185"/>
  <c r="T185"/>
  <c r="R185"/>
  <c r="P185"/>
  <c r="BI183"/>
  <c r="BH183"/>
  <c r="BG183"/>
  <c r="BE183"/>
  <c r="T183"/>
  <c r="R183"/>
  <c r="P183"/>
  <c r="BI179"/>
  <c r="BH179"/>
  <c r="BG179"/>
  <c r="BE179"/>
  <c r="T179"/>
  <c r="T178"/>
  <c r="R179"/>
  <c r="R178"/>
  <c r="P179"/>
  <c r="P178"/>
  <c r="BI175"/>
  <c r="BH175"/>
  <c r="BG175"/>
  <c r="BE175"/>
  <c r="T175"/>
  <c r="R175"/>
  <c r="P175"/>
  <c r="BI170"/>
  <c r="BH170"/>
  <c r="BG170"/>
  <c r="BE170"/>
  <c r="T170"/>
  <c r="R170"/>
  <c r="P170"/>
  <c r="BI168"/>
  <c r="BH168"/>
  <c r="BG168"/>
  <c r="BE168"/>
  <c r="T168"/>
  <c r="R168"/>
  <c r="P168"/>
  <c r="BI165"/>
  <c r="BH165"/>
  <c r="BG165"/>
  <c r="BE165"/>
  <c r="T165"/>
  <c r="R165"/>
  <c r="P165"/>
  <c r="BI163"/>
  <c r="BH163"/>
  <c r="BG163"/>
  <c r="BE163"/>
  <c r="T163"/>
  <c r="R163"/>
  <c r="P163"/>
  <c r="BI156"/>
  <c r="BH156"/>
  <c r="BG156"/>
  <c r="BE156"/>
  <c r="T156"/>
  <c r="R156"/>
  <c r="P156"/>
  <c r="BI154"/>
  <c r="BH154"/>
  <c r="BG154"/>
  <c r="BE154"/>
  <c r="T154"/>
  <c r="R154"/>
  <c r="P154"/>
  <c r="BI152"/>
  <c r="BH152"/>
  <c r="BG152"/>
  <c r="BE152"/>
  <c r="T152"/>
  <c r="R152"/>
  <c r="P152"/>
  <c r="BI150"/>
  <c r="BH150"/>
  <c r="BG150"/>
  <c r="BE150"/>
  <c r="T150"/>
  <c r="R150"/>
  <c r="P150"/>
  <c r="BI148"/>
  <c r="BH148"/>
  <c r="BG148"/>
  <c r="BE148"/>
  <c r="T148"/>
  <c r="R148"/>
  <c r="P148"/>
  <c r="BI143"/>
  <c r="BH143"/>
  <c r="BG143"/>
  <c r="BE143"/>
  <c r="T143"/>
  <c r="R143"/>
  <c r="P143"/>
  <c r="BI138"/>
  <c r="BH138"/>
  <c r="BG138"/>
  <c r="BE138"/>
  <c r="T138"/>
  <c r="R138"/>
  <c r="P138"/>
  <c r="BI133"/>
  <c r="BH133"/>
  <c r="BG133"/>
  <c r="BE133"/>
  <c r="T133"/>
  <c r="R133"/>
  <c r="P133"/>
  <c r="BI131"/>
  <c r="BH131"/>
  <c r="BG131"/>
  <c r="BE131"/>
  <c r="T131"/>
  <c r="R131"/>
  <c r="P131"/>
  <c r="BI129"/>
  <c r="BH129"/>
  <c r="BG129"/>
  <c r="BE129"/>
  <c r="T129"/>
  <c r="R129"/>
  <c r="P129"/>
  <c r="BI124"/>
  <c r="BH124"/>
  <c r="BG124"/>
  <c r="BE124"/>
  <c r="T124"/>
  <c r="R124"/>
  <c r="P124"/>
  <c r="BI122"/>
  <c r="BH122"/>
  <c r="BG122"/>
  <c r="BE122"/>
  <c r="T122"/>
  <c r="R122"/>
  <c r="P122"/>
  <c r="BI118"/>
  <c r="BH118"/>
  <c r="BG118"/>
  <c r="BE118"/>
  <c r="T118"/>
  <c r="R118"/>
  <c r="P118"/>
  <c r="BI116"/>
  <c r="BH116"/>
  <c r="BG116"/>
  <c r="BE116"/>
  <c r="T116"/>
  <c r="R116"/>
  <c r="P116"/>
  <c r="BI114"/>
  <c r="BH114"/>
  <c r="BG114"/>
  <c r="BE114"/>
  <c r="T114"/>
  <c r="R114"/>
  <c r="P114"/>
  <c r="BI112"/>
  <c r="BH112"/>
  <c r="BG112"/>
  <c r="BE112"/>
  <c r="T112"/>
  <c r="R112"/>
  <c r="P112"/>
  <c r="BI107"/>
  <c r="BH107"/>
  <c r="BG107"/>
  <c r="BE107"/>
  <c r="T107"/>
  <c r="R107"/>
  <c r="P107"/>
  <c r="BI105"/>
  <c r="BH105"/>
  <c r="BG105"/>
  <c r="BE105"/>
  <c r="T105"/>
  <c r="R105"/>
  <c r="P105"/>
  <c r="F98"/>
  <c r="F96"/>
  <c r="E94"/>
  <c r="F54"/>
  <c r="F52"/>
  <c r="E50"/>
  <c r="J24"/>
  <c r="E24"/>
  <c r="J99"/>
  <c r="J23"/>
  <c r="J21"/>
  <c r="E21"/>
  <c r="J98"/>
  <c r="J20"/>
  <c r="J18"/>
  <c r="E18"/>
  <c r="F99"/>
  <c r="J17"/>
  <c r="J12"/>
  <c r="J96"/>
  <c r="E7"/>
  <c r="E92"/>
  <c i="1" r="L50"/>
  <c r="AM50"/>
  <c r="AM49"/>
  <c r="L49"/>
  <c r="AM47"/>
  <c r="L47"/>
  <c r="L45"/>
  <c r="L44"/>
  <c i="3" r="J310"/>
  <c r="BK273"/>
  <c r="J124"/>
  <c i="2" r="BK397"/>
  <c r="BK332"/>
  <c r="BK278"/>
  <c r="BK252"/>
  <c r="BK222"/>
  <c r="J165"/>
  <c r="BK116"/>
  <c i="5" r="BK193"/>
  <c i="4" r="J360"/>
  <c r="J274"/>
  <c r="J233"/>
  <c r="J175"/>
  <c i="3" r="J335"/>
  <c i="5" r="BK416"/>
  <c r="BK259"/>
  <c r="BK114"/>
  <c i="4" r="J322"/>
  <c i="3" r="J212"/>
  <c i="2" r="BK417"/>
  <c r="J406"/>
  <c r="BK320"/>
  <c r="BK284"/>
  <c r="J271"/>
  <c i="5" r="BK412"/>
  <c r="BK278"/>
  <c r="J214"/>
  <c r="BK191"/>
  <c i="4" r="J389"/>
  <c r="J331"/>
  <c i="3" r="J225"/>
  <c r="J105"/>
  <c i="5" r="J369"/>
  <c r="J325"/>
  <c r="J268"/>
  <c r="J240"/>
  <c r="BK118"/>
  <c i="4" r="BK339"/>
  <c r="J241"/>
  <c i="3" r="J417"/>
  <c r="J360"/>
  <c r="BK274"/>
  <c r="BK105"/>
  <c i="2" r="J320"/>
  <c i="5" r="J408"/>
  <c r="BK308"/>
  <c r="J246"/>
  <c r="J183"/>
  <c i="3" r="BK417"/>
  <c r="BK412"/>
  <c r="J326"/>
  <c r="BK305"/>
  <c i="4" r="BK329"/>
  <c r="J255"/>
  <c i="3" r="BK326"/>
  <c r="BK210"/>
  <c r="J112"/>
  <c i="2" r="BK369"/>
  <c i="5" r="J281"/>
  <c i="4" r="BK303"/>
  <c r="J281"/>
  <c r="J156"/>
  <c i="3" r="J292"/>
  <c r="BK249"/>
  <c i="2" r="BK379"/>
  <c i="5" r="J414"/>
  <c i="4" r="J301"/>
  <c r="J191"/>
  <c i="3" r="BK366"/>
  <c i="5" r="J298"/>
  <c i="4" r="J294"/>
  <c i="3" r="BK369"/>
  <c r="J150"/>
  <c i="2" r="BK317"/>
  <c r="BK246"/>
  <c i="5" r="BK243"/>
  <c i="4" r="BK410"/>
  <c r="J289"/>
  <c r="J187"/>
  <c r="BK107"/>
  <c i="3" r="BK316"/>
  <c r="BK154"/>
  <c i="5" r="BK235"/>
  <c i="4" r="BK356"/>
  <c i="2" r="BK416"/>
  <c r="BK298"/>
  <c i="5" r="J418"/>
  <c r="J255"/>
  <c i="4" r="BK298"/>
  <c r="BK237"/>
  <c r="J202"/>
  <c r="J124"/>
  <c i="3" r="J339"/>
  <c i="5" r="J294"/>
  <c i="4" r="J410"/>
  <c i="3" r="BK298"/>
  <c r="J197"/>
  <c i="2" r="J389"/>
  <c r="BK237"/>
  <c r="J122"/>
  <c i="5" r="BK210"/>
  <c i="3" r="J253"/>
  <c r="BK122"/>
  <c i="2" r="BK220"/>
  <c i="5" r="J320"/>
  <c i="3" r="BK138"/>
  <c i="2" r="BK384"/>
  <c r="J347"/>
  <c r="J273"/>
  <c r="J250"/>
  <c r="BK179"/>
  <c r="BK114"/>
  <c i="5" r="BK220"/>
  <c i="4" r="J343"/>
  <c r="J268"/>
  <c r="J200"/>
  <c i="3" r="J389"/>
  <c r="J332"/>
  <c i="5" r="J148"/>
  <c i="4" r="J323"/>
  <c r="J288"/>
  <c i="2" r="BK418"/>
  <c r="J297"/>
  <c r="J278"/>
  <c i="5" r="J328"/>
  <c r="BK301"/>
  <c r="J212"/>
  <c r="J105"/>
  <c i="3" r="J322"/>
  <c r="BK107"/>
  <c i="5" r="BK328"/>
  <c r="BK273"/>
  <c r="J179"/>
  <c i="4" r="BK281"/>
  <c r="BK114"/>
  <c i="3" r="BK331"/>
  <c r="BK218"/>
  <c i="2" r="BK303"/>
  <c r="J133"/>
  <c i="5" r="BK310"/>
  <c r="BK249"/>
  <c r="J193"/>
  <c i="4" r="J413"/>
  <c r="BK278"/>
  <c r="J212"/>
  <c r="J138"/>
  <c i="3" r="J418"/>
  <c r="J351"/>
  <c r="J298"/>
  <c r="J259"/>
  <c i="5" r="BK405"/>
  <c r="BK314"/>
  <c r="J168"/>
  <c i="4" r="BK282"/>
  <c r="BK220"/>
  <c i="3" r="J343"/>
  <c r="J233"/>
  <c r="BK152"/>
  <c i="2" r="J415"/>
  <c r="BK310"/>
  <c r="BK271"/>
  <c r="BK235"/>
  <c r="BK197"/>
  <c r="BK168"/>
  <c i="5" r="J305"/>
  <c r="J216"/>
  <c i="4" r="BK222"/>
  <c i="3" r="BK394"/>
  <c r="BK284"/>
  <c r="J206"/>
  <c r="BK191"/>
  <c i="2" r="J410"/>
  <c r="J332"/>
  <c r="J255"/>
  <c r="J208"/>
  <c r="BK152"/>
  <c i="5" r="BK222"/>
  <c r="BK133"/>
  <c i="4" r="J247"/>
  <c r="BK218"/>
  <c r="J143"/>
  <c i="3" r="BK356"/>
  <c r="J273"/>
  <c i="5" r="J351"/>
  <c r="BK204"/>
  <c i="4" r="BK302"/>
  <c i="3" r="J214"/>
  <c i="2" r="BK308"/>
  <c r="J148"/>
  <c i="4" r="BK419"/>
  <c r="BK183"/>
  <c i="3" r="J170"/>
  <c i="4" r="BK418"/>
  <c i="2" r="J303"/>
  <c r="BK259"/>
  <c r="J116"/>
  <c i="3" r="J241"/>
  <c i="2" r="J206"/>
  <c i="5" r="BK418"/>
  <c i="3" r="J193"/>
  <c r="BK116"/>
  <c i="2" r="BK366"/>
  <c r="J301"/>
  <c r="J268"/>
  <c r="J185"/>
  <c r="BK133"/>
  <c i="5" r="J282"/>
  <c r="J191"/>
  <c r="J107"/>
  <c i="4" r="J252"/>
  <c r="J210"/>
  <c r="J189"/>
  <c r="J116"/>
  <c i="3" r="J317"/>
  <c i="5" r="J189"/>
  <c i="4" r="BK326"/>
  <c i="3" r="J288"/>
  <c i="2" r="J416"/>
  <c r="J305"/>
  <c i="4" r="BK332"/>
  <c i="3" r="BK197"/>
  <c i="5" r="BK384"/>
  <c r="J303"/>
  <c r="BK241"/>
  <c i="4" r="BK389"/>
  <c r="BK240"/>
  <c i="3" r="J415"/>
  <c r="J325"/>
  <c r="BK225"/>
  <c i="2" r="BK347"/>
  <c r="BK122"/>
  <c i="5" r="BK297"/>
  <c r="BK252"/>
  <c r="J185"/>
  <c r="BK168"/>
  <c i="4" r="BK311"/>
  <c r="BK231"/>
  <c r="J163"/>
  <c i="3" r="BK418"/>
  <c r="J347"/>
  <c i="4" r="J394"/>
  <c i="5" r="BK366"/>
  <c i="3" r="BK112"/>
  <c i="2" r="BK314"/>
  <c r="BK274"/>
  <c r="J240"/>
  <c r="J200"/>
  <c r="J150"/>
  <c r="BK112"/>
  <c i="3" r="BK347"/>
  <c i="5" r="J271"/>
  <c i="2" r="BK419"/>
  <c r="BK343"/>
  <c r="J286"/>
  <c r="J210"/>
  <c i="5" r="BK322"/>
  <c r="BK276"/>
  <c r="J210"/>
  <c r="BK116"/>
  <c i="3" r="J311"/>
  <c i="5" r="BK414"/>
  <c r="J326"/>
  <c r="BK244"/>
  <c r="J197"/>
  <c i="4" r="BK305"/>
  <c r="BK202"/>
  <c i="3" r="J366"/>
  <c r="BK241"/>
  <c r="BK124"/>
  <c i="2" r="BK331"/>
  <c r="J143"/>
  <c i="4" r="J282"/>
  <c r="BK229"/>
  <c r="BK148"/>
  <c r="J112"/>
  <c i="3" r="BK408"/>
  <c r="J320"/>
  <c r="J276"/>
  <c r="BK240"/>
  <c i="5" r="BK320"/>
  <c r="J243"/>
  <c i="3" r="BK148"/>
  <c i="2" r="BK394"/>
  <c r="BK268"/>
  <c r="BK231"/>
  <c r="J179"/>
  <c i="5" r="BK410"/>
  <c r="J329"/>
  <c r="BK298"/>
  <c r="BK261"/>
  <c i="3" r="BK238"/>
  <c r="J116"/>
  <c i="2" r="BK311"/>
  <c r="J243"/>
  <c r="BK200"/>
  <c r="J183"/>
  <c i="5" r="BK347"/>
  <c r="BK185"/>
  <c i="4" r="BK325"/>
  <c r="BK227"/>
  <c r="J183"/>
  <c r="BK116"/>
  <c i="3" r="J294"/>
  <c i="5" r="J405"/>
  <c r="J288"/>
  <c i="4" r="J347"/>
  <c r="BK314"/>
  <c r="BK271"/>
  <c i="3" r="J284"/>
  <c r="BK208"/>
  <c i="2" r="J366"/>
  <c r="J331"/>
  <c r="J289"/>
  <c r="BK233"/>
  <c i="5" r="J249"/>
  <c r="J259"/>
  <c i="3" r="BK253"/>
  <c i="2" r="J311"/>
  <c r="J274"/>
  <c i="5" r="J343"/>
  <c r="BK216"/>
  <c i="4" r="J305"/>
  <c r="BK252"/>
  <c r="J197"/>
  <c i="3" r="BK389"/>
  <c r="BK259"/>
  <c i="5" r="J124"/>
  <c i="4" r="BK406"/>
  <c i="3" r="BK229"/>
  <c i="4" r="J351"/>
  <c i="2" r="BK410"/>
  <c r="BK204"/>
  <c i="3" r="BK276"/>
  <c i="2" r="BK323"/>
  <c r="J246"/>
  <c i="4" r="J286"/>
  <c r="BK185"/>
  <c i="5" r="J323"/>
  <c i="4" r="BK317"/>
  <c i="2" r="J308"/>
  <c r="J281"/>
  <c i="5" r="J374"/>
  <c r="J311"/>
  <c r="J273"/>
  <c r="J208"/>
  <c i="4" r="J384"/>
  <c r="BK235"/>
  <c i="3" r="J414"/>
  <c r="J323"/>
  <c r="BK216"/>
  <c i="2" r="J231"/>
  <c i="5" r="BK406"/>
  <c r="BK286"/>
  <c r="BK240"/>
  <c r="J152"/>
  <c i="4" r="J397"/>
  <c r="BK238"/>
  <c r="J170"/>
  <c i="3" r="J316"/>
  <c r="J261"/>
  <c i="5" r="J406"/>
  <c r="J316"/>
  <c r="BK233"/>
  <c i="4" r="BK292"/>
  <c r="J204"/>
  <c i="3" r="BK302"/>
  <c r="J220"/>
  <c i="2" r="BK170"/>
  <c i="5" r="BK343"/>
  <c r="J299"/>
  <c i="4" r="J295"/>
  <c r="BK214"/>
  <c i="3" r="BK294"/>
  <c r="J250"/>
  <c r="J216"/>
  <c r="J183"/>
  <c i="2" r="BK374"/>
  <c r="BK328"/>
  <c r="BK244"/>
  <c r="J193"/>
  <c r="J107"/>
  <c i="5" r="BK183"/>
  <c i="4" r="J356"/>
  <c r="J249"/>
  <c r="J206"/>
  <c r="J152"/>
  <c i="3" r="J305"/>
  <c i="5" r="J389"/>
  <c r="BK316"/>
  <c r="BK175"/>
  <c i="4" r="BK308"/>
  <c i="3" r="J328"/>
  <c r="BK131"/>
  <c i="2" r="BK322"/>
  <c r="BK225"/>
  <c i="4" r="BK413"/>
  <c r="J154"/>
  <c i="3" r="BK235"/>
  <c i="5" r="J122"/>
  <c i="2" r="J360"/>
  <c r="BK118"/>
  <c i="5" r="BK212"/>
  <c i="4" r="BK247"/>
  <c r="BK210"/>
  <c i="3" r="BK244"/>
  <c i="2" r="BK243"/>
  <c i="5" r="BK419"/>
  <c i="3" r="J185"/>
  <c i="2" r="BK356"/>
  <c r="BK281"/>
  <c r="BK206"/>
  <c r="J138"/>
  <c i="5" r="J416"/>
  <c r="J187"/>
  <c i="4" r="J303"/>
  <c r="J244"/>
  <c r="BK206"/>
  <c r="BK129"/>
  <c i="5" r="J412"/>
  <c r="BK129"/>
  <c i="4" r="J325"/>
  <c i="3" r="BK295"/>
  <c r="J131"/>
  <c i="2" r="BK415"/>
  <c r="BK288"/>
  <c r="BK238"/>
  <c i="5" r="BK303"/>
  <c r="BK229"/>
  <c r="BK197"/>
  <c i="4" r="BK369"/>
  <c i="3" r="J419"/>
  <c r="BK332"/>
  <c r="BK214"/>
  <c i="2" r="BK210"/>
  <c i="5" r="BK369"/>
  <c r="BK282"/>
  <c r="J241"/>
  <c r="J165"/>
  <c i="4" r="BK310"/>
  <c r="BK244"/>
  <c r="BK152"/>
  <c r="J114"/>
  <c i="3" r="BK415"/>
  <c r="J369"/>
  <c r="BK286"/>
  <c i="5" r="BK351"/>
  <c r="BK274"/>
  <c r="BK227"/>
  <c i="4" r="BK286"/>
  <c r="BK253"/>
  <c i="3" r="BK351"/>
  <c r="J243"/>
  <c r="J191"/>
  <c r="BK133"/>
  <c i="2" r="BK325"/>
  <c r="BK297"/>
  <c r="J253"/>
  <c r="J220"/>
  <c r="J189"/>
  <c r="BK129"/>
  <c i="5" r="J379"/>
  <c r="J292"/>
  <c i="4" r="BK299"/>
  <c r="J218"/>
  <c i="3" r="J308"/>
  <c r="BK163"/>
  <c i="2" r="J405"/>
  <c r="J335"/>
  <c r="J288"/>
  <c r="J238"/>
  <c r="BK191"/>
  <c r="J105"/>
  <c i="5" r="BK208"/>
  <c r="J156"/>
  <c i="4" r="BK366"/>
  <c r="BK297"/>
  <c r="J246"/>
  <c r="BK197"/>
  <c r="BK163"/>
  <c i="3" r="BK406"/>
  <c r="J329"/>
  <c r="J289"/>
  <c i="5" r="J356"/>
  <c r="J278"/>
  <c r="J170"/>
  <c i="4" r="J328"/>
  <c r="BK273"/>
  <c i="3" r="BK384"/>
  <c r="J244"/>
  <c r="J133"/>
  <c i="2" r="J356"/>
  <c r="BK339"/>
  <c r="BK301"/>
  <c r="J237"/>
  <c r="BK143"/>
  <c i="5" r="J143"/>
  <c i="4" r="BK408"/>
  <c r="J308"/>
  <c r="J240"/>
  <c r="J185"/>
  <c r="BK131"/>
  <c i="3" r="J397"/>
  <c r="BK282"/>
  <c i="5" r="J317"/>
  <c r="BK246"/>
  <c i="3" r="J281"/>
  <c r="BK220"/>
  <c i="2" r="BK305"/>
  <c r="J276"/>
  <c i="5" r="J415"/>
  <c r="BK263"/>
  <c r="BK214"/>
  <c i="4" r="J302"/>
  <c r="BK243"/>
  <c r="BK165"/>
  <c r="BK112"/>
  <c i="3" r="BK343"/>
  <c i="5" r="J384"/>
  <c r="BK288"/>
  <c i="4" r="BK416"/>
  <c r="J379"/>
  <c i="3" r="J246"/>
  <c r="J200"/>
  <c r="J107"/>
  <c i="2" r="BK408"/>
  <c r="BK240"/>
  <c r="J163"/>
  <c r="J154"/>
  <c i="5" r="J250"/>
  <c r="BK163"/>
  <c i="3" r="BK263"/>
  <c r="J229"/>
  <c r="J148"/>
  <c i="2" r="J259"/>
  <c r="J197"/>
  <c i="5" r="J331"/>
  <c i="3" r="J152"/>
  <c i="2" r="J325"/>
  <c r="BK276"/>
  <c r="J168"/>
  <c i="5" r="BK237"/>
  <c r="J118"/>
  <c i="4" r="BK259"/>
  <c r="BK187"/>
  <c i="5" r="J419"/>
  <c i="4" r="J366"/>
  <c i="3" r="J208"/>
  <c i="2" r="BK335"/>
  <c r="BK214"/>
  <c i="5" r="J238"/>
  <c i="4" r="BK374"/>
  <c i="3" r="J163"/>
  <c i="5" r="J220"/>
  <c i="4" r="J406"/>
  <c r="BK241"/>
  <c r="J122"/>
  <c i="3" r="J416"/>
  <c r="BK308"/>
  <c i="5" r="BK389"/>
  <c r="J289"/>
  <c i="4" r="J374"/>
  <c r="J271"/>
  <c i="3" r="BK329"/>
  <c r="BK175"/>
  <c i="2" r="J417"/>
  <c r="J298"/>
  <c r="BK202"/>
  <c r="J114"/>
  <c i="5" r="J229"/>
  <c i="3" r="BK118"/>
  <c i="2" r="BK163"/>
  <c i="5" r="BK170"/>
  <c i="4" r="J314"/>
  <c r="BK124"/>
  <c i="3" r="BK271"/>
  <c i="5" r="J133"/>
  <c i="4" r="J243"/>
  <c i="3" r="J168"/>
  <c i="2" r="J326"/>
  <c r="BK273"/>
  <c r="J187"/>
  <c i="5" r="BK281"/>
  <c i="4" r="BK412"/>
  <c r="J317"/>
  <c r="J253"/>
  <c r="BK133"/>
  <c i="3" r="BK405"/>
  <c r="BK193"/>
  <c i="5" r="J129"/>
  <c i="3" r="BK310"/>
  <c i="2" r="J339"/>
  <c r="BK294"/>
  <c r="BK261"/>
  <c i="5" r="J286"/>
  <c r="BK202"/>
  <c i="4" r="BK295"/>
  <c r="J216"/>
  <c i="3" r="BK410"/>
  <c r="J227"/>
  <c i="5" r="BK255"/>
  <c i="4" r="J418"/>
  <c r="BK394"/>
  <c i="3" r="J202"/>
  <c r="J129"/>
  <c i="2" r="J295"/>
  <c r="J170"/>
  <c i="5" r="J301"/>
  <c i="4" r="BK343"/>
  <c i="3" r="J218"/>
  <c i="2" r="BK405"/>
  <c r="J225"/>
  <c r="BK150"/>
  <c i="3" r="BK278"/>
  <c i="2" r="J299"/>
  <c r="J229"/>
  <c r="BK148"/>
  <c i="5" r="J131"/>
  <c i="4" r="J276"/>
  <c r="J168"/>
  <c i="5" r="BK187"/>
  <c i="4" r="BK289"/>
  <c i="2" r="J412"/>
  <c i="5" r="BK339"/>
  <c r="J284"/>
  <c i="3" r="J286"/>
  <c i="5" r="BK379"/>
  <c i="4" r="BK249"/>
  <c i="3" r="J302"/>
  <c i="2" r="BK216"/>
  <c i="5" r="J235"/>
  <c i="4" r="J414"/>
  <c r="J259"/>
  <c r="BK179"/>
  <c i="3" r="BK413"/>
  <c r="J295"/>
  <c r="BK222"/>
  <c i="5" r="J295"/>
  <c i="4" r="BK274"/>
  <c i="3" r="BK231"/>
  <c i="2" r="J419"/>
  <c r="BK286"/>
  <c r="J191"/>
  <c i="5" r="J339"/>
  <c r="BK271"/>
  <c i="3" r="J297"/>
  <c r="J204"/>
  <c i="2" r="J252"/>
  <c i="5" r="J150"/>
  <c i="4" r="BK347"/>
  <c r="J220"/>
  <c i="3" r="BK246"/>
  <c i="4" r="BK143"/>
  <c i="3" r="BK301"/>
  <c i="5" r="J114"/>
  <c i="3" r="J240"/>
  <c i="2" r="BK413"/>
  <c r="J282"/>
  <c r="J156"/>
  <c i="5" r="J154"/>
  <c i="3" r="BK204"/>
  <c i="2" r="J261"/>
  <c r="BK154"/>
  <c i="3" r="BK212"/>
  <c i="2" r="BK351"/>
  <c r="BK253"/>
  <c r="BK193"/>
  <c r="BK131"/>
  <c i="5" r="J252"/>
  <c r="BK156"/>
  <c i="4" r="J316"/>
  <c r="J263"/>
  <c r="BK208"/>
  <c r="BK122"/>
  <c i="5" r="J200"/>
  <c i="4" r="J339"/>
  <c r="J278"/>
  <c i="3" r="BK129"/>
  <c i="2" r="J316"/>
  <c r="BK282"/>
  <c r="BK107"/>
  <c i="5" r="J308"/>
  <c r="BK268"/>
  <c r="BK122"/>
  <c i="4" r="J335"/>
  <c i="3" r="J114"/>
  <c i="5" r="J335"/>
  <c r="BK292"/>
  <c r="J233"/>
  <c i="4" r="J311"/>
  <c r="BK189"/>
  <c i="3" r="J413"/>
  <c r="BK322"/>
  <c r="J156"/>
  <c i="2" r="J233"/>
  <c i="5" r="BK356"/>
  <c r="BK253"/>
  <c r="BK179"/>
  <c i="4" r="J405"/>
  <c r="J273"/>
  <c r="J208"/>
  <c r="J150"/>
  <c r="J105"/>
  <c i="3" r="BK414"/>
  <c r="BK328"/>
  <c r="BK297"/>
  <c r="J255"/>
  <c i="5" r="J366"/>
  <c r="J310"/>
  <c i="4" r="J416"/>
  <c r="BK105"/>
  <c i="3" r="J247"/>
  <c r="BK200"/>
  <c i="2" r="J418"/>
  <c r="J323"/>
  <c r="J247"/>
  <c r="BK208"/>
  <c r="BK175"/>
  <c i="5" r="BK394"/>
  <c r="J302"/>
  <c r="J222"/>
  <c i="4" r="BK216"/>
  <c i="3" r="BK317"/>
  <c r="J271"/>
  <c i="2" r="J294"/>
  <c i="5" r="J227"/>
  <c i="4" r="BK360"/>
  <c r="J193"/>
  <c i="3" r="J303"/>
  <c i="5" r="J253"/>
  <c i="3" r="J379"/>
  <c i="4" r="J415"/>
  <c r="BK322"/>
  <c r="J227"/>
  <c i="3" r="J410"/>
  <c r="BK320"/>
  <c i="5" r="J297"/>
  <c i="4" r="J369"/>
  <c i="3" r="J222"/>
  <c i="2" r="J322"/>
  <c r="J235"/>
  <c i="5" r="J397"/>
  <c r="BK200"/>
  <c i="4" r="BK263"/>
  <c r="J231"/>
  <c r="J129"/>
  <c i="3" r="BK374"/>
  <c i="5" r="BK289"/>
  <c i="4" r="J419"/>
  <c r="BK397"/>
  <c i="3" r="J238"/>
  <c r="J154"/>
  <c i="2" r="J384"/>
  <c r="J214"/>
  <c i="1" r="AS54"/>
  <c i="2" r="BK105"/>
  <c i="3" r="J179"/>
  <c i="5" r="BK329"/>
  <c i="4" r="BK316"/>
  <c i="2" r="J414"/>
  <c i="5" r="J332"/>
  <c r="J231"/>
  <c i="3" r="J231"/>
  <c i="5" r="BK231"/>
  <c i="3" r="J412"/>
  <c i="2" r="BK389"/>
  <c i="5" r="BK332"/>
  <c r="BK247"/>
  <c r="J244"/>
  <c i="3" r="J406"/>
  <c r="BK170"/>
  <c i="2" r="BK316"/>
  <c r="BK241"/>
  <c r="BK138"/>
  <c i="4" r="BK294"/>
  <c i="3" r="J252"/>
  <c r="J122"/>
  <c i="2" r="BK227"/>
  <c i="5" r="BK415"/>
  <c i="4" r="BK323"/>
  <c r="BK233"/>
  <c r="BK175"/>
  <c i="3" r="BK339"/>
  <c i="5" r="BK408"/>
  <c r="J347"/>
  <c r="BK143"/>
  <c i="4" r="BK284"/>
  <c r="J131"/>
  <c i="3" r="BK255"/>
  <c r="BK114"/>
  <c i="2" r="J314"/>
  <c r="BK183"/>
  <c i="5" r="BK148"/>
  <c i="4" r="J292"/>
  <c i="3" r="J408"/>
  <c r="BK206"/>
  <c i="5" r="BK299"/>
  <c i="3" r="J278"/>
  <c i="2" r="J317"/>
  <c r="BK289"/>
  <c i="5" r="J413"/>
  <c i="4" r="J329"/>
  <c r="BK193"/>
  <c i="3" r="BK311"/>
  <c i="5" r="BK131"/>
  <c i="4" r="J408"/>
  <c i="3" r="BK233"/>
  <c r="BK165"/>
  <c i="2" r="BK247"/>
  <c r="J152"/>
  <c i="5" r="BK150"/>
  <c i="3" r="J235"/>
  <c r="BK303"/>
  <c i="2" r="J329"/>
  <c r="J241"/>
  <c i="5" r="BK417"/>
  <c r="J163"/>
  <c i="4" r="J299"/>
  <c r="J238"/>
  <c r="BK170"/>
  <c i="3" r="J263"/>
  <c i="4" r="BK320"/>
  <c i="3" r="J138"/>
  <c i="2" r="BK329"/>
  <c r="J222"/>
  <c i="5" r="BK302"/>
  <c r="J206"/>
  <c i="3" r="J301"/>
  <c i="5" r="J410"/>
  <c r="J274"/>
  <c i="4" r="J417"/>
  <c r="BK250"/>
  <c r="BK204"/>
  <c i="3" r="BK419"/>
  <c r="BK379"/>
  <c r="BK281"/>
  <c i="5" r="J394"/>
  <c r="BK250"/>
  <c i="4" r="BK328"/>
  <c r="J179"/>
  <c i="3" r="BK314"/>
  <c r="BK185"/>
  <c i="2" r="J397"/>
  <c r="BK292"/>
  <c r="J249"/>
  <c r="BK212"/>
  <c r="BK165"/>
  <c i="5" r="BK311"/>
  <c i="4" r="J298"/>
  <c r="BK191"/>
  <c i="3" r="BK268"/>
  <c r="J210"/>
  <c r="BK202"/>
  <c r="BK150"/>
  <c i="2" r="J394"/>
  <c r="BK250"/>
  <c r="J204"/>
  <c r="BK156"/>
  <c i="5" r="BK413"/>
  <c r="BK189"/>
  <c i="4" r="J332"/>
  <c r="J229"/>
  <c r="J165"/>
  <c i="3" r="BK397"/>
  <c r="J274"/>
  <c i="5" r="BK317"/>
  <c r="BK238"/>
  <c i="4" r="J326"/>
  <c r="J133"/>
  <c i="3" r="J356"/>
  <c r="BK189"/>
  <c i="2" r="J369"/>
  <c r="J343"/>
  <c r="BK295"/>
  <c r="BK185"/>
  <c r="BK124"/>
  <c i="5" r="BK107"/>
  <c i="4" r="BK384"/>
  <c r="J310"/>
  <c r="J237"/>
  <c r="J107"/>
  <c i="3" r="J331"/>
  <c r="BK187"/>
  <c i="5" r="J263"/>
  <c r="BK105"/>
  <c i="3" r="J299"/>
  <c r="J165"/>
  <c i="2" r="BK299"/>
  <c i="5" r="J417"/>
  <c r="J247"/>
  <c r="BK165"/>
  <c i="4" r="J261"/>
  <c r="J214"/>
  <c r="BK154"/>
  <c i="3" r="BK323"/>
  <c i="5" r="J360"/>
  <c r="J202"/>
  <c i="4" r="BK405"/>
  <c i="3" r="J249"/>
  <c r="BK168"/>
  <c i="2" r="J379"/>
  <c r="J202"/>
  <c i="5" r="J322"/>
  <c r="J116"/>
  <c i="3" r="BK250"/>
  <c r="BK183"/>
  <c i="2" r="BK406"/>
  <c r="J112"/>
  <c i="5" r="BK326"/>
  <c i="3" r="J189"/>
  <c i="2" r="J284"/>
  <c r="J218"/>
  <c r="J124"/>
  <c i="5" r="BK138"/>
  <c i="4" r="J250"/>
  <c i="3" r="J374"/>
  <c i="5" r="BK124"/>
  <c i="3" r="BK237"/>
  <c i="5" r="J112"/>
  <c i="4" r="J320"/>
  <c i="2" r="BK414"/>
  <c i="5" r="BK331"/>
  <c r="BK294"/>
  <c r="J261"/>
  <c r="J225"/>
  <c i="4" r="BK301"/>
  <c r="BK150"/>
  <c i="3" r="BK335"/>
  <c r="BK292"/>
  <c i="2" r="J408"/>
  <c r="BK255"/>
  <c i="5" r="BK374"/>
  <c r="BK284"/>
  <c r="J204"/>
  <c i="4" r="BK415"/>
  <c r="J284"/>
  <c r="J222"/>
  <c r="BK118"/>
  <c i="3" r="BK416"/>
  <c r="BK360"/>
  <c r="BK325"/>
  <c r="BK288"/>
  <c r="BK247"/>
  <c i="5" r="BK325"/>
  <c r="BK305"/>
  <c r="BK225"/>
  <c i="4" r="BK276"/>
  <c i="2" r="BK263"/>
  <c r="J227"/>
  <c r="BK187"/>
  <c i="5" r="BK397"/>
  <c r="J314"/>
  <c r="J175"/>
  <c i="4" r="BK288"/>
  <c r="BK200"/>
  <c i="3" r="BK289"/>
  <c r="BK243"/>
  <c r="J237"/>
  <c r="BK156"/>
  <c i="2" r="J413"/>
  <c r="BK360"/>
  <c r="J310"/>
  <c r="BK249"/>
  <c r="BK229"/>
  <c r="BK189"/>
  <c r="J131"/>
  <c i="5" r="BK206"/>
  <c r="BK154"/>
  <c i="4" r="BK335"/>
  <c r="BK261"/>
  <c r="J235"/>
  <c r="BK225"/>
  <c r="BK168"/>
  <c r="J118"/>
  <c i="3" r="J384"/>
  <c r="BK299"/>
  <c i="5" r="BK360"/>
  <c r="BK295"/>
  <c r="J237"/>
  <c i="4" r="BK331"/>
  <c r="J297"/>
  <c r="BK156"/>
  <c i="3" r="BK261"/>
  <c r="J187"/>
  <c r="J118"/>
  <c i="2" r="J351"/>
  <c r="J328"/>
  <c r="BK302"/>
  <c r="J263"/>
  <c r="J244"/>
  <c r="BK218"/>
  <c r="J129"/>
  <c i="5" r="BK152"/>
  <c i="4" r="BK417"/>
  <c r="BK351"/>
  <c r="BK255"/>
  <c r="J225"/>
  <c r="BK138"/>
  <c i="3" r="J394"/>
  <c r="J268"/>
  <c r="BK179"/>
  <c i="5" r="J276"/>
  <c i="4" r="BK379"/>
  <c i="3" r="BK227"/>
  <c r="BK143"/>
  <c i="2" r="J302"/>
  <c r="J292"/>
  <c r="J212"/>
  <c i="5" r="BK323"/>
  <c r="J218"/>
  <c r="BK112"/>
  <c i="4" r="BK268"/>
  <c r="BK246"/>
  <c r="BK212"/>
  <c r="J148"/>
  <c i="3" r="J405"/>
  <c r="J282"/>
  <c i="5" r="BK335"/>
  <c r="J138"/>
  <c i="4" r="BK414"/>
  <c i="3" r="J314"/>
  <c r="J175"/>
  <c i="2" r="BK412"/>
  <c r="BK326"/>
  <c r="J175"/>
  <c r="J118"/>
  <c i="5" r="BK218"/>
  <c i="4" r="J412"/>
  <c i="3" r="BK252"/>
  <c r="J143"/>
  <c i="2" r="J374"/>
  <c r="J216"/>
  <c l="1" r="P104"/>
  <c r="T162"/>
  <c r="T224"/>
  <c r="P291"/>
  <c r="R334"/>
  <c r="BK411"/>
  <c r="J411"/>
  <c r="J82"/>
  <c i="4" r="BK137"/>
  <c r="J137"/>
  <c r="J63"/>
  <c r="P182"/>
  <c r="P280"/>
  <c r="T319"/>
  <c r="BK407"/>
  <c r="J407"/>
  <c r="J81"/>
  <c i="5" r="BK334"/>
  <c r="J334"/>
  <c r="J76"/>
  <c i="2" r="BK104"/>
  <c r="J104"/>
  <c r="J61"/>
  <c r="BK137"/>
  <c r="J137"/>
  <c r="J63"/>
  <c r="P182"/>
  <c r="T199"/>
  <c r="P270"/>
  <c r="BK291"/>
  <c r="J291"/>
  <c r="J72"/>
  <c r="R307"/>
  <c r="T313"/>
  <c r="R368"/>
  <c r="R404"/>
  <c r="R407"/>
  <c i="4" r="P104"/>
  <c r="BK162"/>
  <c r="J162"/>
  <c r="J64"/>
  <c r="BK199"/>
  <c r="J199"/>
  <c r="J68"/>
  <c r="R280"/>
  <c r="P307"/>
  <c r="P313"/>
  <c r="BK368"/>
  <c r="J368"/>
  <c r="J77"/>
  <c r="P404"/>
  <c i="3" r="BK111"/>
  <c r="J111"/>
  <c r="J62"/>
  <c r="T137"/>
  <c r="R224"/>
  <c r="R280"/>
  <c r="T307"/>
  <c r="BK368"/>
  <c r="J368"/>
  <c r="J77"/>
  <c r="BK407"/>
  <c r="J407"/>
  <c r="J81"/>
  <c r="T411"/>
  <c i="4" r="P111"/>
  <c r="R182"/>
  <c r="BK291"/>
  <c r="J291"/>
  <c r="J72"/>
  <c r="BK313"/>
  <c r="J313"/>
  <c r="J74"/>
  <c r="T334"/>
  <c i="2" r="R162"/>
  <c r="P199"/>
  <c r="BK334"/>
  <c r="J334"/>
  <c r="J76"/>
  <c r="BK407"/>
  <c r="J407"/>
  <c r="J81"/>
  <c i="4" r="P224"/>
  <c r="R319"/>
  <c i="5" r="T111"/>
  <c r="P162"/>
  <c r="BK224"/>
  <c r="J224"/>
  <c r="J69"/>
  <c r="R270"/>
  <c r="T280"/>
  <c r="R307"/>
  <c r="BK319"/>
  <c r="J319"/>
  <c r="J75"/>
  <c r="R334"/>
  <c r="R368"/>
  <c r="BK404"/>
  <c r="J404"/>
  <c r="J80"/>
  <c i="3" r="P104"/>
  <c r="T224"/>
  <c r="T280"/>
  <c r="T313"/>
  <c r="R334"/>
  <c r="T404"/>
  <c i="4" r="R407"/>
  <c i="5" r="R404"/>
  <c i="2" r="BK111"/>
  <c r="J111"/>
  <c r="J62"/>
  <c r="P162"/>
  <c r="P224"/>
  <c r="R291"/>
  <c r="R313"/>
  <c r="BK368"/>
  <c r="J368"/>
  <c r="J77"/>
  <c i="3" r="R111"/>
  <c r="R162"/>
  <c r="R199"/>
  <c r="BK280"/>
  <c r="J280"/>
  <c r="J71"/>
  <c r="P307"/>
  <c r="P313"/>
  <c r="T319"/>
  <c r="P407"/>
  <c i="4" r="T137"/>
  <c r="T182"/>
  <c r="R270"/>
  <c r="R307"/>
  <c r="BK334"/>
  <c r="J334"/>
  <c r="J76"/>
  <c r="P411"/>
  <c i="5" r="R111"/>
  <c r="BK162"/>
  <c r="J162"/>
  <c r="J64"/>
  <c r="BK199"/>
  <c r="J199"/>
  <c r="J68"/>
  <c r="R199"/>
  <c r="BK270"/>
  <c r="J270"/>
  <c r="J70"/>
  <c r="R291"/>
  <c r="P313"/>
  <c r="T319"/>
  <c r="BK407"/>
  <c r="J407"/>
  <c r="J81"/>
  <c i="3" r="BK104"/>
  <c r="T111"/>
  <c r="P162"/>
  <c r="P224"/>
  <c r="T270"/>
  <c r="BK307"/>
  <c r="J307"/>
  <c r="J73"/>
  <c r="P319"/>
  <c r="T334"/>
  <c r="P404"/>
  <c r="P403"/>
  <c r="R411"/>
  <c i="4" r="BK111"/>
  <c r="J111"/>
  <c r="J62"/>
  <c r="BK224"/>
  <c r="J224"/>
  <c r="J69"/>
  <c r="P291"/>
  <c r="T307"/>
  <c r="P334"/>
  <c r="T404"/>
  <c i="5" r="T137"/>
  <c r="R182"/>
  <c r="BK280"/>
  <c r="J280"/>
  <c r="J71"/>
  <c r="P307"/>
  <c r="P334"/>
  <c r="T334"/>
  <c r="P368"/>
  <c r="P404"/>
  <c i="2" r="T104"/>
  <c r="P137"/>
  <c r="R224"/>
  <c r="T280"/>
  <c r="P307"/>
  <c r="P313"/>
  <c r="T334"/>
  <c r="R411"/>
  <c i="3" r="T104"/>
  <c r="T103"/>
  <c r="T162"/>
  <c r="R182"/>
  <c r="T182"/>
  <c r="P270"/>
  <c r="P291"/>
  <c r="BK319"/>
  <c r="J319"/>
  <c r="J75"/>
  <c r="P334"/>
  <c r="R407"/>
  <c i="4" r="P162"/>
  <c r="BK270"/>
  <c r="J270"/>
  <c r="J70"/>
  <c r="R334"/>
  <c r="R404"/>
  <c r="R403"/>
  <c i="5" r="P104"/>
  <c r="BK137"/>
  <c r="J137"/>
  <c r="J63"/>
  <c r="R162"/>
  <c r="T224"/>
  <c r="T291"/>
  <c r="R313"/>
  <c r="BK411"/>
  <c r="J411"/>
  <c r="J82"/>
  <c i="2" r="T137"/>
  <c r="R182"/>
  <c r="BK280"/>
  <c r="J280"/>
  <c r="J71"/>
  <c r="R319"/>
  <c r="T407"/>
  <c i="3" r="P137"/>
  <c r="BK224"/>
  <c r="J224"/>
  <c r="J69"/>
  <c r="BK291"/>
  <c r="J291"/>
  <c r="J72"/>
  <c r="R368"/>
  <c r="BK404"/>
  <c r="BK403"/>
  <c r="J403"/>
  <c r="J79"/>
  <c r="T407"/>
  <c i="4" r="R104"/>
  <c r="BK182"/>
  <c r="J182"/>
  <c r="J67"/>
  <c r="BK280"/>
  <c r="J280"/>
  <c r="J71"/>
  <c r="P319"/>
  <c r="BK404"/>
  <c r="J404"/>
  <c r="J80"/>
  <c i="5" r="R407"/>
  <c i="3" r="R104"/>
  <c r="R137"/>
  <c r="P182"/>
  <c r="BK199"/>
  <c r="J199"/>
  <c r="J68"/>
  <c r="R270"/>
  <c r="R291"/>
  <c r="R307"/>
  <c r="R319"/>
  <c r="T368"/>
  <c r="P411"/>
  <c i="4" r="T111"/>
  <c r="T224"/>
  <c r="T291"/>
  <c r="T313"/>
  <c r="R368"/>
  <c r="T411"/>
  <c i="5" r="BK104"/>
  <c r="R104"/>
  <c r="R137"/>
  <c r="P182"/>
  <c r="R224"/>
  <c r="P270"/>
  <c r="P280"/>
  <c r="BK307"/>
  <c r="J307"/>
  <c r="J73"/>
  <c r="BK313"/>
  <c r="J313"/>
  <c r="J74"/>
  <c r="R319"/>
  <c r="P407"/>
  <c i="2" r="R111"/>
  <c r="BK199"/>
  <c r="J199"/>
  <c r="J68"/>
  <c r="R280"/>
  <c r="T307"/>
  <c r="T319"/>
  <c r="P407"/>
  <c i="3" r="BK137"/>
  <c r="J137"/>
  <c r="J63"/>
  <c r="BK182"/>
  <c r="J182"/>
  <c r="J67"/>
  <c r="T199"/>
  <c r="P280"/>
  <c r="BK313"/>
  <c r="J313"/>
  <c r="J74"/>
  <c r="BK334"/>
  <c r="J334"/>
  <c r="J76"/>
  <c r="BK411"/>
  <c r="J411"/>
  <c r="J82"/>
  <c i="4" r="R137"/>
  <c r="P199"/>
  <c r="T280"/>
  <c r="BK319"/>
  <c r="J319"/>
  <c r="J75"/>
  <c r="T368"/>
  <c r="P407"/>
  <c i="5" r="T407"/>
  <c i="2" r="R104"/>
  <c r="R137"/>
  <c r="BK182"/>
  <c r="J182"/>
  <c r="J67"/>
  <c r="T182"/>
  <c r="BK270"/>
  <c r="J270"/>
  <c r="J70"/>
  <c r="P280"/>
  <c r="BK307"/>
  <c r="J307"/>
  <c r="J73"/>
  <c r="P319"/>
  <c r="T368"/>
  <c r="T411"/>
  <c i="4" r="P137"/>
  <c r="R224"/>
  <c r="R291"/>
  <c r="R313"/>
  <c r="P368"/>
  <c r="R411"/>
  <c i="5" r="BK111"/>
  <c r="J111"/>
  <c r="J62"/>
  <c r="P137"/>
  <c r="T182"/>
  <c r="T199"/>
  <c r="T270"/>
  <c r="R280"/>
  <c r="T307"/>
  <c r="P319"/>
  <c r="T404"/>
  <c r="T403"/>
  <c i="2" r="T111"/>
  <c r="R199"/>
  <c r="T270"/>
  <c r="BK319"/>
  <c r="J319"/>
  <c r="J75"/>
  <c r="P368"/>
  <c r="P404"/>
  <c r="P403"/>
  <c r="T404"/>
  <c r="T403"/>
  <c i="4" r="BK104"/>
  <c r="T104"/>
  <c r="T162"/>
  <c r="T199"/>
  <c r="T270"/>
  <c r="BK307"/>
  <c r="J307"/>
  <c r="J73"/>
  <c r="T407"/>
  <c i="5" r="P411"/>
  <c i="3" r="P111"/>
  <c r="BK162"/>
  <c r="J162"/>
  <c r="J64"/>
  <c r="P199"/>
  <c r="BK270"/>
  <c r="J270"/>
  <c r="J70"/>
  <c r="T291"/>
  <c r="R313"/>
  <c r="P368"/>
  <c r="R404"/>
  <c r="R403"/>
  <c i="4" r="R111"/>
  <c r="R162"/>
  <c r="R199"/>
  <c r="P270"/>
  <c r="BK411"/>
  <c r="J411"/>
  <c r="J82"/>
  <c i="5" r="P111"/>
  <c r="BK182"/>
  <c r="P199"/>
  <c r="P291"/>
  <c r="R411"/>
  <c i="2" r="P111"/>
  <c r="BK162"/>
  <c r="J162"/>
  <c r="J64"/>
  <c r="BK224"/>
  <c r="J224"/>
  <c r="J69"/>
  <c r="R270"/>
  <c r="T291"/>
  <c r="BK313"/>
  <c r="J313"/>
  <c r="J74"/>
  <c r="P334"/>
  <c r="BK404"/>
  <c r="BK403"/>
  <c r="J403"/>
  <c r="J79"/>
  <c r="P411"/>
  <c i="5" r="T104"/>
  <c r="T162"/>
  <c r="P224"/>
  <c r="BK291"/>
  <c r="J291"/>
  <c r="J72"/>
  <c r="T313"/>
  <c r="BK368"/>
  <c r="J368"/>
  <c r="J77"/>
  <c r="T368"/>
  <c r="T411"/>
  <c i="2" r="J52"/>
  <c r="J55"/>
  <c r="BF163"/>
  <c r="BF210"/>
  <c r="BF229"/>
  <c r="BF233"/>
  <c r="BF235"/>
  <c r="BF284"/>
  <c r="BF343"/>
  <c i="3" r="J54"/>
  <c r="F99"/>
  <c r="BF152"/>
  <c r="BF154"/>
  <c r="BF165"/>
  <c i="4" r="BF416"/>
  <c i="5" r="J96"/>
  <c r="BF124"/>
  <c r="BF168"/>
  <c r="BF235"/>
  <c r="BF276"/>
  <c r="BF326"/>
  <c i="2" r="BF143"/>
  <c r="BF148"/>
  <c r="BF220"/>
  <c r="BF222"/>
  <c r="BF225"/>
  <c r="BF238"/>
  <c r="BF241"/>
  <c r="BF243"/>
  <c r="BF253"/>
  <c r="BF276"/>
  <c r="BF292"/>
  <c r="BF297"/>
  <c r="BF298"/>
  <c r="BF301"/>
  <c r="BF310"/>
  <c r="BF356"/>
  <c r="BF406"/>
  <c i="3" r="BF107"/>
  <c r="BF131"/>
  <c r="BF183"/>
  <c r="BF191"/>
  <c r="BF206"/>
  <c r="BF276"/>
  <c r="BF284"/>
  <c r="BF289"/>
  <c r="BF317"/>
  <c i="4" r="BF406"/>
  <c r="BF413"/>
  <c r="BF414"/>
  <c r="BF417"/>
  <c i="5" r="BF229"/>
  <c r="BF263"/>
  <c r="BF284"/>
  <c i="3" r="BF249"/>
  <c r="BF252"/>
  <c r="BF286"/>
  <c r="BF322"/>
  <c r="BF384"/>
  <c r="BF410"/>
  <c r="BK396"/>
  <c r="J396"/>
  <c r="J78"/>
  <c i="4" r="F55"/>
  <c r="BF129"/>
  <c r="BF156"/>
  <c r="BF189"/>
  <c r="BF233"/>
  <c r="BF235"/>
  <c r="BF250"/>
  <c r="BF259"/>
  <c r="BF284"/>
  <c r="BF325"/>
  <c r="BF335"/>
  <c r="BF339"/>
  <c r="BK178"/>
  <c r="J178"/>
  <c r="J65"/>
  <c i="5" r="BF148"/>
  <c r="BF156"/>
  <c r="BF220"/>
  <c r="BF231"/>
  <c r="BF249"/>
  <c r="BF389"/>
  <c r="BF416"/>
  <c r="BF419"/>
  <c i="3" r="BF314"/>
  <c i="5" r="BF417"/>
  <c r="BF418"/>
  <c i="2" r="BF252"/>
  <c r="BF282"/>
  <c r="BF311"/>
  <c r="BF314"/>
  <c r="BF326"/>
  <c r="BF351"/>
  <c r="BF414"/>
  <c i="3" r="BF124"/>
  <c r="BF156"/>
  <c r="BF179"/>
  <c r="BF250"/>
  <c r="BF255"/>
  <c r="BF273"/>
  <c r="BF297"/>
  <c r="BF311"/>
  <c r="BF316"/>
  <c i="4" r="BF360"/>
  <c r="BF415"/>
  <c i="5" r="J98"/>
  <c r="BF143"/>
  <c r="BF179"/>
  <c r="BF212"/>
  <c r="BF247"/>
  <c r="BF253"/>
  <c r="BF308"/>
  <c r="BF311"/>
  <c r="BK396"/>
  <c r="J396"/>
  <c r="J78"/>
  <c i="3" r="BF143"/>
  <c r="BF237"/>
  <c r="BF295"/>
  <c r="BF343"/>
  <c r="BF379"/>
  <c i="4" r="J54"/>
  <c r="J55"/>
  <c r="BF105"/>
  <c r="BF107"/>
  <c r="BF114"/>
  <c r="BF163"/>
  <c r="BF168"/>
  <c r="BF202"/>
  <c r="BF206"/>
  <c r="BF246"/>
  <c r="BF263"/>
  <c r="BF271"/>
  <c r="BF294"/>
  <c r="BF298"/>
  <c r="BF366"/>
  <c r="BF394"/>
  <c r="BF412"/>
  <c i="5" r="BF112"/>
  <c r="BF175"/>
  <c r="BF271"/>
  <c r="BF303"/>
  <c r="BF356"/>
  <c i="2" r="F55"/>
  <c r="BF105"/>
  <c r="BF118"/>
  <c r="BF152"/>
  <c r="BF170"/>
  <c r="BF179"/>
  <c r="BF240"/>
  <c r="BF268"/>
  <c r="BF271"/>
  <c r="BF281"/>
  <c r="BF289"/>
  <c r="BF299"/>
  <c r="BF303"/>
  <c r="BF339"/>
  <c r="BF347"/>
  <c r="BF360"/>
  <c r="BF366"/>
  <c r="BF389"/>
  <c r="BF405"/>
  <c i="3" r="BF193"/>
  <c r="BF238"/>
  <c r="BF328"/>
  <c r="BF339"/>
  <c r="BF374"/>
  <c i="4" r="BF148"/>
  <c r="BF179"/>
  <c r="BF237"/>
  <c r="BF274"/>
  <c r="BF276"/>
  <c r="BF288"/>
  <c r="BF303"/>
  <c r="BF310"/>
  <c r="BF322"/>
  <c r="BF323"/>
  <c r="BF332"/>
  <c r="BK396"/>
  <c r="J396"/>
  <c r="J78"/>
  <c i="5" r="E92"/>
  <c r="J99"/>
  <c r="BF105"/>
  <c r="BF107"/>
  <c r="BF185"/>
  <c r="BF189"/>
  <c r="BF193"/>
  <c r="BF202"/>
  <c r="BF222"/>
  <c r="BF225"/>
  <c r="BF241"/>
  <c r="BF255"/>
  <c r="BF268"/>
  <c r="BF273"/>
  <c r="BF278"/>
  <c r="BF301"/>
  <c r="BF302"/>
  <c r="BF320"/>
  <c r="BF405"/>
  <c r="BF410"/>
  <c i="3" r="BF294"/>
  <c r="BF298"/>
  <c r="BF310"/>
  <c r="BF325"/>
  <c r="BF326"/>
  <c r="BF335"/>
  <c r="BF360"/>
  <c r="BF369"/>
  <c r="BF405"/>
  <c i="4" r="BF187"/>
  <c r="BF193"/>
  <c r="BF220"/>
  <c r="BF222"/>
  <c r="BF238"/>
  <c r="BF240"/>
  <c r="BF241"/>
  <c r="BF243"/>
  <c r="BF255"/>
  <c r="BF278"/>
  <c r="BF281"/>
  <c r="BF286"/>
  <c r="BF305"/>
  <c r="BF374"/>
  <c i="5" r="BF163"/>
  <c r="BF191"/>
  <c r="BF197"/>
  <c r="BF204"/>
  <c r="BF261"/>
  <c r="BF331"/>
  <c r="BF406"/>
  <c i="2" r="J54"/>
  <c r="BF131"/>
  <c r="BF154"/>
  <c r="BF156"/>
  <c r="BF183"/>
  <c r="BF202"/>
  <c r="BF204"/>
  <c r="BF206"/>
  <c r="BF208"/>
  <c r="BF231"/>
  <c r="BF237"/>
  <c r="BF329"/>
  <c r="BF384"/>
  <c r="BF397"/>
  <c r="BF412"/>
  <c r="BK178"/>
  <c r="J178"/>
  <c r="J65"/>
  <c i="3" r="E48"/>
  <c r="J99"/>
  <c r="BF122"/>
  <c r="BF129"/>
  <c r="BF189"/>
  <c r="BF197"/>
  <c r="BF220"/>
  <c r="BF225"/>
  <c r="BF229"/>
  <c r="BF247"/>
  <c r="BF278"/>
  <c r="BF281"/>
  <c r="BF303"/>
  <c r="BF351"/>
  <c r="BF394"/>
  <c i="4" r="BF143"/>
  <c r="BF175"/>
  <c r="BF183"/>
  <c r="BF185"/>
  <c r="BF208"/>
  <c r="BF210"/>
  <c r="BF227"/>
  <c r="BF229"/>
  <c r="BF249"/>
  <c r="BF252"/>
  <c r="BF282"/>
  <c r="BF384"/>
  <c i="5" r="F55"/>
  <c r="BF114"/>
  <c r="BF206"/>
  <c r="BF210"/>
  <c r="BF237"/>
  <c r="BF274"/>
  <c r="BF294"/>
  <c r="BF322"/>
  <c r="BF325"/>
  <c r="BF335"/>
  <c r="BF366"/>
  <c r="BF384"/>
  <c i="2" r="BF116"/>
  <c r="BF133"/>
  <c r="BF150"/>
  <c r="BF165"/>
  <c r="BF175"/>
  <c r="BF187"/>
  <c r="BF189"/>
  <c r="BF193"/>
  <c r="BF200"/>
  <c r="BF216"/>
  <c r="BF218"/>
  <c r="BF250"/>
  <c r="BF295"/>
  <c r="BF305"/>
  <c r="BF320"/>
  <c r="BF331"/>
  <c r="BF335"/>
  <c r="BF415"/>
  <c r="BF418"/>
  <c i="3" r="J52"/>
  <c r="BF202"/>
  <c r="BF222"/>
  <c r="BF240"/>
  <c r="BF299"/>
  <c r="BF331"/>
  <c r="BF332"/>
  <c r="BF356"/>
  <c r="BK178"/>
  <c r="J178"/>
  <c r="J65"/>
  <c i="4" r="BF116"/>
  <c r="BF131"/>
  <c r="BF152"/>
  <c r="BF191"/>
  <c r="BF200"/>
  <c r="BF216"/>
  <c r="BF231"/>
  <c r="BF311"/>
  <c r="BF316"/>
  <c r="BF317"/>
  <c r="BF351"/>
  <c r="BF410"/>
  <c r="BF419"/>
  <c i="5" r="BF214"/>
  <c r="BF216"/>
  <c r="BF218"/>
  <c r="BF252"/>
  <c r="BF282"/>
  <c r="BF297"/>
  <c r="BF343"/>
  <c r="BF347"/>
  <c r="BF369"/>
  <c r="BF379"/>
  <c r="BF412"/>
  <c i="3" r="BF208"/>
  <c r="BF210"/>
  <c r="BF212"/>
  <c r="BF218"/>
  <c r="BF231"/>
  <c r="BF233"/>
  <c r="BF235"/>
  <c r="BF243"/>
  <c r="BF246"/>
  <c r="BF323"/>
  <c r="BF347"/>
  <c r="BF397"/>
  <c r="BF414"/>
  <c r="BF419"/>
  <c i="4" r="J52"/>
  <c r="E92"/>
  <c r="BF118"/>
  <c r="BF247"/>
  <c r="BF297"/>
  <c r="BF320"/>
  <c r="BF343"/>
  <c r="BF389"/>
  <c r="BF397"/>
  <c r="BF405"/>
  <c r="BF408"/>
  <c r="BF418"/>
  <c i="5" r="BF116"/>
  <c r="BF154"/>
  <c r="BF170"/>
  <c r="BF238"/>
  <c r="BF250"/>
  <c r="BF259"/>
  <c r="BF305"/>
  <c r="BF316"/>
  <c r="BF317"/>
  <c r="BF394"/>
  <c r="BK178"/>
  <c r="J178"/>
  <c r="J65"/>
  <c i="2" r="BF107"/>
  <c r="BF114"/>
  <c r="BF227"/>
  <c r="BF244"/>
  <c r="BF247"/>
  <c r="BF259"/>
  <c r="BF261"/>
  <c r="BF323"/>
  <c r="BF325"/>
  <c r="BF332"/>
  <c r="BF374"/>
  <c r="BF410"/>
  <c i="3" r="BF112"/>
  <c r="BF138"/>
  <c r="BF163"/>
  <c r="BF175"/>
  <c r="BF200"/>
  <c r="BF271"/>
  <c r="BF288"/>
  <c r="BF305"/>
  <c r="BF408"/>
  <c r="BF412"/>
  <c r="BF413"/>
  <c r="BF415"/>
  <c r="BF416"/>
  <c r="BF417"/>
  <c r="BF418"/>
  <c i="4" r="BF133"/>
  <c r="BF154"/>
  <c r="BF170"/>
  <c r="BF197"/>
  <c r="BF204"/>
  <c r="BF212"/>
  <c r="BF218"/>
  <c r="BF225"/>
  <c r="BF244"/>
  <c r="BF261"/>
  <c r="BF268"/>
  <c r="BF273"/>
  <c r="BF289"/>
  <c r="BF292"/>
  <c r="BF295"/>
  <c r="BF326"/>
  <c r="BF356"/>
  <c i="5" r="BF129"/>
  <c r="BF133"/>
  <c r="BF138"/>
  <c r="BF165"/>
  <c r="BF187"/>
  <c r="BF288"/>
  <c r="BF289"/>
  <c r="BF298"/>
  <c r="BF299"/>
  <c r="BF310"/>
  <c r="BF329"/>
  <c r="BF360"/>
  <c r="BF374"/>
  <c r="BF413"/>
  <c i="2" r="BF413"/>
  <c i="3" r="BF116"/>
  <c r="BF150"/>
  <c r="BF170"/>
  <c r="BF185"/>
  <c r="BF216"/>
  <c r="BF227"/>
  <c r="BF253"/>
  <c r="BF282"/>
  <c r="BF292"/>
  <c r="BF308"/>
  <c i="4" r="BF314"/>
  <c r="BF328"/>
  <c r="BF379"/>
  <c i="5" r="BF150"/>
  <c r="BF208"/>
  <c r="BF233"/>
  <c r="BF244"/>
  <c r="BF281"/>
  <c r="BF286"/>
  <c r="BF295"/>
  <c r="BF314"/>
  <c r="BF328"/>
  <c r="BF351"/>
  <c i="2" r="E48"/>
  <c r="BF112"/>
  <c r="BF122"/>
  <c r="BF138"/>
  <c r="BF246"/>
  <c r="BF249"/>
  <c r="BF255"/>
  <c r="BF263"/>
  <c r="BF274"/>
  <c r="BF302"/>
  <c r="BF308"/>
  <c r="BF322"/>
  <c r="BF328"/>
  <c r="BF394"/>
  <c r="BF416"/>
  <c r="BF417"/>
  <c r="BF419"/>
  <c i="3" r="BF105"/>
  <c r="BF114"/>
  <c r="BF148"/>
  <c r="BF168"/>
  <c r="BF187"/>
  <c r="BF214"/>
  <c r="BF241"/>
  <c r="BF261"/>
  <c r="BF302"/>
  <c r="BF320"/>
  <c i="4" r="BF299"/>
  <c r="BF301"/>
  <c r="BF302"/>
  <c r="BF369"/>
  <c i="5" r="BF118"/>
  <c r="BF122"/>
  <c r="BF131"/>
  <c r="BF152"/>
  <c r="BF227"/>
  <c r="BF246"/>
  <c r="BF332"/>
  <c r="BF339"/>
  <c r="BF408"/>
  <c i="3" r="BF244"/>
  <c r="BF259"/>
  <c r="BF268"/>
  <c r="BF274"/>
  <c r="BF329"/>
  <c r="BF366"/>
  <c r="BF389"/>
  <c r="BF406"/>
  <c i="4" r="BF112"/>
  <c r="BF122"/>
  <c r="BF124"/>
  <c r="BF138"/>
  <c r="BF150"/>
  <c r="BF165"/>
  <c r="BF214"/>
  <c r="BF253"/>
  <c r="BF308"/>
  <c r="BF329"/>
  <c r="BF331"/>
  <c r="BF347"/>
  <c i="5" r="BF183"/>
  <c r="BF200"/>
  <c r="BF240"/>
  <c r="BF243"/>
  <c r="BF292"/>
  <c r="BF397"/>
  <c i="2" r="BF124"/>
  <c r="BF129"/>
  <c r="BF168"/>
  <c r="BF185"/>
  <c r="BF191"/>
  <c r="BF197"/>
  <c r="BF212"/>
  <c r="BF214"/>
  <c r="BF273"/>
  <c r="BF278"/>
  <c r="BF286"/>
  <c r="BF288"/>
  <c r="BF294"/>
  <c r="BF316"/>
  <c r="BF317"/>
  <c r="BF369"/>
  <c r="BF379"/>
  <c r="BF408"/>
  <c r="BK396"/>
  <c r="J396"/>
  <c r="J78"/>
  <c i="3" r="BF118"/>
  <c r="BF133"/>
  <c r="BF204"/>
  <c r="BF263"/>
  <c r="BF301"/>
  <c i="5" r="BF323"/>
  <c r="BF414"/>
  <c r="BF415"/>
  <c i="2" r="F36"/>
  <c i="1" r="BC55"/>
  <c i="4" r="F36"/>
  <c i="1" r="BC57"/>
  <c i="3" r="F37"/>
  <c i="1" r="BD56"/>
  <c i="2" r="F37"/>
  <c i="1" r="BD55"/>
  <c i="3" r="F33"/>
  <c i="1" r="AZ56"/>
  <c i="3" r="F36"/>
  <c i="1" r="BC56"/>
  <c i="3" r="F35"/>
  <c i="1" r="BB56"/>
  <c i="4" r="F33"/>
  <c i="1" r="AZ57"/>
  <c i="2" r="J33"/>
  <c i="1" r="AV55"/>
  <c i="4" r="J33"/>
  <c i="1" r="AV57"/>
  <c i="3" r="J33"/>
  <c i="1" r="AV56"/>
  <c i="5" r="F35"/>
  <c i="1" r="BB58"/>
  <c i="5" r="J33"/>
  <c i="1" r="AV58"/>
  <c i="5" r="F33"/>
  <c i="1" r="AZ58"/>
  <c i="2" r="F33"/>
  <c i="1" r="AZ55"/>
  <c i="4" r="F37"/>
  <c i="1" r="BD57"/>
  <c i="2" r="F35"/>
  <c i="1" r="BB55"/>
  <c i="4" r="F35"/>
  <c i="1" r="BB57"/>
  <c i="5" r="F36"/>
  <c i="1" r="BC58"/>
  <c i="5" r="F37"/>
  <c i="1" r="BD58"/>
  <c i="2" l="1" r="R403"/>
  <c i="5" r="T103"/>
  <c i="3" r="R103"/>
  <c r="BK103"/>
  <c i="2" r="T181"/>
  <c i="5" r="T181"/>
  <c r="P181"/>
  <c i="2" r="P181"/>
  <c i="3" r="T181"/>
  <c i="4" r="P403"/>
  <c r="T403"/>
  <c r="P181"/>
  <c r="T103"/>
  <c i="2" r="R103"/>
  <c r="R102"/>
  <c i="3" r="P181"/>
  <c i="2" r="R181"/>
  <c i="4" r="P103"/>
  <c r="P102"/>
  <c i="1" r="AU57"/>
  <c i="5" r="BK181"/>
  <c r="J181"/>
  <c r="J66"/>
  <c r="R103"/>
  <c r="P103"/>
  <c r="P102"/>
  <c i="1" r="AU58"/>
  <c i="5" r="P403"/>
  <c r="R181"/>
  <c i="4" r="T181"/>
  <c i="5" r="R403"/>
  <c i="4" r="R181"/>
  <c i="3" r="T403"/>
  <c i="4" r="BK103"/>
  <c r="J103"/>
  <c r="J60"/>
  <c r="R103"/>
  <c i="5" r="BK103"/>
  <c r="J103"/>
  <c r="J60"/>
  <c i="2" r="T103"/>
  <c r="T102"/>
  <c i="3" r="P103"/>
  <c r="P102"/>
  <c i="1" r="AU56"/>
  <c i="2" r="P103"/>
  <c r="P102"/>
  <c i="1" r="AU55"/>
  <c i="3" r="R181"/>
  <c i="2" r="BK103"/>
  <c i="4" r="J104"/>
  <c r="J61"/>
  <c i="5" r="J104"/>
  <c r="J61"/>
  <c i="3" r="BK181"/>
  <c r="J181"/>
  <c r="J66"/>
  <c i="5" r="BK403"/>
  <c r="J403"/>
  <c r="J79"/>
  <c i="4" r="BK403"/>
  <c r="J403"/>
  <c r="J79"/>
  <c i="5" r="J182"/>
  <c r="J67"/>
  <c i="2" r="J404"/>
  <c r="J80"/>
  <c i="3" r="J404"/>
  <c r="J80"/>
  <c i="2" r="BK181"/>
  <c r="J181"/>
  <c r="J66"/>
  <c i="3" r="J104"/>
  <c r="J61"/>
  <c i="4" r="BK181"/>
  <c r="J181"/>
  <c r="J66"/>
  <c i="3" r="F34"/>
  <c i="1" r="BA56"/>
  <c r="BD54"/>
  <c r="W33"/>
  <c i="5" r="F34"/>
  <c i="1" r="BA58"/>
  <c r="AZ54"/>
  <c r="W29"/>
  <c i="5" r="J34"/>
  <c i="1" r="AW58"/>
  <c r="AT58"/>
  <c r="BB54"/>
  <c r="AX54"/>
  <c r="BC54"/>
  <c r="W32"/>
  <c i="2" r="F34"/>
  <c i="1" r="BA55"/>
  <c i="3" r="J34"/>
  <c i="1" r="AW56"/>
  <c r="AT56"/>
  <c i="4" r="J34"/>
  <c i="1" r="AW57"/>
  <c r="AT57"/>
  <c i="2" r="J34"/>
  <c i="1" r="AW55"/>
  <c r="AT55"/>
  <c i="4" r="F34"/>
  <c i="1" r="BA57"/>
  <c i="4" l="1" r="R102"/>
  <c i="3" r="T102"/>
  <c i="5" r="R102"/>
  <c i="2" r="BK102"/>
  <c r="J102"/>
  <c i="4" r="T102"/>
  <c i="3" r="R102"/>
  <c r="BK102"/>
  <c r="J102"/>
  <c i="5" r="T102"/>
  <c i="3" r="J103"/>
  <c r="J60"/>
  <c i="4" r="BK102"/>
  <c r="J102"/>
  <c i="5" r="BK102"/>
  <c r="J102"/>
  <c r="J59"/>
  <c i="2" r="J103"/>
  <c r="J60"/>
  <c i="3" r="J30"/>
  <c i="1" r="AG56"/>
  <c r="AN56"/>
  <c i="4" r="J30"/>
  <c i="1" r="AG57"/>
  <c r="AN57"/>
  <c i="2" r="J30"/>
  <c i="1" r="AG55"/>
  <c r="AN55"/>
  <c r="AU54"/>
  <c r="W31"/>
  <c r="AY54"/>
  <c r="AV54"/>
  <c r="AK29"/>
  <c r="BA54"/>
  <c r="W30"/>
  <c i="3" l="1" r="J39"/>
  <c r="J59"/>
  <c i="4" r="J39"/>
  <c i="2" r="J59"/>
  <c i="4" r="J59"/>
  <c i="2" r="J39"/>
  <c i="5" r="J30"/>
  <c i="1" r="AG58"/>
  <c r="AN58"/>
  <c r="AW54"/>
  <c r="AK30"/>
  <c i="5" l="1" r="J39"/>
  <c i="1" r="AG54"/>
  <c r="AT54"/>
  <c l="1" r="AN54"/>
  <c r="AK26"/>
  <c r="AK35"/>
</calcChain>
</file>

<file path=xl/sharedStrings.xml><?xml version="1.0" encoding="utf-8"?>
<sst xmlns="http://schemas.openxmlformats.org/spreadsheetml/2006/main">
  <si>
    <t>Export Komplet</t>
  </si>
  <si>
    <t>VZ</t>
  </si>
  <si>
    <t>2.0</t>
  </si>
  <si>
    <t>ZAMOK</t>
  </si>
  <si>
    <t>False</t>
  </si>
  <si>
    <t>{d5495d57-3c12-4c2d-a386-42e257257535}</t>
  </si>
  <si>
    <t>0,01</t>
  </si>
  <si>
    <t>21</t>
  </si>
  <si>
    <t>12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</si>
  <si>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</si>
  <si>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</si>
  <si>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</si>
  <si>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</si>
  <si>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</si>
  <si>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N9752024d</t>
  </si>
  <si>
    <t>Měnit lze pouze buňky se žlutým podbarvením!_x000d_
_x000d_
1) v Rekapitulaci stavby vyplňte údaje o Účastníkovi (přenesou se do ostatních sestav i v jiných listech)_x000d_
_x000d_
2) na vybraných listech vyplňte v sestavě Soupis prací ceny u položek</t>
  </si>
  <si>
    <t>Stavba:</t>
  </si>
  <si>
    <t>Rekonstrukce koupelen JK Tyla,Valašské Meziříčí</t>
  </si>
  <si>
    <t>KSO:</t>
  </si>
  <si>
    <t/>
  </si>
  <si>
    <t>CC-CZ:</t>
  </si>
  <si>
    <t>Místo:</t>
  </si>
  <si>
    <t xml:space="preserve"> </t>
  </si>
  <si>
    <t>Datum:</t>
  </si>
  <si>
    <t>20. 2. 2026</t>
  </si>
  <si>
    <t>Zadavatel:</t>
  </si>
  <si>
    <t>IČ:</t>
  </si>
  <si>
    <t>Město Valašské Meziříčí</t>
  </si>
  <si>
    <t>DIČ:</t>
  </si>
  <si>
    <t>Účastník:</t>
  </si>
  <si>
    <t>Vyplň údaj</t>
  </si>
  <si>
    <t>Projektant:</t>
  </si>
  <si>
    <t>True</t>
  </si>
  <si>
    <t>Zpracovatel:</t>
  </si>
  <si>
    <t>Poznámka:</t>
  </si>
  <si>
    <t>Soupis prací je sestaven s využitím Cenové soustavy ÚRS. Položky, které pochází z této cenové soustavy, jsou ve sloupci 'Cenová soustava' označeny popisem 'CS ÚRS' a úrovní příslušného kalendářního pololetí. Veškeré další informace vymezující popis a podmínky použití těchto položek z Cenové soustavy, které nejsou uvedeny přímo v soupisu prací, jsou neomezeně dálkově k dispozici na webu podminky.urs.cz.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</si>
  <si>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</si>
  <si>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</si>
  <si>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</si>
  <si>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</si>
  <si>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</si>
  <si>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</si>
  <si>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</si>
  <si>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</si>
  <si>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</si>
  <si>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</si>
  <si>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</si>
  <si>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</si>
  <si>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</si>
  <si>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</si>
  <si>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</si>
  <si>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</si>
  <si>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</si>
  <si>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</si>
  <si>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</si>
  <si>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</si>
  <si>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</si>
  <si>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</si>
  <si>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</si>
  <si>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</si>
  <si>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</si>
  <si>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</si>
  <si>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</si>
  <si>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</si>
  <si>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</si>
  <si>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</si>
  <si>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</si>
  <si>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</si>
  <si>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</si>
  <si>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</si>
  <si>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</si>
  <si>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</si>
  <si>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</si>
  <si>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</si>
  <si>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/</t>
  </si>
  <si>
    <t>01</t>
  </si>
  <si>
    <t>Koupelna 1 architektonicko stavební řešení</t>
  </si>
  <si>
    <t>STA</t>
  </si>
  <si>
    <t>1</t>
  </si>
  <si>
    <t>{bd40b8f3-12ee-486b-a8ec-3f5eb5676994}</t>
  </si>
  <si>
    <t>02</t>
  </si>
  <si>
    <t>Koupelna 2 architektonicko stavební řešení</t>
  </si>
  <si>
    <t>{51276fa6-8c00-45da-870d-4c5c89c584ef}</t>
  </si>
  <si>
    <t>03</t>
  </si>
  <si>
    <t>Koupelna 3 architektonicko stavební řešení</t>
  </si>
  <si>
    <t>{34a2f914-7455-4716-bce5-734721e0d2f9}</t>
  </si>
  <si>
    <t>04</t>
  </si>
  <si>
    <t>Koupelna 4 architektonicko stavební řešení</t>
  </si>
  <si>
    <t>{74cd0ddd-0bdb-4618-9a29-b645972ac7d5}</t>
  </si>
  <si>
    <t>KRYCÍ LIST SOUPISU PRACÍ</t>
  </si>
  <si>
    <t>Objekt:</t>
  </si>
  <si>
    <t>01 - Koupelna 1 architektonicko stavební řešení</t>
  </si>
  <si>
    <t>REKAPITULACE ČLENĚNÍ SOUPISU PRACÍ</t>
  </si>
  <si>
    <t>Kód dílu - Popis</t>
  </si>
  <si>
    <t>Cena celkem [CZK]</t>
  </si>
  <si>
    <t>-1</t>
  </si>
  <si>
    <t>HSV - Práce a dodávky HSV</t>
  </si>
  <si>
    <t xml:space="preserve">    3 - Svislé a kompletní konstrukce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</si>
  <si>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</si>
  <si>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</si>
  <si>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</si>
  <si>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</si>
  <si>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</si>
  <si>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721 - Zdravotechnika - vnitřní kanalizace</t>
  </si>
  <si>
    <t xml:space="preserve">    722 - Zdravotechnika - vnitřní vodovod</t>
  </si>
  <si>
    <t xml:space="preserve">    725 - Zdravotechnika - zařizovací předměty</t>
  </si>
  <si>
    <t xml:space="preserve">    734 - Ústřední vytápění - armatury</t>
  </si>
  <si>
    <t xml:space="preserve">    735 - Ústřední vytápění - otopná tělesa</t>
  </si>
  <si>
    <t xml:space="preserve">    741 - Elektroinstalace - silnoproud</t>
  </si>
  <si>
    <t xml:space="preserve">    751 - Vzduchotechnika</t>
  </si>
  <si>
    <t xml:space="preserve">    763 - Konstrukce suché výstavby</t>
  </si>
  <si>
    <t xml:space="preserve">    766 - Konstrukce truhlářské</t>
  </si>
  <si>
    <t xml:space="preserve">    771 - Podlahy z dlaždic</t>
  </si>
  <si>
    <t xml:space="preserve">    781 - Dokončovací práce - obklady</t>
  </si>
  <si>
    <t xml:space="preserve">    784 - Dokončovací práce - malby a tapety</t>
  </si>
  <si>
    <t>M - Práce a dodávky M</t>
  </si>
  <si>
    <t xml:space="preserve">    21-M - Elektromontáže</t>
  </si>
  <si>
    <t xml:space="preserve">    22-M - Montáže technologických zařízení pro dopravní stavby</t>
  </si>
  <si>
    <t>VRN - Vedlejší rozpočtové náklady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</si>
  <si>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</si>
  <si>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</si>
  <si>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</si>
  <si>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</si>
  <si>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</si>
  <si>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</si>
  <si>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</si>
  <si>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</si>
  <si>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</si>
  <si>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</si>
  <si>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</si>
  <si>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</si>
  <si>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</si>
  <si>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</si>
  <si>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</si>
  <si>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</si>
  <si>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3</t>
  </si>
  <si>
    <t>Svislé a kompletní konstrukce</t>
  </si>
  <si>
    <t>K</t>
  </si>
  <si>
    <t>340271021</t>
  </si>
  <si>
    <t>Zazdívka otvorů v příčkách nebo stěnách pórobetonovými tvárnicemi plochy přes 0,25 m2 do 1 m2, objemová hmotnost 500 kg/m3, tloušťka příčky 100 mm</t>
  </si>
  <si>
    <t>m2</t>
  </si>
  <si>
    <t>CS ÚRS 2026 01</t>
  </si>
  <si>
    <t>4</t>
  </si>
  <si>
    <t>2</t>
  </si>
  <si>
    <t>-930921089</t>
  </si>
  <si>
    <t>Online PSC</t>
  </si>
  <si>
    <t>https://podminky.urs.cz/item/CS_URS_2026_01/340271021</t>
  </si>
  <si>
    <t>340271041</t>
  </si>
  <si>
    <t>Zazdívka otvorů v příčkách nebo stěnách pórobetonovými tvárnicemi plochy přes 0,25 m2 do 1 m2, objemová hmotnost 500 kg/m3, tloušťka příčky 150 mm</t>
  </si>
  <si>
    <t>886823733</t>
  </si>
  <si>
    <t>https://podminky.urs.cz/item/CS_URS_2026_01/340271041</t>
  </si>
  <si>
    <t>VV</t>
  </si>
  <si>
    <t>2,5</t>
  </si>
  <si>
    <t>Součet</t>
  </si>
  <si>
    <t>6</t>
  </si>
  <si>
    <t>Úpravy povrchů, podlahy a osazování výplní</t>
  </si>
  <si>
    <t>611142001</t>
  </si>
  <si>
    <t>Pletivo vnitřních ploch v ploše nebo pruzích, na plném podkladu sklovláknité vtlačené do tmelu včetně tmelu stropů</t>
  </si>
  <si>
    <t>-504353530</t>
  </si>
  <si>
    <t>https://podminky.urs.cz/item/CS_URS_2026_01/611142001</t>
  </si>
  <si>
    <t>611321131</t>
  </si>
  <si>
    <t>Vápenocementový štuk vnitřních ploch tloušťky do 3 mm vodorovných konstrukcí stropů rovných</t>
  </si>
  <si>
    <t>1893158233</t>
  </si>
  <si>
    <t>https://podminky.urs.cz/item/CS_URS_2026_01/611321131</t>
  </si>
  <si>
    <t>5</t>
  </si>
  <si>
    <t>612135001</t>
  </si>
  <si>
    <t>Vyrovnání nerovností podkladu vnitřních omítaných ploch maltou, tl. do 10 mm vápenocementovou stěn</t>
  </si>
  <si>
    <t>-1325277362</t>
  </si>
  <si>
    <t>https://podminky.urs.cz/item/CS_URS_2026_01/612135001</t>
  </si>
  <si>
    <t>612135091</t>
  </si>
  <si>
    <t>Vyrovnání nerovností podkladu vnitřních omítaných ploch Příplatek k ceně za každých dalších 5 mm tloušťky podkladní vrstvy přes 10 mm maltou vápenocementovou stěn</t>
  </si>
  <si>
    <t>2043917843</t>
  </si>
  <si>
    <t>https://podminky.urs.cz/item/CS_URS_2026_01/612135091</t>
  </si>
  <si>
    <t>25,9*4</t>
  </si>
  <si>
    <t>7</t>
  </si>
  <si>
    <t>612142001</t>
  </si>
  <si>
    <t>Pletivo vnitřních ploch v ploše nebo pruzích, na plném podkladu sklovláknité vtlačené do tmelu včetně tmelu stěn</t>
  </si>
  <si>
    <t>-1793228207</t>
  </si>
  <si>
    <t>https://podminky.urs.cz/item/CS_URS_2026_01/612142001</t>
  </si>
  <si>
    <t>8</t>
  </si>
  <si>
    <t>612321111</t>
  </si>
  <si>
    <t>Omítka vápenocementová vnitřních ploch nanášená ručně jednovrstvá, tloušťky do 10 mm hrubá zatřená svislých konstrukcí stěn</t>
  </si>
  <si>
    <t>-1593519234</t>
  </si>
  <si>
    <t>https://podminky.urs.cz/item/CS_URS_2026_01/612321111</t>
  </si>
  <si>
    <t>koupelna</t>
  </si>
  <si>
    <t>(1,105+1+0,3+0,8+2,03+1,7+3,03)*2,6</t>
  </si>
  <si>
    <t>9</t>
  </si>
  <si>
    <t>612321131</t>
  </si>
  <si>
    <t>Vápenocementový štuk vnitřních ploch tloušťky do 3 mm svislých konstrukcí stěn</t>
  </si>
  <si>
    <t>-1254493533</t>
  </si>
  <si>
    <t>https://podminky.urs.cz/item/CS_URS_2026_01/612321131</t>
  </si>
  <si>
    <t>10</t>
  </si>
  <si>
    <t>612321141</t>
  </si>
  <si>
    <t>Omítka vápenocementová vnitřních ploch nanášená ručně dvouvrstvá, tloušťky jádrové omítky do 10 mm a tloušťky štuku do 3 mm štuková svislých konstrukcí stěn</t>
  </si>
  <si>
    <t>-587595538</t>
  </si>
  <si>
    <t>https://podminky.urs.cz/item/CS_URS_2026_01/612321141</t>
  </si>
  <si>
    <t>11</t>
  </si>
  <si>
    <t>631311115</t>
  </si>
  <si>
    <t>Mazanina z betonu prostého bez zvýšených nároků na prostředí tl. přes 50 do 80 mm tř. C 20/25</t>
  </si>
  <si>
    <t>m3</t>
  </si>
  <si>
    <t>2015338344</t>
  </si>
  <si>
    <t>https://podminky.urs.cz/item/CS_URS_2026_01/631311115</t>
  </si>
  <si>
    <t>11,845*0,08</t>
  </si>
  <si>
    <t>Ostatní konstrukce a práce, bourání</t>
  </si>
  <si>
    <t>949101111</t>
  </si>
  <si>
    <t>Lešení pomocné pracovní pro objekty pozemních staveb pro zatížení do 150 kg/m2, o výšce lešeňové podlahy do 1,9 m</t>
  </si>
  <si>
    <t>237117037</t>
  </si>
  <si>
    <t>https://podminky.urs.cz/item/CS_URS_2026_01/949101111</t>
  </si>
  <si>
    <t>5,7</t>
  </si>
  <si>
    <t>6,16</t>
  </si>
  <si>
    <t>13</t>
  </si>
  <si>
    <t>962031013</t>
  </si>
  <si>
    <t>Bourání příček nebo přizdívek z cihel děrovaných, tl. přes 100 do 150 mm</t>
  </si>
  <si>
    <t>-1980749523</t>
  </si>
  <si>
    <t>https://podminky.urs.cz/item/CS_URS_2026_01/962031013</t>
  </si>
  <si>
    <t>5,33</t>
  </si>
  <si>
    <t>2,34</t>
  </si>
  <si>
    <t>14</t>
  </si>
  <si>
    <t>965042131</t>
  </si>
  <si>
    <t>Bourání mazanin betonových nebo z litého asfaltu tl. do 100 mm, plochy do 4 m2</t>
  </si>
  <si>
    <t>-960019982</t>
  </si>
  <si>
    <t>https://podminky.urs.cz/item/CS_URS_2026_01/965042131</t>
  </si>
  <si>
    <t>15</t>
  </si>
  <si>
    <t>965081213</t>
  </si>
  <si>
    <t>Bourání podlah z dlaždic bez podkladního lože nebo mazaniny, s jakoukoliv výplní spár keramických nebo xylolitových tl. do 10 mm, plochy přes 1 m2</t>
  </si>
  <si>
    <t>-552008444</t>
  </si>
  <si>
    <t>https://podminky.urs.cz/item/CS_URS_2026_01/965081213</t>
  </si>
  <si>
    <t>16</t>
  </si>
  <si>
    <t>968072455</t>
  </si>
  <si>
    <t>Vybourání kovových rámů oken s křídly, dveřních zárubní, vrat, stěn, ostění nebo obkladů dveřních zárubní, plochy do 2 m2</t>
  </si>
  <si>
    <t>-2083908756</t>
  </si>
  <si>
    <t>https://podminky.urs.cz/item/CS_URS_2026_01/968072455</t>
  </si>
  <si>
    <t>17</t>
  </si>
  <si>
    <t>971033441</t>
  </si>
  <si>
    <t>Vybourání otvorů ve zdivu a příčkách z cihel, tvárnic, lehkých betonů z cihel pálených na maltu vápennou nebo vápenocementovou plochy do 0,25 m2, tl. do 300 mm</t>
  </si>
  <si>
    <t>kus</t>
  </si>
  <si>
    <t>-1237833139</t>
  </si>
  <si>
    <t>https://podminky.urs.cz/item/CS_URS_2026_01/971033441</t>
  </si>
  <si>
    <t>18</t>
  </si>
  <si>
    <t>978013191</t>
  </si>
  <si>
    <t>Otlučení vápenných, vápenocementových nebo vápenosádrových omítek vnitřních ploch tloušťky do 25 mm stěn, včetně vyškrabání spar, v rozsahu přes 50 do 100 %</t>
  </si>
  <si>
    <t>179409797</t>
  </si>
  <si>
    <t>https://podminky.urs.cz/item/CS_URS_2026_01/978013191</t>
  </si>
  <si>
    <t>14,2</t>
  </si>
  <si>
    <t>997</t>
  </si>
  <si>
    <t>Přesun sutě</t>
  </si>
  <si>
    <t>19</t>
  </si>
  <si>
    <t>997013213</t>
  </si>
  <si>
    <t>Vnitrostaveništní doprava suti a vybouraných hmot vodorovně do 50 m s naložením ručně pro budovy a haly výšky přes 9 do 12 m</t>
  </si>
  <si>
    <t>t</t>
  </si>
  <si>
    <t>-2128536436</t>
  </si>
  <si>
    <t>https://podminky.urs.cz/item/CS_URS_2026_01/997013213</t>
  </si>
  <si>
    <t>20</t>
  </si>
  <si>
    <t>997013219</t>
  </si>
  <si>
    <t>Vnitrostaveništní doprava suti a vybouraných hmot vodorovně do 50 m s naložením Příplatek k cenám -3111 až -3217 za zvětšenou vodorovnou dopravu přes vymezenou dopravní vzdálenost za každých dalších započatých 10 m</t>
  </si>
  <si>
    <t>-1125583865</t>
  </si>
  <si>
    <t>https://podminky.urs.cz/item/CS_URS_2026_01/997013219</t>
  </si>
  <si>
    <t>5,046*2</t>
  </si>
  <si>
    <t>997013501</t>
  </si>
  <si>
    <t>Odvoz suti a vybouraných hmot na skládku nebo meziskládku se složením, na vzdálenost do 1 km</t>
  </si>
  <si>
    <t>935436588</t>
  </si>
  <si>
    <t>https://podminky.urs.cz/item/CS_URS_2026_01/997013501</t>
  </si>
  <si>
    <t>22</t>
  </si>
  <si>
    <t>997013509</t>
  </si>
  <si>
    <t>Odvoz suti a vybouraných hmot na skládku nebo meziskládku se složením, na vzdálenost Příplatek k ceně za každý další započatý 1 km přes 1 km</t>
  </si>
  <si>
    <t>-375044684</t>
  </si>
  <si>
    <t>https://podminky.urs.cz/item/CS_URS_2026_01/997013509</t>
  </si>
  <si>
    <t>do 10 km</t>
  </si>
  <si>
    <t>6,434*9</t>
  </si>
  <si>
    <t>23</t>
  </si>
  <si>
    <t>997013609</t>
  </si>
  <si>
    <t>Poplatek za uložení stavebního odpadu na skládce (skládkovné) ze směsí nebo oddělených frakcí betonu, cihel a keramických výrobků zatříděného do Katalogu odpadů pod kódem 17 01 07</t>
  </si>
  <si>
    <t>-1040185880</t>
  </si>
  <si>
    <t>https://podminky.urs.cz/item/CS_URS_2026_01/997013609</t>
  </si>
  <si>
    <t>P</t>
  </si>
  <si>
    <t xml:space="preserve">Poznámka k položce:_x000d_
  likvidace odpadů včetně poplatků a dokladů (vč. dokladu, jakým způsobem bylo naloženo se stavební sutí a nebezpečným odpadem),</t>
  </si>
  <si>
    <t>998</t>
  </si>
  <si>
    <t>Přesun hmot</t>
  </si>
  <si>
    <t>24</t>
  </si>
  <si>
    <t>998018002</t>
  </si>
  <si>
    <t>Přesun hmot pro budovy občanské výstavby, bydlení, výrobu a služby ruční (bez užití mechanizace) vodorovná dopravní vzdálenost do 100 m pro budovy s jakoukoliv nosnou konstrukcí výšky přes 6 do 12 m</t>
  </si>
  <si>
    <t>-958805248</t>
  </si>
  <si>
    <t>https://podminky.urs.cz/item/CS_URS_2026_01/998018002</t>
  </si>
  <si>
    <t>PSV</t>
  </si>
  <si>
    <t>Práce a dodávky PSV</t>
  </si>
  <si>
    <t>721</t>
  </si>
  <si>
    <t>Zdravotechnika - vnitřní kanalizace</t>
  </si>
  <si>
    <t>25</t>
  </si>
  <si>
    <t>721171808</t>
  </si>
  <si>
    <t>Demontáž potrubí z novodurových trub odpadních nebo připojovacích přes 75 do D 114</t>
  </si>
  <si>
    <t>m</t>
  </si>
  <si>
    <t>-242785543</t>
  </si>
  <si>
    <t>https://podminky.urs.cz/item/CS_URS_2026_01/721171808</t>
  </si>
  <si>
    <t>26</t>
  </si>
  <si>
    <t>721174025</t>
  </si>
  <si>
    <t>Potrubí z trub polypropylenových odpadní (svislé) DN 110</t>
  </si>
  <si>
    <t>-1931488785</t>
  </si>
  <si>
    <t>https://podminky.urs.cz/item/CS_URS_2026_01/721174025</t>
  </si>
  <si>
    <t>27</t>
  </si>
  <si>
    <t>721174042</t>
  </si>
  <si>
    <t>Potrubí z trub polypropylenových připojovací DN 40</t>
  </si>
  <si>
    <t>837296516</t>
  </si>
  <si>
    <t>https://podminky.urs.cz/item/CS_URS_2026_01/721174042</t>
  </si>
  <si>
    <t>28</t>
  </si>
  <si>
    <t>721174043</t>
  </si>
  <si>
    <t>Potrubí z trub polypropylenových připojovací DN 50</t>
  </si>
  <si>
    <t>1354716708</t>
  </si>
  <si>
    <t>https://podminky.urs.cz/item/CS_URS_2026_01/721174043</t>
  </si>
  <si>
    <t>29</t>
  </si>
  <si>
    <t>721212126</t>
  </si>
  <si>
    <t>Odtokové sprchové žlaby se zápachovou uzávěrkou a krycím roštem délky 950 mm</t>
  </si>
  <si>
    <t>-1469262648</t>
  </si>
  <si>
    <t>https://podminky.urs.cz/item/CS_URS_2026_01/721212126</t>
  </si>
  <si>
    <t>30</t>
  </si>
  <si>
    <t>721290111</t>
  </si>
  <si>
    <t>Zkouška těsnosti kanalizace v objektech vodou do DN 125</t>
  </si>
  <si>
    <t>1834077535</t>
  </si>
  <si>
    <t>https://podminky.urs.cz/item/CS_URS_2026_01/721290111</t>
  </si>
  <si>
    <t>5+5+3</t>
  </si>
  <si>
    <t>31</t>
  </si>
  <si>
    <t>998721122</t>
  </si>
  <si>
    <t>Přesun hmot pro vnitřní kanalizaci stanovený z hmotnosti přesunovaného materiálu vodorovná dopravní vzdálenost do 50 m ruční (bez užití mechanizace) v objektech výšky přes 6 do 12 m</t>
  </si>
  <si>
    <t>-948829465</t>
  </si>
  <si>
    <t>https://podminky.urs.cz/item/CS_URS_2026_01/998721122</t>
  </si>
  <si>
    <t>722</t>
  </si>
  <si>
    <t>Zdravotechnika - vnitřní vodovod</t>
  </si>
  <si>
    <t>32</t>
  </si>
  <si>
    <t>722130802</t>
  </si>
  <si>
    <t>Demontáž potrubí z ocelových trubek pozinkovaných závitových přes 25 do DN 40</t>
  </si>
  <si>
    <t>-2113256503</t>
  </si>
  <si>
    <t>https://podminky.urs.cz/item/CS_URS_2026_01/722130802</t>
  </si>
  <si>
    <t>33</t>
  </si>
  <si>
    <t>722176113</t>
  </si>
  <si>
    <t>Montáž potrubí z plastových trub svařovaných polyfuzně D přes 20 do 25 mm</t>
  </si>
  <si>
    <t>-518782885</t>
  </si>
  <si>
    <t>https://podminky.urs.cz/item/CS_URS_2026_01/722176113</t>
  </si>
  <si>
    <t>34</t>
  </si>
  <si>
    <t>M</t>
  </si>
  <si>
    <t>28613840</t>
  </si>
  <si>
    <t>trubka plastová HDPE-100 vodovodní PN10 D 32x1,9mm</t>
  </si>
  <si>
    <t>-1607826120</t>
  </si>
  <si>
    <t>14*1,03 'Přepočtené koeficientem množství</t>
  </si>
  <si>
    <t>35</t>
  </si>
  <si>
    <t>722179191</t>
  </si>
  <si>
    <t>Příplatek k ceně rozvody vody z plastů za práce malého rozsahu na zakázce do 20 m rozvodu</t>
  </si>
  <si>
    <t>soubor</t>
  </si>
  <si>
    <t>162121503</t>
  </si>
  <si>
    <t>https://podminky.urs.cz/item/CS_URS_2026_01/722179191</t>
  </si>
  <si>
    <t>36</t>
  </si>
  <si>
    <t>722181212</t>
  </si>
  <si>
    <t>Ochrana potrubí termoizolačními trubicemi z pěnového polyetylenu PE přilepenými v příčných a podélných spojích, tloušťky izolace do 6 mm, vnitřního průměru izolace DN přes 22 do 32 mm</t>
  </si>
  <si>
    <t>-2057439785</t>
  </si>
  <si>
    <t>https://podminky.urs.cz/item/CS_URS_2026_01/722181212</t>
  </si>
  <si>
    <t>37</t>
  </si>
  <si>
    <t>722220111</t>
  </si>
  <si>
    <t>Armatury s jedním závitem nástěnky pro výtokový ventil G 1/2"</t>
  </si>
  <si>
    <t>528572962</t>
  </si>
  <si>
    <t>https://podminky.urs.cz/item/CS_URS_2026_01/722220111</t>
  </si>
  <si>
    <t>38</t>
  </si>
  <si>
    <t>722220853</t>
  </si>
  <si>
    <t>Demontáž armatur závitových s jedním závitem G 6/4</t>
  </si>
  <si>
    <t>56602852</t>
  </si>
  <si>
    <t>https://podminky.urs.cz/item/CS_URS_2026_01/722220853</t>
  </si>
  <si>
    <t>39</t>
  </si>
  <si>
    <t>722224115</t>
  </si>
  <si>
    <t>Armatury s jedním závitem kohouty plnicí a vypouštěcí PN 10 G 1/2"</t>
  </si>
  <si>
    <t>-1599302886</t>
  </si>
  <si>
    <t>https://podminky.urs.cz/item/CS_URS_2026_01/722224115</t>
  </si>
  <si>
    <t>40</t>
  </si>
  <si>
    <t>722231141</t>
  </si>
  <si>
    <t>Armatury se dvěma závity ventily pojistné rohové G 1/2"</t>
  </si>
  <si>
    <t>228977678</t>
  </si>
  <si>
    <t>https://podminky.urs.cz/item/CS_URS_2026_01/722231141</t>
  </si>
  <si>
    <t>41</t>
  </si>
  <si>
    <t>722290234</t>
  </si>
  <si>
    <t>Zkoušky, proplach a desinfekce vodovodního potrubí proplach a desinfekce vodovodního potrubí do DN 80</t>
  </si>
  <si>
    <t>494588821</t>
  </si>
  <si>
    <t>https://podminky.urs.cz/item/CS_URS_2026_01/722290234</t>
  </si>
  <si>
    <t>42</t>
  </si>
  <si>
    <t>722290246</t>
  </si>
  <si>
    <t>Zkoušky, proplach a desinfekce vodovodního potrubí zkoušky těsnosti vodovodního potrubí plastového do DN 40</t>
  </si>
  <si>
    <t>509374096</t>
  </si>
  <si>
    <t>https://podminky.urs.cz/item/CS_URS_2026_01/722290246</t>
  </si>
  <si>
    <t>43</t>
  </si>
  <si>
    <t>998722122</t>
  </si>
  <si>
    <t>Přesun hmot pro vnitřní vodovod stanovený z hmotnosti přesunovaného materiálu vodorovná dopravní vzdálenost do 50 m ruční (bez užití mechanizace) v objektech výšky přes 6 do 12 m</t>
  </si>
  <si>
    <t>-1436154372</t>
  </si>
  <si>
    <t>https://podminky.urs.cz/item/CS_URS_2026_01/998722122</t>
  </si>
  <si>
    <t>725</t>
  </si>
  <si>
    <t>Zdravotechnika - zařizovací předměty</t>
  </si>
  <si>
    <t>44</t>
  </si>
  <si>
    <t>725110811</t>
  </si>
  <si>
    <t>Demontáž klozetů splachovacíchch s nádrží nebo tlakovým splachovačem</t>
  </si>
  <si>
    <t>585949697</t>
  </si>
  <si>
    <t>https://podminky.urs.cz/item/CS_URS_2026_01/725110811</t>
  </si>
  <si>
    <t>45</t>
  </si>
  <si>
    <t>725112182</t>
  </si>
  <si>
    <t>Zařízení záchodů kombi klozety s úspornou armaturou odpad svislý</t>
  </si>
  <si>
    <t>450308982</t>
  </si>
  <si>
    <t>https://podminky.urs.cz/item/CS_URS_2026_01/725112182</t>
  </si>
  <si>
    <t>46</t>
  </si>
  <si>
    <t>725210821</t>
  </si>
  <si>
    <t>Demontáž umyvadel bez výtokových armatur umyvadel</t>
  </si>
  <si>
    <t>62725035</t>
  </si>
  <si>
    <t>https://podminky.urs.cz/item/CS_URS_2026_01/725210821</t>
  </si>
  <si>
    <t>47</t>
  </si>
  <si>
    <t>725212213</t>
  </si>
  <si>
    <t>Umyvadla keramická bílá bez výtokových armatur nábytková včetně skříňky s dvěma zásuvkami, šířka umyvadla 600 mm</t>
  </si>
  <si>
    <t>-879410259</t>
  </si>
  <si>
    <t>https://podminky.urs.cz/item/CS_URS_2026_01/725212213</t>
  </si>
  <si>
    <t>48</t>
  </si>
  <si>
    <t>725220831</t>
  </si>
  <si>
    <t>Demontáž van litinových rohových</t>
  </si>
  <si>
    <t>1484335895</t>
  </si>
  <si>
    <t>https://podminky.urs.cz/item/CS_URS_2026_01/725220831</t>
  </si>
  <si>
    <t>49</t>
  </si>
  <si>
    <t>725243902</t>
  </si>
  <si>
    <t>Sprchové boxy montáž sprchových boxů</t>
  </si>
  <si>
    <t>693854581</t>
  </si>
  <si>
    <t>https://podminky.urs.cz/item/CS_URS_2026_01/725243902</t>
  </si>
  <si>
    <t>50</t>
  </si>
  <si>
    <t>55481</t>
  </si>
  <si>
    <t>box sprchový,baterie,zápachová uzávěrka,bezbariérové provedení</t>
  </si>
  <si>
    <t>vlastní</t>
  </si>
  <si>
    <t>23924081</t>
  </si>
  <si>
    <t>51</t>
  </si>
  <si>
    <t>725244904</t>
  </si>
  <si>
    <t>Sprchové dveře a zástěny montáž sprchových dveří</t>
  </si>
  <si>
    <t>-2129628977</t>
  </si>
  <si>
    <t>https://podminky.urs.cz/item/CS_URS_2026_01/725244904</t>
  </si>
  <si>
    <t>52</t>
  </si>
  <si>
    <t>55491</t>
  </si>
  <si>
    <t xml:space="preserve">zástěna sprchová čelní  š 1350mm</t>
  </si>
  <si>
    <t>-1738843833</t>
  </si>
  <si>
    <t>53</t>
  </si>
  <si>
    <t>725291662</t>
  </si>
  <si>
    <t>Montáž doplňků zařízení koupelen a záchodů sedačky do sprchy</t>
  </si>
  <si>
    <t>-763587111</t>
  </si>
  <si>
    <t>https://podminky.urs.cz/item/CS_URS_2026_01/725291662</t>
  </si>
  <si>
    <t>54</t>
  </si>
  <si>
    <t>55147081</t>
  </si>
  <si>
    <t>sedátko sklopné do sprchy s opěrnou nohou nerez lesk 440x450x460mm</t>
  </si>
  <si>
    <t>172115039</t>
  </si>
  <si>
    <t>55</t>
  </si>
  <si>
    <t>725291668</t>
  </si>
  <si>
    <t>Montáž doplňků zařízení koupelen a záchodů madla invalidního rovného</t>
  </si>
  <si>
    <t>1914738388</t>
  </si>
  <si>
    <t>https://podminky.urs.cz/item/CS_URS_2026_01/725291668</t>
  </si>
  <si>
    <t>56</t>
  </si>
  <si>
    <t>55147128</t>
  </si>
  <si>
    <t>madlo invalidní rovné nerez lesk 700mm</t>
  </si>
  <si>
    <t>1444296118</t>
  </si>
  <si>
    <t>57</t>
  </si>
  <si>
    <t>725291670</t>
  </si>
  <si>
    <t>Montáž doplňků zařízení koupelen a záchodů madla invalidního krakorcového sklopného</t>
  </si>
  <si>
    <t>1229391501</t>
  </si>
  <si>
    <t>https://podminky.urs.cz/item/CS_URS_2026_01/725291670</t>
  </si>
  <si>
    <t>58</t>
  </si>
  <si>
    <t>55147115</t>
  </si>
  <si>
    <t>madlo invalidní krakorcové sklopné nerez lesk 813mm</t>
  </si>
  <si>
    <t>-650867021</t>
  </si>
  <si>
    <t>59</t>
  </si>
  <si>
    <t>725291676</t>
  </si>
  <si>
    <t>Montáž doplňků zařízení koupelen a záchodů madla sprchového</t>
  </si>
  <si>
    <t>-1137572680</t>
  </si>
  <si>
    <t>https://podminky.urs.cz/item/CS_URS_2026_01/725291676</t>
  </si>
  <si>
    <t>60</t>
  </si>
  <si>
    <t>55141</t>
  </si>
  <si>
    <t xml:space="preserve">madlo sprchové dvojité pevné  nerez lesk 2000mm</t>
  </si>
  <si>
    <t>-1953964690</t>
  </si>
  <si>
    <t>61</t>
  </si>
  <si>
    <t>725813112</t>
  </si>
  <si>
    <t>Ventily rohové bez připojovací trubičky nebo flexi hadičky pračkové G 3/4"</t>
  </si>
  <si>
    <t>-203060526</t>
  </si>
  <si>
    <t>https://podminky.urs.cz/item/CS_URS_2026_01/725813112</t>
  </si>
  <si>
    <t>62</t>
  </si>
  <si>
    <t>725820801</t>
  </si>
  <si>
    <t>Demontáž baterií nástěnných do G 3/4</t>
  </si>
  <si>
    <t>1128036704</t>
  </si>
  <si>
    <t>https://podminky.urs.cz/item/CS_URS_2026_01/725820801</t>
  </si>
  <si>
    <t>1+1</t>
  </si>
  <si>
    <t>63</t>
  </si>
  <si>
    <t>725822611</t>
  </si>
  <si>
    <t>Baterie umyvadlové stojánkové pákové bez výpusti</t>
  </si>
  <si>
    <t>-764860331</t>
  </si>
  <si>
    <t>https://podminky.urs.cz/item/CS_URS_2026_01/725822611</t>
  </si>
  <si>
    <t>64</t>
  </si>
  <si>
    <t>725841312</t>
  </si>
  <si>
    <t>Baterie sprchové nástěnné pákové</t>
  </si>
  <si>
    <t>-218561235</t>
  </si>
  <si>
    <t>https://podminky.urs.cz/item/CS_URS_2026_01/725841312</t>
  </si>
  <si>
    <t>65</t>
  </si>
  <si>
    <t>725865501</t>
  </si>
  <si>
    <t>Zápachové uzávěrky zařizovacích předmětů odpadní soupravy se zápachovou uzávěrkou DN 40/50</t>
  </si>
  <si>
    <t>-1666084889</t>
  </si>
  <si>
    <t>https://podminky.urs.cz/item/CS_URS_2026_01/725865501</t>
  </si>
  <si>
    <t>pračka</t>
  </si>
  <si>
    <t>66</t>
  </si>
  <si>
    <t>998725122</t>
  </si>
  <si>
    <t>Přesun hmot pro zařizovací předměty stanovený z hmotnosti přesunovaného materiálu vodorovná dopravní vzdálenost do 50 m ruční (bez užití mechanizace) v objektech výšky přes 6 do 12 m</t>
  </si>
  <si>
    <t>-680641372</t>
  </si>
  <si>
    <t>https://podminky.urs.cz/item/CS_URS_2026_01/998725122</t>
  </si>
  <si>
    <t>734</t>
  </si>
  <si>
    <t>Ústřední vytápění - armatury</t>
  </si>
  <si>
    <t>67</t>
  </si>
  <si>
    <t>734209103</t>
  </si>
  <si>
    <t>Montáž závitových armatur s 1 závitem G 1/2 (DN 15)</t>
  </si>
  <si>
    <t>539720067</t>
  </si>
  <si>
    <t>https://podminky.urs.cz/item/CS_URS_2026_01/734209103</t>
  </si>
  <si>
    <t>68</t>
  </si>
  <si>
    <t>42212304</t>
  </si>
  <si>
    <t>ventil odvzdušňovací k radiátorům mosazný DN 15</t>
  </si>
  <si>
    <t>1018299689</t>
  </si>
  <si>
    <t>69</t>
  </si>
  <si>
    <t>734221514</t>
  </si>
  <si>
    <t>Ventily regulační závitové čtyřcestné pro jednotrubkové horizontální soustavy s termostatickým ventilem jednobodové připojení rohové G 1/2 x 18</t>
  </si>
  <si>
    <t>2062114269</t>
  </si>
  <si>
    <t>https://podminky.urs.cz/item/CS_URS_2026_01/734221514</t>
  </si>
  <si>
    <t>70</t>
  </si>
  <si>
    <t>734261418</t>
  </si>
  <si>
    <t>Šroubení regulační radiátorové rohové s vypouštěním G 3/4</t>
  </si>
  <si>
    <t>-791676704</t>
  </si>
  <si>
    <t>https://podminky.urs.cz/item/CS_URS_2026_01/734261418</t>
  </si>
  <si>
    <t>71</t>
  </si>
  <si>
    <t>998734122</t>
  </si>
  <si>
    <t>Přesun hmot pro armatury stanovený z hmotnosti přesunovaného materiálu vodorovná dopravní vzdálenost do 50 m ruční (bez užití mechanizace) v objektech výšky přes 6 do 12 m</t>
  </si>
  <si>
    <t>-222130861</t>
  </si>
  <si>
    <t>https://podminky.urs.cz/item/CS_URS_2026_01/998734122</t>
  </si>
  <si>
    <t>735</t>
  </si>
  <si>
    <t>Ústřední vytápění - otopná tělesa</t>
  </si>
  <si>
    <t>72</t>
  </si>
  <si>
    <t>7351R</t>
  </si>
  <si>
    <t>Otopná tělesa trubková kombinovaná ( elektrika a teplovodní připojení) na stěnu</t>
  </si>
  <si>
    <t>1971291121</t>
  </si>
  <si>
    <t>73</t>
  </si>
  <si>
    <t>735511009</t>
  </si>
  <si>
    <t>Trubkové teplovodní podlahové vytápění systémová deska bez tepelné izolace, výšky 20 až 24 mm</t>
  </si>
  <si>
    <t>-1561447992</t>
  </si>
  <si>
    <t>https://podminky.urs.cz/item/CS_URS_2026_01/735511009</t>
  </si>
  <si>
    <t>74</t>
  </si>
  <si>
    <t>735511010</t>
  </si>
  <si>
    <t>Trubkové teplovodní podlahové vytápění rozvod v systémové desce potrubí polyethylen PE-Xa nebo PE-Xb (s kyslíkovou bariérou) rozvodné potrubí 17x2 mm, rozteč 150 mm</t>
  </si>
  <si>
    <t>183113015</t>
  </si>
  <si>
    <t>https://podminky.urs.cz/item/CS_URS_2026_01/735511010</t>
  </si>
  <si>
    <t>75</t>
  </si>
  <si>
    <t>735511138</t>
  </si>
  <si>
    <t>Trubkové teplovodní podlahové vytápění připojovací šroubení rozdělovače, potrubí 17x2,0 mm</t>
  </si>
  <si>
    <t>-1713200294</t>
  </si>
  <si>
    <t>https://podminky.urs.cz/item/CS_URS_2026_01/735511138</t>
  </si>
  <si>
    <t>76</t>
  </si>
  <si>
    <t>735001</t>
  </si>
  <si>
    <t>Tvarovky Profesis - podlahové</t>
  </si>
  <si>
    <t>ks</t>
  </si>
  <si>
    <t>1630148555</t>
  </si>
  <si>
    <t>77</t>
  </si>
  <si>
    <t>998735122</t>
  </si>
  <si>
    <t>Přesun hmot pro otopná tělesa stanovený z hmotnosti přesunovaného materiálu vodorovná dopravní vzdálenost do 50 m ruční (bez užití mechanizace) v objektech výšky přes 6 do 12 m</t>
  </si>
  <si>
    <t>1328536946</t>
  </si>
  <si>
    <t>https://podminky.urs.cz/item/CS_URS_2026_01/998735122</t>
  </si>
  <si>
    <t>741</t>
  </si>
  <si>
    <t>Elektroinstalace - silnoproud</t>
  </si>
  <si>
    <t>78</t>
  </si>
  <si>
    <t>741310261</t>
  </si>
  <si>
    <t>Montáž spínačů jedno nebo dvoupólových polozapuštěných nebo zapuštěných se zapojením vodičů šroubové připojení, pro prostředí venkovní nebo mokré přepínačů, řazení 5-sériových</t>
  </si>
  <si>
    <t>876452211</t>
  </si>
  <si>
    <t>https://podminky.urs.cz/item/CS_URS_2026_01/741310261</t>
  </si>
  <si>
    <t>79</t>
  </si>
  <si>
    <t>34535025</t>
  </si>
  <si>
    <t>přístroj spínače zapuštěného jednopólového, s krytem, řazení 1, IP44, šroubové svorky</t>
  </si>
  <si>
    <t>-320436753</t>
  </si>
  <si>
    <t>80</t>
  </si>
  <si>
    <t>741313082</t>
  </si>
  <si>
    <t>Montáž zásuvek domovních se zapojením vodičů šroubové připojení chráněných v krabici 10/16 A, pro prostředí venkovní nebo mokré, provedení 2P + PE</t>
  </si>
  <si>
    <t>-1495088254</t>
  </si>
  <si>
    <t>https://podminky.urs.cz/item/CS_URS_2026_01/741313082</t>
  </si>
  <si>
    <t>81</t>
  </si>
  <si>
    <t>34555233</t>
  </si>
  <si>
    <t>zásuvka nástěnná jednonásobná chráněná, s víčkem, IP54, šroubové svorky</t>
  </si>
  <si>
    <t>1398628617</t>
  </si>
  <si>
    <t>82</t>
  </si>
  <si>
    <t>34535011</t>
  </si>
  <si>
    <t>rámeček jednonásobný (s těsnicí manžetou), IP44</t>
  </si>
  <si>
    <t>1444722892</t>
  </si>
  <si>
    <t>83</t>
  </si>
  <si>
    <t>741371001</t>
  </si>
  <si>
    <t>Montáž svítidel zářivkových se zapojením vodičů bytových nebo společenských místností stropních přisazených 1 zdroj bez krytu</t>
  </si>
  <si>
    <t>-1311682221</t>
  </si>
  <si>
    <t>https://podminky.urs.cz/item/CS_URS_2026_01/741371001</t>
  </si>
  <si>
    <t>84</t>
  </si>
  <si>
    <t>34825003</t>
  </si>
  <si>
    <t>svítidlo interiérové stropní přisazené kruhové D 300-450mm 1900-2500lm</t>
  </si>
  <si>
    <t>272445903</t>
  </si>
  <si>
    <t>85</t>
  </si>
  <si>
    <t>741001</t>
  </si>
  <si>
    <t>Dodávka a montáž bytového rozváděče vystrojeného, jističema,včetně demontáže původního rozvaděče</t>
  </si>
  <si>
    <t>2115004649</t>
  </si>
  <si>
    <t>86</t>
  </si>
  <si>
    <t>741810001</t>
  </si>
  <si>
    <t>Zkoušky a prohlídky elektrických rozvodů a zařízení celková prohlídka a vyhotovení revizní zprávy pro objem montážních prací do 100 tis. Kč</t>
  </si>
  <si>
    <t>-1606167366</t>
  </si>
  <si>
    <t>https://podminky.urs.cz/item/CS_URS_2026_01/741810001</t>
  </si>
  <si>
    <t>87</t>
  </si>
  <si>
    <t>998741122</t>
  </si>
  <si>
    <t>Přesun hmot pro silnoproud stanovený z hmotnosti přesunovaného materiálu vodorovná dopravní vzdálenost do 50 m ruční (bez užití mechanizace) v objektech výšky přes 6 do 12 m</t>
  </si>
  <si>
    <t>-1035166773</t>
  </si>
  <si>
    <t>https://podminky.urs.cz/item/CS_URS_2026_01/998741122</t>
  </si>
  <si>
    <t>751</t>
  </si>
  <si>
    <t>Vzduchotechnika</t>
  </si>
  <si>
    <t>88</t>
  </si>
  <si>
    <t>751111012</t>
  </si>
  <si>
    <t>Montáž ventilátoru axiálního nízkotlakého nástěnného základního, průměru přes 100 do 200 mm</t>
  </si>
  <si>
    <t>1962597107</t>
  </si>
  <si>
    <t>https://podminky.urs.cz/item/CS_URS_2026_01/751111012</t>
  </si>
  <si>
    <t>89</t>
  </si>
  <si>
    <t>42914115</t>
  </si>
  <si>
    <t>ventilátor axiální stěnový skříň z plastu IP44 25W D 125mm</t>
  </si>
  <si>
    <t>1350238741</t>
  </si>
  <si>
    <t>90</t>
  </si>
  <si>
    <t>998751121</t>
  </si>
  <si>
    <t>Přesun hmot pro vzduchotechniku stanovený z hmotnosti přesunovaného materiálu vodorovná dopravní vzdálenost do 100 m ruční (bez užití mechanizace) v objektech výšky do 12 m</t>
  </si>
  <si>
    <t>1931148282</t>
  </si>
  <si>
    <t>https://podminky.urs.cz/item/CS_URS_2026_01/998751121</t>
  </si>
  <si>
    <t>763</t>
  </si>
  <si>
    <t>Konstrukce suché výstavby</t>
  </si>
  <si>
    <t>91</t>
  </si>
  <si>
    <t>763761201</t>
  </si>
  <si>
    <t>Montáž otvorových výplní dvířek, poklopů, štítových větracích oken</t>
  </si>
  <si>
    <t>-578048591</t>
  </si>
  <si>
    <t>https://podminky.urs.cz/item/CS_URS_2026_01/763761201</t>
  </si>
  <si>
    <t>92</t>
  </si>
  <si>
    <t>56242</t>
  </si>
  <si>
    <t>dvířka revizní 450x600 bílá</t>
  </si>
  <si>
    <t>-602145118</t>
  </si>
  <si>
    <t>93</t>
  </si>
  <si>
    <t>998763332</t>
  </si>
  <si>
    <t>Přesun hmot pro konstrukce montované z desek sádrokartonových, sádrovláknitých, cementovláknitých nebo cementových stanovený z hmotnosti přesunovaného materiálu vodorovná dopravní vzdálenost do 50 m ruční (bez užití mechanizace) v objektech výšky přes 6 do 12 m</t>
  </si>
  <si>
    <t>441831238</t>
  </si>
  <si>
    <t>https://podminky.urs.cz/item/CS_URS_2026_01/998763332</t>
  </si>
  <si>
    <t>766</t>
  </si>
  <si>
    <t>Konstrukce truhlářské</t>
  </si>
  <si>
    <t>94</t>
  </si>
  <si>
    <t>766660351</t>
  </si>
  <si>
    <t>Montáž dveřních křídel dřevěných nebo plastových posuvných do pojezdu na stěnu výšky do 2,5 m jednokřídlových, průchozí šířky do 800 mm</t>
  </si>
  <si>
    <t>-522829165</t>
  </si>
  <si>
    <t>https://podminky.urs.cz/item/CS_URS_2026_01/766660351</t>
  </si>
  <si>
    <t>95</t>
  </si>
  <si>
    <t>61162074</t>
  </si>
  <si>
    <t>dveře jednokřídlé voštinové povrch laminátový plné 800x1970-2100mm</t>
  </si>
  <si>
    <t>-1381773968</t>
  </si>
  <si>
    <t>96</t>
  </si>
  <si>
    <t>766660748</t>
  </si>
  <si>
    <t>Montáž dveřních doplňků kování k posuvným dveřím - mušle</t>
  </si>
  <si>
    <t>-1796557146</t>
  </si>
  <si>
    <t>https://podminky.urs.cz/item/CS_URS_2026_01/766660748</t>
  </si>
  <si>
    <t>97</t>
  </si>
  <si>
    <t>54914137</t>
  </si>
  <si>
    <t>kování k posuvným dveřím mušle</t>
  </si>
  <si>
    <t>226657823</t>
  </si>
  <si>
    <t>98</t>
  </si>
  <si>
    <t>766682111</t>
  </si>
  <si>
    <t>Montáž zárubní dřevěných nebo plastových obložkových, pro dveře jednokřídlové, tloušťky stěny do 170 mm</t>
  </si>
  <si>
    <t>-1986817696</t>
  </si>
  <si>
    <t>https://podminky.urs.cz/item/CS_URS_2026_01/766682111</t>
  </si>
  <si>
    <t>99</t>
  </si>
  <si>
    <t>61182307</t>
  </si>
  <si>
    <t>zárubeň jednokřídlá obložková s laminátovým povrchem tl stěny 60-150mm rozměru 600-1100/1970, 2100mm</t>
  </si>
  <si>
    <t>-637179841</t>
  </si>
  <si>
    <t>100</t>
  </si>
  <si>
    <t>766691914</t>
  </si>
  <si>
    <t>Ostatní práce vyvěšení nebo zavěšení křídel dřevěných dveřních, plochy do 2 m2</t>
  </si>
  <si>
    <t>1734510789</t>
  </si>
  <si>
    <t>https://podminky.urs.cz/item/CS_URS_2026_01/766691914</t>
  </si>
  <si>
    <t>101</t>
  </si>
  <si>
    <t>766001</t>
  </si>
  <si>
    <t>Úprava dvířek na vestavné skříni na chodbě</t>
  </si>
  <si>
    <t>-1185658429</t>
  </si>
  <si>
    <t>102</t>
  </si>
  <si>
    <t>998766122</t>
  </si>
  <si>
    <t>Přesun hmot pro konstrukce truhlářské stanovený z hmotnosti přesunovaného materiálu vodorovná dopravní vzdálenost do 50 m ruční (bez užití mechanizace) v objektech výšky přes 6 do 12 m</t>
  </si>
  <si>
    <t>-1328699846</t>
  </si>
  <si>
    <t>https://podminky.urs.cz/item/CS_URS_2026_01/998766122</t>
  </si>
  <si>
    <t>771</t>
  </si>
  <si>
    <t>Podlahy z dlaždic</t>
  </si>
  <si>
    <t>103</t>
  </si>
  <si>
    <t>771121011</t>
  </si>
  <si>
    <t>Příprava podkladu před provedením dlažby nátěr penetrační na podlahu</t>
  </si>
  <si>
    <t>1162540009</t>
  </si>
  <si>
    <t>https://podminky.urs.cz/item/CS_URS_2026_01/771121011</t>
  </si>
  <si>
    <t>5,6*1,1</t>
  </si>
  <si>
    <t>104</t>
  </si>
  <si>
    <t>771151022</t>
  </si>
  <si>
    <t>Příprava podkladu před provedením dlažby samonivelační stěrka min. pevnosti 30 MPa, tloušťky přes 3 do 5 mm</t>
  </si>
  <si>
    <t>-2002866839</t>
  </si>
  <si>
    <t>https://podminky.urs.cz/item/CS_URS_2026_01/771151022</t>
  </si>
  <si>
    <t>105</t>
  </si>
  <si>
    <t>771574416</t>
  </si>
  <si>
    <t>Montáž podlah z dlaždic keramických lepených cementovým flexibilním lepidlem hladkých, tloušťky do 10 mm přes 9 do 12 ks/m2</t>
  </si>
  <si>
    <t>905221928</t>
  </si>
  <si>
    <t>https://podminky.urs.cz/item/CS_URS_2026_01/771574416</t>
  </si>
  <si>
    <t>106</t>
  </si>
  <si>
    <t>59761127</t>
  </si>
  <si>
    <t>dlažba keramická slinutá mrazuvzdorná R10/B povrch hladký/matný tl do 10mm přes 9 do 12ks/m2</t>
  </si>
  <si>
    <t>-1348921522</t>
  </si>
  <si>
    <t>6,16*1,1 'Přepočtené koeficientem množství</t>
  </si>
  <si>
    <t>107</t>
  </si>
  <si>
    <t>771591112</t>
  </si>
  <si>
    <t>Izolace podlahy pod dlažbu nátěrem nebo stěrkou ve dvou vrstvách</t>
  </si>
  <si>
    <t>-1389650653</t>
  </si>
  <si>
    <t>https://podminky.urs.cz/item/CS_URS_2026_01/771591112</t>
  </si>
  <si>
    <t>podlaha koupelny</t>
  </si>
  <si>
    <t>(1,105*1,25+2,03*1,8)</t>
  </si>
  <si>
    <t>108</t>
  </si>
  <si>
    <t>771591241</t>
  </si>
  <si>
    <t>Izolace podlahy pod dlažbu těsnícími izolačními pásy vnitřní kout</t>
  </si>
  <si>
    <t>-708949141</t>
  </si>
  <si>
    <t>https://podminky.urs.cz/item/CS_URS_2026_01/771591241</t>
  </si>
  <si>
    <t>109</t>
  </si>
  <si>
    <t>771591264</t>
  </si>
  <si>
    <t>Izolace podlahy pod dlažbu těsnícími izolačními pásy mezi podlahou a stěnu</t>
  </si>
  <si>
    <t>512197126</t>
  </si>
  <si>
    <t>https://podminky.urs.cz/item/CS_URS_2026_01/771591264</t>
  </si>
  <si>
    <t>(1,105+1,25)*2</t>
  </si>
  <si>
    <t>(2,03+1,8)*2</t>
  </si>
  <si>
    <t>110</t>
  </si>
  <si>
    <t>998771122</t>
  </si>
  <si>
    <t>Přesun hmot pro podlahy z dlaždic stanovený z hmotnosti přesunovaného materiálu vodorovná dopravní vzdálenost do 50 m ruční (bez užití mechanizace) v objektech výšky přes 6 do 12 m</t>
  </si>
  <si>
    <t>-403915016</t>
  </si>
  <si>
    <t>https://podminky.urs.cz/item/CS_URS_2026_01/998771122</t>
  </si>
  <si>
    <t>781</t>
  </si>
  <si>
    <t>Dokončovací práce - obklady</t>
  </si>
  <si>
    <t>111</t>
  </si>
  <si>
    <t>781121011</t>
  </si>
  <si>
    <t>Příprava podkladu před provedením obkladu nátěr penetrační na stěnu</t>
  </si>
  <si>
    <t>-680030209</t>
  </si>
  <si>
    <t>https://podminky.urs.cz/item/CS_URS_2026_01/781121011</t>
  </si>
  <si>
    <t>112</t>
  </si>
  <si>
    <t>781131112</t>
  </si>
  <si>
    <t>Izolace stěny pod obklad izolace nátěrem nebo stěrkou ve dvou vrstvách</t>
  </si>
  <si>
    <t>-705707603</t>
  </si>
  <si>
    <t>https://podminky.urs.cz/item/CS_URS_2026_01/781131112</t>
  </si>
  <si>
    <t>113</t>
  </si>
  <si>
    <t>781472217</t>
  </si>
  <si>
    <t>Montáž keramických obkladů stěn lepených cementovým flexibilním lepidlem hladkých přes 12 do 19 ks/m2</t>
  </si>
  <si>
    <t>1719162636</t>
  </si>
  <si>
    <t>https://podminky.urs.cz/item/CS_URS_2026_01/781472217</t>
  </si>
  <si>
    <t>114</t>
  </si>
  <si>
    <t>59761701</t>
  </si>
  <si>
    <t>obklad keramický nemrazuvzdorný povrch hladký/lesklý tl do 10mm přes 12 do 19ks/m2</t>
  </si>
  <si>
    <t>-2060987769</t>
  </si>
  <si>
    <t>25,909*1,1 'Přepočtené koeficientem množství</t>
  </si>
  <si>
    <t>115</t>
  </si>
  <si>
    <t>781473810</t>
  </si>
  <si>
    <t>Demontáž obkladů z dlaždic keramických lepených</t>
  </si>
  <si>
    <t>1159239366</t>
  </si>
  <si>
    <t>https://podminky.urs.cz/item/CS_URS_2026_01/781473810</t>
  </si>
  <si>
    <t>12,9</t>
  </si>
  <si>
    <t>116</t>
  </si>
  <si>
    <t>998781122</t>
  </si>
  <si>
    <t>Přesun hmot pro obklady keramické stanovený z hmotnosti přesunovaného materiálu vodorovná dopravní vzdálenost do 50 m ruční (bez užití mechanizace) v objektech výšky přes 6 do 12 m</t>
  </si>
  <si>
    <t>-1148591901</t>
  </si>
  <si>
    <t>https://podminky.urs.cz/item/CS_URS_2026_01/998781122</t>
  </si>
  <si>
    <t>784</t>
  </si>
  <si>
    <t>Dokončovací práce - malby a tapety</t>
  </si>
  <si>
    <t>117</t>
  </si>
  <si>
    <t>784211101</t>
  </si>
  <si>
    <t>Malby z malířských směsí oděruvzdorných za mokra dvojnásobné, bílé za mokra oděruvzdorné výborně v místnostech výšky do 3,80 m</t>
  </si>
  <si>
    <t>2057002704</t>
  </si>
  <si>
    <t>https://podminky.urs.cz/item/CS_URS_2026_01/784211101</t>
  </si>
  <si>
    <t>5,2</t>
  </si>
  <si>
    <t>Práce a dodávky M</t>
  </si>
  <si>
    <t>21-M</t>
  </si>
  <si>
    <t>Elektromontáže</t>
  </si>
  <si>
    <t>118</t>
  </si>
  <si>
    <t>M2101</t>
  </si>
  <si>
    <t>bourání rozvodů elektro</t>
  </si>
  <si>
    <t>-490261589</t>
  </si>
  <si>
    <t>119</t>
  </si>
  <si>
    <t>M2102</t>
  </si>
  <si>
    <t>Rozvody nové napojené na stávajíci el.rozvody bytu, nové napojení světel a ventilátorů</t>
  </si>
  <si>
    <t>-1755098632</t>
  </si>
  <si>
    <t>22-M</t>
  </si>
  <si>
    <t>Montáže technologických zařízení pro dopravní stavby</t>
  </si>
  <si>
    <t>120</t>
  </si>
  <si>
    <t>220320233</t>
  </si>
  <si>
    <t>Montáž příslušenství zvonku tlačítka</t>
  </si>
  <si>
    <t>-2100314230</t>
  </si>
  <si>
    <t>https://podminky.urs.cz/item/CS_URS_2026_01/220320233</t>
  </si>
  <si>
    <t>121</t>
  </si>
  <si>
    <t>37414135</t>
  </si>
  <si>
    <t>zvonek bytový, melodie</t>
  </si>
  <si>
    <t>128</t>
  </si>
  <si>
    <t>844297726</t>
  </si>
  <si>
    <t>VRN</t>
  </si>
  <si>
    <t>Vedlejší rozpočtové náklady</t>
  </si>
  <si>
    <t>122</t>
  </si>
  <si>
    <t>VRN01</t>
  </si>
  <si>
    <t>vybudování, zprovoznění, vlastní provoz, údržba, likvidace a vyklizení zařízení staveniště</t>
  </si>
  <si>
    <t>-2137530455</t>
  </si>
  <si>
    <t>123</t>
  </si>
  <si>
    <t>VRN02</t>
  </si>
  <si>
    <t>zabezpečení bezpečnosti a hygieny práce</t>
  </si>
  <si>
    <t>-571208077</t>
  </si>
  <si>
    <t>124</t>
  </si>
  <si>
    <t>VRN03</t>
  </si>
  <si>
    <t>opatření k ochraně životního prostředí – k použitým výrobkům a materiálům zhotovitel doloží atesty o nezávadnosti pro zdraví a životní prostředí</t>
  </si>
  <si>
    <t>-1073006995</t>
  </si>
  <si>
    <t>125</t>
  </si>
  <si>
    <t>VRN04</t>
  </si>
  <si>
    <t>zajištění všech nutných zkoušek</t>
  </si>
  <si>
    <t>832439706</t>
  </si>
  <si>
    <t>126</t>
  </si>
  <si>
    <t>VRN05</t>
  </si>
  <si>
    <t>spotřeba médií (např. energií, vody)</t>
  </si>
  <si>
    <t>-975085117</t>
  </si>
  <si>
    <t>127</t>
  </si>
  <si>
    <t>VRN06</t>
  </si>
  <si>
    <t>informování o zahájení díla dotčených orgánů a správců sítí v souladu s jejich vyjádřeními a stanovisky a splnění ostatních podmínek z těchto vyjádření vyplývajících</t>
  </si>
  <si>
    <t>-761377223</t>
  </si>
  <si>
    <t>VRN07</t>
  </si>
  <si>
    <t>příprava a doložení dokladů nezbytných k předání a převzetí díla, včetně certifikátů a prohlášení o shodě použitých materiálů a výrobků, dokladu o řádném provedení stavby dle schválené projektové dokumentace, atd.</t>
  </si>
  <si>
    <t>-1917692194</t>
  </si>
  <si>
    <t>129</t>
  </si>
  <si>
    <t>VRN08</t>
  </si>
  <si>
    <t>úklid staveniště</t>
  </si>
  <si>
    <t>288785101</t>
  </si>
  <si>
    <t>02 - Koupelna 2 architektonicko stavební řešení</t>
  </si>
  <si>
    <t>03 - Koupelna 3 architektonicko stavební řešení</t>
  </si>
  <si>
    <t>04 - Koupelna 4 architektonicko stavební řešení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</si>
  <si>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</si>
  <si>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</si>
  <si>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</si>
  <si>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</si>
  <si>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rFont val="Arial CE"/>
        <charset val="238"/>
        <i val="1"/>
        <color auto="1"/>
        <sz val="8"/>
        <scheme val="none"/>
      </rPr>
      <t xml:space="preserve">Rekapitulace stavby </t>
    </r>
    <r>
      <rPr>
        <rFont val="Arial CE"/>
        <charset val="238"/>
        <color auto="1"/>
        <sz val="8"/>
        <scheme val="none"/>
      </rPr>
      <t>obsahuje sestavu Rekapitulace stavby a Rekapitulace objektů stavby a soupisů prací.</t>
    </r>
  </si>
  <si>
    <r>
      <t xml:space="preserve">V sestavě </t>
    </r>
    <r>
      <rPr>
        <rFont val="Arial CE"/>
        <charset val="238"/>
        <b val="1"/>
        <color auto="1"/>
        <sz val="8"/>
        <scheme val="none"/>
      </rPr>
      <t>Rekapitulace stavby</t>
    </r>
    <r>
      <rPr>
        <rFont val="Arial CE"/>
        <charset val="238"/>
        <color auto="1"/>
        <sz val="8"/>
        <scheme val="none"/>
      </rPr>
      <t xml:space="preserve"> jsou uvedeny informace identifikující předmět veřejné zakázky na stavební práce, KSO, CC-CZ, CZ-CPV, CZ-CPA a rekapitulaci </t>
    </r>
  </si>
  <si>
    <t>celkové nabídkové ceny účastníka.</t>
  </si>
  <si>
    <t xml:space="preserve">Termínem "učastník" (resp. zhotovitel) se myslí "účastník zadávacího řízení" ve smyslu zákona o zadávání veřejných zakázek. </t>
  </si>
  <si>
    <r>
      <t xml:space="preserve">V sestavě </t>
    </r>
    <r>
      <rPr>
        <rFont val="Arial CE"/>
        <charset val="238"/>
        <b val="1"/>
        <color auto="1"/>
        <sz val="8"/>
        <scheme val="none"/>
      </rPr>
      <t>Rekapitulace objektů stavby a soupisů prací</t>
    </r>
    <r>
      <rPr>
        <rFont val="Arial CE"/>
        <charset val="238"/>
        <color auto="1"/>
        <sz val="8"/>
        <scheme val="none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</si>
  <si>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</si>
  <si>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</si>
  <si>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</si>
  <si>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</si>
  <si>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</si>
  <si>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</si>
  <si>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</si>
  <si>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</si>
  <si>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</si>
  <si>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OST</t>
  </si>
  <si>
    <t>Ostatní</t>
  </si>
  <si>
    <t>Soupis</t>
  </si>
  <si>
    <t>Soupis prací pro daný typ objektu</t>
  </si>
  <si>
    <r>
      <rPr>
        <rFont val="Arial CE"/>
        <charset val="238"/>
        <i val="1"/>
        <color auto="1"/>
        <sz val="8"/>
        <scheme val="none"/>
      </rPr>
      <t xml:space="preserve">Soupis prací </t>
    </r>
    <r>
      <rPr>
        <rFont val="Arial CE"/>
        <charset val="238"/>
        <color auto="1"/>
        <sz val="8"/>
        <scheme val="none"/>
      </rPr>
      <t>pro jednotlivé objekty obsahuje sestavy Krycí list soupisu prací, Rekapitulace členění soupisu prací, Soupis prací. Za soupis prací může být považován</t>
    </r>
  </si>
  <si>
    <t>i objekt stavby v případě, že neobsahuje podřízenou zakázku.</t>
  </si>
  <si>
    <r>
      <rPr>
        <rFont val="Arial CE"/>
        <charset val="238"/>
        <b val="1"/>
        <color auto="1"/>
        <sz val="8"/>
        <scheme val="none"/>
      </rPr>
      <t>Krycí list soupisu</t>
    </r>
    <r>
      <rPr>
        <rFont val="Arial CE"/>
        <charset val="238"/>
        <color auto="1"/>
        <sz val="8"/>
        <scheme val="none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</si>
  <si>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účastníka za aktuální soupis prací.</t>
  </si>
  <si>
    <r>
      <rPr>
        <rFont val="Arial CE"/>
        <charset val="238"/>
        <b val="1"/>
        <color auto="1"/>
        <sz val="8"/>
        <scheme val="none"/>
      </rPr>
      <t>Rekapitulace členění soupisu prací</t>
    </r>
    <r>
      <rPr>
        <rFont val="Arial CE"/>
        <charset val="238"/>
        <color auto="1"/>
        <sz val="8"/>
        <scheme val="none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</si>
  <si>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</si>
  <si>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rFont val="Arial CE"/>
        <charset val="238"/>
        <b val="1"/>
        <color auto="1"/>
        <sz val="8"/>
        <scheme val="none"/>
      </rPr>
      <t xml:space="preserve">Soupis prací </t>
    </r>
    <r>
      <rPr>
        <rFont val="Arial CE"/>
        <charset val="238"/>
        <color auto="1"/>
        <sz val="8"/>
        <scheme val="none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</si>
  <si>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</si>
  <si>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</si>
  <si>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</si>
  <si>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</si>
  <si>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 xml:space="preserve">Typ položky: K - konstrukce, M - materiál, PP - plný popis, PSC - poznámka k souboru cen,  P - poznámka k položce, VV - výkaz výměr, FIG - rozpad figur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</si>
  <si>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</si>
  <si>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</si>
  <si>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</si>
  <si>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</si>
  <si>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</si>
  <si>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</si>
  <si>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</si>
  <si>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</si>
  <si>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</si>
  <si>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</si>
  <si>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</si>
  <si>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</si>
  <si>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</si>
  <si>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</si>
  <si>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</si>
  <si>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</si>
  <si>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</si>
  <si>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</si>
  <si>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Účastník je pro podání nabídky povinen vyplnit žlutě podbarvená pole: </t>
  </si>
  <si>
    <t xml:space="preserve">Pole Účastník v sestavě Rekapitulace stavby - zde účastník vyplní svůj název (název subjektu) </t>
  </si>
  <si>
    <t>Pole IČ a DIČ v sestavě Rekapitulace stavby - zde účastník vyplní svoje IČ a DIČ</t>
  </si>
  <si>
    <t>Datum v sestavě Rekapitulace stavby - zde účastník vyplní datum vytvoření nabídky</t>
  </si>
  <si>
    <t>J.cena = jednotková cena v sestavě Soupis prací o maximálním počtu desetinných míst uvedených v poli</t>
  </si>
  <si>
    <t>- pokud sestavy soupisů prací obsahují pole J.cena, měla by být všechna tato pole vyplněna nenulovými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</si>
  <si>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</si>
  <si>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</si>
  <si>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</si>
  <si>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</si>
  <si>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Účastník v tomto případě by měl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</si>
  <si>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</si>
  <si>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Obě pole - J.materiál, J.Montáž u jedné položky by však neměly být vyplněny nulou.</t>
  </si>
  <si>
    <t>Rekapitulace stavby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</si>
  <si>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</si>
  <si>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</si>
  <si>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</si>
  <si>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</si>
  <si>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</si>
  <si>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</si>
  <si>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</si>
  <si>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</si>
  <si>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</si>
  <si>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</si>
  <si>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</si>
  <si>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</si>
  <si>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</si>
  <si>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</si>
  <si>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</si>
  <si>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</si>
  <si>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</si>
  <si>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</si>
  <si>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</si>
  <si>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</si>
  <si>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</si>
  <si>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</si>
  <si>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</si>
  <si>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</si>
  <si>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</si>
  <si>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</si>
  <si>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</si>
  <si>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</si>
  <si>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</si>
  <si>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</si>
  <si>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</si>
  <si>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Účastník</t>
  </si>
  <si>
    <t>Účastník veřejné zakázky</t>
  </si>
  <si>
    <t>Projektant</t>
  </si>
  <si>
    <t>Poznámka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</si>
  <si>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</si>
  <si>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</si>
  <si>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</si>
  <si>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</si>
  <si>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</si>
  <si>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</si>
  <si>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</si>
  <si>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</si>
  <si>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</si>
  <si>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</si>
  <si>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</si>
  <si>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</si>
  <si>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</si>
  <si>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</si>
  <si>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</si>
  <si>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</si>
  <si>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</si>
  <si>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</si>
  <si>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</si>
  <si>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</si>
  <si>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</si>
  <si>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</si>
  <si>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</si>
  <si>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</si>
  <si>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</si>
  <si>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</si>
  <si>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</si>
  <si>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</si>
  <si>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</si>
  <si>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</si>
  <si>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</si>
  <si>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</si>
  <si>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</si>
  <si>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</si>
  <si>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</si>
  <si>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</si>
  <si>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</si>
  <si>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</si>
  <si>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</si>
  <si>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</si>
  <si>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</si>
  <si>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</si>
  <si>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</si>
  <si>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</si>
  <si>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</si>
  <si>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</si>
  <si>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</si>
  <si>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</si>
  <si>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</si>
  <si>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</si>
  <si>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</si>
  <si>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</si>
  <si>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</si>
  <si>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</si>
  <si>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</si>
  <si>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</si>
  <si>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</si>
  <si>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</si>
  <si>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</si>
  <si>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</si>
  <si>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</si>
  <si>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fig</t>
  </si>
  <si>
    <t>Rozpad figur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</si>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</sst>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53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800080"/>
      <name val="Arial CE"/>
    </font>
    <font>
      <sz val="8"/>
      <name val="Trebuchet MS"/>
      <family val="0"/>
      <charset val="238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79797"/>
      <name val="Arial CE"/>
    </font>
    <font>
      <i/>
      <u/>
      <sz val="7"/>
      <color rgb="FF979797"/>
      <name val="Calibri"/>
      <scheme val="minor"/>
    </font>
    <font>
      <sz val="7"/>
      <color rgb="FF969696"/>
      <name val="Arial CE"/>
    </font>
    <font>
      <i/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8"/>
      <name val="Arial CE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b/>
      <sz val="8"/>
      <name val="Arial CE"/>
      <charset val="238"/>
    </font>
    <font>
      <sz val="9"/>
      <name val="Trebuchet MS"/>
      <family val="0"/>
      <charset val="238"/>
    </font>
    <font>
      <sz val="8"/>
      <name val="Arial CE"/>
      <family val="0"/>
      <charset val="238"/>
    </font>
    <font>
      <u/>
      <sz val="11"/>
      <color theme="10"/>
      <name val="Calibri"/>
      <scheme val="minor"/>
    </font>
    <font>
      <i/>
      <sz val="8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2">
    <border/>
    <border>
      <left>
        <color indexed="0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  <border>
      <left style="thin">
        <color indexed="64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 style="thin">
        <color indexed="64"/>
      </top>
      <bottom>
        <color indexed="0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 style="thin">
        <color indexed="64"/>
      </bottom>
      <diagonal>
        <color indexed="0"/>
      </diagonal>
    </border>
  </borders>
  <cellStyleXfs count="2">
    <xf numFmtId="0" fontId="0" fillId="0" borderId="0"/>
    <xf numFmtId="0" fontId="51" fillId="0" borderId="0" applyNumberFormat="0" applyFill="0" applyBorder="0" applyAlignment="0" applyProtection="0"/>
  </cellStyleXfs>
  <cellXfs count="364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 applyProtection="1"/>
    <xf numFmtId="0" fontId="13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/>
    <xf numFmtId="0" fontId="0" fillId="0" borderId="4" xfId="0" applyBorder="1" applyProtection="1"/>
    <xf numFmtId="0" fontId="0" fillId="0" borderId="0" xfId="0" applyProtection="1"/>
    <xf numFmtId="0" fontId="14" fillId="0" borderId="0" xfId="0" applyFont="1" applyAlignment="1" applyProtection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7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7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5" xfId="0" applyBorder="1" applyProtection="1"/>
    <xf numFmtId="0" fontId="0" fillId="0" borderId="0" xfId="0" applyFont="1" applyAlignment="1">
      <alignment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8" fillId="0" borderId="6" xfId="0" applyFont="1" applyBorder="1" applyAlignment="1" applyProtection="1">
      <alignment horizontal="left" vertical="center"/>
    </xf>
    <xf numFmtId="0" fontId="0" fillId="0" borderId="6" xfId="0" applyFont="1" applyBorder="1" applyAlignment="1" applyProtection="1">
      <alignment vertical="center"/>
    </xf>
    <xf numFmtId="4" fontId="18" fillId="0" borderId="6" xfId="0" applyNumberFormat="1" applyFont="1" applyBorder="1" applyAlignment="1" applyProtection="1">
      <alignment vertical="center"/>
    </xf>
    <xf numFmtId="0" fontId="0" fillId="0" borderId="4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4" fontId="19" fillId="0" borderId="0" xfId="0" applyNumberFormat="1" applyFont="1" applyAlignment="1" applyProtection="1">
      <alignment vertical="center"/>
    </xf>
    <xf numFmtId="0" fontId="1" fillId="0" borderId="4" xfId="0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8" xfId="0" applyFont="1" applyFill="1" applyBorder="1" applyAlignment="1" applyProtection="1">
      <alignment vertical="center"/>
    </xf>
    <xf numFmtId="0" fontId="4" fillId="3" borderId="8" xfId="0" applyFont="1" applyFill="1" applyBorder="1" applyAlignment="1" applyProtection="1">
      <alignment horizontal="center" vertical="center"/>
    </xf>
    <xf numFmtId="0" fontId="4" fillId="3" borderId="8" xfId="0" applyFont="1" applyFill="1" applyBorder="1" applyAlignment="1" applyProtection="1">
      <alignment horizontal="left" vertical="center"/>
    </xf>
    <xf numFmtId="4" fontId="4" fillId="3" borderId="8" xfId="0" applyNumberFormat="1" applyFont="1" applyFill="1" applyBorder="1" applyAlignment="1" applyProtection="1">
      <alignment vertical="center"/>
    </xf>
    <xf numFmtId="0" fontId="0" fillId="3" borderId="9" xfId="0" applyFont="1" applyFill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4" xfId="0" applyFont="1" applyBorder="1" applyAlignment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4" xfId="0" applyFont="1" applyBorder="1" applyAlignment="1">
      <alignment vertical="center"/>
    </xf>
    <xf numFmtId="0" fontId="18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left"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21" fillId="0" borderId="15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21" fillId="0" borderId="15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22" fillId="4" borderId="7" xfId="0" applyFont="1" applyFill="1" applyBorder="1" applyAlignment="1" applyProtection="1">
      <alignment horizontal="center" vertical="center"/>
    </xf>
    <xf numFmtId="0" fontId="22" fillId="4" borderId="8" xfId="0" applyFont="1" applyFill="1" applyBorder="1" applyAlignment="1" applyProtection="1">
      <alignment horizontal="left" vertical="center"/>
    </xf>
    <xf numFmtId="0" fontId="0" fillId="4" borderId="8" xfId="0" applyFont="1" applyFill="1" applyBorder="1" applyAlignment="1" applyProtection="1">
      <alignment vertical="center"/>
    </xf>
    <xf numFmtId="0" fontId="22" fillId="4" borderId="8" xfId="0" applyFont="1" applyFill="1" applyBorder="1" applyAlignment="1" applyProtection="1">
      <alignment horizontal="center" vertical="center"/>
    </xf>
    <xf numFmtId="0" fontId="22" fillId="4" borderId="8" xfId="0" applyFont="1" applyFill="1" applyBorder="1" applyAlignment="1" applyProtection="1">
      <alignment horizontal="right" vertical="center"/>
    </xf>
    <xf numFmtId="0" fontId="22" fillId="4" borderId="9" xfId="0" applyFont="1" applyFill="1" applyBorder="1" applyAlignment="1" applyProtection="1">
      <alignment horizontal="center" vertical="center"/>
    </xf>
    <xf numFmtId="0" fontId="23" fillId="0" borderId="17" xfId="0" applyFont="1" applyBorder="1" applyAlignment="1" applyProtection="1">
      <alignment horizontal="center" vertical="center" wrapText="1"/>
    </xf>
    <xf numFmtId="0" fontId="23" fillId="0" borderId="18" xfId="0" applyFont="1" applyBorder="1" applyAlignment="1" applyProtection="1">
      <alignment horizontal="center" vertical="center" wrapText="1"/>
    </xf>
    <xf numFmtId="0" fontId="23" fillId="0" borderId="19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4" xfId="0" applyFont="1" applyBorder="1" applyAlignment="1">
      <alignment vertical="center"/>
    </xf>
    <xf numFmtId="4" fontId="20" fillId="0" borderId="15" xfId="0" applyNumberFormat="1" applyFont="1" applyBorder="1" applyAlignment="1" applyProtection="1">
      <alignment vertical="center"/>
    </xf>
    <xf numFmtId="4" fontId="20" fillId="0" borderId="0" xfId="0" applyNumberFormat="1" applyFont="1" applyBorder="1" applyAlignment="1" applyProtection="1">
      <alignment vertical="center"/>
    </xf>
    <xf numFmtId="166" fontId="20" fillId="0" borderId="0" xfId="0" applyNumberFormat="1" applyFont="1" applyBorder="1" applyAlignment="1" applyProtection="1">
      <alignment vertical="center"/>
    </xf>
    <xf numFmtId="4" fontId="20" fillId="0" borderId="16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5" fillId="0" borderId="4" xfId="0" applyFont="1" applyBorder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7" fillId="0" borderId="0" xfId="0" applyFont="1" applyAlignment="1" applyProtection="1">
      <alignment horizontal="left" vertical="center" wrapText="1"/>
    </xf>
    <xf numFmtId="0" fontId="28" fillId="0" borderId="0" xfId="0" applyFont="1" applyAlignment="1" applyProtection="1">
      <alignment vertical="center"/>
    </xf>
    <xf numFmtId="4" fontId="28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4" xfId="0" applyFont="1" applyBorder="1" applyAlignment="1">
      <alignment vertical="center"/>
    </xf>
    <xf numFmtId="4" fontId="29" fillId="0" borderId="15" xfId="0" applyNumberFormat="1" applyFont="1" applyBorder="1" applyAlignment="1" applyProtection="1">
      <alignment vertical="center"/>
    </xf>
    <xf numFmtId="4" fontId="29" fillId="0" borderId="0" xfId="0" applyNumberFormat="1" applyFont="1" applyBorder="1" applyAlignment="1" applyProtection="1">
      <alignment vertical="center"/>
    </xf>
    <xf numFmtId="166" fontId="29" fillId="0" borderId="0" xfId="0" applyNumberFormat="1" applyFont="1" applyBorder="1" applyAlignment="1" applyProtection="1">
      <alignment vertical="center"/>
    </xf>
    <xf numFmtId="4" fontId="29" fillId="0" borderId="16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9" fillId="0" borderId="20" xfId="0" applyNumberFormat="1" applyFont="1" applyBorder="1" applyAlignment="1" applyProtection="1">
      <alignment vertical="center"/>
    </xf>
    <xf numFmtId="4" fontId="29" fillId="0" borderId="21" xfId="0" applyNumberFormat="1" applyFont="1" applyBorder="1" applyAlignment="1" applyProtection="1">
      <alignment vertical="center"/>
    </xf>
    <xf numFmtId="166" fontId="29" fillId="0" borderId="21" xfId="0" applyNumberFormat="1" applyFont="1" applyBorder="1" applyAlignment="1" applyProtection="1">
      <alignment vertical="center"/>
    </xf>
    <xf numFmtId="4" fontId="29" fillId="0" borderId="22" xfId="0" applyNumberFormat="1" applyFont="1" applyBorder="1" applyAlignment="1" applyProtection="1">
      <alignment vertical="center"/>
    </xf>
    <xf numFmtId="0" fontId="0" fillId="0" borderId="2" xfId="0" applyBorder="1"/>
    <xf numFmtId="0" fontId="0" fillId="0" borderId="3" xfId="0" applyBorder="1"/>
    <xf numFmtId="0" fontId="14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4" xfId="0" applyBorder="1" applyAlignment="1">
      <alignment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0" fillId="0" borderId="13" xfId="0" applyFont="1" applyBorder="1" applyAlignment="1">
      <alignment vertical="center"/>
    </xf>
    <xf numFmtId="0" fontId="18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7" xfId="0" applyFont="1" applyFill="1" applyBorder="1" applyAlignment="1">
      <alignment horizontal="left" vertical="center"/>
    </xf>
    <xf numFmtId="0" fontId="0" fillId="4" borderId="8" xfId="0" applyFont="1" applyFill="1" applyBorder="1" applyAlignment="1">
      <alignment vertical="center"/>
    </xf>
    <xf numFmtId="0" fontId="4" fillId="4" borderId="8" xfId="0" applyFont="1" applyFill="1" applyBorder="1" applyAlignment="1">
      <alignment horizontal="right" vertical="center"/>
    </xf>
    <xf numFmtId="0" fontId="4" fillId="4" borderId="8" xfId="0" applyFont="1" applyFill="1" applyBorder="1" applyAlignment="1">
      <alignment horizontal="center" vertical="center"/>
    </xf>
    <xf numFmtId="4" fontId="4" fillId="4" borderId="8" xfId="0" applyNumberFormat="1" applyFont="1" applyFill="1" applyBorder="1" applyAlignment="1">
      <alignment vertical="center"/>
    </xf>
    <xf numFmtId="0" fontId="0" fillId="4" borderId="9" xfId="0" applyFont="1" applyFill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left" vertical="center" wrapText="1"/>
    </xf>
    <xf numFmtId="0" fontId="22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2" fillId="4" borderId="0" xfId="0" applyFont="1" applyFill="1" applyAlignment="1" applyProtection="1">
      <alignment horizontal="right" vertical="center"/>
    </xf>
    <xf numFmtId="0" fontId="31" fillId="0" borderId="0" xfId="0" applyFont="1" applyAlignment="1" applyProtection="1">
      <alignment horizontal="left"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1" xfId="0" applyFont="1" applyBorder="1" applyAlignment="1" applyProtection="1">
      <alignment horizontal="left" vertical="center"/>
    </xf>
    <xf numFmtId="0" fontId="6" fillId="0" borderId="21" xfId="0" applyFont="1" applyBorder="1" applyAlignment="1" applyProtection="1">
      <alignment vertical="center"/>
    </xf>
    <xf numFmtId="4" fontId="6" fillId="0" borderId="21" xfId="0" applyNumberFormat="1" applyFont="1" applyBorder="1" applyAlignment="1" applyProtection="1">
      <alignment vertical="center"/>
    </xf>
    <xf numFmtId="0" fontId="6" fillId="0" borderId="4" xfId="0" applyFont="1" applyBorder="1" applyAlignment="1">
      <alignment vertical="center"/>
    </xf>
    <xf numFmtId="0" fontId="7" fillId="0" borderId="4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1" xfId="0" applyFont="1" applyBorder="1" applyAlignment="1" applyProtection="1">
      <alignment horizontal="left" vertical="center"/>
    </xf>
    <xf numFmtId="0" fontId="7" fillId="0" borderId="21" xfId="0" applyFont="1" applyBorder="1" applyAlignment="1" applyProtection="1">
      <alignment vertical="center"/>
    </xf>
    <xf numFmtId="4" fontId="7" fillId="0" borderId="21" xfId="0" applyNumberFormat="1" applyFont="1" applyBorder="1" applyAlignment="1" applyProtection="1">
      <alignment vertical="center"/>
    </xf>
    <xf numFmtId="0" fontId="7" fillId="0" borderId="4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</xf>
    <xf numFmtId="0" fontId="22" fillId="4" borderId="18" xfId="0" applyFont="1" applyFill="1" applyBorder="1" applyAlignment="1" applyProtection="1">
      <alignment horizontal="center" vertical="center" wrapText="1"/>
    </xf>
    <xf numFmtId="0" fontId="22" fillId="4" borderId="19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4" fontId="24" fillId="0" borderId="0" xfId="0" applyNumberFormat="1" applyFont="1" applyAlignment="1" applyProtection="1"/>
    <xf numFmtId="0" fontId="0" fillId="0" borderId="13" xfId="0" applyBorder="1" applyAlignment="1" applyProtection="1">
      <alignment vertical="center"/>
    </xf>
    <xf numFmtId="166" fontId="32" fillId="0" borderId="13" xfId="0" applyNumberFormat="1" applyFont="1" applyBorder="1" applyAlignment="1" applyProtection="1"/>
    <xf numFmtId="166" fontId="32" fillId="0" borderId="14" xfId="0" applyNumberFormat="1" applyFont="1" applyBorder="1" applyAlignment="1" applyProtection="1"/>
    <xf numFmtId="4" fontId="33" fillId="0" borderId="0" xfId="0" applyNumberFormat="1" applyFont="1" applyAlignment="1">
      <alignment vertical="center"/>
    </xf>
    <xf numFmtId="0" fontId="8" fillId="0" borderId="4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4" xfId="0" applyFont="1" applyBorder="1" applyAlignment="1"/>
    <xf numFmtId="0" fontId="8" fillId="0" borderId="15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6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2" fillId="0" borderId="23" xfId="0" applyFont="1" applyBorder="1" applyAlignment="1" applyProtection="1">
      <alignment horizontal="center" vertical="center"/>
    </xf>
    <xf numFmtId="49" fontId="22" fillId="0" borderId="23" xfId="0" applyNumberFormat="1" applyFont="1" applyBorder="1" applyAlignment="1" applyProtection="1">
      <alignment horizontal="left" vertical="center" wrapText="1"/>
    </xf>
    <xf numFmtId="0" fontId="22" fillId="0" borderId="23" xfId="0" applyFont="1" applyBorder="1" applyAlignment="1" applyProtection="1">
      <alignment horizontal="left" vertical="center" wrapText="1"/>
    </xf>
    <xf numFmtId="0" fontId="22" fillId="0" borderId="23" xfId="0" applyFont="1" applyBorder="1" applyAlignment="1" applyProtection="1">
      <alignment horizontal="center" vertical="center" wrapText="1"/>
    </xf>
    <xf numFmtId="167" fontId="22" fillId="0" borderId="23" xfId="0" applyNumberFormat="1" applyFont="1" applyBorder="1" applyAlignment="1" applyProtection="1">
      <alignment vertical="center"/>
    </xf>
    <xf numFmtId="4" fontId="22" fillId="2" borderId="23" xfId="0" applyNumberFormat="1" applyFont="1" applyFill="1" applyBorder="1" applyAlignment="1" applyProtection="1">
      <alignment vertical="center"/>
      <protection locked="0"/>
    </xf>
    <xf numFmtId="4" fontId="22" fillId="0" borderId="23" xfId="0" applyNumberFormat="1" applyFont="1" applyBorder="1" applyAlignment="1" applyProtection="1">
      <alignment vertical="center"/>
    </xf>
    <xf numFmtId="0" fontId="23" fillId="2" borderId="15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center" vertical="center"/>
    </xf>
    <xf numFmtId="166" fontId="23" fillId="0" borderId="0" xfId="0" applyNumberFormat="1" applyFont="1" applyBorder="1" applyAlignment="1" applyProtection="1">
      <alignment vertical="center"/>
    </xf>
    <xf numFmtId="166" fontId="23" fillId="0" borderId="16" xfId="0" applyNumberFormat="1" applyFont="1" applyBorder="1" applyAlignment="1" applyProtection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4" fillId="0" borderId="0" xfId="0" applyFont="1" applyAlignment="1" applyProtection="1">
      <alignment horizontal="left" vertical="center"/>
    </xf>
    <xf numFmtId="0" fontId="35" fillId="0" borderId="0" xfId="1" applyFont="1" applyAlignment="1" applyProtection="1">
      <alignment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5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9" fillId="0" borderId="4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36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4" xfId="0" applyFont="1" applyBorder="1" applyAlignment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6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4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4" xfId="0" applyFont="1" applyBorder="1" applyAlignment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6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4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0" fontId="11" fillId="0" borderId="0" xfId="0" applyFont="1" applyAlignment="1" applyProtection="1">
      <alignment vertical="center"/>
      <protection locked="0"/>
    </xf>
    <xf numFmtId="0" fontId="11" fillId="0" borderId="4" xfId="0" applyFont="1" applyBorder="1" applyAlignment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6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37" fillId="0" borderId="0" xfId="0" applyFont="1" applyAlignment="1" applyProtection="1">
      <alignment vertical="center" wrapText="1"/>
    </xf>
    <xf numFmtId="0" fontId="38" fillId="0" borderId="23" xfId="0" applyFont="1" applyBorder="1" applyAlignment="1" applyProtection="1">
      <alignment horizontal="center" vertical="center"/>
    </xf>
    <xf numFmtId="49" fontId="38" fillId="0" borderId="23" xfId="0" applyNumberFormat="1" applyFont="1" applyBorder="1" applyAlignment="1" applyProtection="1">
      <alignment horizontal="left" vertical="center" wrapText="1"/>
    </xf>
    <xf numFmtId="0" fontId="38" fillId="0" borderId="23" xfId="0" applyFont="1" applyBorder="1" applyAlignment="1" applyProtection="1">
      <alignment horizontal="left" vertical="center" wrapText="1"/>
    </xf>
    <xf numFmtId="0" fontId="38" fillId="0" borderId="23" xfId="0" applyFont="1" applyBorder="1" applyAlignment="1" applyProtection="1">
      <alignment horizontal="center" vertical="center" wrapText="1"/>
    </xf>
    <xf numFmtId="167" fontId="38" fillId="0" borderId="23" xfId="0" applyNumberFormat="1" applyFont="1" applyBorder="1" applyAlignment="1" applyProtection="1">
      <alignment vertical="center"/>
    </xf>
    <xf numFmtId="4" fontId="38" fillId="2" borderId="23" xfId="0" applyNumberFormat="1" applyFont="1" applyFill="1" applyBorder="1" applyAlignment="1" applyProtection="1">
      <alignment vertical="center"/>
      <protection locked="0"/>
    </xf>
    <xf numFmtId="4" fontId="38" fillId="0" borderId="23" xfId="0" applyNumberFormat="1" applyFont="1" applyBorder="1" applyAlignment="1" applyProtection="1">
      <alignment vertical="center"/>
    </xf>
    <xf numFmtId="0" fontId="39" fillId="0" borderId="4" xfId="0" applyFont="1" applyBorder="1" applyAlignment="1">
      <alignment vertical="center"/>
    </xf>
    <xf numFmtId="0" fontId="38" fillId="2" borderId="15" xfId="0" applyFont="1" applyFill="1" applyBorder="1" applyAlignment="1" applyProtection="1">
      <alignment horizontal="left" vertical="center"/>
      <protection locked="0"/>
    </xf>
    <xf numFmtId="0" fontId="38" fillId="0" borderId="0" xfId="0" applyFont="1" applyBorder="1" applyAlignment="1" applyProtection="1">
      <alignment horizontal="center" vertical="center"/>
    </xf>
    <xf numFmtId="0" fontId="23" fillId="2" borderId="20" xfId="0" applyFont="1" applyFill="1" applyBorder="1" applyAlignment="1" applyProtection="1">
      <alignment horizontal="left" vertical="center"/>
      <protection locked="0"/>
    </xf>
    <xf numFmtId="0" fontId="23" fillId="0" borderId="21" xfId="0" applyFont="1" applyBorder="1" applyAlignment="1" applyProtection="1">
      <alignment horizontal="center" vertical="center"/>
    </xf>
    <xf numFmtId="0" fontId="0" fillId="0" borderId="21" xfId="0" applyFont="1" applyBorder="1" applyAlignment="1" applyProtection="1">
      <alignment vertical="center"/>
    </xf>
    <xf numFmtId="166" fontId="23" fillId="0" borderId="21" xfId="0" applyNumberFormat="1" applyFont="1" applyBorder="1" applyAlignment="1" applyProtection="1">
      <alignment vertical="center"/>
    </xf>
    <xf numFmtId="166" fontId="23" fillId="0" borderId="22" xfId="0" applyNumberFormat="1" applyFont="1" applyBorder="1" applyAlignment="1" applyProtection="1">
      <alignment vertical="center"/>
    </xf>
    <xf numFmtId="0" fontId="0" fillId="0" borderId="0" xfId="0" applyAlignment="1">
      <alignment vertical="top"/>
    </xf>
    <xf numFmtId="0" fontId="40" fillId="0" borderId="24" xfId="0" applyFont="1" applyBorder="1" applyAlignment="1">
      <alignment vertical="center" wrapText="1"/>
    </xf>
    <xf numFmtId="0" fontId="40" fillId="0" borderId="25" xfId="0" applyFont="1" applyBorder="1" applyAlignment="1">
      <alignment vertical="center" wrapText="1"/>
    </xf>
    <xf numFmtId="0" fontId="40" fillId="0" borderId="26" xfId="0" applyFont="1" applyBorder="1" applyAlignment="1">
      <alignment vertical="center" wrapText="1"/>
    </xf>
    <xf numFmtId="0" fontId="40" fillId="0" borderId="27" xfId="0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40" fillId="0" borderId="28" xfId="0" applyFont="1" applyBorder="1" applyAlignment="1">
      <alignment horizontal="center" vertical="center" wrapText="1"/>
    </xf>
    <xf numFmtId="0" fontId="40" fillId="0" borderId="27" xfId="0" applyFont="1" applyBorder="1" applyAlignment="1">
      <alignment vertical="center" wrapText="1"/>
    </xf>
    <xf numFmtId="0" fontId="42" fillId="0" borderId="29" xfId="0" applyFont="1" applyBorder="1" applyAlignment="1">
      <alignment horizontal="left" wrapText="1"/>
    </xf>
    <xf numFmtId="0" fontId="40" fillId="0" borderId="28" xfId="0" applyFont="1" applyBorder="1" applyAlignment="1">
      <alignment vertical="center" wrapText="1"/>
    </xf>
    <xf numFmtId="0" fontId="42" fillId="0" borderId="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center" wrapText="1"/>
    </xf>
    <xf numFmtId="0" fontId="44" fillId="0" borderId="27" xfId="0" applyFont="1" applyBorder="1" applyAlignment="1">
      <alignment vertical="center" wrapText="1"/>
    </xf>
    <xf numFmtId="0" fontId="43" fillId="0" borderId="1" xfId="0" applyFont="1" applyBorder="1" applyAlignment="1">
      <alignment vertical="center" wrapText="1"/>
    </xf>
    <xf numFmtId="0" fontId="43" fillId="0" borderId="1" xfId="0" applyFont="1" applyBorder="1" applyAlignment="1">
      <alignment horizontal="left" vertical="center"/>
    </xf>
    <xf numFmtId="0" fontId="43" fillId="0" borderId="1" xfId="0" applyFont="1" applyBorder="1" applyAlignment="1">
      <alignment vertical="center"/>
    </xf>
    <xf numFmtId="49" fontId="43" fillId="0" borderId="1" xfId="0" applyNumberFormat="1" applyFont="1" applyBorder="1" applyAlignment="1">
      <alignment horizontal="left" vertical="center" wrapText="1"/>
    </xf>
    <xf numFmtId="49" fontId="43" fillId="0" borderId="1" xfId="0" applyNumberFormat="1" applyFont="1" applyBorder="1" applyAlignment="1">
      <alignment vertical="center" wrapText="1"/>
    </xf>
    <xf numFmtId="0" fontId="40" fillId="0" borderId="30" xfId="0" applyFont="1" applyBorder="1" applyAlignment="1">
      <alignment vertical="center" wrapText="1"/>
    </xf>
    <xf numFmtId="0" fontId="45" fillId="0" borderId="29" xfId="0" applyFont="1" applyBorder="1" applyAlignment="1">
      <alignment vertical="center" wrapText="1"/>
    </xf>
    <xf numFmtId="0" fontId="40" fillId="0" borderId="31" xfId="0" applyFont="1" applyBorder="1" applyAlignment="1">
      <alignment vertical="center" wrapText="1"/>
    </xf>
    <xf numFmtId="0" fontId="40" fillId="0" borderId="1" xfId="0" applyFont="1" applyBorder="1" applyAlignment="1">
      <alignment vertical="top"/>
    </xf>
    <xf numFmtId="0" fontId="40" fillId="0" borderId="0" xfId="0" applyFont="1" applyAlignment="1">
      <alignment vertical="top"/>
    </xf>
    <xf numFmtId="0" fontId="40" fillId="0" borderId="24" xfId="0" applyFont="1" applyBorder="1" applyAlignment="1">
      <alignment horizontal="left" vertical="center"/>
    </xf>
    <xf numFmtId="0" fontId="40" fillId="0" borderId="25" xfId="0" applyFont="1" applyBorder="1" applyAlignment="1">
      <alignment horizontal="left" vertical="center"/>
    </xf>
    <xf numFmtId="0" fontId="40" fillId="0" borderId="26" xfId="0" applyFont="1" applyBorder="1" applyAlignment="1">
      <alignment horizontal="left" vertical="center"/>
    </xf>
    <xf numFmtId="0" fontId="40" fillId="0" borderId="27" xfId="0" applyFont="1" applyBorder="1" applyAlignment="1">
      <alignment horizontal="left" vertical="center"/>
    </xf>
    <xf numFmtId="0" fontId="41" fillId="0" borderId="1" xfId="0" applyFont="1" applyBorder="1" applyAlignment="1">
      <alignment horizontal="center" vertical="center"/>
    </xf>
    <xf numFmtId="0" fontId="40" fillId="0" borderId="28" xfId="0" applyFont="1" applyBorder="1" applyAlignment="1">
      <alignment horizontal="left" vertical="center"/>
    </xf>
    <xf numFmtId="0" fontId="42" fillId="0" borderId="1" xfId="0" applyFont="1" applyBorder="1" applyAlignment="1">
      <alignment horizontal="left" vertical="center"/>
    </xf>
    <xf numFmtId="0" fontId="46" fillId="0" borderId="0" xfId="0" applyFont="1" applyAlignment="1">
      <alignment horizontal="left" vertical="center"/>
    </xf>
    <xf numFmtId="0" fontId="42" fillId="0" borderId="29" xfId="0" applyFont="1" applyBorder="1" applyAlignment="1">
      <alignment horizontal="left" vertical="center"/>
    </xf>
    <xf numFmtId="0" fontId="42" fillId="0" borderId="29" xfId="0" applyFont="1" applyBorder="1" applyAlignment="1">
      <alignment horizontal="center" vertical="center"/>
    </xf>
    <xf numFmtId="0" fontId="46" fillId="0" borderId="29" xfId="0" applyFont="1" applyBorder="1" applyAlignment="1">
      <alignment horizontal="left" vertical="center"/>
    </xf>
    <xf numFmtId="0" fontId="47" fillId="0" borderId="1" xfId="0" applyFont="1" applyBorder="1" applyAlignment="1">
      <alignment horizontal="left" vertical="center"/>
    </xf>
    <xf numFmtId="0" fontId="44" fillId="0" borderId="0" xfId="0" applyFont="1" applyAlignment="1">
      <alignment horizontal="left" vertical="center"/>
    </xf>
    <xf numFmtId="0" fontId="48" fillId="0" borderId="1" xfId="0" applyFont="1" applyBorder="1" applyAlignment="1">
      <alignment horizontal="left" vertical="center"/>
    </xf>
    <xf numFmtId="0" fontId="43" fillId="0" borderId="1" xfId="0" applyFont="1" applyBorder="1" applyAlignment="1">
      <alignment horizontal="center" vertical="center"/>
    </xf>
    <xf numFmtId="0" fontId="43" fillId="0" borderId="0" xfId="0" applyFont="1" applyAlignment="1">
      <alignment horizontal="left" vertical="center"/>
    </xf>
    <xf numFmtId="0" fontId="44" fillId="0" borderId="27" xfId="0" applyFont="1" applyBorder="1" applyAlignment="1">
      <alignment horizontal="left" vertical="center"/>
    </xf>
    <xf numFmtId="0" fontId="43" fillId="0" borderId="1" xfId="0" applyFont="1" applyFill="1" applyBorder="1" applyAlignment="1">
      <alignment horizontal="left" vertical="center"/>
    </xf>
    <xf numFmtId="0" fontId="43" fillId="0" borderId="1" xfId="0" applyFont="1" applyFill="1" applyBorder="1" applyAlignment="1">
      <alignment horizontal="center" vertical="center"/>
    </xf>
    <xf numFmtId="0" fontId="40" fillId="0" borderId="30" xfId="0" applyFont="1" applyBorder="1" applyAlignment="1">
      <alignment horizontal="left" vertical="center"/>
    </xf>
    <xf numFmtId="0" fontId="45" fillId="0" borderId="29" xfId="0" applyFont="1" applyBorder="1" applyAlignment="1">
      <alignment horizontal="left" vertical="center"/>
    </xf>
    <xf numFmtId="0" fontId="40" fillId="0" borderId="31" xfId="0" applyFont="1" applyBorder="1" applyAlignment="1">
      <alignment horizontal="left" vertical="center"/>
    </xf>
    <xf numFmtId="0" fontId="40" fillId="0" borderId="1" xfId="0" applyFont="1" applyBorder="1" applyAlignment="1">
      <alignment horizontal="left" vertical="center"/>
    </xf>
    <xf numFmtId="0" fontId="45" fillId="0" borderId="1" xfId="0" applyFont="1" applyBorder="1" applyAlignment="1">
      <alignment horizontal="left" vertical="center"/>
    </xf>
    <xf numFmtId="0" fontId="46" fillId="0" borderId="1" xfId="0" applyFont="1" applyBorder="1" applyAlignment="1">
      <alignment horizontal="left" vertical="center"/>
    </xf>
    <xf numFmtId="0" fontId="44" fillId="0" borderId="29" xfId="0" applyFont="1" applyBorder="1" applyAlignment="1">
      <alignment horizontal="left" vertical="center"/>
    </xf>
    <xf numFmtId="0" fontId="40" fillId="0" borderId="1" xfId="0" applyFont="1" applyBorder="1" applyAlignment="1">
      <alignment horizontal="left" vertical="center" wrapText="1"/>
    </xf>
    <xf numFmtId="0" fontId="44" fillId="0" borderId="1" xfId="0" applyFont="1" applyBorder="1" applyAlignment="1">
      <alignment horizontal="left" vertical="center" wrapText="1"/>
    </xf>
    <xf numFmtId="0" fontId="44" fillId="0" borderId="1" xfId="0" applyFont="1" applyBorder="1" applyAlignment="1">
      <alignment horizontal="center" vertical="center" wrapText="1"/>
    </xf>
    <xf numFmtId="0" fontId="40" fillId="0" borderId="24" xfId="0" applyFont="1" applyBorder="1" applyAlignment="1">
      <alignment horizontal="left" vertical="center" wrapText="1"/>
    </xf>
    <xf numFmtId="0" fontId="40" fillId="0" borderId="25" xfId="0" applyFont="1" applyBorder="1" applyAlignment="1">
      <alignment horizontal="left" vertical="center" wrapText="1"/>
    </xf>
    <xf numFmtId="0" fontId="40" fillId="0" borderId="26" xfId="0" applyFont="1" applyBorder="1" applyAlignment="1">
      <alignment horizontal="left" vertical="center" wrapText="1"/>
    </xf>
    <xf numFmtId="0" fontId="40" fillId="0" borderId="27" xfId="0" applyFont="1" applyBorder="1" applyAlignment="1">
      <alignment horizontal="left" vertical="center" wrapText="1"/>
    </xf>
    <xf numFmtId="0" fontId="40" fillId="0" borderId="28" xfId="0" applyFont="1" applyBorder="1" applyAlignment="1">
      <alignment horizontal="left" vertical="center" wrapText="1"/>
    </xf>
    <xf numFmtId="0" fontId="46" fillId="0" borderId="27" xfId="0" applyFont="1" applyBorder="1" applyAlignment="1">
      <alignment horizontal="left" vertical="center" wrapText="1"/>
    </xf>
    <xf numFmtId="0" fontId="46" fillId="0" borderId="28" xfId="0" applyFont="1" applyBorder="1" applyAlignment="1">
      <alignment horizontal="left" vertical="center" wrapText="1"/>
    </xf>
    <xf numFmtId="0" fontId="44" fillId="0" borderId="27" xfId="0" applyFont="1" applyBorder="1" applyAlignment="1">
      <alignment horizontal="left" vertical="center" wrapText="1"/>
    </xf>
    <xf numFmtId="0" fontId="44" fillId="0" borderId="1" xfId="0" applyFont="1" applyBorder="1" applyAlignment="1">
      <alignment horizontal="left" vertical="center"/>
    </xf>
    <xf numFmtId="0" fontId="44" fillId="0" borderId="28" xfId="0" applyFont="1" applyBorder="1" applyAlignment="1">
      <alignment horizontal="left" vertical="center" wrapText="1"/>
    </xf>
    <xf numFmtId="0" fontId="44" fillId="0" borderId="28" xfId="0" applyFont="1" applyBorder="1" applyAlignment="1">
      <alignment horizontal="left" vertical="center"/>
    </xf>
    <xf numFmtId="0" fontId="44" fillId="0" borderId="30" xfId="0" applyFont="1" applyBorder="1" applyAlignment="1">
      <alignment horizontal="left" vertical="center" wrapText="1"/>
    </xf>
    <xf numFmtId="0" fontId="44" fillId="0" borderId="29" xfId="0" applyFont="1" applyBorder="1" applyAlignment="1">
      <alignment horizontal="left" vertical="center" wrapText="1"/>
    </xf>
    <xf numFmtId="0" fontId="44" fillId="0" borderId="31" xfId="0" applyFont="1" applyBorder="1" applyAlignment="1">
      <alignment horizontal="left" vertical="center" wrapText="1"/>
    </xf>
    <xf numFmtId="0" fontId="43" fillId="0" borderId="1" xfId="0" applyFont="1" applyBorder="1" applyAlignment="1">
      <alignment horizontal="left" vertical="top"/>
    </xf>
    <xf numFmtId="0" fontId="43" fillId="0" borderId="1" xfId="0" applyFont="1" applyBorder="1" applyAlignment="1">
      <alignment horizontal="center" vertical="top"/>
    </xf>
    <xf numFmtId="0" fontId="44" fillId="0" borderId="30" xfId="0" applyFont="1" applyBorder="1" applyAlignment="1">
      <alignment horizontal="left" vertical="center"/>
    </xf>
    <xf numFmtId="0" fontId="44" fillId="0" borderId="31" xfId="0" applyFont="1" applyBorder="1" applyAlignment="1">
      <alignment horizontal="left" vertical="center"/>
    </xf>
    <xf numFmtId="0" fontId="44" fillId="0" borderId="1" xfId="0" applyFont="1" applyBorder="1" applyAlignment="1">
      <alignment horizontal="center" vertical="center"/>
    </xf>
    <xf numFmtId="0" fontId="46" fillId="0" borderId="0" xfId="0" applyFont="1" applyAlignment="1">
      <alignment vertical="center"/>
    </xf>
    <xf numFmtId="0" fontId="42" fillId="0" borderId="1" xfId="0" applyFont="1" applyBorder="1" applyAlignment="1">
      <alignment vertical="center"/>
    </xf>
    <xf numFmtId="0" fontId="46" fillId="0" borderId="29" xfId="0" applyFont="1" applyBorder="1" applyAlignment="1">
      <alignment vertical="center"/>
    </xf>
    <xf numFmtId="0" fontId="42" fillId="0" borderId="29" xfId="0" applyFont="1" applyBorder="1" applyAlignment="1">
      <alignment vertical="center"/>
    </xf>
    <xf numFmtId="0" fontId="43" fillId="0" borderId="1" xfId="0" applyFont="1" applyBorder="1" applyAlignment="1">
      <alignment vertical="top"/>
    </xf>
    <xf numFmtId="49" fontId="43" fillId="0" borderId="1" xfId="0" applyNumberFormat="1" applyFont="1" applyBorder="1" applyAlignment="1">
      <alignment horizontal="left" vertical="center"/>
    </xf>
    <xf numFmtId="0" fontId="49" fillId="0" borderId="27" xfId="0" applyFont="1" applyBorder="1" applyAlignment="1" applyProtection="1">
      <alignment horizontal="left" vertical="center"/>
    </xf>
    <xf numFmtId="0" fontId="50" fillId="0" borderId="1" xfId="0" applyFont="1" applyBorder="1" applyAlignment="1" applyProtection="1">
      <alignment vertical="top"/>
    </xf>
    <xf numFmtId="0" fontId="50" fillId="0" borderId="1" xfId="0" applyFont="1" applyBorder="1" applyAlignment="1" applyProtection="1">
      <alignment horizontal="left" vertical="center"/>
    </xf>
    <xf numFmtId="0" fontId="50" fillId="0" borderId="1" xfId="0" applyFont="1" applyBorder="1" applyAlignment="1" applyProtection="1">
      <alignment horizontal="center" vertical="center"/>
    </xf>
    <xf numFmtId="49" fontId="50" fillId="0" borderId="1" xfId="0" applyNumberFormat="1" applyFont="1" applyBorder="1" applyAlignment="1" applyProtection="1">
      <alignment horizontal="left" vertical="center"/>
    </xf>
    <xf numFmtId="0" fontId="49" fillId="0" borderId="28" xfId="0" applyFont="1" applyBorder="1" applyAlignment="1" applyProtection="1">
      <alignment horizontal="left" vertical="center"/>
    </xf>
    <xf numFmtId="0" fontId="0" fillId="0" borderId="29" xfId="0" applyBorder="1" applyAlignment="1">
      <alignment vertical="top"/>
    </xf>
    <xf numFmtId="0" fontId="42" fillId="0" borderId="29" xfId="0" applyFont="1" applyBorder="1" applyAlignment="1">
      <alignment horizontal="left"/>
    </xf>
    <xf numFmtId="0" fontId="46" fillId="0" borderId="29" xfId="0" applyFont="1" applyBorder="1" applyAlignment="1"/>
    <xf numFmtId="0" fontId="40" fillId="0" borderId="27" xfId="0" applyFont="1" applyBorder="1" applyAlignment="1">
      <alignment vertical="top"/>
    </xf>
    <xf numFmtId="0" fontId="40" fillId="0" borderId="28" xfId="0" applyFont="1" applyBorder="1" applyAlignment="1">
      <alignment vertical="top"/>
    </xf>
    <xf numFmtId="0" fontId="40" fillId="0" borderId="30" xfId="0" applyFont="1" applyBorder="1" applyAlignment="1">
      <alignment vertical="top"/>
    </xf>
    <xf numFmtId="0" fontId="40" fillId="0" borderId="29" xfId="0" applyFont="1" applyBorder="1" applyAlignment="1">
      <alignment vertical="top"/>
    </xf>
    <xf numFmtId="0" fontId="40" fillId="0" borderId="31" xfId="0" applyFont="1" applyBorder="1" applyAlignment="1">
      <alignment vertical="top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tyles" Target="styles.xml" /><Relationship Id="rId8" Type="http://schemas.openxmlformats.org/officeDocument/2006/relationships/theme" Target="theme/theme1.xml" /><Relationship Id="rId9" Type="http://schemas.openxmlformats.org/officeDocument/2006/relationships/calcChain" Target="calcChain.xml" /><Relationship Id="rId10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_rels/drawing5.xml.rels>&#65279;<?xml version="1.0" encoding="utf-8"?><Relationships xmlns="http://schemas.openxmlformats.org/package/2006/relationships"><Relationship Id="rId1" Type="http://schemas.openxmlformats.org/officeDocument/2006/relationships/hyperlink" Target="https://app.urs.cz/products/kros4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6_01/340271021" TargetMode="External" /><Relationship Id="rId2" Type="http://schemas.openxmlformats.org/officeDocument/2006/relationships/hyperlink" Target="https://podminky.urs.cz/item/CS_URS_2026_01/340271041" TargetMode="External" /><Relationship Id="rId3" Type="http://schemas.openxmlformats.org/officeDocument/2006/relationships/hyperlink" Target="https://podminky.urs.cz/item/CS_URS_2026_01/611142001" TargetMode="External" /><Relationship Id="rId4" Type="http://schemas.openxmlformats.org/officeDocument/2006/relationships/hyperlink" Target="https://podminky.urs.cz/item/CS_URS_2026_01/611321131" TargetMode="External" /><Relationship Id="rId5" Type="http://schemas.openxmlformats.org/officeDocument/2006/relationships/hyperlink" Target="https://podminky.urs.cz/item/CS_URS_2026_01/612135001" TargetMode="External" /><Relationship Id="rId6" Type="http://schemas.openxmlformats.org/officeDocument/2006/relationships/hyperlink" Target="https://podminky.urs.cz/item/CS_URS_2026_01/612135091" TargetMode="External" /><Relationship Id="rId7" Type="http://schemas.openxmlformats.org/officeDocument/2006/relationships/hyperlink" Target="https://podminky.urs.cz/item/CS_URS_2026_01/612142001" TargetMode="External" /><Relationship Id="rId8" Type="http://schemas.openxmlformats.org/officeDocument/2006/relationships/hyperlink" Target="https://podminky.urs.cz/item/CS_URS_2026_01/612321111" TargetMode="External" /><Relationship Id="rId9" Type="http://schemas.openxmlformats.org/officeDocument/2006/relationships/hyperlink" Target="https://podminky.urs.cz/item/CS_URS_2026_01/612321131" TargetMode="External" /><Relationship Id="rId10" Type="http://schemas.openxmlformats.org/officeDocument/2006/relationships/hyperlink" Target="https://podminky.urs.cz/item/CS_URS_2026_01/612321141" TargetMode="External" /><Relationship Id="rId11" Type="http://schemas.openxmlformats.org/officeDocument/2006/relationships/hyperlink" Target="https://podminky.urs.cz/item/CS_URS_2026_01/631311115" TargetMode="External" /><Relationship Id="rId12" Type="http://schemas.openxmlformats.org/officeDocument/2006/relationships/hyperlink" Target="https://podminky.urs.cz/item/CS_URS_2026_01/949101111" TargetMode="External" /><Relationship Id="rId13" Type="http://schemas.openxmlformats.org/officeDocument/2006/relationships/hyperlink" Target="https://podminky.urs.cz/item/CS_URS_2026_01/962031013" TargetMode="External" /><Relationship Id="rId14" Type="http://schemas.openxmlformats.org/officeDocument/2006/relationships/hyperlink" Target="https://podminky.urs.cz/item/CS_URS_2026_01/965042131" TargetMode="External" /><Relationship Id="rId15" Type="http://schemas.openxmlformats.org/officeDocument/2006/relationships/hyperlink" Target="https://podminky.urs.cz/item/CS_URS_2026_01/965081213" TargetMode="External" /><Relationship Id="rId16" Type="http://schemas.openxmlformats.org/officeDocument/2006/relationships/hyperlink" Target="https://podminky.urs.cz/item/CS_URS_2026_01/968072455" TargetMode="External" /><Relationship Id="rId17" Type="http://schemas.openxmlformats.org/officeDocument/2006/relationships/hyperlink" Target="https://podminky.urs.cz/item/CS_URS_2026_01/971033441" TargetMode="External" /><Relationship Id="rId18" Type="http://schemas.openxmlformats.org/officeDocument/2006/relationships/hyperlink" Target="https://podminky.urs.cz/item/CS_URS_2026_01/978013191" TargetMode="External" /><Relationship Id="rId19" Type="http://schemas.openxmlformats.org/officeDocument/2006/relationships/hyperlink" Target="https://podminky.urs.cz/item/CS_URS_2026_01/997013213" TargetMode="External" /><Relationship Id="rId20" Type="http://schemas.openxmlformats.org/officeDocument/2006/relationships/hyperlink" Target="https://podminky.urs.cz/item/CS_URS_2026_01/997013219" TargetMode="External" /><Relationship Id="rId21" Type="http://schemas.openxmlformats.org/officeDocument/2006/relationships/hyperlink" Target="https://podminky.urs.cz/item/CS_URS_2026_01/997013501" TargetMode="External" /><Relationship Id="rId22" Type="http://schemas.openxmlformats.org/officeDocument/2006/relationships/hyperlink" Target="https://podminky.urs.cz/item/CS_URS_2026_01/997013509" TargetMode="External" /><Relationship Id="rId23" Type="http://schemas.openxmlformats.org/officeDocument/2006/relationships/hyperlink" Target="https://podminky.urs.cz/item/CS_URS_2026_01/997013609" TargetMode="External" /><Relationship Id="rId24" Type="http://schemas.openxmlformats.org/officeDocument/2006/relationships/hyperlink" Target="https://podminky.urs.cz/item/CS_URS_2026_01/998018002" TargetMode="External" /><Relationship Id="rId25" Type="http://schemas.openxmlformats.org/officeDocument/2006/relationships/hyperlink" Target="https://podminky.urs.cz/item/CS_URS_2026_01/721171808" TargetMode="External" /><Relationship Id="rId26" Type="http://schemas.openxmlformats.org/officeDocument/2006/relationships/hyperlink" Target="https://podminky.urs.cz/item/CS_URS_2026_01/721174025" TargetMode="External" /><Relationship Id="rId27" Type="http://schemas.openxmlformats.org/officeDocument/2006/relationships/hyperlink" Target="https://podminky.urs.cz/item/CS_URS_2026_01/721174042" TargetMode="External" /><Relationship Id="rId28" Type="http://schemas.openxmlformats.org/officeDocument/2006/relationships/hyperlink" Target="https://podminky.urs.cz/item/CS_URS_2026_01/721174043" TargetMode="External" /><Relationship Id="rId29" Type="http://schemas.openxmlformats.org/officeDocument/2006/relationships/hyperlink" Target="https://podminky.urs.cz/item/CS_URS_2026_01/721212126" TargetMode="External" /><Relationship Id="rId30" Type="http://schemas.openxmlformats.org/officeDocument/2006/relationships/hyperlink" Target="https://podminky.urs.cz/item/CS_URS_2026_01/721290111" TargetMode="External" /><Relationship Id="rId31" Type="http://schemas.openxmlformats.org/officeDocument/2006/relationships/hyperlink" Target="https://podminky.urs.cz/item/CS_URS_2026_01/998721122" TargetMode="External" /><Relationship Id="rId32" Type="http://schemas.openxmlformats.org/officeDocument/2006/relationships/hyperlink" Target="https://podminky.urs.cz/item/CS_URS_2026_01/722130802" TargetMode="External" /><Relationship Id="rId33" Type="http://schemas.openxmlformats.org/officeDocument/2006/relationships/hyperlink" Target="https://podminky.urs.cz/item/CS_URS_2026_01/722176113" TargetMode="External" /><Relationship Id="rId34" Type="http://schemas.openxmlformats.org/officeDocument/2006/relationships/hyperlink" Target="https://podminky.urs.cz/item/CS_URS_2026_01/722179191" TargetMode="External" /><Relationship Id="rId35" Type="http://schemas.openxmlformats.org/officeDocument/2006/relationships/hyperlink" Target="https://podminky.urs.cz/item/CS_URS_2026_01/722181212" TargetMode="External" /><Relationship Id="rId36" Type="http://schemas.openxmlformats.org/officeDocument/2006/relationships/hyperlink" Target="https://podminky.urs.cz/item/CS_URS_2026_01/722220111" TargetMode="External" /><Relationship Id="rId37" Type="http://schemas.openxmlformats.org/officeDocument/2006/relationships/hyperlink" Target="https://podminky.urs.cz/item/CS_URS_2026_01/722220853" TargetMode="External" /><Relationship Id="rId38" Type="http://schemas.openxmlformats.org/officeDocument/2006/relationships/hyperlink" Target="https://podminky.urs.cz/item/CS_URS_2026_01/722224115" TargetMode="External" /><Relationship Id="rId39" Type="http://schemas.openxmlformats.org/officeDocument/2006/relationships/hyperlink" Target="https://podminky.urs.cz/item/CS_URS_2026_01/722231141" TargetMode="External" /><Relationship Id="rId40" Type="http://schemas.openxmlformats.org/officeDocument/2006/relationships/hyperlink" Target="https://podminky.urs.cz/item/CS_URS_2026_01/722290234" TargetMode="External" /><Relationship Id="rId41" Type="http://schemas.openxmlformats.org/officeDocument/2006/relationships/hyperlink" Target="https://podminky.urs.cz/item/CS_URS_2026_01/722290246" TargetMode="External" /><Relationship Id="rId42" Type="http://schemas.openxmlformats.org/officeDocument/2006/relationships/hyperlink" Target="https://podminky.urs.cz/item/CS_URS_2026_01/998722122" TargetMode="External" /><Relationship Id="rId43" Type="http://schemas.openxmlformats.org/officeDocument/2006/relationships/hyperlink" Target="https://podminky.urs.cz/item/CS_URS_2026_01/725110811" TargetMode="External" /><Relationship Id="rId44" Type="http://schemas.openxmlformats.org/officeDocument/2006/relationships/hyperlink" Target="https://podminky.urs.cz/item/CS_URS_2026_01/725112182" TargetMode="External" /><Relationship Id="rId45" Type="http://schemas.openxmlformats.org/officeDocument/2006/relationships/hyperlink" Target="https://podminky.urs.cz/item/CS_URS_2026_01/725210821" TargetMode="External" /><Relationship Id="rId46" Type="http://schemas.openxmlformats.org/officeDocument/2006/relationships/hyperlink" Target="https://podminky.urs.cz/item/CS_URS_2026_01/725212213" TargetMode="External" /><Relationship Id="rId47" Type="http://schemas.openxmlformats.org/officeDocument/2006/relationships/hyperlink" Target="https://podminky.urs.cz/item/CS_URS_2026_01/725220831" TargetMode="External" /><Relationship Id="rId48" Type="http://schemas.openxmlformats.org/officeDocument/2006/relationships/hyperlink" Target="https://podminky.urs.cz/item/CS_URS_2026_01/725243902" TargetMode="External" /><Relationship Id="rId49" Type="http://schemas.openxmlformats.org/officeDocument/2006/relationships/hyperlink" Target="https://podminky.urs.cz/item/CS_URS_2026_01/725244904" TargetMode="External" /><Relationship Id="rId50" Type="http://schemas.openxmlformats.org/officeDocument/2006/relationships/hyperlink" Target="https://podminky.urs.cz/item/CS_URS_2026_01/725291662" TargetMode="External" /><Relationship Id="rId51" Type="http://schemas.openxmlformats.org/officeDocument/2006/relationships/hyperlink" Target="https://podminky.urs.cz/item/CS_URS_2026_01/725291668" TargetMode="External" /><Relationship Id="rId52" Type="http://schemas.openxmlformats.org/officeDocument/2006/relationships/hyperlink" Target="https://podminky.urs.cz/item/CS_URS_2026_01/725291670" TargetMode="External" /><Relationship Id="rId53" Type="http://schemas.openxmlformats.org/officeDocument/2006/relationships/hyperlink" Target="https://podminky.urs.cz/item/CS_URS_2026_01/725291676" TargetMode="External" /><Relationship Id="rId54" Type="http://schemas.openxmlformats.org/officeDocument/2006/relationships/hyperlink" Target="https://podminky.urs.cz/item/CS_URS_2026_01/725813112" TargetMode="External" /><Relationship Id="rId55" Type="http://schemas.openxmlformats.org/officeDocument/2006/relationships/hyperlink" Target="https://podminky.urs.cz/item/CS_URS_2026_01/725820801" TargetMode="External" /><Relationship Id="rId56" Type="http://schemas.openxmlformats.org/officeDocument/2006/relationships/hyperlink" Target="https://podminky.urs.cz/item/CS_URS_2026_01/725822611" TargetMode="External" /><Relationship Id="rId57" Type="http://schemas.openxmlformats.org/officeDocument/2006/relationships/hyperlink" Target="https://podminky.urs.cz/item/CS_URS_2026_01/725841312" TargetMode="External" /><Relationship Id="rId58" Type="http://schemas.openxmlformats.org/officeDocument/2006/relationships/hyperlink" Target="https://podminky.urs.cz/item/CS_URS_2026_01/725865501" TargetMode="External" /><Relationship Id="rId59" Type="http://schemas.openxmlformats.org/officeDocument/2006/relationships/hyperlink" Target="https://podminky.urs.cz/item/CS_URS_2026_01/998725122" TargetMode="External" /><Relationship Id="rId60" Type="http://schemas.openxmlformats.org/officeDocument/2006/relationships/hyperlink" Target="https://podminky.urs.cz/item/CS_URS_2026_01/734209103" TargetMode="External" /><Relationship Id="rId61" Type="http://schemas.openxmlformats.org/officeDocument/2006/relationships/hyperlink" Target="https://podminky.urs.cz/item/CS_URS_2026_01/734221514" TargetMode="External" /><Relationship Id="rId62" Type="http://schemas.openxmlformats.org/officeDocument/2006/relationships/hyperlink" Target="https://podminky.urs.cz/item/CS_URS_2026_01/734261418" TargetMode="External" /><Relationship Id="rId63" Type="http://schemas.openxmlformats.org/officeDocument/2006/relationships/hyperlink" Target="https://podminky.urs.cz/item/CS_URS_2026_01/998734122" TargetMode="External" /><Relationship Id="rId64" Type="http://schemas.openxmlformats.org/officeDocument/2006/relationships/hyperlink" Target="https://podminky.urs.cz/item/CS_URS_2026_01/735511009" TargetMode="External" /><Relationship Id="rId65" Type="http://schemas.openxmlformats.org/officeDocument/2006/relationships/hyperlink" Target="https://podminky.urs.cz/item/CS_URS_2026_01/735511010" TargetMode="External" /><Relationship Id="rId66" Type="http://schemas.openxmlformats.org/officeDocument/2006/relationships/hyperlink" Target="https://podminky.urs.cz/item/CS_URS_2026_01/735511138" TargetMode="External" /><Relationship Id="rId67" Type="http://schemas.openxmlformats.org/officeDocument/2006/relationships/hyperlink" Target="https://podminky.urs.cz/item/CS_URS_2026_01/998735122" TargetMode="External" /><Relationship Id="rId68" Type="http://schemas.openxmlformats.org/officeDocument/2006/relationships/hyperlink" Target="https://podminky.urs.cz/item/CS_URS_2026_01/741310261" TargetMode="External" /><Relationship Id="rId69" Type="http://schemas.openxmlformats.org/officeDocument/2006/relationships/hyperlink" Target="https://podminky.urs.cz/item/CS_URS_2026_01/741313082" TargetMode="External" /><Relationship Id="rId70" Type="http://schemas.openxmlformats.org/officeDocument/2006/relationships/hyperlink" Target="https://podminky.urs.cz/item/CS_URS_2026_01/741371001" TargetMode="External" /><Relationship Id="rId71" Type="http://schemas.openxmlformats.org/officeDocument/2006/relationships/hyperlink" Target="https://podminky.urs.cz/item/CS_URS_2026_01/741810001" TargetMode="External" /><Relationship Id="rId72" Type="http://schemas.openxmlformats.org/officeDocument/2006/relationships/hyperlink" Target="https://podminky.urs.cz/item/CS_URS_2026_01/998741122" TargetMode="External" /><Relationship Id="rId73" Type="http://schemas.openxmlformats.org/officeDocument/2006/relationships/hyperlink" Target="https://podminky.urs.cz/item/CS_URS_2026_01/751111012" TargetMode="External" /><Relationship Id="rId74" Type="http://schemas.openxmlformats.org/officeDocument/2006/relationships/hyperlink" Target="https://podminky.urs.cz/item/CS_URS_2026_01/998751121" TargetMode="External" /><Relationship Id="rId75" Type="http://schemas.openxmlformats.org/officeDocument/2006/relationships/hyperlink" Target="https://podminky.urs.cz/item/CS_URS_2026_01/763761201" TargetMode="External" /><Relationship Id="rId76" Type="http://schemas.openxmlformats.org/officeDocument/2006/relationships/hyperlink" Target="https://podminky.urs.cz/item/CS_URS_2026_01/998763332" TargetMode="External" /><Relationship Id="rId77" Type="http://schemas.openxmlformats.org/officeDocument/2006/relationships/hyperlink" Target="https://podminky.urs.cz/item/CS_URS_2026_01/766660351" TargetMode="External" /><Relationship Id="rId78" Type="http://schemas.openxmlformats.org/officeDocument/2006/relationships/hyperlink" Target="https://podminky.urs.cz/item/CS_URS_2026_01/766660748" TargetMode="External" /><Relationship Id="rId79" Type="http://schemas.openxmlformats.org/officeDocument/2006/relationships/hyperlink" Target="https://podminky.urs.cz/item/CS_URS_2026_01/766682111" TargetMode="External" /><Relationship Id="rId80" Type="http://schemas.openxmlformats.org/officeDocument/2006/relationships/hyperlink" Target="https://podminky.urs.cz/item/CS_URS_2026_01/766691914" TargetMode="External" /><Relationship Id="rId81" Type="http://schemas.openxmlformats.org/officeDocument/2006/relationships/hyperlink" Target="https://podminky.urs.cz/item/CS_URS_2026_01/998766122" TargetMode="External" /><Relationship Id="rId82" Type="http://schemas.openxmlformats.org/officeDocument/2006/relationships/hyperlink" Target="https://podminky.urs.cz/item/CS_URS_2026_01/771121011" TargetMode="External" /><Relationship Id="rId83" Type="http://schemas.openxmlformats.org/officeDocument/2006/relationships/hyperlink" Target="https://podminky.urs.cz/item/CS_URS_2026_01/771151022" TargetMode="External" /><Relationship Id="rId84" Type="http://schemas.openxmlformats.org/officeDocument/2006/relationships/hyperlink" Target="https://podminky.urs.cz/item/CS_URS_2026_01/771574416" TargetMode="External" /><Relationship Id="rId85" Type="http://schemas.openxmlformats.org/officeDocument/2006/relationships/hyperlink" Target="https://podminky.urs.cz/item/CS_URS_2026_01/771591112" TargetMode="External" /><Relationship Id="rId86" Type="http://schemas.openxmlformats.org/officeDocument/2006/relationships/hyperlink" Target="https://podminky.urs.cz/item/CS_URS_2026_01/771591241" TargetMode="External" /><Relationship Id="rId87" Type="http://schemas.openxmlformats.org/officeDocument/2006/relationships/hyperlink" Target="https://podminky.urs.cz/item/CS_URS_2026_01/771591264" TargetMode="External" /><Relationship Id="rId88" Type="http://schemas.openxmlformats.org/officeDocument/2006/relationships/hyperlink" Target="https://podminky.urs.cz/item/CS_URS_2026_01/998771122" TargetMode="External" /><Relationship Id="rId89" Type="http://schemas.openxmlformats.org/officeDocument/2006/relationships/hyperlink" Target="https://podminky.urs.cz/item/CS_URS_2026_01/781121011" TargetMode="External" /><Relationship Id="rId90" Type="http://schemas.openxmlformats.org/officeDocument/2006/relationships/hyperlink" Target="https://podminky.urs.cz/item/CS_URS_2026_01/781131112" TargetMode="External" /><Relationship Id="rId91" Type="http://schemas.openxmlformats.org/officeDocument/2006/relationships/hyperlink" Target="https://podminky.urs.cz/item/CS_URS_2026_01/781472217" TargetMode="External" /><Relationship Id="rId92" Type="http://schemas.openxmlformats.org/officeDocument/2006/relationships/hyperlink" Target="https://podminky.urs.cz/item/CS_URS_2026_01/781473810" TargetMode="External" /><Relationship Id="rId93" Type="http://schemas.openxmlformats.org/officeDocument/2006/relationships/hyperlink" Target="https://podminky.urs.cz/item/CS_URS_2026_01/998781122" TargetMode="External" /><Relationship Id="rId94" Type="http://schemas.openxmlformats.org/officeDocument/2006/relationships/hyperlink" Target="https://podminky.urs.cz/item/CS_URS_2026_01/784211101" TargetMode="External" /><Relationship Id="rId95" Type="http://schemas.openxmlformats.org/officeDocument/2006/relationships/hyperlink" Target="https://podminky.urs.cz/item/CS_URS_2026_01/220320233" TargetMode="External" /><Relationship Id="rId96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6_01/340271021" TargetMode="External" /><Relationship Id="rId2" Type="http://schemas.openxmlformats.org/officeDocument/2006/relationships/hyperlink" Target="https://podminky.urs.cz/item/CS_URS_2026_01/340271041" TargetMode="External" /><Relationship Id="rId3" Type="http://schemas.openxmlformats.org/officeDocument/2006/relationships/hyperlink" Target="https://podminky.urs.cz/item/CS_URS_2026_01/611142001" TargetMode="External" /><Relationship Id="rId4" Type="http://schemas.openxmlformats.org/officeDocument/2006/relationships/hyperlink" Target="https://podminky.urs.cz/item/CS_URS_2026_01/611321131" TargetMode="External" /><Relationship Id="rId5" Type="http://schemas.openxmlformats.org/officeDocument/2006/relationships/hyperlink" Target="https://podminky.urs.cz/item/CS_URS_2026_01/612135001" TargetMode="External" /><Relationship Id="rId6" Type="http://schemas.openxmlformats.org/officeDocument/2006/relationships/hyperlink" Target="https://podminky.urs.cz/item/CS_URS_2026_01/612135091" TargetMode="External" /><Relationship Id="rId7" Type="http://schemas.openxmlformats.org/officeDocument/2006/relationships/hyperlink" Target="https://podminky.urs.cz/item/CS_URS_2026_01/612142001" TargetMode="External" /><Relationship Id="rId8" Type="http://schemas.openxmlformats.org/officeDocument/2006/relationships/hyperlink" Target="https://podminky.urs.cz/item/CS_URS_2026_01/612321111" TargetMode="External" /><Relationship Id="rId9" Type="http://schemas.openxmlformats.org/officeDocument/2006/relationships/hyperlink" Target="https://podminky.urs.cz/item/CS_URS_2026_01/612321131" TargetMode="External" /><Relationship Id="rId10" Type="http://schemas.openxmlformats.org/officeDocument/2006/relationships/hyperlink" Target="https://podminky.urs.cz/item/CS_URS_2026_01/612321141" TargetMode="External" /><Relationship Id="rId11" Type="http://schemas.openxmlformats.org/officeDocument/2006/relationships/hyperlink" Target="https://podminky.urs.cz/item/CS_URS_2026_01/631311115" TargetMode="External" /><Relationship Id="rId12" Type="http://schemas.openxmlformats.org/officeDocument/2006/relationships/hyperlink" Target="https://podminky.urs.cz/item/CS_URS_2026_01/949101111" TargetMode="External" /><Relationship Id="rId13" Type="http://schemas.openxmlformats.org/officeDocument/2006/relationships/hyperlink" Target="https://podminky.urs.cz/item/CS_URS_2026_01/962031013" TargetMode="External" /><Relationship Id="rId14" Type="http://schemas.openxmlformats.org/officeDocument/2006/relationships/hyperlink" Target="https://podminky.urs.cz/item/CS_URS_2026_01/965042131" TargetMode="External" /><Relationship Id="rId15" Type="http://schemas.openxmlformats.org/officeDocument/2006/relationships/hyperlink" Target="https://podminky.urs.cz/item/CS_URS_2026_01/965081213" TargetMode="External" /><Relationship Id="rId16" Type="http://schemas.openxmlformats.org/officeDocument/2006/relationships/hyperlink" Target="https://podminky.urs.cz/item/CS_URS_2026_01/968072455" TargetMode="External" /><Relationship Id="rId17" Type="http://schemas.openxmlformats.org/officeDocument/2006/relationships/hyperlink" Target="https://podminky.urs.cz/item/CS_URS_2026_01/971033441" TargetMode="External" /><Relationship Id="rId18" Type="http://schemas.openxmlformats.org/officeDocument/2006/relationships/hyperlink" Target="https://podminky.urs.cz/item/CS_URS_2026_01/978013191" TargetMode="External" /><Relationship Id="rId19" Type="http://schemas.openxmlformats.org/officeDocument/2006/relationships/hyperlink" Target="https://podminky.urs.cz/item/CS_URS_2026_01/997013213" TargetMode="External" /><Relationship Id="rId20" Type="http://schemas.openxmlformats.org/officeDocument/2006/relationships/hyperlink" Target="https://podminky.urs.cz/item/CS_URS_2026_01/997013219" TargetMode="External" /><Relationship Id="rId21" Type="http://schemas.openxmlformats.org/officeDocument/2006/relationships/hyperlink" Target="https://podminky.urs.cz/item/CS_URS_2026_01/997013501" TargetMode="External" /><Relationship Id="rId22" Type="http://schemas.openxmlformats.org/officeDocument/2006/relationships/hyperlink" Target="https://podminky.urs.cz/item/CS_URS_2026_01/997013509" TargetMode="External" /><Relationship Id="rId23" Type="http://schemas.openxmlformats.org/officeDocument/2006/relationships/hyperlink" Target="https://podminky.urs.cz/item/CS_URS_2026_01/997013609" TargetMode="External" /><Relationship Id="rId24" Type="http://schemas.openxmlformats.org/officeDocument/2006/relationships/hyperlink" Target="https://podminky.urs.cz/item/CS_URS_2026_01/998018002" TargetMode="External" /><Relationship Id="rId25" Type="http://schemas.openxmlformats.org/officeDocument/2006/relationships/hyperlink" Target="https://podminky.urs.cz/item/CS_URS_2026_01/721171808" TargetMode="External" /><Relationship Id="rId26" Type="http://schemas.openxmlformats.org/officeDocument/2006/relationships/hyperlink" Target="https://podminky.urs.cz/item/CS_URS_2026_01/721174025" TargetMode="External" /><Relationship Id="rId27" Type="http://schemas.openxmlformats.org/officeDocument/2006/relationships/hyperlink" Target="https://podminky.urs.cz/item/CS_URS_2026_01/721174042" TargetMode="External" /><Relationship Id="rId28" Type="http://schemas.openxmlformats.org/officeDocument/2006/relationships/hyperlink" Target="https://podminky.urs.cz/item/CS_URS_2026_01/721174043" TargetMode="External" /><Relationship Id="rId29" Type="http://schemas.openxmlformats.org/officeDocument/2006/relationships/hyperlink" Target="https://podminky.urs.cz/item/CS_URS_2026_01/721212126" TargetMode="External" /><Relationship Id="rId30" Type="http://schemas.openxmlformats.org/officeDocument/2006/relationships/hyperlink" Target="https://podminky.urs.cz/item/CS_URS_2026_01/721290111" TargetMode="External" /><Relationship Id="rId31" Type="http://schemas.openxmlformats.org/officeDocument/2006/relationships/hyperlink" Target="https://podminky.urs.cz/item/CS_URS_2026_01/998721122" TargetMode="External" /><Relationship Id="rId32" Type="http://schemas.openxmlformats.org/officeDocument/2006/relationships/hyperlink" Target="https://podminky.urs.cz/item/CS_URS_2026_01/722130802" TargetMode="External" /><Relationship Id="rId33" Type="http://schemas.openxmlformats.org/officeDocument/2006/relationships/hyperlink" Target="https://podminky.urs.cz/item/CS_URS_2026_01/722176113" TargetMode="External" /><Relationship Id="rId34" Type="http://schemas.openxmlformats.org/officeDocument/2006/relationships/hyperlink" Target="https://podminky.urs.cz/item/CS_URS_2026_01/722179191" TargetMode="External" /><Relationship Id="rId35" Type="http://schemas.openxmlformats.org/officeDocument/2006/relationships/hyperlink" Target="https://podminky.urs.cz/item/CS_URS_2026_01/722181212" TargetMode="External" /><Relationship Id="rId36" Type="http://schemas.openxmlformats.org/officeDocument/2006/relationships/hyperlink" Target="https://podminky.urs.cz/item/CS_URS_2026_01/722220111" TargetMode="External" /><Relationship Id="rId37" Type="http://schemas.openxmlformats.org/officeDocument/2006/relationships/hyperlink" Target="https://podminky.urs.cz/item/CS_URS_2026_01/722220853" TargetMode="External" /><Relationship Id="rId38" Type="http://schemas.openxmlformats.org/officeDocument/2006/relationships/hyperlink" Target="https://podminky.urs.cz/item/CS_URS_2026_01/722224115" TargetMode="External" /><Relationship Id="rId39" Type="http://schemas.openxmlformats.org/officeDocument/2006/relationships/hyperlink" Target="https://podminky.urs.cz/item/CS_URS_2026_01/722231141" TargetMode="External" /><Relationship Id="rId40" Type="http://schemas.openxmlformats.org/officeDocument/2006/relationships/hyperlink" Target="https://podminky.urs.cz/item/CS_URS_2026_01/722290234" TargetMode="External" /><Relationship Id="rId41" Type="http://schemas.openxmlformats.org/officeDocument/2006/relationships/hyperlink" Target="https://podminky.urs.cz/item/CS_URS_2026_01/722290246" TargetMode="External" /><Relationship Id="rId42" Type="http://schemas.openxmlformats.org/officeDocument/2006/relationships/hyperlink" Target="https://podminky.urs.cz/item/CS_URS_2026_01/998722122" TargetMode="External" /><Relationship Id="rId43" Type="http://schemas.openxmlformats.org/officeDocument/2006/relationships/hyperlink" Target="https://podminky.urs.cz/item/CS_URS_2026_01/725110811" TargetMode="External" /><Relationship Id="rId44" Type="http://schemas.openxmlformats.org/officeDocument/2006/relationships/hyperlink" Target="https://podminky.urs.cz/item/CS_URS_2026_01/725112182" TargetMode="External" /><Relationship Id="rId45" Type="http://schemas.openxmlformats.org/officeDocument/2006/relationships/hyperlink" Target="https://podminky.urs.cz/item/CS_URS_2026_01/725210821" TargetMode="External" /><Relationship Id="rId46" Type="http://schemas.openxmlformats.org/officeDocument/2006/relationships/hyperlink" Target="https://podminky.urs.cz/item/CS_URS_2026_01/725212213" TargetMode="External" /><Relationship Id="rId47" Type="http://schemas.openxmlformats.org/officeDocument/2006/relationships/hyperlink" Target="https://podminky.urs.cz/item/CS_URS_2026_01/725220831" TargetMode="External" /><Relationship Id="rId48" Type="http://schemas.openxmlformats.org/officeDocument/2006/relationships/hyperlink" Target="https://podminky.urs.cz/item/CS_URS_2026_01/725243902" TargetMode="External" /><Relationship Id="rId49" Type="http://schemas.openxmlformats.org/officeDocument/2006/relationships/hyperlink" Target="https://podminky.urs.cz/item/CS_URS_2026_01/725244904" TargetMode="External" /><Relationship Id="rId50" Type="http://schemas.openxmlformats.org/officeDocument/2006/relationships/hyperlink" Target="https://podminky.urs.cz/item/CS_URS_2026_01/725291662" TargetMode="External" /><Relationship Id="rId51" Type="http://schemas.openxmlformats.org/officeDocument/2006/relationships/hyperlink" Target="https://podminky.urs.cz/item/CS_URS_2026_01/725291668" TargetMode="External" /><Relationship Id="rId52" Type="http://schemas.openxmlformats.org/officeDocument/2006/relationships/hyperlink" Target="https://podminky.urs.cz/item/CS_URS_2026_01/725291670" TargetMode="External" /><Relationship Id="rId53" Type="http://schemas.openxmlformats.org/officeDocument/2006/relationships/hyperlink" Target="https://podminky.urs.cz/item/CS_URS_2026_01/725291676" TargetMode="External" /><Relationship Id="rId54" Type="http://schemas.openxmlformats.org/officeDocument/2006/relationships/hyperlink" Target="https://podminky.urs.cz/item/CS_URS_2026_01/725813112" TargetMode="External" /><Relationship Id="rId55" Type="http://schemas.openxmlformats.org/officeDocument/2006/relationships/hyperlink" Target="https://podminky.urs.cz/item/CS_URS_2026_01/725820801" TargetMode="External" /><Relationship Id="rId56" Type="http://schemas.openxmlformats.org/officeDocument/2006/relationships/hyperlink" Target="https://podminky.urs.cz/item/CS_URS_2026_01/725822611" TargetMode="External" /><Relationship Id="rId57" Type="http://schemas.openxmlformats.org/officeDocument/2006/relationships/hyperlink" Target="https://podminky.urs.cz/item/CS_URS_2026_01/725841312" TargetMode="External" /><Relationship Id="rId58" Type="http://schemas.openxmlformats.org/officeDocument/2006/relationships/hyperlink" Target="https://podminky.urs.cz/item/CS_URS_2026_01/725865501" TargetMode="External" /><Relationship Id="rId59" Type="http://schemas.openxmlformats.org/officeDocument/2006/relationships/hyperlink" Target="https://podminky.urs.cz/item/CS_URS_2026_01/998725122" TargetMode="External" /><Relationship Id="rId60" Type="http://schemas.openxmlformats.org/officeDocument/2006/relationships/hyperlink" Target="https://podminky.urs.cz/item/CS_URS_2026_01/734209103" TargetMode="External" /><Relationship Id="rId61" Type="http://schemas.openxmlformats.org/officeDocument/2006/relationships/hyperlink" Target="https://podminky.urs.cz/item/CS_URS_2026_01/734221514" TargetMode="External" /><Relationship Id="rId62" Type="http://schemas.openxmlformats.org/officeDocument/2006/relationships/hyperlink" Target="https://podminky.urs.cz/item/CS_URS_2026_01/734261418" TargetMode="External" /><Relationship Id="rId63" Type="http://schemas.openxmlformats.org/officeDocument/2006/relationships/hyperlink" Target="https://podminky.urs.cz/item/CS_URS_2026_01/998734122" TargetMode="External" /><Relationship Id="rId64" Type="http://schemas.openxmlformats.org/officeDocument/2006/relationships/hyperlink" Target="https://podminky.urs.cz/item/CS_URS_2026_01/735511009" TargetMode="External" /><Relationship Id="rId65" Type="http://schemas.openxmlformats.org/officeDocument/2006/relationships/hyperlink" Target="https://podminky.urs.cz/item/CS_URS_2026_01/735511010" TargetMode="External" /><Relationship Id="rId66" Type="http://schemas.openxmlformats.org/officeDocument/2006/relationships/hyperlink" Target="https://podminky.urs.cz/item/CS_URS_2026_01/735511138" TargetMode="External" /><Relationship Id="rId67" Type="http://schemas.openxmlformats.org/officeDocument/2006/relationships/hyperlink" Target="https://podminky.urs.cz/item/CS_URS_2026_01/998735122" TargetMode="External" /><Relationship Id="rId68" Type="http://schemas.openxmlformats.org/officeDocument/2006/relationships/hyperlink" Target="https://podminky.urs.cz/item/CS_URS_2026_01/741310261" TargetMode="External" /><Relationship Id="rId69" Type="http://schemas.openxmlformats.org/officeDocument/2006/relationships/hyperlink" Target="https://podminky.urs.cz/item/CS_URS_2026_01/741313082" TargetMode="External" /><Relationship Id="rId70" Type="http://schemas.openxmlformats.org/officeDocument/2006/relationships/hyperlink" Target="https://podminky.urs.cz/item/CS_URS_2026_01/741371001" TargetMode="External" /><Relationship Id="rId71" Type="http://schemas.openxmlformats.org/officeDocument/2006/relationships/hyperlink" Target="https://podminky.urs.cz/item/CS_URS_2026_01/741810001" TargetMode="External" /><Relationship Id="rId72" Type="http://schemas.openxmlformats.org/officeDocument/2006/relationships/hyperlink" Target="https://podminky.urs.cz/item/CS_URS_2026_01/998741122" TargetMode="External" /><Relationship Id="rId73" Type="http://schemas.openxmlformats.org/officeDocument/2006/relationships/hyperlink" Target="https://podminky.urs.cz/item/CS_URS_2026_01/751111012" TargetMode="External" /><Relationship Id="rId74" Type="http://schemas.openxmlformats.org/officeDocument/2006/relationships/hyperlink" Target="https://podminky.urs.cz/item/CS_URS_2026_01/998751121" TargetMode="External" /><Relationship Id="rId75" Type="http://schemas.openxmlformats.org/officeDocument/2006/relationships/hyperlink" Target="https://podminky.urs.cz/item/CS_URS_2026_01/763761201" TargetMode="External" /><Relationship Id="rId76" Type="http://schemas.openxmlformats.org/officeDocument/2006/relationships/hyperlink" Target="https://podminky.urs.cz/item/CS_URS_2026_01/998763332" TargetMode="External" /><Relationship Id="rId77" Type="http://schemas.openxmlformats.org/officeDocument/2006/relationships/hyperlink" Target="https://podminky.urs.cz/item/CS_URS_2026_01/766660351" TargetMode="External" /><Relationship Id="rId78" Type="http://schemas.openxmlformats.org/officeDocument/2006/relationships/hyperlink" Target="https://podminky.urs.cz/item/CS_URS_2026_01/766660748" TargetMode="External" /><Relationship Id="rId79" Type="http://schemas.openxmlformats.org/officeDocument/2006/relationships/hyperlink" Target="https://podminky.urs.cz/item/CS_URS_2026_01/766682111" TargetMode="External" /><Relationship Id="rId80" Type="http://schemas.openxmlformats.org/officeDocument/2006/relationships/hyperlink" Target="https://podminky.urs.cz/item/CS_URS_2026_01/766691914" TargetMode="External" /><Relationship Id="rId81" Type="http://schemas.openxmlformats.org/officeDocument/2006/relationships/hyperlink" Target="https://podminky.urs.cz/item/CS_URS_2026_01/998766122" TargetMode="External" /><Relationship Id="rId82" Type="http://schemas.openxmlformats.org/officeDocument/2006/relationships/hyperlink" Target="https://podminky.urs.cz/item/CS_URS_2026_01/771121011" TargetMode="External" /><Relationship Id="rId83" Type="http://schemas.openxmlformats.org/officeDocument/2006/relationships/hyperlink" Target="https://podminky.urs.cz/item/CS_URS_2026_01/771151022" TargetMode="External" /><Relationship Id="rId84" Type="http://schemas.openxmlformats.org/officeDocument/2006/relationships/hyperlink" Target="https://podminky.urs.cz/item/CS_URS_2026_01/771574416" TargetMode="External" /><Relationship Id="rId85" Type="http://schemas.openxmlformats.org/officeDocument/2006/relationships/hyperlink" Target="https://podminky.urs.cz/item/CS_URS_2026_01/771591112" TargetMode="External" /><Relationship Id="rId86" Type="http://schemas.openxmlformats.org/officeDocument/2006/relationships/hyperlink" Target="https://podminky.urs.cz/item/CS_URS_2026_01/771591241" TargetMode="External" /><Relationship Id="rId87" Type="http://schemas.openxmlformats.org/officeDocument/2006/relationships/hyperlink" Target="https://podminky.urs.cz/item/CS_URS_2026_01/771591264" TargetMode="External" /><Relationship Id="rId88" Type="http://schemas.openxmlformats.org/officeDocument/2006/relationships/hyperlink" Target="https://podminky.urs.cz/item/CS_URS_2026_01/998771122" TargetMode="External" /><Relationship Id="rId89" Type="http://schemas.openxmlformats.org/officeDocument/2006/relationships/hyperlink" Target="https://podminky.urs.cz/item/CS_URS_2026_01/781121011" TargetMode="External" /><Relationship Id="rId90" Type="http://schemas.openxmlformats.org/officeDocument/2006/relationships/hyperlink" Target="https://podminky.urs.cz/item/CS_URS_2026_01/781131112" TargetMode="External" /><Relationship Id="rId91" Type="http://schemas.openxmlformats.org/officeDocument/2006/relationships/hyperlink" Target="https://podminky.urs.cz/item/CS_URS_2026_01/781472217" TargetMode="External" /><Relationship Id="rId92" Type="http://schemas.openxmlformats.org/officeDocument/2006/relationships/hyperlink" Target="https://podminky.urs.cz/item/CS_URS_2026_01/781473810" TargetMode="External" /><Relationship Id="rId93" Type="http://schemas.openxmlformats.org/officeDocument/2006/relationships/hyperlink" Target="https://podminky.urs.cz/item/CS_URS_2026_01/998781122" TargetMode="External" /><Relationship Id="rId94" Type="http://schemas.openxmlformats.org/officeDocument/2006/relationships/hyperlink" Target="https://podminky.urs.cz/item/CS_URS_2026_01/784211101" TargetMode="External" /><Relationship Id="rId95" Type="http://schemas.openxmlformats.org/officeDocument/2006/relationships/hyperlink" Target="https://podminky.urs.cz/item/CS_URS_2026_01/220320233" TargetMode="External" /><Relationship Id="rId96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6_01/340271021" TargetMode="External" /><Relationship Id="rId2" Type="http://schemas.openxmlformats.org/officeDocument/2006/relationships/hyperlink" Target="https://podminky.urs.cz/item/CS_URS_2026_01/340271041" TargetMode="External" /><Relationship Id="rId3" Type="http://schemas.openxmlformats.org/officeDocument/2006/relationships/hyperlink" Target="https://podminky.urs.cz/item/CS_URS_2026_01/611142001" TargetMode="External" /><Relationship Id="rId4" Type="http://schemas.openxmlformats.org/officeDocument/2006/relationships/hyperlink" Target="https://podminky.urs.cz/item/CS_URS_2026_01/611321131" TargetMode="External" /><Relationship Id="rId5" Type="http://schemas.openxmlformats.org/officeDocument/2006/relationships/hyperlink" Target="https://podminky.urs.cz/item/CS_URS_2026_01/612135001" TargetMode="External" /><Relationship Id="rId6" Type="http://schemas.openxmlformats.org/officeDocument/2006/relationships/hyperlink" Target="https://podminky.urs.cz/item/CS_URS_2026_01/612135091" TargetMode="External" /><Relationship Id="rId7" Type="http://schemas.openxmlformats.org/officeDocument/2006/relationships/hyperlink" Target="https://podminky.urs.cz/item/CS_URS_2026_01/612142001" TargetMode="External" /><Relationship Id="rId8" Type="http://schemas.openxmlformats.org/officeDocument/2006/relationships/hyperlink" Target="https://podminky.urs.cz/item/CS_URS_2026_01/612321111" TargetMode="External" /><Relationship Id="rId9" Type="http://schemas.openxmlformats.org/officeDocument/2006/relationships/hyperlink" Target="https://podminky.urs.cz/item/CS_URS_2026_01/612321131" TargetMode="External" /><Relationship Id="rId10" Type="http://schemas.openxmlformats.org/officeDocument/2006/relationships/hyperlink" Target="https://podminky.urs.cz/item/CS_URS_2026_01/612321141" TargetMode="External" /><Relationship Id="rId11" Type="http://schemas.openxmlformats.org/officeDocument/2006/relationships/hyperlink" Target="https://podminky.urs.cz/item/CS_URS_2026_01/631311115" TargetMode="External" /><Relationship Id="rId12" Type="http://schemas.openxmlformats.org/officeDocument/2006/relationships/hyperlink" Target="https://podminky.urs.cz/item/CS_URS_2026_01/949101111" TargetMode="External" /><Relationship Id="rId13" Type="http://schemas.openxmlformats.org/officeDocument/2006/relationships/hyperlink" Target="https://podminky.urs.cz/item/CS_URS_2026_01/962031013" TargetMode="External" /><Relationship Id="rId14" Type="http://schemas.openxmlformats.org/officeDocument/2006/relationships/hyperlink" Target="https://podminky.urs.cz/item/CS_URS_2026_01/965042131" TargetMode="External" /><Relationship Id="rId15" Type="http://schemas.openxmlformats.org/officeDocument/2006/relationships/hyperlink" Target="https://podminky.urs.cz/item/CS_URS_2026_01/965081213" TargetMode="External" /><Relationship Id="rId16" Type="http://schemas.openxmlformats.org/officeDocument/2006/relationships/hyperlink" Target="https://podminky.urs.cz/item/CS_URS_2026_01/968072455" TargetMode="External" /><Relationship Id="rId17" Type="http://schemas.openxmlformats.org/officeDocument/2006/relationships/hyperlink" Target="https://podminky.urs.cz/item/CS_URS_2026_01/971033441" TargetMode="External" /><Relationship Id="rId18" Type="http://schemas.openxmlformats.org/officeDocument/2006/relationships/hyperlink" Target="https://podminky.urs.cz/item/CS_URS_2026_01/978013191" TargetMode="External" /><Relationship Id="rId19" Type="http://schemas.openxmlformats.org/officeDocument/2006/relationships/hyperlink" Target="https://podminky.urs.cz/item/CS_URS_2026_01/997013213" TargetMode="External" /><Relationship Id="rId20" Type="http://schemas.openxmlformats.org/officeDocument/2006/relationships/hyperlink" Target="https://podminky.urs.cz/item/CS_URS_2026_01/997013219" TargetMode="External" /><Relationship Id="rId21" Type="http://schemas.openxmlformats.org/officeDocument/2006/relationships/hyperlink" Target="https://podminky.urs.cz/item/CS_URS_2026_01/997013501" TargetMode="External" /><Relationship Id="rId22" Type="http://schemas.openxmlformats.org/officeDocument/2006/relationships/hyperlink" Target="https://podminky.urs.cz/item/CS_URS_2026_01/997013509" TargetMode="External" /><Relationship Id="rId23" Type="http://schemas.openxmlformats.org/officeDocument/2006/relationships/hyperlink" Target="https://podminky.urs.cz/item/CS_URS_2026_01/997013609" TargetMode="External" /><Relationship Id="rId24" Type="http://schemas.openxmlformats.org/officeDocument/2006/relationships/hyperlink" Target="https://podminky.urs.cz/item/CS_URS_2026_01/998018002" TargetMode="External" /><Relationship Id="rId25" Type="http://schemas.openxmlformats.org/officeDocument/2006/relationships/hyperlink" Target="https://podminky.urs.cz/item/CS_URS_2026_01/721171808" TargetMode="External" /><Relationship Id="rId26" Type="http://schemas.openxmlformats.org/officeDocument/2006/relationships/hyperlink" Target="https://podminky.urs.cz/item/CS_URS_2026_01/721174025" TargetMode="External" /><Relationship Id="rId27" Type="http://schemas.openxmlformats.org/officeDocument/2006/relationships/hyperlink" Target="https://podminky.urs.cz/item/CS_URS_2026_01/721174042" TargetMode="External" /><Relationship Id="rId28" Type="http://schemas.openxmlformats.org/officeDocument/2006/relationships/hyperlink" Target="https://podminky.urs.cz/item/CS_URS_2026_01/721174043" TargetMode="External" /><Relationship Id="rId29" Type="http://schemas.openxmlformats.org/officeDocument/2006/relationships/hyperlink" Target="https://podminky.urs.cz/item/CS_URS_2026_01/721212126" TargetMode="External" /><Relationship Id="rId30" Type="http://schemas.openxmlformats.org/officeDocument/2006/relationships/hyperlink" Target="https://podminky.urs.cz/item/CS_URS_2026_01/721290111" TargetMode="External" /><Relationship Id="rId31" Type="http://schemas.openxmlformats.org/officeDocument/2006/relationships/hyperlink" Target="https://podminky.urs.cz/item/CS_URS_2026_01/998721122" TargetMode="External" /><Relationship Id="rId32" Type="http://schemas.openxmlformats.org/officeDocument/2006/relationships/hyperlink" Target="https://podminky.urs.cz/item/CS_URS_2026_01/722130802" TargetMode="External" /><Relationship Id="rId33" Type="http://schemas.openxmlformats.org/officeDocument/2006/relationships/hyperlink" Target="https://podminky.urs.cz/item/CS_URS_2026_01/722176113" TargetMode="External" /><Relationship Id="rId34" Type="http://schemas.openxmlformats.org/officeDocument/2006/relationships/hyperlink" Target="https://podminky.urs.cz/item/CS_URS_2026_01/722179191" TargetMode="External" /><Relationship Id="rId35" Type="http://schemas.openxmlformats.org/officeDocument/2006/relationships/hyperlink" Target="https://podminky.urs.cz/item/CS_URS_2026_01/722181212" TargetMode="External" /><Relationship Id="rId36" Type="http://schemas.openxmlformats.org/officeDocument/2006/relationships/hyperlink" Target="https://podminky.urs.cz/item/CS_URS_2026_01/722220111" TargetMode="External" /><Relationship Id="rId37" Type="http://schemas.openxmlformats.org/officeDocument/2006/relationships/hyperlink" Target="https://podminky.urs.cz/item/CS_URS_2026_01/722220853" TargetMode="External" /><Relationship Id="rId38" Type="http://schemas.openxmlformats.org/officeDocument/2006/relationships/hyperlink" Target="https://podminky.urs.cz/item/CS_URS_2026_01/722224115" TargetMode="External" /><Relationship Id="rId39" Type="http://schemas.openxmlformats.org/officeDocument/2006/relationships/hyperlink" Target="https://podminky.urs.cz/item/CS_URS_2026_01/722231141" TargetMode="External" /><Relationship Id="rId40" Type="http://schemas.openxmlformats.org/officeDocument/2006/relationships/hyperlink" Target="https://podminky.urs.cz/item/CS_URS_2026_01/722290234" TargetMode="External" /><Relationship Id="rId41" Type="http://schemas.openxmlformats.org/officeDocument/2006/relationships/hyperlink" Target="https://podminky.urs.cz/item/CS_URS_2026_01/722290246" TargetMode="External" /><Relationship Id="rId42" Type="http://schemas.openxmlformats.org/officeDocument/2006/relationships/hyperlink" Target="https://podminky.urs.cz/item/CS_URS_2026_01/998722122" TargetMode="External" /><Relationship Id="rId43" Type="http://schemas.openxmlformats.org/officeDocument/2006/relationships/hyperlink" Target="https://podminky.urs.cz/item/CS_URS_2026_01/725110811" TargetMode="External" /><Relationship Id="rId44" Type="http://schemas.openxmlformats.org/officeDocument/2006/relationships/hyperlink" Target="https://podminky.urs.cz/item/CS_URS_2026_01/725112182" TargetMode="External" /><Relationship Id="rId45" Type="http://schemas.openxmlformats.org/officeDocument/2006/relationships/hyperlink" Target="https://podminky.urs.cz/item/CS_URS_2026_01/725210821" TargetMode="External" /><Relationship Id="rId46" Type="http://schemas.openxmlformats.org/officeDocument/2006/relationships/hyperlink" Target="https://podminky.urs.cz/item/CS_URS_2026_01/725212213" TargetMode="External" /><Relationship Id="rId47" Type="http://schemas.openxmlformats.org/officeDocument/2006/relationships/hyperlink" Target="https://podminky.urs.cz/item/CS_URS_2026_01/725220831" TargetMode="External" /><Relationship Id="rId48" Type="http://schemas.openxmlformats.org/officeDocument/2006/relationships/hyperlink" Target="https://podminky.urs.cz/item/CS_URS_2026_01/725243902" TargetMode="External" /><Relationship Id="rId49" Type="http://schemas.openxmlformats.org/officeDocument/2006/relationships/hyperlink" Target="https://podminky.urs.cz/item/CS_URS_2026_01/725244904" TargetMode="External" /><Relationship Id="rId50" Type="http://schemas.openxmlformats.org/officeDocument/2006/relationships/hyperlink" Target="https://podminky.urs.cz/item/CS_URS_2026_01/725291662" TargetMode="External" /><Relationship Id="rId51" Type="http://schemas.openxmlformats.org/officeDocument/2006/relationships/hyperlink" Target="https://podminky.urs.cz/item/CS_URS_2026_01/725291668" TargetMode="External" /><Relationship Id="rId52" Type="http://schemas.openxmlformats.org/officeDocument/2006/relationships/hyperlink" Target="https://podminky.urs.cz/item/CS_URS_2026_01/725291670" TargetMode="External" /><Relationship Id="rId53" Type="http://schemas.openxmlformats.org/officeDocument/2006/relationships/hyperlink" Target="https://podminky.urs.cz/item/CS_URS_2026_01/725291676" TargetMode="External" /><Relationship Id="rId54" Type="http://schemas.openxmlformats.org/officeDocument/2006/relationships/hyperlink" Target="https://podminky.urs.cz/item/CS_URS_2026_01/725813112" TargetMode="External" /><Relationship Id="rId55" Type="http://schemas.openxmlformats.org/officeDocument/2006/relationships/hyperlink" Target="https://podminky.urs.cz/item/CS_URS_2026_01/725820801" TargetMode="External" /><Relationship Id="rId56" Type="http://schemas.openxmlformats.org/officeDocument/2006/relationships/hyperlink" Target="https://podminky.urs.cz/item/CS_URS_2026_01/725822611" TargetMode="External" /><Relationship Id="rId57" Type="http://schemas.openxmlformats.org/officeDocument/2006/relationships/hyperlink" Target="https://podminky.urs.cz/item/CS_URS_2026_01/725841312" TargetMode="External" /><Relationship Id="rId58" Type="http://schemas.openxmlformats.org/officeDocument/2006/relationships/hyperlink" Target="https://podminky.urs.cz/item/CS_URS_2026_01/725865501" TargetMode="External" /><Relationship Id="rId59" Type="http://schemas.openxmlformats.org/officeDocument/2006/relationships/hyperlink" Target="https://podminky.urs.cz/item/CS_URS_2026_01/998725122" TargetMode="External" /><Relationship Id="rId60" Type="http://schemas.openxmlformats.org/officeDocument/2006/relationships/hyperlink" Target="https://podminky.urs.cz/item/CS_URS_2026_01/734209103" TargetMode="External" /><Relationship Id="rId61" Type="http://schemas.openxmlformats.org/officeDocument/2006/relationships/hyperlink" Target="https://podminky.urs.cz/item/CS_URS_2026_01/734221514" TargetMode="External" /><Relationship Id="rId62" Type="http://schemas.openxmlformats.org/officeDocument/2006/relationships/hyperlink" Target="https://podminky.urs.cz/item/CS_URS_2026_01/734261418" TargetMode="External" /><Relationship Id="rId63" Type="http://schemas.openxmlformats.org/officeDocument/2006/relationships/hyperlink" Target="https://podminky.urs.cz/item/CS_URS_2026_01/998734122" TargetMode="External" /><Relationship Id="rId64" Type="http://schemas.openxmlformats.org/officeDocument/2006/relationships/hyperlink" Target="https://podminky.urs.cz/item/CS_URS_2026_01/735511009" TargetMode="External" /><Relationship Id="rId65" Type="http://schemas.openxmlformats.org/officeDocument/2006/relationships/hyperlink" Target="https://podminky.urs.cz/item/CS_URS_2026_01/735511010" TargetMode="External" /><Relationship Id="rId66" Type="http://schemas.openxmlformats.org/officeDocument/2006/relationships/hyperlink" Target="https://podminky.urs.cz/item/CS_URS_2026_01/735511138" TargetMode="External" /><Relationship Id="rId67" Type="http://schemas.openxmlformats.org/officeDocument/2006/relationships/hyperlink" Target="https://podminky.urs.cz/item/CS_URS_2026_01/998735122" TargetMode="External" /><Relationship Id="rId68" Type="http://schemas.openxmlformats.org/officeDocument/2006/relationships/hyperlink" Target="https://podminky.urs.cz/item/CS_URS_2026_01/741310261" TargetMode="External" /><Relationship Id="rId69" Type="http://schemas.openxmlformats.org/officeDocument/2006/relationships/hyperlink" Target="https://podminky.urs.cz/item/CS_URS_2026_01/741313082" TargetMode="External" /><Relationship Id="rId70" Type="http://schemas.openxmlformats.org/officeDocument/2006/relationships/hyperlink" Target="https://podminky.urs.cz/item/CS_URS_2026_01/741371001" TargetMode="External" /><Relationship Id="rId71" Type="http://schemas.openxmlformats.org/officeDocument/2006/relationships/hyperlink" Target="https://podminky.urs.cz/item/CS_URS_2026_01/741810001" TargetMode="External" /><Relationship Id="rId72" Type="http://schemas.openxmlformats.org/officeDocument/2006/relationships/hyperlink" Target="https://podminky.urs.cz/item/CS_URS_2026_01/998741122" TargetMode="External" /><Relationship Id="rId73" Type="http://schemas.openxmlformats.org/officeDocument/2006/relationships/hyperlink" Target="https://podminky.urs.cz/item/CS_URS_2026_01/751111012" TargetMode="External" /><Relationship Id="rId74" Type="http://schemas.openxmlformats.org/officeDocument/2006/relationships/hyperlink" Target="https://podminky.urs.cz/item/CS_URS_2026_01/998751121" TargetMode="External" /><Relationship Id="rId75" Type="http://schemas.openxmlformats.org/officeDocument/2006/relationships/hyperlink" Target="https://podminky.urs.cz/item/CS_URS_2026_01/763761201" TargetMode="External" /><Relationship Id="rId76" Type="http://schemas.openxmlformats.org/officeDocument/2006/relationships/hyperlink" Target="https://podminky.urs.cz/item/CS_URS_2026_01/998763332" TargetMode="External" /><Relationship Id="rId77" Type="http://schemas.openxmlformats.org/officeDocument/2006/relationships/hyperlink" Target="https://podminky.urs.cz/item/CS_URS_2026_01/766660351" TargetMode="External" /><Relationship Id="rId78" Type="http://schemas.openxmlformats.org/officeDocument/2006/relationships/hyperlink" Target="https://podminky.urs.cz/item/CS_URS_2026_01/766660748" TargetMode="External" /><Relationship Id="rId79" Type="http://schemas.openxmlformats.org/officeDocument/2006/relationships/hyperlink" Target="https://podminky.urs.cz/item/CS_URS_2026_01/766682111" TargetMode="External" /><Relationship Id="rId80" Type="http://schemas.openxmlformats.org/officeDocument/2006/relationships/hyperlink" Target="https://podminky.urs.cz/item/CS_URS_2026_01/766691914" TargetMode="External" /><Relationship Id="rId81" Type="http://schemas.openxmlformats.org/officeDocument/2006/relationships/hyperlink" Target="https://podminky.urs.cz/item/CS_URS_2026_01/998766122" TargetMode="External" /><Relationship Id="rId82" Type="http://schemas.openxmlformats.org/officeDocument/2006/relationships/hyperlink" Target="https://podminky.urs.cz/item/CS_URS_2026_01/771121011" TargetMode="External" /><Relationship Id="rId83" Type="http://schemas.openxmlformats.org/officeDocument/2006/relationships/hyperlink" Target="https://podminky.urs.cz/item/CS_URS_2026_01/771151022" TargetMode="External" /><Relationship Id="rId84" Type="http://schemas.openxmlformats.org/officeDocument/2006/relationships/hyperlink" Target="https://podminky.urs.cz/item/CS_URS_2026_01/771574416" TargetMode="External" /><Relationship Id="rId85" Type="http://schemas.openxmlformats.org/officeDocument/2006/relationships/hyperlink" Target="https://podminky.urs.cz/item/CS_URS_2026_01/771591112" TargetMode="External" /><Relationship Id="rId86" Type="http://schemas.openxmlformats.org/officeDocument/2006/relationships/hyperlink" Target="https://podminky.urs.cz/item/CS_URS_2026_01/771591241" TargetMode="External" /><Relationship Id="rId87" Type="http://schemas.openxmlformats.org/officeDocument/2006/relationships/hyperlink" Target="https://podminky.urs.cz/item/CS_URS_2026_01/771591264" TargetMode="External" /><Relationship Id="rId88" Type="http://schemas.openxmlformats.org/officeDocument/2006/relationships/hyperlink" Target="https://podminky.urs.cz/item/CS_URS_2026_01/998771122" TargetMode="External" /><Relationship Id="rId89" Type="http://schemas.openxmlformats.org/officeDocument/2006/relationships/hyperlink" Target="https://podminky.urs.cz/item/CS_URS_2026_01/781121011" TargetMode="External" /><Relationship Id="rId90" Type="http://schemas.openxmlformats.org/officeDocument/2006/relationships/hyperlink" Target="https://podminky.urs.cz/item/CS_URS_2026_01/781131112" TargetMode="External" /><Relationship Id="rId91" Type="http://schemas.openxmlformats.org/officeDocument/2006/relationships/hyperlink" Target="https://podminky.urs.cz/item/CS_URS_2026_01/781472217" TargetMode="External" /><Relationship Id="rId92" Type="http://schemas.openxmlformats.org/officeDocument/2006/relationships/hyperlink" Target="https://podminky.urs.cz/item/CS_URS_2026_01/781473810" TargetMode="External" /><Relationship Id="rId93" Type="http://schemas.openxmlformats.org/officeDocument/2006/relationships/hyperlink" Target="https://podminky.urs.cz/item/CS_URS_2026_01/998781122" TargetMode="External" /><Relationship Id="rId94" Type="http://schemas.openxmlformats.org/officeDocument/2006/relationships/hyperlink" Target="https://podminky.urs.cz/item/CS_URS_2026_01/784211101" TargetMode="External" /><Relationship Id="rId95" Type="http://schemas.openxmlformats.org/officeDocument/2006/relationships/hyperlink" Target="https://podminky.urs.cz/item/CS_URS_2026_01/220320233" TargetMode="External" /><Relationship Id="rId96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hyperlink" Target="https://podminky.urs.cz/item/CS_URS_2026_01/340271021" TargetMode="External" /><Relationship Id="rId2" Type="http://schemas.openxmlformats.org/officeDocument/2006/relationships/hyperlink" Target="https://podminky.urs.cz/item/CS_URS_2026_01/340271041" TargetMode="External" /><Relationship Id="rId3" Type="http://schemas.openxmlformats.org/officeDocument/2006/relationships/hyperlink" Target="https://podminky.urs.cz/item/CS_URS_2026_01/611142001" TargetMode="External" /><Relationship Id="rId4" Type="http://schemas.openxmlformats.org/officeDocument/2006/relationships/hyperlink" Target="https://podminky.urs.cz/item/CS_URS_2026_01/611321131" TargetMode="External" /><Relationship Id="rId5" Type="http://schemas.openxmlformats.org/officeDocument/2006/relationships/hyperlink" Target="https://podminky.urs.cz/item/CS_URS_2026_01/612135001" TargetMode="External" /><Relationship Id="rId6" Type="http://schemas.openxmlformats.org/officeDocument/2006/relationships/hyperlink" Target="https://podminky.urs.cz/item/CS_URS_2026_01/612135091" TargetMode="External" /><Relationship Id="rId7" Type="http://schemas.openxmlformats.org/officeDocument/2006/relationships/hyperlink" Target="https://podminky.urs.cz/item/CS_URS_2026_01/612142001" TargetMode="External" /><Relationship Id="rId8" Type="http://schemas.openxmlformats.org/officeDocument/2006/relationships/hyperlink" Target="https://podminky.urs.cz/item/CS_URS_2026_01/612321111" TargetMode="External" /><Relationship Id="rId9" Type="http://schemas.openxmlformats.org/officeDocument/2006/relationships/hyperlink" Target="https://podminky.urs.cz/item/CS_URS_2026_01/612321131" TargetMode="External" /><Relationship Id="rId10" Type="http://schemas.openxmlformats.org/officeDocument/2006/relationships/hyperlink" Target="https://podminky.urs.cz/item/CS_URS_2026_01/612321141" TargetMode="External" /><Relationship Id="rId11" Type="http://schemas.openxmlformats.org/officeDocument/2006/relationships/hyperlink" Target="https://podminky.urs.cz/item/CS_URS_2026_01/631311115" TargetMode="External" /><Relationship Id="rId12" Type="http://schemas.openxmlformats.org/officeDocument/2006/relationships/hyperlink" Target="https://podminky.urs.cz/item/CS_URS_2026_01/949101111" TargetMode="External" /><Relationship Id="rId13" Type="http://schemas.openxmlformats.org/officeDocument/2006/relationships/hyperlink" Target="https://podminky.urs.cz/item/CS_URS_2026_01/962031013" TargetMode="External" /><Relationship Id="rId14" Type="http://schemas.openxmlformats.org/officeDocument/2006/relationships/hyperlink" Target="https://podminky.urs.cz/item/CS_URS_2026_01/965042131" TargetMode="External" /><Relationship Id="rId15" Type="http://schemas.openxmlformats.org/officeDocument/2006/relationships/hyperlink" Target="https://podminky.urs.cz/item/CS_URS_2026_01/965081213" TargetMode="External" /><Relationship Id="rId16" Type="http://schemas.openxmlformats.org/officeDocument/2006/relationships/hyperlink" Target="https://podminky.urs.cz/item/CS_URS_2026_01/968072455" TargetMode="External" /><Relationship Id="rId17" Type="http://schemas.openxmlformats.org/officeDocument/2006/relationships/hyperlink" Target="https://podminky.urs.cz/item/CS_URS_2026_01/971033441" TargetMode="External" /><Relationship Id="rId18" Type="http://schemas.openxmlformats.org/officeDocument/2006/relationships/hyperlink" Target="https://podminky.urs.cz/item/CS_URS_2026_01/978013191" TargetMode="External" /><Relationship Id="rId19" Type="http://schemas.openxmlformats.org/officeDocument/2006/relationships/hyperlink" Target="https://podminky.urs.cz/item/CS_URS_2026_01/997013213" TargetMode="External" /><Relationship Id="rId20" Type="http://schemas.openxmlformats.org/officeDocument/2006/relationships/hyperlink" Target="https://podminky.urs.cz/item/CS_URS_2026_01/997013219" TargetMode="External" /><Relationship Id="rId21" Type="http://schemas.openxmlformats.org/officeDocument/2006/relationships/hyperlink" Target="https://podminky.urs.cz/item/CS_URS_2026_01/997013501" TargetMode="External" /><Relationship Id="rId22" Type="http://schemas.openxmlformats.org/officeDocument/2006/relationships/hyperlink" Target="https://podminky.urs.cz/item/CS_URS_2026_01/997013509" TargetMode="External" /><Relationship Id="rId23" Type="http://schemas.openxmlformats.org/officeDocument/2006/relationships/hyperlink" Target="https://podminky.urs.cz/item/CS_URS_2026_01/997013609" TargetMode="External" /><Relationship Id="rId24" Type="http://schemas.openxmlformats.org/officeDocument/2006/relationships/hyperlink" Target="https://podminky.urs.cz/item/CS_URS_2026_01/998018002" TargetMode="External" /><Relationship Id="rId25" Type="http://schemas.openxmlformats.org/officeDocument/2006/relationships/hyperlink" Target="https://podminky.urs.cz/item/CS_URS_2026_01/721171808" TargetMode="External" /><Relationship Id="rId26" Type="http://schemas.openxmlformats.org/officeDocument/2006/relationships/hyperlink" Target="https://podminky.urs.cz/item/CS_URS_2026_01/721174025" TargetMode="External" /><Relationship Id="rId27" Type="http://schemas.openxmlformats.org/officeDocument/2006/relationships/hyperlink" Target="https://podminky.urs.cz/item/CS_URS_2026_01/721174042" TargetMode="External" /><Relationship Id="rId28" Type="http://schemas.openxmlformats.org/officeDocument/2006/relationships/hyperlink" Target="https://podminky.urs.cz/item/CS_URS_2026_01/721174043" TargetMode="External" /><Relationship Id="rId29" Type="http://schemas.openxmlformats.org/officeDocument/2006/relationships/hyperlink" Target="https://podminky.urs.cz/item/CS_URS_2026_01/721212126" TargetMode="External" /><Relationship Id="rId30" Type="http://schemas.openxmlformats.org/officeDocument/2006/relationships/hyperlink" Target="https://podminky.urs.cz/item/CS_URS_2026_01/721290111" TargetMode="External" /><Relationship Id="rId31" Type="http://schemas.openxmlformats.org/officeDocument/2006/relationships/hyperlink" Target="https://podminky.urs.cz/item/CS_URS_2026_01/998721122" TargetMode="External" /><Relationship Id="rId32" Type="http://schemas.openxmlformats.org/officeDocument/2006/relationships/hyperlink" Target="https://podminky.urs.cz/item/CS_URS_2026_01/722130802" TargetMode="External" /><Relationship Id="rId33" Type="http://schemas.openxmlformats.org/officeDocument/2006/relationships/hyperlink" Target="https://podminky.urs.cz/item/CS_URS_2026_01/722176113" TargetMode="External" /><Relationship Id="rId34" Type="http://schemas.openxmlformats.org/officeDocument/2006/relationships/hyperlink" Target="https://podminky.urs.cz/item/CS_URS_2026_01/722179191" TargetMode="External" /><Relationship Id="rId35" Type="http://schemas.openxmlformats.org/officeDocument/2006/relationships/hyperlink" Target="https://podminky.urs.cz/item/CS_URS_2026_01/722181212" TargetMode="External" /><Relationship Id="rId36" Type="http://schemas.openxmlformats.org/officeDocument/2006/relationships/hyperlink" Target="https://podminky.urs.cz/item/CS_URS_2026_01/722220111" TargetMode="External" /><Relationship Id="rId37" Type="http://schemas.openxmlformats.org/officeDocument/2006/relationships/hyperlink" Target="https://podminky.urs.cz/item/CS_URS_2026_01/722220853" TargetMode="External" /><Relationship Id="rId38" Type="http://schemas.openxmlformats.org/officeDocument/2006/relationships/hyperlink" Target="https://podminky.urs.cz/item/CS_URS_2026_01/722224115" TargetMode="External" /><Relationship Id="rId39" Type="http://schemas.openxmlformats.org/officeDocument/2006/relationships/hyperlink" Target="https://podminky.urs.cz/item/CS_URS_2026_01/722231141" TargetMode="External" /><Relationship Id="rId40" Type="http://schemas.openxmlformats.org/officeDocument/2006/relationships/hyperlink" Target="https://podminky.urs.cz/item/CS_URS_2026_01/722290234" TargetMode="External" /><Relationship Id="rId41" Type="http://schemas.openxmlformats.org/officeDocument/2006/relationships/hyperlink" Target="https://podminky.urs.cz/item/CS_URS_2026_01/722290246" TargetMode="External" /><Relationship Id="rId42" Type="http://schemas.openxmlformats.org/officeDocument/2006/relationships/hyperlink" Target="https://podminky.urs.cz/item/CS_URS_2026_01/998722122" TargetMode="External" /><Relationship Id="rId43" Type="http://schemas.openxmlformats.org/officeDocument/2006/relationships/hyperlink" Target="https://podminky.urs.cz/item/CS_URS_2026_01/725110811" TargetMode="External" /><Relationship Id="rId44" Type="http://schemas.openxmlformats.org/officeDocument/2006/relationships/hyperlink" Target="https://podminky.urs.cz/item/CS_URS_2026_01/725112182" TargetMode="External" /><Relationship Id="rId45" Type="http://schemas.openxmlformats.org/officeDocument/2006/relationships/hyperlink" Target="https://podminky.urs.cz/item/CS_URS_2026_01/725210821" TargetMode="External" /><Relationship Id="rId46" Type="http://schemas.openxmlformats.org/officeDocument/2006/relationships/hyperlink" Target="https://podminky.urs.cz/item/CS_URS_2026_01/725212213" TargetMode="External" /><Relationship Id="rId47" Type="http://schemas.openxmlformats.org/officeDocument/2006/relationships/hyperlink" Target="https://podminky.urs.cz/item/CS_URS_2026_01/725220831" TargetMode="External" /><Relationship Id="rId48" Type="http://schemas.openxmlformats.org/officeDocument/2006/relationships/hyperlink" Target="https://podminky.urs.cz/item/CS_URS_2026_01/725243902" TargetMode="External" /><Relationship Id="rId49" Type="http://schemas.openxmlformats.org/officeDocument/2006/relationships/hyperlink" Target="https://podminky.urs.cz/item/CS_URS_2026_01/725244904" TargetMode="External" /><Relationship Id="rId50" Type="http://schemas.openxmlformats.org/officeDocument/2006/relationships/hyperlink" Target="https://podminky.urs.cz/item/CS_URS_2026_01/725291662" TargetMode="External" /><Relationship Id="rId51" Type="http://schemas.openxmlformats.org/officeDocument/2006/relationships/hyperlink" Target="https://podminky.urs.cz/item/CS_URS_2026_01/725291668" TargetMode="External" /><Relationship Id="rId52" Type="http://schemas.openxmlformats.org/officeDocument/2006/relationships/hyperlink" Target="https://podminky.urs.cz/item/CS_URS_2026_01/725291670" TargetMode="External" /><Relationship Id="rId53" Type="http://schemas.openxmlformats.org/officeDocument/2006/relationships/hyperlink" Target="https://podminky.urs.cz/item/CS_URS_2026_01/725291676" TargetMode="External" /><Relationship Id="rId54" Type="http://schemas.openxmlformats.org/officeDocument/2006/relationships/hyperlink" Target="https://podminky.urs.cz/item/CS_URS_2026_01/725813112" TargetMode="External" /><Relationship Id="rId55" Type="http://schemas.openxmlformats.org/officeDocument/2006/relationships/hyperlink" Target="https://podminky.urs.cz/item/CS_URS_2026_01/725820801" TargetMode="External" /><Relationship Id="rId56" Type="http://schemas.openxmlformats.org/officeDocument/2006/relationships/hyperlink" Target="https://podminky.urs.cz/item/CS_URS_2026_01/725822611" TargetMode="External" /><Relationship Id="rId57" Type="http://schemas.openxmlformats.org/officeDocument/2006/relationships/hyperlink" Target="https://podminky.urs.cz/item/CS_URS_2026_01/725841312" TargetMode="External" /><Relationship Id="rId58" Type="http://schemas.openxmlformats.org/officeDocument/2006/relationships/hyperlink" Target="https://podminky.urs.cz/item/CS_URS_2026_01/725865501" TargetMode="External" /><Relationship Id="rId59" Type="http://schemas.openxmlformats.org/officeDocument/2006/relationships/hyperlink" Target="https://podminky.urs.cz/item/CS_URS_2026_01/998725122" TargetMode="External" /><Relationship Id="rId60" Type="http://schemas.openxmlformats.org/officeDocument/2006/relationships/hyperlink" Target="https://podminky.urs.cz/item/CS_URS_2026_01/734209103" TargetMode="External" /><Relationship Id="rId61" Type="http://schemas.openxmlformats.org/officeDocument/2006/relationships/hyperlink" Target="https://podminky.urs.cz/item/CS_URS_2026_01/734221514" TargetMode="External" /><Relationship Id="rId62" Type="http://schemas.openxmlformats.org/officeDocument/2006/relationships/hyperlink" Target="https://podminky.urs.cz/item/CS_URS_2026_01/734261418" TargetMode="External" /><Relationship Id="rId63" Type="http://schemas.openxmlformats.org/officeDocument/2006/relationships/hyperlink" Target="https://podminky.urs.cz/item/CS_URS_2026_01/998734122" TargetMode="External" /><Relationship Id="rId64" Type="http://schemas.openxmlformats.org/officeDocument/2006/relationships/hyperlink" Target="https://podminky.urs.cz/item/CS_URS_2026_01/735511009" TargetMode="External" /><Relationship Id="rId65" Type="http://schemas.openxmlformats.org/officeDocument/2006/relationships/hyperlink" Target="https://podminky.urs.cz/item/CS_URS_2026_01/735511010" TargetMode="External" /><Relationship Id="rId66" Type="http://schemas.openxmlformats.org/officeDocument/2006/relationships/hyperlink" Target="https://podminky.urs.cz/item/CS_URS_2026_01/735511138" TargetMode="External" /><Relationship Id="rId67" Type="http://schemas.openxmlformats.org/officeDocument/2006/relationships/hyperlink" Target="https://podminky.urs.cz/item/CS_URS_2026_01/998735122" TargetMode="External" /><Relationship Id="rId68" Type="http://schemas.openxmlformats.org/officeDocument/2006/relationships/hyperlink" Target="https://podminky.urs.cz/item/CS_URS_2026_01/741310261" TargetMode="External" /><Relationship Id="rId69" Type="http://schemas.openxmlformats.org/officeDocument/2006/relationships/hyperlink" Target="https://podminky.urs.cz/item/CS_URS_2026_01/741313082" TargetMode="External" /><Relationship Id="rId70" Type="http://schemas.openxmlformats.org/officeDocument/2006/relationships/hyperlink" Target="https://podminky.urs.cz/item/CS_URS_2026_01/741371001" TargetMode="External" /><Relationship Id="rId71" Type="http://schemas.openxmlformats.org/officeDocument/2006/relationships/hyperlink" Target="https://podminky.urs.cz/item/CS_URS_2026_01/741810001" TargetMode="External" /><Relationship Id="rId72" Type="http://schemas.openxmlformats.org/officeDocument/2006/relationships/hyperlink" Target="https://podminky.urs.cz/item/CS_URS_2026_01/998741122" TargetMode="External" /><Relationship Id="rId73" Type="http://schemas.openxmlformats.org/officeDocument/2006/relationships/hyperlink" Target="https://podminky.urs.cz/item/CS_URS_2026_01/751111012" TargetMode="External" /><Relationship Id="rId74" Type="http://schemas.openxmlformats.org/officeDocument/2006/relationships/hyperlink" Target="https://podminky.urs.cz/item/CS_URS_2026_01/998751121" TargetMode="External" /><Relationship Id="rId75" Type="http://schemas.openxmlformats.org/officeDocument/2006/relationships/hyperlink" Target="https://podminky.urs.cz/item/CS_URS_2026_01/763761201" TargetMode="External" /><Relationship Id="rId76" Type="http://schemas.openxmlformats.org/officeDocument/2006/relationships/hyperlink" Target="https://podminky.urs.cz/item/CS_URS_2026_01/998763332" TargetMode="External" /><Relationship Id="rId77" Type="http://schemas.openxmlformats.org/officeDocument/2006/relationships/hyperlink" Target="https://podminky.urs.cz/item/CS_URS_2026_01/766660351" TargetMode="External" /><Relationship Id="rId78" Type="http://schemas.openxmlformats.org/officeDocument/2006/relationships/hyperlink" Target="https://podminky.urs.cz/item/CS_URS_2026_01/766660748" TargetMode="External" /><Relationship Id="rId79" Type="http://schemas.openxmlformats.org/officeDocument/2006/relationships/hyperlink" Target="https://podminky.urs.cz/item/CS_URS_2026_01/766682111" TargetMode="External" /><Relationship Id="rId80" Type="http://schemas.openxmlformats.org/officeDocument/2006/relationships/hyperlink" Target="https://podminky.urs.cz/item/CS_URS_2026_01/766691914" TargetMode="External" /><Relationship Id="rId81" Type="http://schemas.openxmlformats.org/officeDocument/2006/relationships/hyperlink" Target="https://podminky.urs.cz/item/CS_URS_2026_01/998766122" TargetMode="External" /><Relationship Id="rId82" Type="http://schemas.openxmlformats.org/officeDocument/2006/relationships/hyperlink" Target="https://podminky.urs.cz/item/CS_URS_2026_01/771121011" TargetMode="External" /><Relationship Id="rId83" Type="http://schemas.openxmlformats.org/officeDocument/2006/relationships/hyperlink" Target="https://podminky.urs.cz/item/CS_URS_2026_01/771151022" TargetMode="External" /><Relationship Id="rId84" Type="http://schemas.openxmlformats.org/officeDocument/2006/relationships/hyperlink" Target="https://podminky.urs.cz/item/CS_URS_2026_01/771574416" TargetMode="External" /><Relationship Id="rId85" Type="http://schemas.openxmlformats.org/officeDocument/2006/relationships/hyperlink" Target="https://podminky.urs.cz/item/CS_URS_2026_01/771591112" TargetMode="External" /><Relationship Id="rId86" Type="http://schemas.openxmlformats.org/officeDocument/2006/relationships/hyperlink" Target="https://podminky.urs.cz/item/CS_URS_2026_01/771591241" TargetMode="External" /><Relationship Id="rId87" Type="http://schemas.openxmlformats.org/officeDocument/2006/relationships/hyperlink" Target="https://podminky.urs.cz/item/CS_URS_2026_01/771591264" TargetMode="External" /><Relationship Id="rId88" Type="http://schemas.openxmlformats.org/officeDocument/2006/relationships/hyperlink" Target="https://podminky.urs.cz/item/CS_URS_2026_01/998771122" TargetMode="External" /><Relationship Id="rId89" Type="http://schemas.openxmlformats.org/officeDocument/2006/relationships/hyperlink" Target="https://podminky.urs.cz/item/CS_URS_2026_01/781121011" TargetMode="External" /><Relationship Id="rId90" Type="http://schemas.openxmlformats.org/officeDocument/2006/relationships/hyperlink" Target="https://podminky.urs.cz/item/CS_URS_2026_01/781131112" TargetMode="External" /><Relationship Id="rId91" Type="http://schemas.openxmlformats.org/officeDocument/2006/relationships/hyperlink" Target="https://podminky.urs.cz/item/CS_URS_2026_01/781472217" TargetMode="External" /><Relationship Id="rId92" Type="http://schemas.openxmlformats.org/officeDocument/2006/relationships/hyperlink" Target="https://podminky.urs.cz/item/CS_URS_2026_01/781473810" TargetMode="External" /><Relationship Id="rId93" Type="http://schemas.openxmlformats.org/officeDocument/2006/relationships/hyperlink" Target="https://podminky.urs.cz/item/CS_URS_2026_01/998781122" TargetMode="External" /><Relationship Id="rId94" Type="http://schemas.openxmlformats.org/officeDocument/2006/relationships/hyperlink" Target="https://podminky.urs.cz/item/CS_URS_2026_01/784211101" TargetMode="External" /><Relationship Id="rId95" Type="http://schemas.openxmlformats.org/officeDocument/2006/relationships/hyperlink" Target="https://podminky.urs.cz/item/CS_URS_2026_01/220320233" TargetMode="External" /><Relationship Id="rId96" Type="http://schemas.openxmlformats.org/officeDocument/2006/relationships/drawing" Target="../drawings/drawing5.xml" /></Relationships>
</file>

<file path=xl/worksheets/_rels/sheet6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8" t="s">
        <v>0</v>
      </c>
      <c r="AZ1" s="18" t="s">
        <v>1</v>
      </c>
      <c r="BA1" s="18" t="s">
        <v>2</v>
      </c>
      <c r="BB1" s="18" t="s">
        <v>3</v>
      </c>
      <c r="BT1" s="18" t="s">
        <v>4</v>
      </c>
      <c r="BU1" s="18" t="s">
        <v>4</v>
      </c>
      <c r="BV1" s="18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9" t="s">
        <v>6</v>
      </c>
      <c r="BT2" s="19" t="s">
        <v>7</v>
      </c>
    </row>
    <row r="3" s="1" customFormat="1" ht="6.96" customHeight="1">
      <c r="B3" s="20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2"/>
      <c r="BS3" s="19" t="s">
        <v>6</v>
      </c>
      <c r="BT3" s="19" t="s">
        <v>8</v>
      </c>
    </row>
    <row r="4" s="1" customFormat="1" ht="24.96" customHeight="1">
      <c r="B4" s="23"/>
      <c r="C4" s="24"/>
      <c r="D4" s="25" t="s">
        <v>9</v>
      </c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2"/>
      <c r="AS4" s="26" t="s">
        <v>10</v>
      </c>
      <c r="BE4" s="27" t="s">
        <v>11</v>
      </c>
      <c r="BS4" s="19" t="s">
        <v>12</v>
      </c>
    </row>
    <row r="5" s="1" customFormat="1" ht="12" customHeight="1">
      <c r="B5" s="23"/>
      <c r="C5" s="24"/>
      <c r="D5" s="28" t="s">
        <v>13</v>
      </c>
      <c r="E5" s="24"/>
      <c r="F5" s="24"/>
      <c r="G5" s="24"/>
      <c r="H5" s="24"/>
      <c r="I5" s="24"/>
      <c r="J5" s="24"/>
      <c r="K5" s="29" t="s">
        <v>14</v>
      </c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2"/>
      <c r="BE5" s="30" t="s">
        <v>15</v>
      </c>
      <c r="BS5" s="19" t="s">
        <v>6</v>
      </c>
    </row>
    <row r="6" s="1" customFormat="1" ht="36.96" customHeight="1">
      <c r="B6" s="23"/>
      <c r="C6" s="24"/>
      <c r="D6" s="31" t="s">
        <v>16</v>
      </c>
      <c r="E6" s="24"/>
      <c r="F6" s="24"/>
      <c r="G6" s="24"/>
      <c r="H6" s="24"/>
      <c r="I6" s="24"/>
      <c r="J6" s="24"/>
      <c r="K6" s="32" t="s">
        <v>17</v>
      </c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2"/>
      <c r="BE6" s="33"/>
      <c r="BS6" s="19" t="s">
        <v>6</v>
      </c>
    </row>
    <row r="7" s="1" customFormat="1" ht="12" customHeight="1">
      <c r="B7" s="23"/>
      <c r="C7" s="24"/>
      <c r="D7" s="34" t="s">
        <v>18</v>
      </c>
      <c r="E7" s="24"/>
      <c r="F7" s="24"/>
      <c r="G7" s="24"/>
      <c r="H7" s="24"/>
      <c r="I7" s="24"/>
      <c r="J7" s="24"/>
      <c r="K7" s="29" t="s">
        <v>19</v>
      </c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34" t="s">
        <v>20</v>
      </c>
      <c r="AL7" s="24"/>
      <c r="AM7" s="24"/>
      <c r="AN7" s="29" t="s">
        <v>19</v>
      </c>
      <c r="AO7" s="24"/>
      <c r="AP7" s="24"/>
      <c r="AQ7" s="24"/>
      <c r="AR7" s="22"/>
      <c r="BE7" s="33"/>
      <c r="BS7" s="19" t="s">
        <v>6</v>
      </c>
    </row>
    <row r="8" s="1" customFormat="1" ht="12" customHeight="1">
      <c r="B8" s="23"/>
      <c r="C8" s="24"/>
      <c r="D8" s="34" t="s">
        <v>21</v>
      </c>
      <c r="E8" s="24"/>
      <c r="F8" s="24"/>
      <c r="G8" s="24"/>
      <c r="H8" s="24"/>
      <c r="I8" s="24"/>
      <c r="J8" s="24"/>
      <c r="K8" s="29" t="s">
        <v>22</v>
      </c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34" t="s">
        <v>23</v>
      </c>
      <c r="AL8" s="24"/>
      <c r="AM8" s="24"/>
      <c r="AN8" s="35" t="s">
        <v>24</v>
      </c>
      <c r="AO8" s="24"/>
      <c r="AP8" s="24"/>
      <c r="AQ8" s="24"/>
      <c r="AR8" s="22"/>
      <c r="BE8" s="33"/>
      <c r="BS8" s="19" t="s">
        <v>6</v>
      </c>
    </row>
    <row r="9" s="1" customFormat="1" ht="14.4" customHeight="1">
      <c r="B9" s="23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2"/>
      <c r="BE9" s="33"/>
      <c r="BS9" s="19" t="s">
        <v>6</v>
      </c>
    </row>
    <row r="10" s="1" customFormat="1" ht="12" customHeight="1">
      <c r="B10" s="23"/>
      <c r="C10" s="24"/>
      <c r="D10" s="34" t="s">
        <v>25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34" t="s">
        <v>26</v>
      </c>
      <c r="AL10" s="24"/>
      <c r="AM10" s="24"/>
      <c r="AN10" s="29" t="s">
        <v>19</v>
      </c>
      <c r="AO10" s="24"/>
      <c r="AP10" s="24"/>
      <c r="AQ10" s="24"/>
      <c r="AR10" s="22"/>
      <c r="BE10" s="33"/>
      <c r="BS10" s="19" t="s">
        <v>6</v>
      </c>
    </row>
    <row r="11" s="1" customFormat="1" ht="18.48" customHeight="1">
      <c r="B11" s="23"/>
      <c r="C11" s="24"/>
      <c r="D11" s="24"/>
      <c r="E11" s="29" t="s">
        <v>27</v>
      </c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34" t="s">
        <v>28</v>
      </c>
      <c r="AL11" s="24"/>
      <c r="AM11" s="24"/>
      <c r="AN11" s="29" t="s">
        <v>19</v>
      </c>
      <c r="AO11" s="24"/>
      <c r="AP11" s="24"/>
      <c r="AQ11" s="24"/>
      <c r="AR11" s="22"/>
      <c r="BE11" s="33"/>
      <c r="BS11" s="19" t="s">
        <v>6</v>
      </c>
    </row>
    <row r="12" s="1" customFormat="1" ht="6.96" customHeight="1">
      <c r="B12" s="23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2"/>
      <c r="BE12" s="33"/>
      <c r="BS12" s="19" t="s">
        <v>6</v>
      </c>
    </row>
    <row r="13" s="1" customFormat="1" ht="12" customHeight="1">
      <c r="B13" s="23"/>
      <c r="C13" s="24"/>
      <c r="D13" s="34" t="s">
        <v>29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34" t="s">
        <v>26</v>
      </c>
      <c r="AL13" s="24"/>
      <c r="AM13" s="24"/>
      <c r="AN13" s="36" t="s">
        <v>30</v>
      </c>
      <c r="AO13" s="24"/>
      <c r="AP13" s="24"/>
      <c r="AQ13" s="24"/>
      <c r="AR13" s="22"/>
      <c r="BE13" s="33"/>
      <c r="BS13" s="19" t="s">
        <v>6</v>
      </c>
    </row>
    <row r="14">
      <c r="B14" s="23"/>
      <c r="C14" s="24"/>
      <c r="D14" s="24"/>
      <c r="E14" s="36" t="s">
        <v>30</v>
      </c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4" t="s">
        <v>28</v>
      </c>
      <c r="AL14" s="24"/>
      <c r="AM14" s="24"/>
      <c r="AN14" s="36" t="s">
        <v>30</v>
      </c>
      <c r="AO14" s="24"/>
      <c r="AP14" s="24"/>
      <c r="AQ14" s="24"/>
      <c r="AR14" s="22"/>
      <c r="BE14" s="33"/>
      <c r="BS14" s="19" t="s">
        <v>6</v>
      </c>
    </row>
    <row r="15" s="1" customFormat="1" ht="6.96" customHeight="1">
      <c r="B15" s="23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2"/>
      <c r="BE15" s="33"/>
      <c r="BS15" s="19" t="s">
        <v>4</v>
      </c>
    </row>
    <row r="16" s="1" customFormat="1" ht="12" customHeight="1">
      <c r="B16" s="23"/>
      <c r="C16" s="24"/>
      <c r="D16" s="34" t="s">
        <v>31</v>
      </c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34" t="s">
        <v>26</v>
      </c>
      <c r="AL16" s="24"/>
      <c r="AM16" s="24"/>
      <c r="AN16" s="29" t="s">
        <v>19</v>
      </c>
      <c r="AO16" s="24"/>
      <c r="AP16" s="24"/>
      <c r="AQ16" s="24"/>
      <c r="AR16" s="22"/>
      <c r="BE16" s="33"/>
      <c r="BS16" s="19" t="s">
        <v>4</v>
      </c>
    </row>
    <row r="17" s="1" customFormat="1" ht="18.48" customHeight="1">
      <c r="B17" s="23"/>
      <c r="C17" s="24"/>
      <c r="D17" s="24"/>
      <c r="E17" s="29" t="s">
        <v>22</v>
      </c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34" t="s">
        <v>28</v>
      </c>
      <c r="AL17" s="24"/>
      <c r="AM17" s="24"/>
      <c r="AN17" s="29" t="s">
        <v>19</v>
      </c>
      <c r="AO17" s="24"/>
      <c r="AP17" s="24"/>
      <c r="AQ17" s="24"/>
      <c r="AR17" s="22"/>
      <c r="BE17" s="33"/>
      <c r="BS17" s="19" t="s">
        <v>32</v>
      </c>
    </row>
    <row r="18" s="1" customFormat="1" ht="6.96" customHeight="1">
      <c r="B18" s="23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2"/>
      <c r="BE18" s="33"/>
      <c r="BS18" s="19" t="s">
        <v>6</v>
      </c>
    </row>
    <row r="19" s="1" customFormat="1" ht="12" customHeight="1">
      <c r="B19" s="23"/>
      <c r="C19" s="24"/>
      <c r="D19" s="34" t="s">
        <v>33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34" t="s">
        <v>26</v>
      </c>
      <c r="AL19" s="24"/>
      <c r="AM19" s="24"/>
      <c r="AN19" s="29" t="s">
        <v>19</v>
      </c>
      <c r="AO19" s="24"/>
      <c r="AP19" s="24"/>
      <c r="AQ19" s="24"/>
      <c r="AR19" s="22"/>
      <c r="BE19" s="33"/>
      <c r="BS19" s="19" t="s">
        <v>6</v>
      </c>
    </row>
    <row r="20" s="1" customFormat="1" ht="18.48" customHeight="1">
      <c r="B20" s="23"/>
      <c r="C20" s="24"/>
      <c r="D20" s="24"/>
      <c r="E20" s="29" t="s">
        <v>22</v>
      </c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34" t="s">
        <v>28</v>
      </c>
      <c r="AL20" s="24"/>
      <c r="AM20" s="24"/>
      <c r="AN20" s="29" t="s">
        <v>19</v>
      </c>
      <c r="AO20" s="24"/>
      <c r="AP20" s="24"/>
      <c r="AQ20" s="24"/>
      <c r="AR20" s="22"/>
      <c r="BE20" s="33"/>
      <c r="BS20" s="19" t="s">
        <v>4</v>
      </c>
    </row>
    <row r="21" s="1" customFormat="1" ht="6.96" customHeight="1">
      <c r="B21" s="23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2"/>
      <c r="BE21" s="33"/>
    </row>
    <row r="22" s="1" customFormat="1" ht="12" customHeight="1">
      <c r="B22" s="23"/>
      <c r="C22" s="24"/>
      <c r="D22" s="34" t="s">
        <v>34</v>
      </c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2"/>
      <c r="BE22" s="33"/>
    </row>
    <row r="23" s="1" customFormat="1" ht="47.25" customHeight="1">
      <c r="B23" s="23"/>
      <c r="C23" s="24"/>
      <c r="D23" s="24"/>
      <c r="E23" s="38" t="s">
        <v>35</v>
      </c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  <c r="AC23" s="38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24"/>
      <c r="AP23" s="24"/>
      <c r="AQ23" s="24"/>
      <c r="AR23" s="22"/>
      <c r="BE23" s="33"/>
    </row>
    <row r="24" s="1" customFormat="1" ht="6.96" customHeight="1">
      <c r="B24" s="23"/>
      <c r="C24" s="24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2"/>
      <c r="BE24" s="33"/>
    </row>
    <row r="25" s="1" customFormat="1" ht="6.96" customHeight="1">
      <c r="B25" s="23"/>
      <c r="C25" s="24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24"/>
      <c r="AQ25" s="24"/>
      <c r="AR25" s="22"/>
      <c r="BE25" s="33"/>
    </row>
    <row r="26" s="2" customFormat="1" ht="25.92" customHeight="1">
      <c r="A26" s="40"/>
      <c r="B26" s="41"/>
      <c r="C26" s="42"/>
      <c r="D26" s="43" t="s">
        <v>36</v>
      </c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44"/>
      <c r="S26" s="44"/>
      <c r="T26" s="44"/>
      <c r="U26" s="44"/>
      <c r="V26" s="44"/>
      <c r="W26" s="44"/>
      <c r="X26" s="44"/>
      <c r="Y26" s="44"/>
      <c r="Z26" s="44"/>
      <c r="AA26" s="44"/>
      <c r="AB26" s="44"/>
      <c r="AC26" s="44"/>
      <c r="AD26" s="44"/>
      <c r="AE26" s="44"/>
      <c r="AF26" s="44"/>
      <c r="AG26" s="44"/>
      <c r="AH26" s="44"/>
      <c r="AI26" s="44"/>
      <c r="AJ26" s="44"/>
      <c r="AK26" s="45">
        <f>ROUND(AG54,2)</f>
        <v>0</v>
      </c>
      <c r="AL26" s="44"/>
      <c r="AM26" s="44"/>
      <c r="AN26" s="44"/>
      <c r="AO26" s="44"/>
      <c r="AP26" s="42"/>
      <c r="AQ26" s="42"/>
      <c r="AR26" s="46"/>
      <c r="BE26" s="33"/>
    </row>
    <row r="27" s="2" customFormat="1" ht="6.96" customHeight="1">
      <c r="A27" s="40"/>
      <c r="B27" s="41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6"/>
      <c r="BE27" s="33"/>
    </row>
    <row r="28" s="2" customFormat="1">
      <c r="A28" s="40"/>
      <c r="B28" s="41"/>
      <c r="C28" s="42"/>
      <c r="D28" s="42"/>
      <c r="E28" s="42"/>
      <c r="F28" s="42"/>
      <c r="G28" s="42"/>
      <c r="H28" s="42"/>
      <c r="I28" s="42"/>
      <c r="J28" s="42"/>
      <c r="K28" s="42"/>
      <c r="L28" s="47" t="s">
        <v>37</v>
      </c>
      <c r="M28" s="47"/>
      <c r="N28" s="47"/>
      <c r="O28" s="47"/>
      <c r="P28" s="47"/>
      <c r="Q28" s="42"/>
      <c r="R28" s="42"/>
      <c r="S28" s="42"/>
      <c r="T28" s="42"/>
      <c r="U28" s="42"/>
      <c r="V28" s="42"/>
      <c r="W28" s="47" t="s">
        <v>38</v>
      </c>
      <c r="X28" s="47"/>
      <c r="Y28" s="47"/>
      <c r="Z28" s="47"/>
      <c r="AA28" s="47"/>
      <c r="AB28" s="47"/>
      <c r="AC28" s="47"/>
      <c r="AD28" s="47"/>
      <c r="AE28" s="47"/>
      <c r="AF28" s="42"/>
      <c r="AG28" s="42"/>
      <c r="AH28" s="42"/>
      <c r="AI28" s="42"/>
      <c r="AJ28" s="42"/>
      <c r="AK28" s="47" t="s">
        <v>39</v>
      </c>
      <c r="AL28" s="47"/>
      <c r="AM28" s="47"/>
      <c r="AN28" s="47"/>
      <c r="AO28" s="47"/>
      <c r="AP28" s="42"/>
      <c r="AQ28" s="42"/>
      <c r="AR28" s="46"/>
      <c r="BE28" s="33"/>
    </row>
    <row r="29" s="3" customFormat="1" ht="14.4" customHeight="1">
      <c r="A29" s="3"/>
      <c r="B29" s="48"/>
      <c r="C29" s="49"/>
      <c r="D29" s="34" t="s">
        <v>40</v>
      </c>
      <c r="E29" s="49"/>
      <c r="F29" s="34" t="s">
        <v>41</v>
      </c>
      <c r="G29" s="49"/>
      <c r="H29" s="49"/>
      <c r="I29" s="49"/>
      <c r="J29" s="49"/>
      <c r="K29" s="49"/>
      <c r="L29" s="50">
        <v>0.20999999999999999</v>
      </c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51">
        <f>ROUND(AZ54, 2)</f>
        <v>0</v>
      </c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51">
        <f>ROUND(AV54, 2)</f>
        <v>0</v>
      </c>
      <c r="AL29" s="49"/>
      <c r="AM29" s="49"/>
      <c r="AN29" s="49"/>
      <c r="AO29" s="49"/>
      <c r="AP29" s="49"/>
      <c r="AQ29" s="49"/>
      <c r="AR29" s="52"/>
      <c r="BE29" s="53"/>
    </row>
    <row r="30" s="3" customFormat="1" ht="14.4" customHeight="1">
      <c r="A30" s="3"/>
      <c r="B30" s="48"/>
      <c r="C30" s="49"/>
      <c r="D30" s="49"/>
      <c r="E30" s="49"/>
      <c r="F30" s="34" t="s">
        <v>42</v>
      </c>
      <c r="G30" s="49"/>
      <c r="H30" s="49"/>
      <c r="I30" s="49"/>
      <c r="J30" s="49"/>
      <c r="K30" s="49"/>
      <c r="L30" s="50">
        <v>0.12</v>
      </c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51">
        <f>ROUND(BA54, 2)</f>
        <v>0</v>
      </c>
      <c r="X30" s="49"/>
      <c r="Y30" s="49"/>
      <c r="Z30" s="49"/>
      <c r="AA30" s="49"/>
      <c r="AB30" s="49"/>
      <c r="AC30" s="49"/>
      <c r="AD30" s="49"/>
      <c r="AE30" s="49"/>
      <c r="AF30" s="49"/>
      <c r="AG30" s="49"/>
      <c r="AH30" s="49"/>
      <c r="AI30" s="49"/>
      <c r="AJ30" s="49"/>
      <c r="AK30" s="51">
        <f>ROUND(AW54, 2)</f>
        <v>0</v>
      </c>
      <c r="AL30" s="49"/>
      <c r="AM30" s="49"/>
      <c r="AN30" s="49"/>
      <c r="AO30" s="49"/>
      <c r="AP30" s="49"/>
      <c r="AQ30" s="49"/>
      <c r="AR30" s="52"/>
      <c r="BE30" s="53"/>
    </row>
    <row r="31" hidden="1" s="3" customFormat="1" ht="14.4" customHeight="1">
      <c r="A31" s="3"/>
      <c r="B31" s="48"/>
      <c r="C31" s="49"/>
      <c r="D31" s="49"/>
      <c r="E31" s="49"/>
      <c r="F31" s="34" t="s">
        <v>43</v>
      </c>
      <c r="G31" s="49"/>
      <c r="H31" s="49"/>
      <c r="I31" s="49"/>
      <c r="J31" s="49"/>
      <c r="K31" s="49"/>
      <c r="L31" s="50">
        <v>0.20999999999999999</v>
      </c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51">
        <f>ROUND(BB54, 2)</f>
        <v>0</v>
      </c>
      <c r="X31" s="49"/>
      <c r="Y31" s="49"/>
      <c r="Z31" s="49"/>
      <c r="AA31" s="49"/>
      <c r="AB31" s="49"/>
      <c r="AC31" s="49"/>
      <c r="AD31" s="49"/>
      <c r="AE31" s="49"/>
      <c r="AF31" s="49"/>
      <c r="AG31" s="49"/>
      <c r="AH31" s="49"/>
      <c r="AI31" s="49"/>
      <c r="AJ31" s="49"/>
      <c r="AK31" s="51">
        <v>0</v>
      </c>
      <c r="AL31" s="49"/>
      <c r="AM31" s="49"/>
      <c r="AN31" s="49"/>
      <c r="AO31" s="49"/>
      <c r="AP31" s="49"/>
      <c r="AQ31" s="49"/>
      <c r="AR31" s="52"/>
      <c r="BE31" s="53"/>
    </row>
    <row r="32" hidden="1" s="3" customFormat="1" ht="14.4" customHeight="1">
      <c r="A32" s="3"/>
      <c r="B32" s="48"/>
      <c r="C32" s="49"/>
      <c r="D32" s="49"/>
      <c r="E32" s="49"/>
      <c r="F32" s="34" t="s">
        <v>44</v>
      </c>
      <c r="G32" s="49"/>
      <c r="H32" s="49"/>
      <c r="I32" s="49"/>
      <c r="J32" s="49"/>
      <c r="K32" s="49"/>
      <c r="L32" s="50">
        <v>0.12</v>
      </c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51">
        <f>ROUND(BC54, 2)</f>
        <v>0</v>
      </c>
      <c r="X32" s="49"/>
      <c r="Y32" s="49"/>
      <c r="Z32" s="49"/>
      <c r="AA32" s="49"/>
      <c r="AB32" s="49"/>
      <c r="AC32" s="49"/>
      <c r="AD32" s="49"/>
      <c r="AE32" s="49"/>
      <c r="AF32" s="49"/>
      <c r="AG32" s="49"/>
      <c r="AH32" s="49"/>
      <c r="AI32" s="49"/>
      <c r="AJ32" s="49"/>
      <c r="AK32" s="51">
        <v>0</v>
      </c>
      <c r="AL32" s="49"/>
      <c r="AM32" s="49"/>
      <c r="AN32" s="49"/>
      <c r="AO32" s="49"/>
      <c r="AP32" s="49"/>
      <c r="AQ32" s="49"/>
      <c r="AR32" s="52"/>
      <c r="BE32" s="53"/>
    </row>
    <row r="33" hidden="1" s="3" customFormat="1" ht="14.4" customHeight="1">
      <c r="A33" s="3"/>
      <c r="B33" s="48"/>
      <c r="C33" s="49"/>
      <c r="D33" s="49"/>
      <c r="E33" s="49"/>
      <c r="F33" s="34" t="s">
        <v>45</v>
      </c>
      <c r="G33" s="49"/>
      <c r="H33" s="49"/>
      <c r="I33" s="49"/>
      <c r="J33" s="49"/>
      <c r="K33" s="49"/>
      <c r="L33" s="50">
        <v>0</v>
      </c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51">
        <f>ROUND(BD54, 2)</f>
        <v>0</v>
      </c>
      <c r="X33" s="49"/>
      <c r="Y33" s="49"/>
      <c r="Z33" s="49"/>
      <c r="AA33" s="49"/>
      <c r="AB33" s="49"/>
      <c r="AC33" s="49"/>
      <c r="AD33" s="49"/>
      <c r="AE33" s="49"/>
      <c r="AF33" s="49"/>
      <c r="AG33" s="49"/>
      <c r="AH33" s="49"/>
      <c r="AI33" s="49"/>
      <c r="AJ33" s="49"/>
      <c r="AK33" s="51">
        <v>0</v>
      </c>
      <c r="AL33" s="49"/>
      <c r="AM33" s="49"/>
      <c r="AN33" s="49"/>
      <c r="AO33" s="49"/>
      <c r="AP33" s="49"/>
      <c r="AQ33" s="49"/>
      <c r="AR33" s="52"/>
      <c r="BE33" s="3"/>
    </row>
    <row r="34" s="2" customFormat="1" ht="6.96" customHeight="1">
      <c r="A34" s="40"/>
      <c r="B34" s="41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Q34" s="42"/>
      <c r="AR34" s="46"/>
      <c r="BE34" s="40"/>
    </row>
    <row r="35" s="2" customFormat="1" ht="25.92" customHeight="1">
      <c r="A35" s="40"/>
      <c r="B35" s="41"/>
      <c r="C35" s="54"/>
      <c r="D35" s="55" t="s">
        <v>46</v>
      </c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6"/>
      <c r="Q35" s="56"/>
      <c r="R35" s="56"/>
      <c r="S35" s="56"/>
      <c r="T35" s="57" t="s">
        <v>47</v>
      </c>
      <c r="U35" s="56"/>
      <c r="V35" s="56"/>
      <c r="W35" s="56"/>
      <c r="X35" s="58" t="s">
        <v>48</v>
      </c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9">
        <f>SUM(AK26:AK33)</f>
        <v>0</v>
      </c>
      <c r="AL35" s="56"/>
      <c r="AM35" s="56"/>
      <c r="AN35" s="56"/>
      <c r="AO35" s="60"/>
      <c r="AP35" s="54"/>
      <c r="AQ35" s="54"/>
      <c r="AR35" s="46"/>
      <c r="BE35" s="40"/>
    </row>
    <row r="36" s="2" customFormat="1" ht="6.96" customHeight="1">
      <c r="A36" s="40"/>
      <c r="B36" s="41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  <c r="AR36" s="46"/>
      <c r="BE36" s="40"/>
    </row>
    <row r="37" s="2" customFormat="1" ht="6.96" customHeight="1">
      <c r="A37" s="40"/>
      <c r="B37" s="61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  <c r="P37" s="62"/>
      <c r="Q37" s="62"/>
      <c r="R37" s="62"/>
      <c r="S37" s="62"/>
      <c r="T37" s="62"/>
      <c r="U37" s="62"/>
      <c r="V37" s="62"/>
      <c r="W37" s="62"/>
      <c r="X37" s="62"/>
      <c r="Y37" s="62"/>
      <c r="Z37" s="62"/>
      <c r="AA37" s="62"/>
      <c r="AB37" s="62"/>
      <c r="AC37" s="62"/>
      <c r="AD37" s="62"/>
      <c r="AE37" s="62"/>
      <c r="AF37" s="62"/>
      <c r="AG37" s="62"/>
      <c r="AH37" s="62"/>
      <c r="AI37" s="62"/>
      <c r="AJ37" s="62"/>
      <c r="AK37" s="62"/>
      <c r="AL37" s="62"/>
      <c r="AM37" s="62"/>
      <c r="AN37" s="62"/>
      <c r="AO37" s="62"/>
      <c r="AP37" s="62"/>
      <c r="AQ37" s="62"/>
      <c r="AR37" s="46"/>
      <c r="BE37" s="40"/>
    </row>
    <row r="41" s="2" customFormat="1" ht="6.96" customHeight="1">
      <c r="A41" s="40"/>
      <c r="B41" s="63"/>
      <c r="C41" s="64"/>
      <c r="D41" s="64"/>
      <c r="E41" s="64"/>
      <c r="F41" s="64"/>
      <c r="G41" s="64"/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46"/>
      <c r="BE41" s="40"/>
    </row>
    <row r="42" s="2" customFormat="1" ht="24.96" customHeight="1">
      <c r="A42" s="40"/>
      <c r="B42" s="41"/>
      <c r="C42" s="25" t="s">
        <v>49</v>
      </c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6"/>
      <c r="BE42" s="40"/>
    </row>
    <row r="43" s="2" customFormat="1" ht="6.96" customHeight="1">
      <c r="A43" s="40"/>
      <c r="B43" s="41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6"/>
      <c r="BE43" s="40"/>
    </row>
    <row r="44" s="4" customFormat="1" ht="12" customHeight="1">
      <c r="A44" s="4"/>
      <c r="B44" s="65"/>
      <c r="C44" s="34" t="s">
        <v>13</v>
      </c>
      <c r="D44" s="66"/>
      <c r="E44" s="66"/>
      <c r="F44" s="66"/>
      <c r="G44" s="66"/>
      <c r="H44" s="66"/>
      <c r="I44" s="66"/>
      <c r="J44" s="66"/>
      <c r="K44" s="66"/>
      <c r="L44" s="66" t="str">
        <f>K5</f>
        <v>N9752024d</v>
      </c>
      <c r="M44" s="66"/>
      <c r="N44" s="66"/>
      <c r="O44" s="66"/>
      <c r="P44" s="66"/>
      <c r="Q44" s="66"/>
      <c r="R44" s="66"/>
      <c r="S44" s="66"/>
      <c r="T44" s="66"/>
      <c r="U44" s="66"/>
      <c r="V44" s="66"/>
      <c r="W44" s="66"/>
      <c r="X44" s="66"/>
      <c r="Y44" s="66"/>
      <c r="Z44" s="66"/>
      <c r="AA44" s="66"/>
      <c r="AB44" s="66"/>
      <c r="AC44" s="66"/>
      <c r="AD44" s="66"/>
      <c r="AE44" s="66"/>
      <c r="AF44" s="66"/>
      <c r="AG44" s="66"/>
      <c r="AH44" s="66"/>
      <c r="AI44" s="66"/>
      <c r="AJ44" s="66"/>
      <c r="AK44" s="66"/>
      <c r="AL44" s="66"/>
      <c r="AM44" s="66"/>
      <c r="AN44" s="66"/>
      <c r="AO44" s="66"/>
      <c r="AP44" s="66"/>
      <c r="AQ44" s="66"/>
      <c r="AR44" s="67"/>
      <c r="BE44" s="4"/>
    </row>
    <row r="45" s="5" customFormat="1" ht="36.96" customHeight="1">
      <c r="A45" s="5"/>
      <c r="B45" s="68"/>
      <c r="C45" s="69" t="s">
        <v>16</v>
      </c>
      <c r="D45" s="70"/>
      <c r="E45" s="70"/>
      <c r="F45" s="70"/>
      <c r="G45" s="70"/>
      <c r="H45" s="70"/>
      <c r="I45" s="70"/>
      <c r="J45" s="70"/>
      <c r="K45" s="70"/>
      <c r="L45" s="71" t="str">
        <f>K6</f>
        <v>Rekonstrukce koupelen JK Tyla,Valašské Meziříčí</v>
      </c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0"/>
      <c r="AL45" s="70"/>
      <c r="AM45" s="70"/>
      <c r="AN45" s="70"/>
      <c r="AO45" s="70"/>
      <c r="AP45" s="70"/>
      <c r="AQ45" s="70"/>
      <c r="AR45" s="72"/>
      <c r="BE45" s="5"/>
    </row>
    <row r="46" s="2" customFormat="1" ht="6.96" customHeight="1">
      <c r="A46" s="40"/>
      <c r="B46" s="41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6"/>
      <c r="BE46" s="40"/>
    </row>
    <row r="47" s="2" customFormat="1" ht="12" customHeight="1">
      <c r="A47" s="40"/>
      <c r="B47" s="41"/>
      <c r="C47" s="34" t="s">
        <v>21</v>
      </c>
      <c r="D47" s="42"/>
      <c r="E47" s="42"/>
      <c r="F47" s="42"/>
      <c r="G47" s="42"/>
      <c r="H47" s="42"/>
      <c r="I47" s="42"/>
      <c r="J47" s="42"/>
      <c r="K47" s="42"/>
      <c r="L47" s="73" t="str">
        <f>IF(K8="","",K8)</f>
        <v xml:space="preserve"> </v>
      </c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34" t="s">
        <v>23</v>
      </c>
      <c r="AJ47" s="42"/>
      <c r="AK47" s="42"/>
      <c r="AL47" s="42"/>
      <c r="AM47" s="74" t="str">
        <f>IF(AN8= "","",AN8)</f>
        <v>20. 2. 2026</v>
      </c>
      <c r="AN47" s="74"/>
      <c r="AO47" s="42"/>
      <c r="AP47" s="42"/>
      <c r="AQ47" s="42"/>
      <c r="AR47" s="46"/>
      <c r="BE47" s="40"/>
    </row>
    <row r="48" s="2" customFormat="1" ht="6.96" customHeight="1">
      <c r="A48" s="40"/>
      <c r="B48" s="41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6"/>
      <c r="BE48" s="40"/>
    </row>
    <row r="49" s="2" customFormat="1" ht="15.15" customHeight="1">
      <c r="A49" s="40"/>
      <c r="B49" s="41"/>
      <c r="C49" s="34" t="s">
        <v>25</v>
      </c>
      <c r="D49" s="42"/>
      <c r="E49" s="42"/>
      <c r="F49" s="42"/>
      <c r="G49" s="42"/>
      <c r="H49" s="42"/>
      <c r="I49" s="42"/>
      <c r="J49" s="42"/>
      <c r="K49" s="42"/>
      <c r="L49" s="66" t="str">
        <f>IF(E11= "","",E11)</f>
        <v>Město Valašské Meziříčí</v>
      </c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34" t="s">
        <v>31</v>
      </c>
      <c r="AJ49" s="42"/>
      <c r="AK49" s="42"/>
      <c r="AL49" s="42"/>
      <c r="AM49" s="75" t="str">
        <f>IF(E17="","",E17)</f>
        <v xml:space="preserve"> </v>
      </c>
      <c r="AN49" s="66"/>
      <c r="AO49" s="66"/>
      <c r="AP49" s="66"/>
      <c r="AQ49" s="42"/>
      <c r="AR49" s="46"/>
      <c r="AS49" s="76" t="s">
        <v>50</v>
      </c>
      <c r="AT49" s="77"/>
      <c r="AU49" s="78"/>
      <c r="AV49" s="78"/>
      <c r="AW49" s="78"/>
      <c r="AX49" s="78"/>
      <c r="AY49" s="78"/>
      <c r="AZ49" s="78"/>
      <c r="BA49" s="78"/>
      <c r="BB49" s="78"/>
      <c r="BC49" s="78"/>
      <c r="BD49" s="79"/>
      <c r="BE49" s="40"/>
    </row>
    <row r="50" s="2" customFormat="1" ht="15.15" customHeight="1">
      <c r="A50" s="40"/>
      <c r="B50" s="41"/>
      <c r="C50" s="34" t="s">
        <v>29</v>
      </c>
      <c r="D50" s="42"/>
      <c r="E50" s="42"/>
      <c r="F50" s="42"/>
      <c r="G50" s="42"/>
      <c r="H50" s="42"/>
      <c r="I50" s="42"/>
      <c r="J50" s="42"/>
      <c r="K50" s="42"/>
      <c r="L50" s="66" t="str">
        <f>IF(E14= "Vyplň údaj","",E14)</f>
        <v/>
      </c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34" t="s">
        <v>33</v>
      </c>
      <c r="AJ50" s="42"/>
      <c r="AK50" s="42"/>
      <c r="AL50" s="42"/>
      <c r="AM50" s="75" t="str">
        <f>IF(E20="","",E20)</f>
        <v xml:space="preserve"> </v>
      </c>
      <c r="AN50" s="66"/>
      <c r="AO50" s="66"/>
      <c r="AP50" s="66"/>
      <c r="AQ50" s="42"/>
      <c r="AR50" s="46"/>
      <c r="AS50" s="80"/>
      <c r="AT50" s="81"/>
      <c r="AU50" s="82"/>
      <c r="AV50" s="82"/>
      <c r="AW50" s="82"/>
      <c r="AX50" s="82"/>
      <c r="AY50" s="82"/>
      <c r="AZ50" s="82"/>
      <c r="BA50" s="82"/>
      <c r="BB50" s="82"/>
      <c r="BC50" s="82"/>
      <c r="BD50" s="83"/>
      <c r="BE50" s="40"/>
    </row>
    <row r="51" s="2" customFormat="1" ht="10.8" customHeight="1">
      <c r="A51" s="40"/>
      <c r="B51" s="41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6"/>
      <c r="AS51" s="84"/>
      <c r="AT51" s="85"/>
      <c r="AU51" s="86"/>
      <c r="AV51" s="86"/>
      <c r="AW51" s="86"/>
      <c r="AX51" s="86"/>
      <c r="AY51" s="86"/>
      <c r="AZ51" s="86"/>
      <c r="BA51" s="86"/>
      <c r="BB51" s="86"/>
      <c r="BC51" s="86"/>
      <c r="BD51" s="87"/>
      <c r="BE51" s="40"/>
    </row>
    <row r="52" s="2" customFormat="1" ht="29.28" customHeight="1">
      <c r="A52" s="40"/>
      <c r="B52" s="41"/>
      <c r="C52" s="88" t="s">
        <v>51</v>
      </c>
      <c r="D52" s="89"/>
      <c r="E52" s="89"/>
      <c r="F52" s="89"/>
      <c r="G52" s="89"/>
      <c r="H52" s="90"/>
      <c r="I52" s="91" t="s">
        <v>52</v>
      </c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89"/>
      <c r="AC52" s="89"/>
      <c r="AD52" s="89"/>
      <c r="AE52" s="89"/>
      <c r="AF52" s="89"/>
      <c r="AG52" s="92" t="s">
        <v>53</v>
      </c>
      <c r="AH52" s="89"/>
      <c r="AI52" s="89"/>
      <c r="AJ52" s="89"/>
      <c r="AK52" s="89"/>
      <c r="AL52" s="89"/>
      <c r="AM52" s="89"/>
      <c r="AN52" s="91" t="s">
        <v>54</v>
      </c>
      <c r="AO52" s="89"/>
      <c r="AP52" s="89"/>
      <c r="AQ52" s="93" t="s">
        <v>55</v>
      </c>
      <c r="AR52" s="46"/>
      <c r="AS52" s="94" t="s">
        <v>56</v>
      </c>
      <c r="AT52" s="95" t="s">
        <v>57</v>
      </c>
      <c r="AU52" s="95" t="s">
        <v>58</v>
      </c>
      <c r="AV52" s="95" t="s">
        <v>59</v>
      </c>
      <c r="AW52" s="95" t="s">
        <v>60</v>
      </c>
      <c r="AX52" s="95" t="s">
        <v>61</v>
      </c>
      <c r="AY52" s="95" t="s">
        <v>62</v>
      </c>
      <c r="AZ52" s="95" t="s">
        <v>63</v>
      </c>
      <c r="BA52" s="95" t="s">
        <v>64</v>
      </c>
      <c r="BB52" s="95" t="s">
        <v>65</v>
      </c>
      <c r="BC52" s="95" t="s">
        <v>66</v>
      </c>
      <c r="BD52" s="96" t="s">
        <v>67</v>
      </c>
      <c r="BE52" s="40"/>
    </row>
    <row r="53" s="2" customFormat="1" ht="10.8" customHeight="1">
      <c r="A53" s="40"/>
      <c r="B53" s="41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6"/>
      <c r="AS53" s="97"/>
      <c r="AT53" s="98"/>
      <c r="AU53" s="98"/>
      <c r="AV53" s="98"/>
      <c r="AW53" s="98"/>
      <c r="AX53" s="98"/>
      <c r="AY53" s="98"/>
      <c r="AZ53" s="98"/>
      <c r="BA53" s="98"/>
      <c r="BB53" s="98"/>
      <c r="BC53" s="98"/>
      <c r="BD53" s="99"/>
      <c r="BE53" s="40"/>
    </row>
    <row r="54" s="6" customFormat="1" ht="32.4" customHeight="1">
      <c r="A54" s="6"/>
      <c r="B54" s="100"/>
      <c r="C54" s="101" t="s">
        <v>68</v>
      </c>
      <c r="D54" s="102"/>
      <c r="E54" s="102"/>
      <c r="F54" s="102"/>
      <c r="G54" s="102"/>
      <c r="H54" s="102"/>
      <c r="I54" s="102"/>
      <c r="J54" s="102"/>
      <c r="K54" s="102"/>
      <c r="L54" s="102"/>
      <c r="M54" s="102"/>
      <c r="N54" s="102"/>
      <c r="O54" s="102"/>
      <c r="P54" s="102"/>
      <c r="Q54" s="102"/>
      <c r="R54" s="102"/>
      <c r="S54" s="102"/>
      <c r="T54" s="102"/>
      <c r="U54" s="102"/>
      <c r="V54" s="102"/>
      <c r="W54" s="102"/>
      <c r="X54" s="102"/>
      <c r="Y54" s="102"/>
      <c r="Z54" s="102"/>
      <c r="AA54" s="102"/>
      <c r="AB54" s="102"/>
      <c r="AC54" s="102"/>
      <c r="AD54" s="102"/>
      <c r="AE54" s="102"/>
      <c r="AF54" s="102"/>
      <c r="AG54" s="103">
        <f>ROUND(SUM(AG55:AG58),2)</f>
        <v>0</v>
      </c>
      <c r="AH54" s="103"/>
      <c r="AI54" s="103"/>
      <c r="AJ54" s="103"/>
      <c r="AK54" s="103"/>
      <c r="AL54" s="103"/>
      <c r="AM54" s="103"/>
      <c r="AN54" s="104">
        <f>SUM(AG54,AT54)</f>
        <v>0</v>
      </c>
      <c r="AO54" s="104"/>
      <c r="AP54" s="104"/>
      <c r="AQ54" s="105" t="s">
        <v>19</v>
      </c>
      <c r="AR54" s="106"/>
      <c r="AS54" s="107">
        <f>ROUND(SUM(AS55:AS58),2)</f>
        <v>0</v>
      </c>
      <c r="AT54" s="108">
        <f>ROUND(SUM(AV54:AW54),2)</f>
        <v>0</v>
      </c>
      <c r="AU54" s="109">
        <f>ROUND(SUM(AU55:AU58),5)</f>
        <v>0</v>
      </c>
      <c r="AV54" s="108">
        <f>ROUND(AZ54*L29,2)</f>
        <v>0</v>
      </c>
      <c r="AW54" s="108">
        <f>ROUND(BA54*L30,2)</f>
        <v>0</v>
      </c>
      <c r="AX54" s="108">
        <f>ROUND(BB54*L29,2)</f>
        <v>0</v>
      </c>
      <c r="AY54" s="108">
        <f>ROUND(BC54*L30,2)</f>
        <v>0</v>
      </c>
      <c r="AZ54" s="108">
        <f>ROUND(SUM(AZ55:AZ58),2)</f>
        <v>0</v>
      </c>
      <c r="BA54" s="108">
        <f>ROUND(SUM(BA55:BA58),2)</f>
        <v>0</v>
      </c>
      <c r="BB54" s="108">
        <f>ROUND(SUM(BB55:BB58),2)</f>
        <v>0</v>
      </c>
      <c r="BC54" s="108">
        <f>ROUND(SUM(BC55:BC58),2)</f>
        <v>0</v>
      </c>
      <c r="BD54" s="110">
        <f>ROUND(SUM(BD55:BD58),2)</f>
        <v>0</v>
      </c>
      <c r="BE54" s="6"/>
      <c r="BS54" s="111" t="s">
        <v>69</v>
      </c>
      <c r="BT54" s="111" t="s">
        <v>70</v>
      </c>
      <c r="BU54" s="112" t="s">
        <v>71</v>
      </c>
      <c r="BV54" s="111" t="s">
        <v>72</v>
      </c>
      <c r="BW54" s="111" t="s">
        <v>5</v>
      </c>
      <c r="BX54" s="111" t="s">
        <v>73</v>
      </c>
      <c r="CL54" s="111" t="s">
        <v>19</v>
      </c>
    </row>
    <row r="55" s="7" customFormat="1" ht="24.75" customHeight="1">
      <c r="A55" s="113" t="s">
        <v>74</v>
      </c>
      <c r="B55" s="114"/>
      <c r="C55" s="115"/>
      <c r="D55" s="116" t="s">
        <v>75</v>
      </c>
      <c r="E55" s="116"/>
      <c r="F55" s="116"/>
      <c r="G55" s="116"/>
      <c r="H55" s="116"/>
      <c r="I55" s="117"/>
      <c r="J55" s="116" t="s">
        <v>76</v>
      </c>
      <c r="K55" s="116"/>
      <c r="L55" s="116"/>
      <c r="M55" s="116"/>
      <c r="N55" s="116"/>
      <c r="O55" s="116"/>
      <c r="P55" s="116"/>
      <c r="Q55" s="116"/>
      <c r="R55" s="116"/>
      <c r="S55" s="116"/>
      <c r="T55" s="116"/>
      <c r="U55" s="116"/>
      <c r="V55" s="116"/>
      <c r="W55" s="116"/>
      <c r="X55" s="116"/>
      <c r="Y55" s="116"/>
      <c r="Z55" s="116"/>
      <c r="AA55" s="116"/>
      <c r="AB55" s="116"/>
      <c r="AC55" s="116"/>
      <c r="AD55" s="116"/>
      <c r="AE55" s="116"/>
      <c r="AF55" s="116"/>
      <c r="AG55" s="118">
        <f>'01 - Koupelna 1 architekt...'!J30</f>
        <v>0</v>
      </c>
      <c r="AH55" s="117"/>
      <c r="AI55" s="117"/>
      <c r="AJ55" s="117"/>
      <c r="AK55" s="117"/>
      <c r="AL55" s="117"/>
      <c r="AM55" s="117"/>
      <c r="AN55" s="118">
        <f>SUM(AG55,AT55)</f>
        <v>0</v>
      </c>
      <c r="AO55" s="117"/>
      <c r="AP55" s="117"/>
      <c r="AQ55" s="119" t="s">
        <v>77</v>
      </c>
      <c r="AR55" s="120"/>
      <c r="AS55" s="121">
        <v>0</v>
      </c>
      <c r="AT55" s="122">
        <f>ROUND(SUM(AV55:AW55),2)</f>
        <v>0</v>
      </c>
      <c r="AU55" s="123">
        <f>'01 - Koupelna 1 architekt...'!P102</f>
        <v>0</v>
      </c>
      <c r="AV55" s="122">
        <f>'01 - Koupelna 1 architekt...'!J33</f>
        <v>0</v>
      </c>
      <c r="AW55" s="122">
        <f>'01 - Koupelna 1 architekt...'!J34</f>
        <v>0</v>
      </c>
      <c r="AX55" s="122">
        <f>'01 - Koupelna 1 architekt...'!J35</f>
        <v>0</v>
      </c>
      <c r="AY55" s="122">
        <f>'01 - Koupelna 1 architekt...'!J36</f>
        <v>0</v>
      </c>
      <c r="AZ55" s="122">
        <f>'01 - Koupelna 1 architekt...'!F33</f>
        <v>0</v>
      </c>
      <c r="BA55" s="122">
        <f>'01 - Koupelna 1 architekt...'!F34</f>
        <v>0</v>
      </c>
      <c r="BB55" s="122">
        <f>'01 - Koupelna 1 architekt...'!F35</f>
        <v>0</v>
      </c>
      <c r="BC55" s="122">
        <f>'01 - Koupelna 1 architekt...'!F36</f>
        <v>0</v>
      </c>
      <c r="BD55" s="124">
        <f>'01 - Koupelna 1 architekt...'!F37</f>
        <v>0</v>
      </c>
      <c r="BE55" s="7"/>
      <c r="BT55" s="125" t="s">
        <v>78</v>
      </c>
      <c r="BV55" s="125" t="s">
        <v>72</v>
      </c>
      <c r="BW55" s="125" t="s">
        <v>79</v>
      </c>
      <c r="BX55" s="125" t="s">
        <v>5</v>
      </c>
      <c r="CL55" s="125" t="s">
        <v>19</v>
      </c>
      <c r="CM55" s="125" t="s">
        <v>78</v>
      </c>
    </row>
    <row r="56" s="7" customFormat="1" ht="24.75" customHeight="1">
      <c r="A56" s="113" t="s">
        <v>74</v>
      </c>
      <c r="B56" s="114"/>
      <c r="C56" s="115"/>
      <c r="D56" s="116" t="s">
        <v>80</v>
      </c>
      <c r="E56" s="116"/>
      <c r="F56" s="116"/>
      <c r="G56" s="116"/>
      <c r="H56" s="116"/>
      <c r="I56" s="117"/>
      <c r="J56" s="116" t="s">
        <v>81</v>
      </c>
      <c r="K56" s="116"/>
      <c r="L56" s="116"/>
      <c r="M56" s="116"/>
      <c r="N56" s="116"/>
      <c r="O56" s="116"/>
      <c r="P56" s="116"/>
      <c r="Q56" s="116"/>
      <c r="R56" s="116"/>
      <c r="S56" s="116"/>
      <c r="T56" s="116"/>
      <c r="U56" s="116"/>
      <c r="V56" s="116"/>
      <c r="W56" s="116"/>
      <c r="X56" s="116"/>
      <c r="Y56" s="116"/>
      <c r="Z56" s="116"/>
      <c r="AA56" s="116"/>
      <c r="AB56" s="116"/>
      <c r="AC56" s="116"/>
      <c r="AD56" s="116"/>
      <c r="AE56" s="116"/>
      <c r="AF56" s="116"/>
      <c r="AG56" s="118">
        <f>'02 - Koupelna 2 architekt...'!J30</f>
        <v>0</v>
      </c>
      <c r="AH56" s="117"/>
      <c r="AI56" s="117"/>
      <c r="AJ56" s="117"/>
      <c r="AK56" s="117"/>
      <c r="AL56" s="117"/>
      <c r="AM56" s="117"/>
      <c r="AN56" s="118">
        <f>SUM(AG56,AT56)</f>
        <v>0</v>
      </c>
      <c r="AO56" s="117"/>
      <c r="AP56" s="117"/>
      <c r="AQ56" s="119" t="s">
        <v>77</v>
      </c>
      <c r="AR56" s="120"/>
      <c r="AS56" s="121">
        <v>0</v>
      </c>
      <c r="AT56" s="122">
        <f>ROUND(SUM(AV56:AW56),2)</f>
        <v>0</v>
      </c>
      <c r="AU56" s="123">
        <f>'02 - Koupelna 2 architekt...'!P102</f>
        <v>0</v>
      </c>
      <c r="AV56" s="122">
        <f>'02 - Koupelna 2 architekt...'!J33</f>
        <v>0</v>
      </c>
      <c r="AW56" s="122">
        <f>'02 - Koupelna 2 architekt...'!J34</f>
        <v>0</v>
      </c>
      <c r="AX56" s="122">
        <f>'02 - Koupelna 2 architekt...'!J35</f>
        <v>0</v>
      </c>
      <c r="AY56" s="122">
        <f>'02 - Koupelna 2 architekt...'!J36</f>
        <v>0</v>
      </c>
      <c r="AZ56" s="122">
        <f>'02 - Koupelna 2 architekt...'!F33</f>
        <v>0</v>
      </c>
      <c r="BA56" s="122">
        <f>'02 - Koupelna 2 architekt...'!F34</f>
        <v>0</v>
      </c>
      <c r="BB56" s="122">
        <f>'02 - Koupelna 2 architekt...'!F35</f>
        <v>0</v>
      </c>
      <c r="BC56" s="122">
        <f>'02 - Koupelna 2 architekt...'!F36</f>
        <v>0</v>
      </c>
      <c r="BD56" s="124">
        <f>'02 - Koupelna 2 architekt...'!F37</f>
        <v>0</v>
      </c>
      <c r="BE56" s="7"/>
      <c r="BT56" s="125" t="s">
        <v>78</v>
      </c>
      <c r="BV56" s="125" t="s">
        <v>72</v>
      </c>
      <c r="BW56" s="125" t="s">
        <v>82</v>
      </c>
      <c r="BX56" s="125" t="s">
        <v>5</v>
      </c>
      <c r="CL56" s="125" t="s">
        <v>19</v>
      </c>
      <c r="CM56" s="125" t="s">
        <v>78</v>
      </c>
    </row>
    <row r="57" s="7" customFormat="1" ht="24.75" customHeight="1">
      <c r="A57" s="113" t="s">
        <v>74</v>
      </c>
      <c r="B57" s="114"/>
      <c r="C57" s="115"/>
      <c r="D57" s="116" t="s">
        <v>83</v>
      </c>
      <c r="E57" s="116"/>
      <c r="F57" s="116"/>
      <c r="G57" s="116"/>
      <c r="H57" s="116"/>
      <c r="I57" s="117"/>
      <c r="J57" s="116" t="s">
        <v>84</v>
      </c>
      <c r="K57" s="116"/>
      <c r="L57" s="116"/>
      <c r="M57" s="116"/>
      <c r="N57" s="116"/>
      <c r="O57" s="116"/>
      <c r="P57" s="116"/>
      <c r="Q57" s="116"/>
      <c r="R57" s="116"/>
      <c r="S57" s="116"/>
      <c r="T57" s="116"/>
      <c r="U57" s="116"/>
      <c r="V57" s="116"/>
      <c r="W57" s="116"/>
      <c r="X57" s="116"/>
      <c r="Y57" s="116"/>
      <c r="Z57" s="116"/>
      <c r="AA57" s="116"/>
      <c r="AB57" s="116"/>
      <c r="AC57" s="116"/>
      <c r="AD57" s="116"/>
      <c r="AE57" s="116"/>
      <c r="AF57" s="116"/>
      <c r="AG57" s="118">
        <f>'03 - Koupelna 3 architekt...'!J30</f>
        <v>0</v>
      </c>
      <c r="AH57" s="117"/>
      <c r="AI57" s="117"/>
      <c r="AJ57" s="117"/>
      <c r="AK57" s="117"/>
      <c r="AL57" s="117"/>
      <c r="AM57" s="117"/>
      <c r="AN57" s="118">
        <f>SUM(AG57,AT57)</f>
        <v>0</v>
      </c>
      <c r="AO57" s="117"/>
      <c r="AP57" s="117"/>
      <c r="AQ57" s="119" t="s">
        <v>77</v>
      </c>
      <c r="AR57" s="120"/>
      <c r="AS57" s="121">
        <v>0</v>
      </c>
      <c r="AT57" s="122">
        <f>ROUND(SUM(AV57:AW57),2)</f>
        <v>0</v>
      </c>
      <c r="AU57" s="123">
        <f>'03 - Koupelna 3 architekt...'!P102</f>
        <v>0</v>
      </c>
      <c r="AV57" s="122">
        <f>'03 - Koupelna 3 architekt...'!J33</f>
        <v>0</v>
      </c>
      <c r="AW57" s="122">
        <f>'03 - Koupelna 3 architekt...'!J34</f>
        <v>0</v>
      </c>
      <c r="AX57" s="122">
        <f>'03 - Koupelna 3 architekt...'!J35</f>
        <v>0</v>
      </c>
      <c r="AY57" s="122">
        <f>'03 - Koupelna 3 architekt...'!J36</f>
        <v>0</v>
      </c>
      <c r="AZ57" s="122">
        <f>'03 - Koupelna 3 architekt...'!F33</f>
        <v>0</v>
      </c>
      <c r="BA57" s="122">
        <f>'03 - Koupelna 3 architekt...'!F34</f>
        <v>0</v>
      </c>
      <c r="BB57" s="122">
        <f>'03 - Koupelna 3 architekt...'!F35</f>
        <v>0</v>
      </c>
      <c r="BC57" s="122">
        <f>'03 - Koupelna 3 architekt...'!F36</f>
        <v>0</v>
      </c>
      <c r="BD57" s="124">
        <f>'03 - Koupelna 3 architekt...'!F37</f>
        <v>0</v>
      </c>
      <c r="BE57" s="7"/>
      <c r="BT57" s="125" t="s">
        <v>78</v>
      </c>
      <c r="BV57" s="125" t="s">
        <v>72</v>
      </c>
      <c r="BW57" s="125" t="s">
        <v>85</v>
      </c>
      <c r="BX57" s="125" t="s">
        <v>5</v>
      </c>
      <c r="CL57" s="125" t="s">
        <v>19</v>
      </c>
      <c r="CM57" s="125" t="s">
        <v>78</v>
      </c>
    </row>
    <row r="58" s="7" customFormat="1" ht="24.75" customHeight="1">
      <c r="A58" s="113" t="s">
        <v>74</v>
      </c>
      <c r="B58" s="114"/>
      <c r="C58" s="115"/>
      <c r="D58" s="116" t="s">
        <v>86</v>
      </c>
      <c r="E58" s="116"/>
      <c r="F58" s="116"/>
      <c r="G58" s="116"/>
      <c r="H58" s="116"/>
      <c r="I58" s="117"/>
      <c r="J58" s="116" t="s">
        <v>87</v>
      </c>
      <c r="K58" s="116"/>
      <c r="L58" s="116"/>
      <c r="M58" s="116"/>
      <c r="N58" s="116"/>
      <c r="O58" s="116"/>
      <c r="P58" s="116"/>
      <c r="Q58" s="116"/>
      <c r="R58" s="116"/>
      <c r="S58" s="116"/>
      <c r="T58" s="116"/>
      <c r="U58" s="116"/>
      <c r="V58" s="116"/>
      <c r="W58" s="116"/>
      <c r="X58" s="116"/>
      <c r="Y58" s="116"/>
      <c r="Z58" s="116"/>
      <c r="AA58" s="116"/>
      <c r="AB58" s="116"/>
      <c r="AC58" s="116"/>
      <c r="AD58" s="116"/>
      <c r="AE58" s="116"/>
      <c r="AF58" s="116"/>
      <c r="AG58" s="118">
        <f>'04 - Koupelna 4 architekt...'!J30</f>
        <v>0</v>
      </c>
      <c r="AH58" s="117"/>
      <c r="AI58" s="117"/>
      <c r="AJ58" s="117"/>
      <c r="AK58" s="117"/>
      <c r="AL58" s="117"/>
      <c r="AM58" s="117"/>
      <c r="AN58" s="118">
        <f>SUM(AG58,AT58)</f>
        <v>0</v>
      </c>
      <c r="AO58" s="117"/>
      <c r="AP58" s="117"/>
      <c r="AQ58" s="119" t="s">
        <v>77</v>
      </c>
      <c r="AR58" s="120"/>
      <c r="AS58" s="126">
        <v>0</v>
      </c>
      <c r="AT58" s="127">
        <f>ROUND(SUM(AV58:AW58),2)</f>
        <v>0</v>
      </c>
      <c r="AU58" s="128">
        <f>'04 - Koupelna 4 architekt...'!P102</f>
        <v>0</v>
      </c>
      <c r="AV58" s="127">
        <f>'04 - Koupelna 4 architekt...'!J33</f>
        <v>0</v>
      </c>
      <c r="AW58" s="127">
        <f>'04 - Koupelna 4 architekt...'!J34</f>
        <v>0</v>
      </c>
      <c r="AX58" s="127">
        <f>'04 - Koupelna 4 architekt...'!J35</f>
        <v>0</v>
      </c>
      <c r="AY58" s="127">
        <f>'04 - Koupelna 4 architekt...'!J36</f>
        <v>0</v>
      </c>
      <c r="AZ58" s="127">
        <f>'04 - Koupelna 4 architekt...'!F33</f>
        <v>0</v>
      </c>
      <c r="BA58" s="127">
        <f>'04 - Koupelna 4 architekt...'!F34</f>
        <v>0</v>
      </c>
      <c r="BB58" s="127">
        <f>'04 - Koupelna 4 architekt...'!F35</f>
        <v>0</v>
      </c>
      <c r="BC58" s="127">
        <f>'04 - Koupelna 4 architekt...'!F36</f>
        <v>0</v>
      </c>
      <c r="BD58" s="129">
        <f>'04 - Koupelna 4 architekt...'!F37</f>
        <v>0</v>
      </c>
      <c r="BE58" s="7"/>
      <c r="BT58" s="125" t="s">
        <v>78</v>
      </c>
      <c r="BV58" s="125" t="s">
        <v>72</v>
      </c>
      <c r="BW58" s="125" t="s">
        <v>88</v>
      </c>
      <c r="BX58" s="125" t="s">
        <v>5</v>
      </c>
      <c r="CL58" s="125" t="s">
        <v>19</v>
      </c>
      <c r="CM58" s="125" t="s">
        <v>78</v>
      </c>
    </row>
    <row r="59" s="2" customFormat="1" ht="30" customHeight="1">
      <c r="A59" s="40"/>
      <c r="B59" s="41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42"/>
      <c r="AQ59" s="42"/>
      <c r="AR59" s="46"/>
      <c r="AS59" s="40"/>
      <c r="AT59" s="40"/>
      <c r="AU59" s="40"/>
      <c r="AV59" s="40"/>
      <c r="AW59" s="40"/>
      <c r="AX59" s="40"/>
      <c r="AY59" s="40"/>
      <c r="AZ59" s="40"/>
      <c r="BA59" s="40"/>
      <c r="BB59" s="40"/>
      <c r="BC59" s="40"/>
      <c r="BD59" s="40"/>
      <c r="BE59" s="40"/>
    </row>
    <row r="60" s="2" customFormat="1" ht="6.96" customHeight="1">
      <c r="A60" s="40"/>
      <c r="B60" s="61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/>
      <c r="AC60" s="62"/>
      <c r="AD60" s="62"/>
      <c r="AE60" s="62"/>
      <c r="AF60" s="62"/>
      <c r="AG60" s="62"/>
      <c r="AH60" s="62"/>
      <c r="AI60" s="62"/>
      <c r="AJ60" s="62"/>
      <c r="AK60" s="62"/>
      <c r="AL60" s="62"/>
      <c r="AM60" s="62"/>
      <c r="AN60" s="62"/>
      <c r="AO60" s="62"/>
      <c r="AP60" s="62"/>
      <c r="AQ60" s="62"/>
      <c r="AR60" s="46"/>
      <c r="AS60" s="40"/>
      <c r="AT60" s="40"/>
      <c r="AU60" s="40"/>
      <c r="AV60" s="40"/>
      <c r="AW60" s="40"/>
      <c r="AX60" s="40"/>
      <c r="AY60" s="40"/>
      <c r="AZ60" s="40"/>
      <c r="BA60" s="40"/>
      <c r="BB60" s="40"/>
      <c r="BC60" s="40"/>
      <c r="BD60" s="40"/>
      <c r="BE60" s="40"/>
    </row>
  </sheetData>
  <sheetProtection sheet="1" formatColumns="0" formatRows="0" objects="1" scenarios="1" spinCount="100000" saltValue="WXe5NjxKpNxiFza1SfTXhdD+fEHZN3qSxXpMBNJhuqc6Zz1hXgLpFv7ggtLhpboZxhHYgjGzFvozvic+oXQZHg==" hashValue="QYlHajFkjLgXN6vVLy5KvzW/s5+x95ixTO+88+hLUQ2wqThHLMKLbr2WIx6kzxPFTKvxU5MTKYbHiCOb/nDPOA==" algorithmName="SHA-512" password="CC35"/>
  <mergeCells count="54">
    <mergeCell ref="L45:AO45"/>
    <mergeCell ref="AM47:AN47"/>
    <mergeCell ref="AM49:AP49"/>
    <mergeCell ref="AS49:AT51"/>
    <mergeCell ref="AM50:AP50"/>
    <mergeCell ref="C52:G52"/>
    <mergeCell ref="AG52:AM52"/>
    <mergeCell ref="I52:AF52"/>
    <mergeCell ref="AN52:AP52"/>
    <mergeCell ref="D55:H55"/>
    <mergeCell ref="AG55:AM55"/>
    <mergeCell ref="J55:AF55"/>
    <mergeCell ref="AN55:AP55"/>
    <mergeCell ref="J56:AF56"/>
    <mergeCell ref="D56:H56"/>
    <mergeCell ref="AG56:AM56"/>
    <mergeCell ref="AN56:AP56"/>
    <mergeCell ref="AN57:AP57"/>
    <mergeCell ref="D57:H57"/>
    <mergeCell ref="J57:AF57"/>
    <mergeCell ref="AG57:AM57"/>
    <mergeCell ref="AN58:AP58"/>
    <mergeCell ref="AG58:AM58"/>
    <mergeCell ref="D58:H58"/>
    <mergeCell ref="J58:AF58"/>
    <mergeCell ref="AG54:AM54"/>
    <mergeCell ref="AN54:AP54"/>
    <mergeCell ref="BE5:BE32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L29:P29"/>
    <mergeCell ref="AK29:AO29"/>
    <mergeCell ref="AK30:AO30"/>
    <mergeCell ref="L30:P30"/>
    <mergeCell ref="W30:AE30"/>
    <mergeCell ref="L31:P31"/>
    <mergeCell ref="W31:AE31"/>
    <mergeCell ref="AK31:AO31"/>
    <mergeCell ref="AK32:AO32"/>
    <mergeCell ref="L32:P32"/>
    <mergeCell ref="W32:AE32"/>
    <mergeCell ref="AK33:AO33"/>
    <mergeCell ref="L33:P33"/>
    <mergeCell ref="W33:AE33"/>
    <mergeCell ref="AK35:AO35"/>
    <mergeCell ref="X35:AB35"/>
    <mergeCell ref="AR2:BE2"/>
  </mergeCells>
  <hyperlinks>
    <hyperlink ref="A55" location="'01 - Koupelna 1 architekt...'!C2" display="/"/>
    <hyperlink ref="A56" location="'02 - Koupelna 2 architekt...'!C2" display="/"/>
    <hyperlink ref="A57" location="'03 - Koupelna 3 architekt...'!C2" display="/"/>
    <hyperlink ref="A58" location="'04 - Koupelna 4 architekt...'!C2" display="/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79</v>
      </c>
    </row>
    <row r="3" s="1" customFormat="1" ht="6.96" customHeight="1">
      <c r="B3" s="130"/>
      <c r="C3" s="131"/>
      <c r="D3" s="131"/>
      <c r="E3" s="131"/>
      <c r="F3" s="131"/>
      <c r="G3" s="131"/>
      <c r="H3" s="131"/>
      <c r="I3" s="131"/>
      <c r="J3" s="131"/>
      <c r="K3" s="131"/>
      <c r="L3" s="22"/>
      <c r="AT3" s="19" t="s">
        <v>78</v>
      </c>
    </row>
    <row r="4" s="1" customFormat="1" ht="24.96" customHeight="1">
      <c r="B4" s="22"/>
      <c r="D4" s="132" t="s">
        <v>89</v>
      </c>
      <c r="L4" s="22"/>
      <c r="M4" s="133" t="s">
        <v>10</v>
      </c>
      <c r="AT4" s="19" t="s">
        <v>4</v>
      </c>
    </row>
    <row r="5" s="1" customFormat="1" ht="6.96" customHeight="1">
      <c r="B5" s="22"/>
      <c r="L5" s="22"/>
    </row>
    <row r="6" s="1" customFormat="1" ht="12" customHeight="1">
      <c r="B6" s="22"/>
      <c r="D6" s="134" t="s">
        <v>16</v>
      </c>
      <c r="L6" s="22"/>
    </row>
    <row r="7" s="1" customFormat="1" ht="16.5" customHeight="1">
      <c r="B7" s="22"/>
      <c r="E7" s="135" t="str">
        <f>'Rekapitulace stavby'!K6</f>
        <v>Rekonstrukce koupelen JK Tyla,Valašské Meziříčí</v>
      </c>
      <c r="F7" s="134"/>
      <c r="G7" s="134"/>
      <c r="H7" s="134"/>
      <c r="L7" s="22"/>
    </row>
    <row r="8" s="2" customFormat="1" ht="12" customHeight="1">
      <c r="A8" s="40"/>
      <c r="B8" s="46"/>
      <c r="C8" s="40"/>
      <c r="D8" s="134" t="s">
        <v>90</v>
      </c>
      <c r="E8" s="40"/>
      <c r="F8" s="40"/>
      <c r="G8" s="40"/>
      <c r="H8" s="40"/>
      <c r="I8" s="40"/>
      <c r="J8" s="40"/>
      <c r="K8" s="40"/>
      <c r="L8" s="136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</row>
    <row r="9" s="2" customFormat="1" ht="16.5" customHeight="1">
      <c r="A9" s="40"/>
      <c r="B9" s="46"/>
      <c r="C9" s="40"/>
      <c r="D9" s="40"/>
      <c r="E9" s="137" t="s">
        <v>91</v>
      </c>
      <c r="F9" s="40"/>
      <c r="G9" s="40"/>
      <c r="H9" s="40"/>
      <c r="I9" s="40"/>
      <c r="J9" s="40"/>
      <c r="K9" s="40"/>
      <c r="L9" s="136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</row>
    <row r="10" s="2" customFormat="1">
      <c r="A10" s="40"/>
      <c r="B10" s="46"/>
      <c r="C10" s="40"/>
      <c r="D10" s="40"/>
      <c r="E10" s="40"/>
      <c r="F10" s="40"/>
      <c r="G10" s="40"/>
      <c r="H10" s="40"/>
      <c r="I10" s="40"/>
      <c r="J10" s="40"/>
      <c r="K10" s="40"/>
      <c r="L10" s="136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</row>
    <row r="11" s="2" customFormat="1" ht="12" customHeight="1">
      <c r="A11" s="40"/>
      <c r="B11" s="46"/>
      <c r="C11" s="40"/>
      <c r="D11" s="134" t="s">
        <v>18</v>
      </c>
      <c r="E11" s="40"/>
      <c r="F11" s="138" t="s">
        <v>19</v>
      </c>
      <c r="G11" s="40"/>
      <c r="H11" s="40"/>
      <c r="I11" s="134" t="s">
        <v>20</v>
      </c>
      <c r="J11" s="138" t="s">
        <v>19</v>
      </c>
      <c r="K11" s="40"/>
      <c r="L11" s="136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</row>
    <row r="12" s="2" customFormat="1" ht="12" customHeight="1">
      <c r="A12" s="40"/>
      <c r="B12" s="46"/>
      <c r="C12" s="40"/>
      <c r="D12" s="134" t="s">
        <v>21</v>
      </c>
      <c r="E12" s="40"/>
      <c r="F12" s="138" t="s">
        <v>22</v>
      </c>
      <c r="G12" s="40"/>
      <c r="H12" s="40"/>
      <c r="I12" s="134" t="s">
        <v>23</v>
      </c>
      <c r="J12" s="139" t="str">
        <f>'Rekapitulace stavby'!AN8</f>
        <v>20. 2. 2026</v>
      </c>
      <c r="K12" s="40"/>
      <c r="L12" s="136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</row>
    <row r="13" s="2" customFormat="1" ht="10.8" customHeight="1">
      <c r="A13" s="40"/>
      <c r="B13" s="46"/>
      <c r="C13" s="40"/>
      <c r="D13" s="40"/>
      <c r="E13" s="40"/>
      <c r="F13" s="40"/>
      <c r="G13" s="40"/>
      <c r="H13" s="40"/>
      <c r="I13" s="40"/>
      <c r="J13" s="40"/>
      <c r="K13" s="40"/>
      <c r="L13" s="136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</row>
    <row r="14" s="2" customFormat="1" ht="12" customHeight="1">
      <c r="A14" s="40"/>
      <c r="B14" s="46"/>
      <c r="C14" s="40"/>
      <c r="D14" s="134" t="s">
        <v>25</v>
      </c>
      <c r="E14" s="40"/>
      <c r="F14" s="40"/>
      <c r="G14" s="40"/>
      <c r="H14" s="40"/>
      <c r="I14" s="134" t="s">
        <v>26</v>
      </c>
      <c r="J14" s="138" t="s">
        <v>19</v>
      </c>
      <c r="K14" s="40"/>
      <c r="L14" s="136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</row>
    <row r="15" s="2" customFormat="1" ht="18" customHeight="1">
      <c r="A15" s="40"/>
      <c r="B15" s="46"/>
      <c r="C15" s="40"/>
      <c r="D15" s="40"/>
      <c r="E15" s="138" t="s">
        <v>27</v>
      </c>
      <c r="F15" s="40"/>
      <c r="G15" s="40"/>
      <c r="H15" s="40"/>
      <c r="I15" s="134" t="s">
        <v>28</v>
      </c>
      <c r="J15" s="138" t="s">
        <v>19</v>
      </c>
      <c r="K15" s="40"/>
      <c r="L15" s="136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</row>
    <row r="16" s="2" customFormat="1" ht="6.96" customHeight="1">
      <c r="A16" s="40"/>
      <c r="B16" s="46"/>
      <c r="C16" s="40"/>
      <c r="D16" s="40"/>
      <c r="E16" s="40"/>
      <c r="F16" s="40"/>
      <c r="G16" s="40"/>
      <c r="H16" s="40"/>
      <c r="I16" s="40"/>
      <c r="J16" s="40"/>
      <c r="K16" s="40"/>
      <c r="L16" s="136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</row>
    <row r="17" s="2" customFormat="1" ht="12" customHeight="1">
      <c r="A17" s="40"/>
      <c r="B17" s="46"/>
      <c r="C17" s="40"/>
      <c r="D17" s="134" t="s">
        <v>29</v>
      </c>
      <c r="E17" s="40"/>
      <c r="F17" s="40"/>
      <c r="G17" s="40"/>
      <c r="H17" s="40"/>
      <c r="I17" s="134" t="s">
        <v>26</v>
      </c>
      <c r="J17" s="35" t="str">
        <f>'Rekapitulace stavby'!AN13</f>
        <v>Vyplň údaj</v>
      </c>
      <c r="K17" s="40"/>
      <c r="L17" s="136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</row>
    <row r="18" s="2" customFormat="1" ht="18" customHeight="1">
      <c r="A18" s="40"/>
      <c r="B18" s="46"/>
      <c r="C18" s="40"/>
      <c r="D18" s="40"/>
      <c r="E18" s="35" t="str">
        <f>'Rekapitulace stavby'!E14</f>
        <v>Vyplň údaj</v>
      </c>
      <c r="F18" s="138"/>
      <c r="G18" s="138"/>
      <c r="H18" s="138"/>
      <c r="I18" s="134" t="s">
        <v>28</v>
      </c>
      <c r="J18" s="35" t="str">
        <f>'Rekapitulace stavby'!AN14</f>
        <v>Vyplň údaj</v>
      </c>
      <c r="K18" s="40"/>
      <c r="L18" s="136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</row>
    <row r="19" s="2" customFormat="1" ht="6.96" customHeight="1">
      <c r="A19" s="40"/>
      <c r="B19" s="46"/>
      <c r="C19" s="40"/>
      <c r="D19" s="40"/>
      <c r="E19" s="40"/>
      <c r="F19" s="40"/>
      <c r="G19" s="40"/>
      <c r="H19" s="40"/>
      <c r="I19" s="40"/>
      <c r="J19" s="40"/>
      <c r="K19" s="40"/>
      <c r="L19" s="136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</row>
    <row r="20" s="2" customFormat="1" ht="12" customHeight="1">
      <c r="A20" s="40"/>
      <c r="B20" s="46"/>
      <c r="C20" s="40"/>
      <c r="D20" s="134" t="s">
        <v>31</v>
      </c>
      <c r="E20" s="40"/>
      <c r="F20" s="40"/>
      <c r="G20" s="40"/>
      <c r="H20" s="40"/>
      <c r="I20" s="134" t="s">
        <v>26</v>
      </c>
      <c r="J20" s="138" t="str">
        <f>IF('Rekapitulace stavby'!AN16="","",'Rekapitulace stavby'!AN16)</f>
        <v/>
      </c>
      <c r="K20" s="40"/>
      <c r="L20" s="136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</row>
    <row r="21" s="2" customFormat="1" ht="18" customHeight="1">
      <c r="A21" s="40"/>
      <c r="B21" s="46"/>
      <c r="C21" s="40"/>
      <c r="D21" s="40"/>
      <c r="E21" s="138" t="str">
        <f>IF('Rekapitulace stavby'!E17="","",'Rekapitulace stavby'!E17)</f>
        <v xml:space="preserve"> </v>
      </c>
      <c r="F21" s="40"/>
      <c r="G21" s="40"/>
      <c r="H21" s="40"/>
      <c r="I21" s="134" t="s">
        <v>28</v>
      </c>
      <c r="J21" s="138" t="str">
        <f>IF('Rekapitulace stavby'!AN17="","",'Rekapitulace stavby'!AN17)</f>
        <v/>
      </c>
      <c r="K21" s="40"/>
      <c r="L21" s="136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</row>
    <row r="22" s="2" customFormat="1" ht="6.96" customHeight="1">
      <c r="A22" s="40"/>
      <c r="B22" s="46"/>
      <c r="C22" s="40"/>
      <c r="D22" s="40"/>
      <c r="E22" s="40"/>
      <c r="F22" s="40"/>
      <c r="G22" s="40"/>
      <c r="H22" s="40"/>
      <c r="I22" s="40"/>
      <c r="J22" s="40"/>
      <c r="K22" s="40"/>
      <c r="L22" s="136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</row>
    <row r="23" s="2" customFormat="1" ht="12" customHeight="1">
      <c r="A23" s="40"/>
      <c r="B23" s="46"/>
      <c r="C23" s="40"/>
      <c r="D23" s="134" t="s">
        <v>33</v>
      </c>
      <c r="E23" s="40"/>
      <c r="F23" s="40"/>
      <c r="G23" s="40"/>
      <c r="H23" s="40"/>
      <c r="I23" s="134" t="s">
        <v>26</v>
      </c>
      <c r="J23" s="138" t="str">
        <f>IF('Rekapitulace stavby'!AN19="","",'Rekapitulace stavby'!AN19)</f>
        <v/>
      </c>
      <c r="K23" s="40"/>
      <c r="L23" s="136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</row>
    <row r="24" s="2" customFormat="1" ht="18" customHeight="1">
      <c r="A24" s="40"/>
      <c r="B24" s="46"/>
      <c r="C24" s="40"/>
      <c r="D24" s="40"/>
      <c r="E24" s="138" t="str">
        <f>IF('Rekapitulace stavby'!E20="","",'Rekapitulace stavby'!E20)</f>
        <v xml:space="preserve"> </v>
      </c>
      <c r="F24" s="40"/>
      <c r="G24" s="40"/>
      <c r="H24" s="40"/>
      <c r="I24" s="134" t="s">
        <v>28</v>
      </c>
      <c r="J24" s="138" t="str">
        <f>IF('Rekapitulace stavby'!AN20="","",'Rekapitulace stavby'!AN20)</f>
        <v/>
      </c>
      <c r="K24" s="40"/>
      <c r="L24" s="136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="2" customFormat="1" ht="6.96" customHeight="1">
      <c r="A25" s="40"/>
      <c r="B25" s="46"/>
      <c r="C25" s="40"/>
      <c r="D25" s="40"/>
      <c r="E25" s="40"/>
      <c r="F25" s="40"/>
      <c r="G25" s="40"/>
      <c r="H25" s="40"/>
      <c r="I25" s="40"/>
      <c r="J25" s="40"/>
      <c r="K25" s="40"/>
      <c r="L25" s="136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</row>
    <row r="26" s="2" customFormat="1" ht="12" customHeight="1">
      <c r="A26" s="40"/>
      <c r="B26" s="46"/>
      <c r="C26" s="40"/>
      <c r="D26" s="134" t="s">
        <v>34</v>
      </c>
      <c r="E26" s="40"/>
      <c r="F26" s="40"/>
      <c r="G26" s="40"/>
      <c r="H26" s="40"/>
      <c r="I26" s="40"/>
      <c r="J26" s="40"/>
      <c r="K26" s="40"/>
      <c r="L26" s="136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</row>
    <row r="27" s="8" customFormat="1" ht="16.5" customHeight="1">
      <c r="A27" s="140"/>
      <c r="B27" s="141"/>
      <c r="C27" s="140"/>
      <c r="D27" s="140"/>
      <c r="E27" s="142" t="s">
        <v>19</v>
      </c>
      <c r="F27" s="142"/>
      <c r="G27" s="142"/>
      <c r="H27" s="142"/>
      <c r="I27" s="140"/>
      <c r="J27" s="140"/>
      <c r="K27" s="140"/>
      <c r="L27" s="143"/>
      <c r="S27" s="140"/>
      <c r="T27" s="140"/>
      <c r="U27" s="140"/>
      <c r="V27" s="140"/>
      <c r="W27" s="140"/>
      <c r="X27" s="140"/>
      <c r="Y27" s="140"/>
      <c r="Z27" s="140"/>
      <c r="AA27" s="140"/>
      <c r="AB27" s="140"/>
      <c r="AC27" s="140"/>
      <c r="AD27" s="140"/>
      <c r="AE27" s="140"/>
    </row>
    <row r="28" s="2" customFormat="1" ht="6.96" customHeight="1">
      <c r="A28" s="40"/>
      <c r="B28" s="46"/>
      <c r="C28" s="40"/>
      <c r="D28" s="40"/>
      <c r="E28" s="40"/>
      <c r="F28" s="40"/>
      <c r="G28" s="40"/>
      <c r="H28" s="40"/>
      <c r="I28" s="40"/>
      <c r="J28" s="40"/>
      <c r="K28" s="40"/>
      <c r="L28" s="136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="2" customFormat="1" ht="6.96" customHeight="1">
      <c r="A29" s="40"/>
      <c r="B29" s="46"/>
      <c r="C29" s="40"/>
      <c r="D29" s="144"/>
      <c r="E29" s="144"/>
      <c r="F29" s="144"/>
      <c r="G29" s="144"/>
      <c r="H29" s="144"/>
      <c r="I29" s="144"/>
      <c r="J29" s="144"/>
      <c r="K29" s="144"/>
      <c r="L29" s="136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</row>
    <row r="30" s="2" customFormat="1" ht="25.44" customHeight="1">
      <c r="A30" s="40"/>
      <c r="B30" s="46"/>
      <c r="C30" s="40"/>
      <c r="D30" s="145" t="s">
        <v>36</v>
      </c>
      <c r="E30" s="40"/>
      <c r="F30" s="40"/>
      <c r="G30" s="40"/>
      <c r="H30" s="40"/>
      <c r="I30" s="40"/>
      <c r="J30" s="146">
        <f>ROUND(J102, 2)</f>
        <v>0</v>
      </c>
      <c r="K30" s="40"/>
      <c r="L30" s="136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</row>
    <row r="31" s="2" customFormat="1" ht="6.96" customHeight="1">
      <c r="A31" s="40"/>
      <c r="B31" s="46"/>
      <c r="C31" s="40"/>
      <c r="D31" s="144"/>
      <c r="E31" s="144"/>
      <c r="F31" s="144"/>
      <c r="G31" s="144"/>
      <c r="H31" s="144"/>
      <c r="I31" s="144"/>
      <c r="J31" s="144"/>
      <c r="K31" s="144"/>
      <c r="L31" s="136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</row>
    <row r="32" s="2" customFormat="1" ht="14.4" customHeight="1">
      <c r="A32" s="40"/>
      <c r="B32" s="46"/>
      <c r="C32" s="40"/>
      <c r="D32" s="40"/>
      <c r="E32" s="40"/>
      <c r="F32" s="147" t="s">
        <v>38</v>
      </c>
      <c r="G32" s="40"/>
      <c r="H32" s="40"/>
      <c r="I32" s="147" t="s">
        <v>37</v>
      </c>
      <c r="J32" s="147" t="s">
        <v>39</v>
      </c>
      <c r="K32" s="40"/>
      <c r="L32" s="136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</row>
    <row r="33" s="2" customFormat="1" ht="14.4" customHeight="1">
      <c r="A33" s="40"/>
      <c r="B33" s="46"/>
      <c r="C33" s="40"/>
      <c r="D33" s="148" t="s">
        <v>40</v>
      </c>
      <c r="E33" s="134" t="s">
        <v>41</v>
      </c>
      <c r="F33" s="149">
        <f>ROUND((SUM(BE102:BE419)),  2)</f>
        <v>0</v>
      </c>
      <c r="G33" s="40"/>
      <c r="H33" s="40"/>
      <c r="I33" s="150">
        <v>0.20999999999999999</v>
      </c>
      <c r="J33" s="149">
        <f>ROUND(((SUM(BE102:BE419))*I33),  2)</f>
        <v>0</v>
      </c>
      <c r="K33" s="40"/>
      <c r="L33" s="136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</row>
    <row r="34" s="2" customFormat="1" ht="14.4" customHeight="1">
      <c r="A34" s="40"/>
      <c r="B34" s="46"/>
      <c r="C34" s="40"/>
      <c r="D34" s="40"/>
      <c r="E34" s="134" t="s">
        <v>42</v>
      </c>
      <c r="F34" s="149">
        <f>ROUND((SUM(BF102:BF419)),  2)</f>
        <v>0</v>
      </c>
      <c r="G34" s="40"/>
      <c r="H34" s="40"/>
      <c r="I34" s="150">
        <v>0.12</v>
      </c>
      <c r="J34" s="149">
        <f>ROUND(((SUM(BF102:BF419))*I34),  2)</f>
        <v>0</v>
      </c>
      <c r="K34" s="40"/>
      <c r="L34" s="136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</row>
    <row r="35" hidden="1" s="2" customFormat="1" ht="14.4" customHeight="1">
      <c r="A35" s="40"/>
      <c r="B35" s="46"/>
      <c r="C35" s="40"/>
      <c r="D35" s="40"/>
      <c r="E35" s="134" t="s">
        <v>43</v>
      </c>
      <c r="F35" s="149">
        <f>ROUND((SUM(BG102:BG419)),  2)</f>
        <v>0</v>
      </c>
      <c r="G35" s="40"/>
      <c r="H35" s="40"/>
      <c r="I35" s="150">
        <v>0.20999999999999999</v>
      </c>
      <c r="J35" s="149">
        <f>0</f>
        <v>0</v>
      </c>
      <c r="K35" s="40"/>
      <c r="L35" s="136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</row>
    <row r="36" hidden="1" s="2" customFormat="1" ht="14.4" customHeight="1">
      <c r="A36" s="40"/>
      <c r="B36" s="46"/>
      <c r="C36" s="40"/>
      <c r="D36" s="40"/>
      <c r="E36" s="134" t="s">
        <v>44</v>
      </c>
      <c r="F36" s="149">
        <f>ROUND((SUM(BH102:BH419)),  2)</f>
        <v>0</v>
      </c>
      <c r="G36" s="40"/>
      <c r="H36" s="40"/>
      <c r="I36" s="150">
        <v>0.12</v>
      </c>
      <c r="J36" s="149">
        <f>0</f>
        <v>0</v>
      </c>
      <c r="K36" s="40"/>
      <c r="L36" s="136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</row>
    <row r="37" hidden="1" s="2" customFormat="1" ht="14.4" customHeight="1">
      <c r="A37" s="40"/>
      <c r="B37" s="46"/>
      <c r="C37" s="40"/>
      <c r="D37" s="40"/>
      <c r="E37" s="134" t="s">
        <v>45</v>
      </c>
      <c r="F37" s="149">
        <f>ROUND((SUM(BI102:BI419)),  2)</f>
        <v>0</v>
      </c>
      <c r="G37" s="40"/>
      <c r="H37" s="40"/>
      <c r="I37" s="150">
        <v>0</v>
      </c>
      <c r="J37" s="149">
        <f>0</f>
        <v>0</v>
      </c>
      <c r="K37" s="40"/>
      <c r="L37" s="136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</row>
    <row r="38" s="2" customFormat="1" ht="6.96" customHeight="1">
      <c r="A38" s="40"/>
      <c r="B38" s="46"/>
      <c r="C38" s="40"/>
      <c r="D38" s="40"/>
      <c r="E38" s="40"/>
      <c r="F38" s="40"/>
      <c r="G38" s="40"/>
      <c r="H38" s="40"/>
      <c r="I38" s="40"/>
      <c r="J38" s="40"/>
      <c r="K38" s="40"/>
      <c r="L38" s="136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</row>
    <row r="39" s="2" customFormat="1" ht="25.44" customHeight="1">
      <c r="A39" s="40"/>
      <c r="B39" s="46"/>
      <c r="C39" s="151"/>
      <c r="D39" s="152" t="s">
        <v>46</v>
      </c>
      <c r="E39" s="153"/>
      <c r="F39" s="153"/>
      <c r="G39" s="154" t="s">
        <v>47</v>
      </c>
      <c r="H39" s="155" t="s">
        <v>48</v>
      </c>
      <c r="I39" s="153"/>
      <c r="J39" s="156">
        <f>SUM(J30:J37)</f>
        <v>0</v>
      </c>
      <c r="K39" s="157"/>
      <c r="L39" s="136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</row>
    <row r="40" s="2" customFormat="1" ht="14.4" customHeight="1">
      <c r="A40" s="40"/>
      <c r="B40" s="158"/>
      <c r="C40" s="159"/>
      <c r="D40" s="159"/>
      <c r="E40" s="159"/>
      <c r="F40" s="159"/>
      <c r="G40" s="159"/>
      <c r="H40" s="159"/>
      <c r="I40" s="159"/>
      <c r="J40" s="159"/>
      <c r="K40" s="159"/>
      <c r="L40" s="136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</row>
    <row r="44" s="2" customFormat="1" ht="6.96" customHeight="1">
      <c r="A44" s="40"/>
      <c r="B44" s="160"/>
      <c r="C44" s="161"/>
      <c r="D44" s="161"/>
      <c r="E44" s="161"/>
      <c r="F44" s="161"/>
      <c r="G44" s="161"/>
      <c r="H44" s="161"/>
      <c r="I44" s="161"/>
      <c r="J44" s="161"/>
      <c r="K44" s="161"/>
      <c r="L44" s="136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</row>
    <row r="45" s="2" customFormat="1" ht="24.96" customHeight="1">
      <c r="A45" s="40"/>
      <c r="B45" s="41"/>
      <c r="C45" s="25" t="s">
        <v>92</v>
      </c>
      <c r="D45" s="42"/>
      <c r="E45" s="42"/>
      <c r="F45" s="42"/>
      <c r="G45" s="42"/>
      <c r="H45" s="42"/>
      <c r="I45" s="42"/>
      <c r="J45" s="42"/>
      <c r="K45" s="42"/>
      <c r="L45" s="136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</row>
    <row r="46" s="2" customFormat="1" ht="6.96" customHeight="1">
      <c r="A46" s="40"/>
      <c r="B46" s="41"/>
      <c r="C46" s="42"/>
      <c r="D46" s="42"/>
      <c r="E46" s="42"/>
      <c r="F46" s="42"/>
      <c r="G46" s="42"/>
      <c r="H46" s="42"/>
      <c r="I46" s="42"/>
      <c r="J46" s="42"/>
      <c r="K46" s="42"/>
      <c r="L46" s="136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</row>
    <row r="47" s="2" customFormat="1" ht="12" customHeight="1">
      <c r="A47" s="40"/>
      <c r="B47" s="41"/>
      <c r="C47" s="34" t="s">
        <v>16</v>
      </c>
      <c r="D47" s="42"/>
      <c r="E47" s="42"/>
      <c r="F47" s="42"/>
      <c r="G47" s="42"/>
      <c r="H47" s="42"/>
      <c r="I47" s="42"/>
      <c r="J47" s="42"/>
      <c r="K47" s="42"/>
      <c r="L47" s="136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</row>
    <row r="48" s="2" customFormat="1" ht="16.5" customHeight="1">
      <c r="A48" s="40"/>
      <c r="B48" s="41"/>
      <c r="C48" s="42"/>
      <c r="D48" s="42"/>
      <c r="E48" s="162" t="str">
        <f>E7</f>
        <v>Rekonstrukce koupelen JK Tyla,Valašské Meziříčí</v>
      </c>
      <c r="F48" s="34"/>
      <c r="G48" s="34"/>
      <c r="H48" s="34"/>
      <c r="I48" s="42"/>
      <c r="J48" s="42"/>
      <c r="K48" s="42"/>
      <c r="L48" s="136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</row>
    <row r="49" s="2" customFormat="1" ht="12" customHeight="1">
      <c r="A49" s="40"/>
      <c r="B49" s="41"/>
      <c r="C49" s="34" t="s">
        <v>90</v>
      </c>
      <c r="D49" s="42"/>
      <c r="E49" s="42"/>
      <c r="F49" s="42"/>
      <c r="G49" s="42"/>
      <c r="H49" s="42"/>
      <c r="I49" s="42"/>
      <c r="J49" s="42"/>
      <c r="K49" s="42"/>
      <c r="L49" s="136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</row>
    <row r="50" s="2" customFormat="1" ht="16.5" customHeight="1">
      <c r="A50" s="40"/>
      <c r="B50" s="41"/>
      <c r="C50" s="42"/>
      <c r="D50" s="42"/>
      <c r="E50" s="71" t="str">
        <f>E9</f>
        <v>01 - Koupelna 1 architektonicko stavební řešení</v>
      </c>
      <c r="F50" s="42"/>
      <c r="G50" s="42"/>
      <c r="H50" s="42"/>
      <c r="I50" s="42"/>
      <c r="J50" s="42"/>
      <c r="K50" s="42"/>
      <c r="L50" s="136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</row>
    <row r="51" s="2" customFormat="1" ht="6.96" customHeight="1">
      <c r="A51" s="40"/>
      <c r="B51" s="41"/>
      <c r="C51" s="42"/>
      <c r="D51" s="42"/>
      <c r="E51" s="42"/>
      <c r="F51" s="42"/>
      <c r="G51" s="42"/>
      <c r="H51" s="42"/>
      <c r="I51" s="42"/>
      <c r="J51" s="42"/>
      <c r="K51" s="42"/>
      <c r="L51" s="136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</row>
    <row r="52" s="2" customFormat="1" ht="12" customHeight="1">
      <c r="A52" s="40"/>
      <c r="B52" s="41"/>
      <c r="C52" s="34" t="s">
        <v>21</v>
      </c>
      <c r="D52" s="42"/>
      <c r="E52" s="42"/>
      <c r="F52" s="29" t="str">
        <f>F12</f>
        <v xml:space="preserve"> </v>
      </c>
      <c r="G52" s="42"/>
      <c r="H52" s="42"/>
      <c r="I52" s="34" t="s">
        <v>23</v>
      </c>
      <c r="J52" s="74" t="str">
        <f>IF(J12="","",J12)</f>
        <v>20. 2. 2026</v>
      </c>
      <c r="K52" s="42"/>
      <c r="L52" s="136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</row>
    <row r="53" s="2" customFormat="1" ht="6.96" customHeight="1">
      <c r="A53" s="40"/>
      <c r="B53" s="41"/>
      <c r="C53" s="42"/>
      <c r="D53" s="42"/>
      <c r="E53" s="42"/>
      <c r="F53" s="42"/>
      <c r="G53" s="42"/>
      <c r="H53" s="42"/>
      <c r="I53" s="42"/>
      <c r="J53" s="42"/>
      <c r="K53" s="42"/>
      <c r="L53" s="136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</row>
    <row r="54" s="2" customFormat="1" ht="15.15" customHeight="1">
      <c r="A54" s="40"/>
      <c r="B54" s="41"/>
      <c r="C54" s="34" t="s">
        <v>25</v>
      </c>
      <c r="D54" s="42"/>
      <c r="E54" s="42"/>
      <c r="F54" s="29" t="str">
        <f>E15</f>
        <v>Město Valašské Meziříčí</v>
      </c>
      <c r="G54" s="42"/>
      <c r="H54" s="42"/>
      <c r="I54" s="34" t="s">
        <v>31</v>
      </c>
      <c r="J54" s="38" t="str">
        <f>E21</f>
        <v xml:space="preserve"> </v>
      </c>
      <c r="K54" s="42"/>
      <c r="L54" s="136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</row>
    <row r="55" s="2" customFormat="1" ht="15.15" customHeight="1">
      <c r="A55" s="40"/>
      <c r="B55" s="41"/>
      <c r="C55" s="34" t="s">
        <v>29</v>
      </c>
      <c r="D55" s="42"/>
      <c r="E55" s="42"/>
      <c r="F55" s="29" t="str">
        <f>IF(E18="","",E18)</f>
        <v>Vyplň údaj</v>
      </c>
      <c r="G55" s="42"/>
      <c r="H55" s="42"/>
      <c r="I55" s="34" t="s">
        <v>33</v>
      </c>
      <c r="J55" s="38" t="str">
        <f>E24</f>
        <v xml:space="preserve"> </v>
      </c>
      <c r="K55" s="42"/>
      <c r="L55" s="136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</row>
    <row r="56" s="2" customFormat="1" ht="10.32" customHeight="1">
      <c r="A56" s="40"/>
      <c r="B56" s="41"/>
      <c r="C56" s="42"/>
      <c r="D56" s="42"/>
      <c r="E56" s="42"/>
      <c r="F56" s="42"/>
      <c r="G56" s="42"/>
      <c r="H56" s="42"/>
      <c r="I56" s="42"/>
      <c r="J56" s="42"/>
      <c r="K56" s="42"/>
      <c r="L56" s="136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</row>
    <row r="57" s="2" customFormat="1" ht="29.28" customHeight="1">
      <c r="A57" s="40"/>
      <c r="B57" s="41"/>
      <c r="C57" s="163" t="s">
        <v>93</v>
      </c>
      <c r="D57" s="164"/>
      <c r="E57" s="164"/>
      <c r="F57" s="164"/>
      <c r="G57" s="164"/>
      <c r="H57" s="164"/>
      <c r="I57" s="164"/>
      <c r="J57" s="165" t="s">
        <v>94</v>
      </c>
      <c r="K57" s="164"/>
      <c r="L57" s="136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</row>
    <row r="58" s="2" customFormat="1" ht="10.32" customHeight="1">
      <c r="A58" s="40"/>
      <c r="B58" s="41"/>
      <c r="C58" s="42"/>
      <c r="D58" s="42"/>
      <c r="E58" s="42"/>
      <c r="F58" s="42"/>
      <c r="G58" s="42"/>
      <c r="H58" s="42"/>
      <c r="I58" s="42"/>
      <c r="J58" s="42"/>
      <c r="K58" s="42"/>
      <c r="L58" s="136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</row>
    <row r="59" s="2" customFormat="1" ht="22.8" customHeight="1">
      <c r="A59" s="40"/>
      <c r="B59" s="41"/>
      <c r="C59" s="166" t="s">
        <v>68</v>
      </c>
      <c r="D59" s="42"/>
      <c r="E59" s="42"/>
      <c r="F59" s="42"/>
      <c r="G59" s="42"/>
      <c r="H59" s="42"/>
      <c r="I59" s="42"/>
      <c r="J59" s="104">
        <f>J102</f>
        <v>0</v>
      </c>
      <c r="K59" s="42"/>
      <c r="L59" s="136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U59" s="19" t="s">
        <v>95</v>
      </c>
    </row>
    <row r="60" s="9" customFormat="1" ht="24.96" customHeight="1">
      <c r="A60" s="9"/>
      <c r="B60" s="167"/>
      <c r="C60" s="168"/>
      <c r="D60" s="169" t="s">
        <v>96</v>
      </c>
      <c r="E60" s="170"/>
      <c r="F60" s="170"/>
      <c r="G60" s="170"/>
      <c r="H60" s="170"/>
      <c r="I60" s="170"/>
      <c r="J60" s="171">
        <f>J103</f>
        <v>0</v>
      </c>
      <c r="K60" s="168"/>
      <c r="L60" s="172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s="10" customFormat="1" ht="19.92" customHeight="1">
      <c r="A61" s="10"/>
      <c r="B61" s="173"/>
      <c r="C61" s="174"/>
      <c r="D61" s="175" t="s">
        <v>97</v>
      </c>
      <c r="E61" s="176"/>
      <c r="F61" s="176"/>
      <c r="G61" s="176"/>
      <c r="H61" s="176"/>
      <c r="I61" s="176"/>
      <c r="J61" s="177">
        <f>J104</f>
        <v>0</v>
      </c>
      <c r="K61" s="174"/>
      <c r="L61" s="178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</row>
    <row r="62" s="10" customFormat="1" ht="19.92" customHeight="1">
      <c r="A62" s="10"/>
      <c r="B62" s="173"/>
      <c r="C62" s="174"/>
      <c r="D62" s="175" t="s">
        <v>98</v>
      </c>
      <c r="E62" s="176"/>
      <c r="F62" s="176"/>
      <c r="G62" s="176"/>
      <c r="H62" s="176"/>
      <c r="I62" s="176"/>
      <c r="J62" s="177">
        <f>J111</f>
        <v>0</v>
      </c>
      <c r="K62" s="174"/>
      <c r="L62" s="178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</row>
    <row r="63" s="10" customFormat="1" ht="19.92" customHeight="1">
      <c r="A63" s="10"/>
      <c r="B63" s="173"/>
      <c r="C63" s="174"/>
      <c r="D63" s="175" t="s">
        <v>99</v>
      </c>
      <c r="E63" s="176"/>
      <c r="F63" s="176"/>
      <c r="G63" s="176"/>
      <c r="H63" s="176"/>
      <c r="I63" s="176"/>
      <c r="J63" s="177">
        <f>J137</f>
        <v>0</v>
      </c>
      <c r="K63" s="174"/>
      <c r="L63" s="178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</row>
    <row r="64" s="10" customFormat="1" ht="19.92" customHeight="1">
      <c r="A64" s="10"/>
      <c r="B64" s="173"/>
      <c r="C64" s="174"/>
      <c r="D64" s="175" t="s">
        <v>100</v>
      </c>
      <c r="E64" s="176"/>
      <c r="F64" s="176"/>
      <c r="G64" s="176"/>
      <c r="H64" s="176"/>
      <c r="I64" s="176"/>
      <c r="J64" s="177">
        <f>J162</f>
        <v>0</v>
      </c>
      <c r="K64" s="174"/>
      <c r="L64" s="178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</row>
    <row r="65" s="10" customFormat="1" ht="19.92" customHeight="1">
      <c r="A65" s="10"/>
      <c r="B65" s="173"/>
      <c r="C65" s="174"/>
      <c r="D65" s="175" t="s">
        <v>101</v>
      </c>
      <c r="E65" s="176"/>
      <c r="F65" s="176"/>
      <c r="G65" s="176"/>
      <c r="H65" s="176"/>
      <c r="I65" s="176"/>
      <c r="J65" s="177">
        <f>J178</f>
        <v>0</v>
      </c>
      <c r="K65" s="174"/>
      <c r="L65" s="178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="9" customFormat="1" ht="24.96" customHeight="1">
      <c r="A66" s="9"/>
      <c r="B66" s="167"/>
      <c r="C66" s="168"/>
      <c r="D66" s="169" t="s">
        <v>102</v>
      </c>
      <c r="E66" s="170"/>
      <c r="F66" s="170"/>
      <c r="G66" s="170"/>
      <c r="H66" s="170"/>
      <c r="I66" s="170"/>
      <c r="J66" s="171">
        <f>J181</f>
        <v>0</v>
      </c>
      <c r="K66" s="168"/>
      <c r="L66" s="172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</row>
    <row r="67" s="10" customFormat="1" ht="19.92" customHeight="1">
      <c r="A67" s="10"/>
      <c r="B67" s="173"/>
      <c r="C67" s="174"/>
      <c r="D67" s="175" t="s">
        <v>103</v>
      </c>
      <c r="E67" s="176"/>
      <c r="F67" s="176"/>
      <c r="G67" s="176"/>
      <c r="H67" s="176"/>
      <c r="I67" s="176"/>
      <c r="J67" s="177">
        <f>J182</f>
        <v>0</v>
      </c>
      <c r="K67" s="174"/>
      <c r="L67" s="178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</row>
    <row r="68" s="10" customFormat="1" ht="19.92" customHeight="1">
      <c r="A68" s="10"/>
      <c r="B68" s="173"/>
      <c r="C68" s="174"/>
      <c r="D68" s="175" t="s">
        <v>104</v>
      </c>
      <c r="E68" s="176"/>
      <c r="F68" s="176"/>
      <c r="G68" s="176"/>
      <c r="H68" s="176"/>
      <c r="I68" s="176"/>
      <c r="J68" s="177">
        <f>J199</f>
        <v>0</v>
      </c>
      <c r="K68" s="174"/>
      <c r="L68" s="178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</row>
    <row r="69" s="10" customFormat="1" ht="19.92" customHeight="1">
      <c r="A69" s="10"/>
      <c r="B69" s="173"/>
      <c r="C69" s="174"/>
      <c r="D69" s="175" t="s">
        <v>105</v>
      </c>
      <c r="E69" s="176"/>
      <c r="F69" s="176"/>
      <c r="G69" s="176"/>
      <c r="H69" s="176"/>
      <c r="I69" s="176"/>
      <c r="J69" s="177">
        <f>J224</f>
        <v>0</v>
      </c>
      <c r="K69" s="174"/>
      <c r="L69" s="178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="10" customFormat="1" ht="19.92" customHeight="1">
      <c r="A70" s="10"/>
      <c r="B70" s="173"/>
      <c r="C70" s="174"/>
      <c r="D70" s="175" t="s">
        <v>106</v>
      </c>
      <c r="E70" s="176"/>
      <c r="F70" s="176"/>
      <c r="G70" s="176"/>
      <c r="H70" s="176"/>
      <c r="I70" s="176"/>
      <c r="J70" s="177">
        <f>J270</f>
        <v>0</v>
      </c>
      <c r="K70" s="174"/>
      <c r="L70" s="178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</row>
    <row r="71" s="10" customFormat="1" ht="19.92" customHeight="1">
      <c r="A71" s="10"/>
      <c r="B71" s="173"/>
      <c r="C71" s="174"/>
      <c r="D71" s="175" t="s">
        <v>107</v>
      </c>
      <c r="E71" s="176"/>
      <c r="F71" s="176"/>
      <c r="G71" s="176"/>
      <c r="H71" s="176"/>
      <c r="I71" s="176"/>
      <c r="J71" s="177">
        <f>J280</f>
        <v>0</v>
      </c>
      <c r="K71" s="174"/>
      <c r="L71" s="178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</row>
    <row r="72" s="10" customFormat="1" ht="19.92" customHeight="1">
      <c r="A72" s="10"/>
      <c r="B72" s="173"/>
      <c r="C72" s="174"/>
      <c r="D72" s="175" t="s">
        <v>108</v>
      </c>
      <c r="E72" s="176"/>
      <c r="F72" s="176"/>
      <c r="G72" s="176"/>
      <c r="H72" s="176"/>
      <c r="I72" s="176"/>
      <c r="J72" s="177">
        <f>J291</f>
        <v>0</v>
      </c>
      <c r="K72" s="174"/>
      <c r="L72" s="178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</row>
    <row r="73" s="10" customFormat="1" ht="19.92" customHeight="1">
      <c r="A73" s="10"/>
      <c r="B73" s="173"/>
      <c r="C73" s="174"/>
      <c r="D73" s="175" t="s">
        <v>109</v>
      </c>
      <c r="E73" s="176"/>
      <c r="F73" s="176"/>
      <c r="G73" s="176"/>
      <c r="H73" s="176"/>
      <c r="I73" s="176"/>
      <c r="J73" s="177">
        <f>J307</f>
        <v>0</v>
      </c>
      <c r="K73" s="174"/>
      <c r="L73" s="178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</row>
    <row r="74" s="10" customFormat="1" ht="19.92" customHeight="1">
      <c r="A74" s="10"/>
      <c r="B74" s="173"/>
      <c r="C74" s="174"/>
      <c r="D74" s="175" t="s">
        <v>110</v>
      </c>
      <c r="E74" s="176"/>
      <c r="F74" s="176"/>
      <c r="G74" s="176"/>
      <c r="H74" s="176"/>
      <c r="I74" s="176"/>
      <c r="J74" s="177">
        <f>J313</f>
        <v>0</v>
      </c>
      <c r="K74" s="174"/>
      <c r="L74" s="178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</row>
    <row r="75" s="10" customFormat="1" ht="19.92" customHeight="1">
      <c r="A75" s="10"/>
      <c r="B75" s="173"/>
      <c r="C75" s="174"/>
      <c r="D75" s="175" t="s">
        <v>111</v>
      </c>
      <c r="E75" s="176"/>
      <c r="F75" s="176"/>
      <c r="G75" s="176"/>
      <c r="H75" s="176"/>
      <c r="I75" s="176"/>
      <c r="J75" s="177">
        <f>J319</f>
        <v>0</v>
      </c>
      <c r="K75" s="174"/>
      <c r="L75" s="178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</row>
    <row r="76" s="10" customFormat="1" ht="19.92" customHeight="1">
      <c r="A76" s="10"/>
      <c r="B76" s="173"/>
      <c r="C76" s="174"/>
      <c r="D76" s="175" t="s">
        <v>112</v>
      </c>
      <c r="E76" s="176"/>
      <c r="F76" s="176"/>
      <c r="G76" s="176"/>
      <c r="H76" s="176"/>
      <c r="I76" s="176"/>
      <c r="J76" s="177">
        <f>J334</f>
        <v>0</v>
      </c>
      <c r="K76" s="174"/>
      <c r="L76" s="178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</row>
    <row r="77" s="10" customFormat="1" ht="19.92" customHeight="1">
      <c r="A77" s="10"/>
      <c r="B77" s="173"/>
      <c r="C77" s="174"/>
      <c r="D77" s="175" t="s">
        <v>113</v>
      </c>
      <c r="E77" s="176"/>
      <c r="F77" s="176"/>
      <c r="G77" s="176"/>
      <c r="H77" s="176"/>
      <c r="I77" s="176"/>
      <c r="J77" s="177">
        <f>J368</f>
        <v>0</v>
      </c>
      <c r="K77" s="174"/>
      <c r="L77" s="178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</row>
    <row r="78" s="10" customFormat="1" ht="19.92" customHeight="1">
      <c r="A78" s="10"/>
      <c r="B78" s="173"/>
      <c r="C78" s="174"/>
      <c r="D78" s="175" t="s">
        <v>114</v>
      </c>
      <c r="E78" s="176"/>
      <c r="F78" s="176"/>
      <c r="G78" s="176"/>
      <c r="H78" s="176"/>
      <c r="I78" s="176"/>
      <c r="J78" s="177">
        <f>J396</f>
        <v>0</v>
      </c>
      <c r="K78" s="174"/>
      <c r="L78" s="178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</row>
    <row r="79" s="9" customFormat="1" ht="24.96" customHeight="1">
      <c r="A79" s="9"/>
      <c r="B79" s="167"/>
      <c r="C79" s="168"/>
      <c r="D79" s="169" t="s">
        <v>115</v>
      </c>
      <c r="E79" s="170"/>
      <c r="F79" s="170"/>
      <c r="G79" s="170"/>
      <c r="H79" s="170"/>
      <c r="I79" s="170"/>
      <c r="J79" s="171">
        <f>J403</f>
        <v>0</v>
      </c>
      <c r="K79" s="168"/>
      <c r="L79" s="172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</row>
    <row r="80" s="10" customFormat="1" ht="19.92" customHeight="1">
      <c r="A80" s="10"/>
      <c r="B80" s="173"/>
      <c r="C80" s="174"/>
      <c r="D80" s="175" t="s">
        <v>116</v>
      </c>
      <c r="E80" s="176"/>
      <c r="F80" s="176"/>
      <c r="G80" s="176"/>
      <c r="H80" s="176"/>
      <c r="I80" s="176"/>
      <c r="J80" s="177">
        <f>J404</f>
        <v>0</v>
      </c>
      <c r="K80" s="174"/>
      <c r="L80" s="178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</row>
    <row r="81" s="10" customFormat="1" ht="19.92" customHeight="1">
      <c r="A81" s="10"/>
      <c r="B81" s="173"/>
      <c r="C81" s="174"/>
      <c r="D81" s="175" t="s">
        <v>117</v>
      </c>
      <c r="E81" s="176"/>
      <c r="F81" s="176"/>
      <c r="G81" s="176"/>
      <c r="H81" s="176"/>
      <c r="I81" s="176"/>
      <c r="J81" s="177">
        <f>J407</f>
        <v>0</v>
      </c>
      <c r="K81" s="174"/>
      <c r="L81" s="178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</row>
    <row r="82" s="9" customFormat="1" ht="24.96" customHeight="1">
      <c r="A82" s="9"/>
      <c r="B82" s="167"/>
      <c r="C82" s="168"/>
      <c r="D82" s="169" t="s">
        <v>118</v>
      </c>
      <c r="E82" s="170"/>
      <c r="F82" s="170"/>
      <c r="G82" s="170"/>
      <c r="H82" s="170"/>
      <c r="I82" s="170"/>
      <c r="J82" s="171">
        <f>J411</f>
        <v>0</v>
      </c>
      <c r="K82" s="168"/>
      <c r="L82" s="172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</row>
    <row r="83" s="2" customFormat="1" ht="21.84" customHeight="1">
      <c r="A83" s="40"/>
      <c r="B83" s="41"/>
      <c r="C83" s="42"/>
      <c r="D83" s="42"/>
      <c r="E83" s="42"/>
      <c r="F83" s="42"/>
      <c r="G83" s="42"/>
      <c r="H83" s="42"/>
      <c r="I83" s="42"/>
      <c r="J83" s="42"/>
      <c r="K83" s="42"/>
      <c r="L83" s="136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</row>
    <row r="84" s="2" customFormat="1" ht="6.96" customHeight="1">
      <c r="A84" s="40"/>
      <c r="B84" s="61"/>
      <c r="C84" s="62"/>
      <c r="D84" s="62"/>
      <c r="E84" s="62"/>
      <c r="F84" s="62"/>
      <c r="G84" s="62"/>
      <c r="H84" s="62"/>
      <c r="I84" s="62"/>
      <c r="J84" s="62"/>
      <c r="K84" s="62"/>
      <c r="L84" s="136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</row>
    <row r="88" s="2" customFormat="1" ht="6.96" customHeight="1">
      <c r="A88" s="40"/>
      <c r="B88" s="63"/>
      <c r="C88" s="64"/>
      <c r="D88" s="64"/>
      <c r="E88" s="64"/>
      <c r="F88" s="64"/>
      <c r="G88" s="64"/>
      <c r="H88" s="64"/>
      <c r="I88" s="64"/>
      <c r="J88" s="64"/>
      <c r="K88" s="64"/>
      <c r="L88" s="136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</row>
    <row r="89" s="2" customFormat="1" ht="24.96" customHeight="1">
      <c r="A89" s="40"/>
      <c r="B89" s="41"/>
      <c r="C89" s="25" t="s">
        <v>119</v>
      </c>
      <c r="D89" s="42"/>
      <c r="E89" s="42"/>
      <c r="F89" s="42"/>
      <c r="G89" s="42"/>
      <c r="H89" s="42"/>
      <c r="I89" s="42"/>
      <c r="J89" s="42"/>
      <c r="K89" s="42"/>
      <c r="L89" s="136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</row>
    <row r="90" s="2" customFormat="1" ht="6.96" customHeight="1">
      <c r="A90" s="40"/>
      <c r="B90" s="41"/>
      <c r="C90" s="42"/>
      <c r="D90" s="42"/>
      <c r="E90" s="42"/>
      <c r="F90" s="42"/>
      <c r="G90" s="42"/>
      <c r="H90" s="42"/>
      <c r="I90" s="42"/>
      <c r="J90" s="42"/>
      <c r="K90" s="42"/>
      <c r="L90" s="136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</row>
    <row r="91" s="2" customFormat="1" ht="12" customHeight="1">
      <c r="A91" s="40"/>
      <c r="B91" s="41"/>
      <c r="C91" s="34" t="s">
        <v>16</v>
      </c>
      <c r="D91" s="42"/>
      <c r="E91" s="42"/>
      <c r="F91" s="42"/>
      <c r="G91" s="42"/>
      <c r="H91" s="42"/>
      <c r="I91" s="42"/>
      <c r="J91" s="42"/>
      <c r="K91" s="42"/>
      <c r="L91" s="136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</row>
    <row r="92" s="2" customFormat="1" ht="16.5" customHeight="1">
      <c r="A92" s="40"/>
      <c r="B92" s="41"/>
      <c r="C92" s="42"/>
      <c r="D92" s="42"/>
      <c r="E92" s="162" t="str">
        <f>E7</f>
        <v>Rekonstrukce koupelen JK Tyla,Valašské Meziříčí</v>
      </c>
      <c r="F92" s="34"/>
      <c r="G92" s="34"/>
      <c r="H92" s="34"/>
      <c r="I92" s="42"/>
      <c r="J92" s="42"/>
      <c r="K92" s="42"/>
      <c r="L92" s="136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</row>
    <row r="93" s="2" customFormat="1" ht="12" customHeight="1">
      <c r="A93" s="40"/>
      <c r="B93" s="41"/>
      <c r="C93" s="34" t="s">
        <v>90</v>
      </c>
      <c r="D93" s="42"/>
      <c r="E93" s="42"/>
      <c r="F93" s="42"/>
      <c r="G93" s="42"/>
      <c r="H93" s="42"/>
      <c r="I93" s="42"/>
      <c r="J93" s="42"/>
      <c r="K93" s="42"/>
      <c r="L93" s="136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</row>
    <row r="94" s="2" customFormat="1" ht="16.5" customHeight="1">
      <c r="A94" s="40"/>
      <c r="B94" s="41"/>
      <c r="C94" s="42"/>
      <c r="D94" s="42"/>
      <c r="E94" s="71" t="str">
        <f>E9</f>
        <v>01 - Koupelna 1 architektonicko stavební řešení</v>
      </c>
      <c r="F94" s="42"/>
      <c r="G94" s="42"/>
      <c r="H94" s="42"/>
      <c r="I94" s="42"/>
      <c r="J94" s="42"/>
      <c r="K94" s="42"/>
      <c r="L94" s="136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</row>
    <row r="95" s="2" customFormat="1" ht="6.96" customHeight="1">
      <c r="A95" s="40"/>
      <c r="B95" s="41"/>
      <c r="C95" s="42"/>
      <c r="D95" s="42"/>
      <c r="E95" s="42"/>
      <c r="F95" s="42"/>
      <c r="G95" s="42"/>
      <c r="H95" s="42"/>
      <c r="I95" s="42"/>
      <c r="J95" s="42"/>
      <c r="K95" s="42"/>
      <c r="L95" s="136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</row>
    <row r="96" s="2" customFormat="1" ht="12" customHeight="1">
      <c r="A96" s="40"/>
      <c r="B96" s="41"/>
      <c r="C96" s="34" t="s">
        <v>21</v>
      </c>
      <c r="D96" s="42"/>
      <c r="E96" s="42"/>
      <c r="F96" s="29" t="str">
        <f>F12</f>
        <v xml:space="preserve"> </v>
      </c>
      <c r="G96" s="42"/>
      <c r="H96" s="42"/>
      <c r="I96" s="34" t="s">
        <v>23</v>
      </c>
      <c r="J96" s="74" t="str">
        <f>IF(J12="","",J12)</f>
        <v>20. 2. 2026</v>
      </c>
      <c r="K96" s="42"/>
      <c r="L96" s="136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40"/>
    </row>
    <row r="97" s="2" customFormat="1" ht="6.96" customHeight="1">
      <c r="A97" s="40"/>
      <c r="B97" s="41"/>
      <c r="C97" s="42"/>
      <c r="D97" s="42"/>
      <c r="E97" s="42"/>
      <c r="F97" s="42"/>
      <c r="G97" s="42"/>
      <c r="H97" s="42"/>
      <c r="I97" s="42"/>
      <c r="J97" s="42"/>
      <c r="K97" s="42"/>
      <c r="L97" s="136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</row>
    <row r="98" s="2" customFormat="1" ht="15.15" customHeight="1">
      <c r="A98" s="40"/>
      <c r="B98" s="41"/>
      <c r="C98" s="34" t="s">
        <v>25</v>
      </c>
      <c r="D98" s="42"/>
      <c r="E98" s="42"/>
      <c r="F98" s="29" t="str">
        <f>E15</f>
        <v>Město Valašské Meziříčí</v>
      </c>
      <c r="G98" s="42"/>
      <c r="H98" s="42"/>
      <c r="I98" s="34" t="s">
        <v>31</v>
      </c>
      <c r="J98" s="38" t="str">
        <f>E21</f>
        <v xml:space="preserve"> </v>
      </c>
      <c r="K98" s="42"/>
      <c r="L98" s="136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</row>
    <row r="99" s="2" customFormat="1" ht="15.15" customHeight="1">
      <c r="A99" s="40"/>
      <c r="B99" s="41"/>
      <c r="C99" s="34" t="s">
        <v>29</v>
      </c>
      <c r="D99" s="42"/>
      <c r="E99" s="42"/>
      <c r="F99" s="29" t="str">
        <f>IF(E18="","",E18)</f>
        <v>Vyplň údaj</v>
      </c>
      <c r="G99" s="42"/>
      <c r="H99" s="42"/>
      <c r="I99" s="34" t="s">
        <v>33</v>
      </c>
      <c r="J99" s="38" t="str">
        <f>E24</f>
        <v xml:space="preserve"> </v>
      </c>
      <c r="K99" s="42"/>
      <c r="L99" s="136"/>
      <c r="S99" s="40"/>
      <c r="T99" s="40"/>
      <c r="U99" s="40"/>
      <c r="V99" s="40"/>
      <c r="W99" s="40"/>
      <c r="X99" s="40"/>
      <c r="Y99" s="40"/>
      <c r="Z99" s="40"/>
      <c r="AA99" s="40"/>
      <c r="AB99" s="40"/>
      <c r="AC99" s="40"/>
      <c r="AD99" s="40"/>
      <c r="AE99" s="40"/>
    </row>
    <row r="100" s="2" customFormat="1" ht="10.32" customHeight="1">
      <c r="A100" s="40"/>
      <c r="B100" s="41"/>
      <c r="C100" s="42"/>
      <c r="D100" s="42"/>
      <c r="E100" s="42"/>
      <c r="F100" s="42"/>
      <c r="G100" s="42"/>
      <c r="H100" s="42"/>
      <c r="I100" s="42"/>
      <c r="J100" s="42"/>
      <c r="K100" s="42"/>
      <c r="L100" s="136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</row>
    <row r="101" s="11" customFormat="1" ht="29.28" customHeight="1">
      <c r="A101" s="179"/>
      <c r="B101" s="180"/>
      <c r="C101" s="181" t="s">
        <v>120</v>
      </c>
      <c r="D101" s="182" t="s">
        <v>55</v>
      </c>
      <c r="E101" s="182" t="s">
        <v>51</v>
      </c>
      <c r="F101" s="182" t="s">
        <v>52</v>
      </c>
      <c r="G101" s="182" t="s">
        <v>121</v>
      </c>
      <c r="H101" s="182" t="s">
        <v>122</v>
      </c>
      <c r="I101" s="182" t="s">
        <v>123</v>
      </c>
      <c r="J101" s="182" t="s">
        <v>94</v>
      </c>
      <c r="K101" s="183" t="s">
        <v>124</v>
      </c>
      <c r="L101" s="184"/>
      <c r="M101" s="94" t="s">
        <v>19</v>
      </c>
      <c r="N101" s="95" t="s">
        <v>40</v>
      </c>
      <c r="O101" s="95" t="s">
        <v>125</v>
      </c>
      <c r="P101" s="95" t="s">
        <v>126</v>
      </c>
      <c r="Q101" s="95" t="s">
        <v>127</v>
      </c>
      <c r="R101" s="95" t="s">
        <v>128</v>
      </c>
      <c r="S101" s="95" t="s">
        <v>129</v>
      </c>
      <c r="T101" s="96" t="s">
        <v>130</v>
      </c>
      <c r="U101" s="179"/>
      <c r="V101" s="179"/>
      <c r="W101" s="179"/>
      <c r="X101" s="179"/>
      <c r="Y101" s="179"/>
      <c r="Z101" s="179"/>
      <c r="AA101" s="179"/>
      <c r="AB101" s="179"/>
      <c r="AC101" s="179"/>
      <c r="AD101" s="179"/>
      <c r="AE101" s="179"/>
    </row>
    <row r="102" s="2" customFormat="1" ht="22.8" customHeight="1">
      <c r="A102" s="40"/>
      <c r="B102" s="41"/>
      <c r="C102" s="101" t="s">
        <v>131</v>
      </c>
      <c r="D102" s="42"/>
      <c r="E102" s="42"/>
      <c r="F102" s="42"/>
      <c r="G102" s="42"/>
      <c r="H102" s="42"/>
      <c r="I102" s="42"/>
      <c r="J102" s="185">
        <f>BK102</f>
        <v>0</v>
      </c>
      <c r="K102" s="42"/>
      <c r="L102" s="46"/>
      <c r="M102" s="97"/>
      <c r="N102" s="186"/>
      <c r="O102" s="98"/>
      <c r="P102" s="187">
        <f>P103+P181+P403+P411</f>
        <v>0</v>
      </c>
      <c r="Q102" s="98"/>
      <c r="R102" s="187">
        <f>R103+R181+R403+R411</f>
        <v>6.14605011</v>
      </c>
      <c r="S102" s="98"/>
      <c r="T102" s="188">
        <f>T103+T181+T403+T411</f>
        <v>7.463209</v>
      </c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T102" s="19" t="s">
        <v>69</v>
      </c>
      <c r="AU102" s="19" t="s">
        <v>95</v>
      </c>
      <c r="BK102" s="189">
        <f>BK103+BK181+BK403+BK411</f>
        <v>0</v>
      </c>
    </row>
    <row r="103" s="12" customFormat="1" ht="25.92" customHeight="1">
      <c r="A103" s="12"/>
      <c r="B103" s="190"/>
      <c r="C103" s="191"/>
      <c r="D103" s="192" t="s">
        <v>69</v>
      </c>
      <c r="E103" s="193" t="s">
        <v>132</v>
      </c>
      <c r="F103" s="193" t="s">
        <v>133</v>
      </c>
      <c r="G103" s="191"/>
      <c r="H103" s="191"/>
      <c r="I103" s="194"/>
      <c r="J103" s="195">
        <f>BK103</f>
        <v>0</v>
      </c>
      <c r="K103" s="191"/>
      <c r="L103" s="196"/>
      <c r="M103" s="197"/>
      <c r="N103" s="198"/>
      <c r="O103" s="198"/>
      <c r="P103" s="199">
        <f>P104+P111+P137+P162+P178</f>
        <v>0</v>
      </c>
      <c r="Q103" s="198"/>
      <c r="R103" s="199">
        <f>R104+R111+R137+R162+R178</f>
        <v>4.9617965100000001</v>
      </c>
      <c r="S103" s="198"/>
      <c r="T103" s="200">
        <f>T104+T111+T137+T162+T178</f>
        <v>6.5963190000000003</v>
      </c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R103" s="201" t="s">
        <v>78</v>
      </c>
      <c r="AT103" s="202" t="s">
        <v>69</v>
      </c>
      <c r="AU103" s="202" t="s">
        <v>70</v>
      </c>
      <c r="AY103" s="201" t="s">
        <v>134</v>
      </c>
      <c r="BK103" s="203">
        <f>BK104+BK111+BK137+BK162+BK178</f>
        <v>0</v>
      </c>
    </row>
    <row r="104" s="12" customFormat="1" ht="22.8" customHeight="1">
      <c r="A104" s="12"/>
      <c r="B104" s="190"/>
      <c r="C104" s="191"/>
      <c r="D104" s="192" t="s">
        <v>69</v>
      </c>
      <c r="E104" s="204" t="s">
        <v>135</v>
      </c>
      <c r="F104" s="204" t="s">
        <v>136</v>
      </c>
      <c r="G104" s="191"/>
      <c r="H104" s="191"/>
      <c r="I104" s="194"/>
      <c r="J104" s="205">
        <f>BK104</f>
        <v>0</v>
      </c>
      <c r="K104" s="191"/>
      <c r="L104" s="196"/>
      <c r="M104" s="197"/>
      <c r="N104" s="198"/>
      <c r="O104" s="198"/>
      <c r="P104" s="199">
        <f>SUM(P105:P110)</f>
        <v>0</v>
      </c>
      <c r="Q104" s="198"/>
      <c r="R104" s="199">
        <f>SUM(R105:R110)</f>
        <v>0.491647</v>
      </c>
      <c r="S104" s="198"/>
      <c r="T104" s="200">
        <f>SUM(T105:T110)</f>
        <v>0</v>
      </c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R104" s="201" t="s">
        <v>78</v>
      </c>
      <c r="AT104" s="202" t="s">
        <v>69</v>
      </c>
      <c r="AU104" s="202" t="s">
        <v>78</v>
      </c>
      <c r="AY104" s="201" t="s">
        <v>134</v>
      </c>
      <c r="BK104" s="203">
        <f>SUM(BK105:BK110)</f>
        <v>0</v>
      </c>
    </row>
    <row r="105" s="2" customFormat="1" ht="24.15" customHeight="1">
      <c r="A105" s="40"/>
      <c r="B105" s="41"/>
      <c r="C105" s="206" t="s">
        <v>78</v>
      </c>
      <c r="D105" s="206" t="s">
        <v>137</v>
      </c>
      <c r="E105" s="207" t="s">
        <v>138</v>
      </c>
      <c r="F105" s="208" t="s">
        <v>139</v>
      </c>
      <c r="G105" s="209" t="s">
        <v>140</v>
      </c>
      <c r="H105" s="210">
        <v>4.5999999999999996</v>
      </c>
      <c r="I105" s="211"/>
      <c r="J105" s="212">
        <f>ROUND(I105*H105,2)</f>
        <v>0</v>
      </c>
      <c r="K105" s="208" t="s">
        <v>141</v>
      </c>
      <c r="L105" s="46"/>
      <c r="M105" s="213" t="s">
        <v>19</v>
      </c>
      <c r="N105" s="214" t="s">
        <v>42</v>
      </c>
      <c r="O105" s="86"/>
      <c r="P105" s="215">
        <f>O105*H105</f>
        <v>0</v>
      </c>
      <c r="Q105" s="215">
        <v>0.063070000000000001</v>
      </c>
      <c r="R105" s="215">
        <f>Q105*H105</f>
        <v>0.29012199999999999</v>
      </c>
      <c r="S105" s="215">
        <v>0</v>
      </c>
      <c r="T105" s="216">
        <f>S105*H105</f>
        <v>0</v>
      </c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R105" s="217" t="s">
        <v>142</v>
      </c>
      <c r="AT105" s="217" t="s">
        <v>137</v>
      </c>
      <c r="AU105" s="217" t="s">
        <v>143</v>
      </c>
      <c r="AY105" s="19" t="s">
        <v>134</v>
      </c>
      <c r="BE105" s="218">
        <f>IF(N105="základní",J105,0)</f>
        <v>0</v>
      </c>
      <c r="BF105" s="218">
        <f>IF(N105="snížená",J105,0)</f>
        <v>0</v>
      </c>
      <c r="BG105" s="218">
        <f>IF(N105="zákl. přenesená",J105,0)</f>
        <v>0</v>
      </c>
      <c r="BH105" s="218">
        <f>IF(N105="sníž. přenesená",J105,0)</f>
        <v>0</v>
      </c>
      <c r="BI105" s="218">
        <f>IF(N105="nulová",J105,0)</f>
        <v>0</v>
      </c>
      <c r="BJ105" s="19" t="s">
        <v>143</v>
      </c>
      <c r="BK105" s="218">
        <f>ROUND(I105*H105,2)</f>
        <v>0</v>
      </c>
      <c r="BL105" s="19" t="s">
        <v>142</v>
      </c>
      <c r="BM105" s="217" t="s">
        <v>144</v>
      </c>
    </row>
    <row r="106" s="2" customFormat="1">
      <c r="A106" s="40"/>
      <c r="B106" s="41"/>
      <c r="C106" s="42"/>
      <c r="D106" s="219" t="s">
        <v>145</v>
      </c>
      <c r="E106" s="42"/>
      <c r="F106" s="220" t="s">
        <v>146</v>
      </c>
      <c r="G106" s="42"/>
      <c r="H106" s="42"/>
      <c r="I106" s="221"/>
      <c r="J106" s="42"/>
      <c r="K106" s="42"/>
      <c r="L106" s="46"/>
      <c r="M106" s="222"/>
      <c r="N106" s="223"/>
      <c r="O106" s="86"/>
      <c r="P106" s="86"/>
      <c r="Q106" s="86"/>
      <c r="R106" s="86"/>
      <c r="S106" s="86"/>
      <c r="T106" s="87"/>
      <c r="U106" s="40"/>
      <c r="V106" s="40"/>
      <c r="W106" s="40"/>
      <c r="X106" s="40"/>
      <c r="Y106" s="40"/>
      <c r="Z106" s="40"/>
      <c r="AA106" s="40"/>
      <c r="AB106" s="40"/>
      <c r="AC106" s="40"/>
      <c r="AD106" s="40"/>
      <c r="AE106" s="40"/>
      <c r="AT106" s="19" t="s">
        <v>145</v>
      </c>
      <c r="AU106" s="19" t="s">
        <v>143</v>
      </c>
    </row>
    <row r="107" s="2" customFormat="1" ht="24.15" customHeight="1">
      <c r="A107" s="40"/>
      <c r="B107" s="41"/>
      <c r="C107" s="206" t="s">
        <v>143</v>
      </c>
      <c r="D107" s="206" t="s">
        <v>137</v>
      </c>
      <c r="E107" s="207" t="s">
        <v>147</v>
      </c>
      <c r="F107" s="208" t="s">
        <v>148</v>
      </c>
      <c r="G107" s="209" t="s">
        <v>140</v>
      </c>
      <c r="H107" s="210">
        <v>2.5</v>
      </c>
      <c r="I107" s="211"/>
      <c r="J107" s="212">
        <f>ROUND(I107*H107,2)</f>
        <v>0</v>
      </c>
      <c r="K107" s="208" t="s">
        <v>141</v>
      </c>
      <c r="L107" s="46"/>
      <c r="M107" s="213" t="s">
        <v>19</v>
      </c>
      <c r="N107" s="214" t="s">
        <v>42</v>
      </c>
      <c r="O107" s="86"/>
      <c r="P107" s="215">
        <f>O107*H107</f>
        <v>0</v>
      </c>
      <c r="Q107" s="215">
        <v>0.080610000000000001</v>
      </c>
      <c r="R107" s="215">
        <f>Q107*H107</f>
        <v>0.20152500000000001</v>
      </c>
      <c r="S107" s="215">
        <v>0</v>
      </c>
      <c r="T107" s="216">
        <f>S107*H107</f>
        <v>0</v>
      </c>
      <c r="U107" s="40"/>
      <c r="V107" s="40"/>
      <c r="W107" s="40"/>
      <c r="X107" s="40"/>
      <c r="Y107" s="40"/>
      <c r="Z107" s="40"/>
      <c r="AA107" s="40"/>
      <c r="AB107" s="40"/>
      <c r="AC107" s="40"/>
      <c r="AD107" s="40"/>
      <c r="AE107" s="40"/>
      <c r="AR107" s="217" t="s">
        <v>142</v>
      </c>
      <c r="AT107" s="217" t="s">
        <v>137</v>
      </c>
      <c r="AU107" s="217" t="s">
        <v>143</v>
      </c>
      <c r="AY107" s="19" t="s">
        <v>134</v>
      </c>
      <c r="BE107" s="218">
        <f>IF(N107="základní",J107,0)</f>
        <v>0</v>
      </c>
      <c r="BF107" s="218">
        <f>IF(N107="snížená",J107,0)</f>
        <v>0</v>
      </c>
      <c r="BG107" s="218">
        <f>IF(N107="zákl. přenesená",J107,0)</f>
        <v>0</v>
      </c>
      <c r="BH107" s="218">
        <f>IF(N107="sníž. přenesená",J107,0)</f>
        <v>0</v>
      </c>
      <c r="BI107" s="218">
        <f>IF(N107="nulová",J107,0)</f>
        <v>0</v>
      </c>
      <c r="BJ107" s="19" t="s">
        <v>143</v>
      </c>
      <c r="BK107" s="218">
        <f>ROUND(I107*H107,2)</f>
        <v>0</v>
      </c>
      <c r="BL107" s="19" t="s">
        <v>142</v>
      </c>
      <c r="BM107" s="217" t="s">
        <v>149</v>
      </c>
    </row>
    <row r="108" s="2" customFormat="1">
      <c r="A108" s="40"/>
      <c r="B108" s="41"/>
      <c r="C108" s="42"/>
      <c r="D108" s="219" t="s">
        <v>145</v>
      </c>
      <c r="E108" s="42"/>
      <c r="F108" s="220" t="s">
        <v>150</v>
      </c>
      <c r="G108" s="42"/>
      <c r="H108" s="42"/>
      <c r="I108" s="221"/>
      <c r="J108" s="42"/>
      <c r="K108" s="42"/>
      <c r="L108" s="46"/>
      <c r="M108" s="222"/>
      <c r="N108" s="223"/>
      <c r="O108" s="86"/>
      <c r="P108" s="86"/>
      <c r="Q108" s="86"/>
      <c r="R108" s="86"/>
      <c r="S108" s="86"/>
      <c r="T108" s="87"/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  <c r="AE108" s="40"/>
      <c r="AT108" s="19" t="s">
        <v>145</v>
      </c>
      <c r="AU108" s="19" t="s">
        <v>143</v>
      </c>
    </row>
    <row r="109" s="13" customFormat="1">
      <c r="A109" s="13"/>
      <c r="B109" s="224"/>
      <c r="C109" s="225"/>
      <c r="D109" s="226" t="s">
        <v>151</v>
      </c>
      <c r="E109" s="227" t="s">
        <v>19</v>
      </c>
      <c r="F109" s="228" t="s">
        <v>152</v>
      </c>
      <c r="G109" s="225"/>
      <c r="H109" s="229">
        <v>2.5</v>
      </c>
      <c r="I109" s="230"/>
      <c r="J109" s="225"/>
      <c r="K109" s="225"/>
      <c r="L109" s="231"/>
      <c r="M109" s="232"/>
      <c r="N109" s="233"/>
      <c r="O109" s="233"/>
      <c r="P109" s="233"/>
      <c r="Q109" s="233"/>
      <c r="R109" s="233"/>
      <c r="S109" s="233"/>
      <c r="T109" s="234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T109" s="235" t="s">
        <v>151</v>
      </c>
      <c r="AU109" s="235" t="s">
        <v>143</v>
      </c>
      <c r="AV109" s="13" t="s">
        <v>143</v>
      </c>
      <c r="AW109" s="13" t="s">
        <v>32</v>
      </c>
      <c r="AX109" s="13" t="s">
        <v>70</v>
      </c>
      <c r="AY109" s="235" t="s">
        <v>134</v>
      </c>
    </row>
    <row r="110" s="14" customFormat="1">
      <c r="A110" s="14"/>
      <c r="B110" s="236"/>
      <c r="C110" s="237"/>
      <c r="D110" s="226" t="s">
        <v>151</v>
      </c>
      <c r="E110" s="238" t="s">
        <v>19</v>
      </c>
      <c r="F110" s="239" t="s">
        <v>153</v>
      </c>
      <c r="G110" s="237"/>
      <c r="H110" s="240">
        <v>2.5</v>
      </c>
      <c r="I110" s="241"/>
      <c r="J110" s="237"/>
      <c r="K110" s="237"/>
      <c r="L110" s="242"/>
      <c r="M110" s="243"/>
      <c r="N110" s="244"/>
      <c r="O110" s="244"/>
      <c r="P110" s="244"/>
      <c r="Q110" s="244"/>
      <c r="R110" s="244"/>
      <c r="S110" s="244"/>
      <c r="T110" s="245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T110" s="246" t="s">
        <v>151</v>
      </c>
      <c r="AU110" s="246" t="s">
        <v>143</v>
      </c>
      <c r="AV110" s="14" t="s">
        <v>142</v>
      </c>
      <c r="AW110" s="14" t="s">
        <v>32</v>
      </c>
      <c r="AX110" s="14" t="s">
        <v>78</v>
      </c>
      <c r="AY110" s="246" t="s">
        <v>134</v>
      </c>
    </row>
    <row r="111" s="12" customFormat="1" ht="22.8" customHeight="1">
      <c r="A111" s="12"/>
      <c r="B111" s="190"/>
      <c r="C111" s="191"/>
      <c r="D111" s="192" t="s">
        <v>69</v>
      </c>
      <c r="E111" s="204" t="s">
        <v>154</v>
      </c>
      <c r="F111" s="204" t="s">
        <v>155</v>
      </c>
      <c r="G111" s="191"/>
      <c r="H111" s="191"/>
      <c r="I111" s="194"/>
      <c r="J111" s="205">
        <f>BK111</f>
        <v>0</v>
      </c>
      <c r="K111" s="191"/>
      <c r="L111" s="196"/>
      <c r="M111" s="197"/>
      <c r="N111" s="198"/>
      <c r="O111" s="198"/>
      <c r="P111" s="199">
        <f>SUM(P112:P136)</f>
        <v>0</v>
      </c>
      <c r="Q111" s="198"/>
      <c r="R111" s="199">
        <f>SUM(R112:R136)</f>
        <v>4.4701495099999997</v>
      </c>
      <c r="S111" s="198"/>
      <c r="T111" s="200">
        <f>SUM(T112:T136)</f>
        <v>0</v>
      </c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R111" s="201" t="s">
        <v>78</v>
      </c>
      <c r="AT111" s="202" t="s">
        <v>69</v>
      </c>
      <c r="AU111" s="202" t="s">
        <v>78</v>
      </c>
      <c r="AY111" s="201" t="s">
        <v>134</v>
      </c>
      <c r="BK111" s="203">
        <f>SUM(BK112:BK136)</f>
        <v>0</v>
      </c>
    </row>
    <row r="112" s="2" customFormat="1" ht="24.15" customHeight="1">
      <c r="A112" s="40"/>
      <c r="B112" s="41"/>
      <c r="C112" s="206" t="s">
        <v>135</v>
      </c>
      <c r="D112" s="206" t="s">
        <v>137</v>
      </c>
      <c r="E112" s="207" t="s">
        <v>156</v>
      </c>
      <c r="F112" s="208" t="s">
        <v>157</v>
      </c>
      <c r="G112" s="209" t="s">
        <v>140</v>
      </c>
      <c r="H112" s="210">
        <v>5.7000000000000002</v>
      </c>
      <c r="I112" s="211"/>
      <c r="J112" s="212">
        <f>ROUND(I112*H112,2)</f>
        <v>0</v>
      </c>
      <c r="K112" s="208" t="s">
        <v>141</v>
      </c>
      <c r="L112" s="46"/>
      <c r="M112" s="213" t="s">
        <v>19</v>
      </c>
      <c r="N112" s="214" t="s">
        <v>42</v>
      </c>
      <c r="O112" s="86"/>
      <c r="P112" s="215">
        <f>O112*H112</f>
        <v>0</v>
      </c>
      <c r="Q112" s="215">
        <v>0.0043800000000000002</v>
      </c>
      <c r="R112" s="215">
        <f>Q112*H112</f>
        <v>0.024966000000000002</v>
      </c>
      <c r="S112" s="215">
        <v>0</v>
      </c>
      <c r="T112" s="216">
        <f>S112*H112</f>
        <v>0</v>
      </c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R112" s="217" t="s">
        <v>142</v>
      </c>
      <c r="AT112" s="217" t="s">
        <v>137</v>
      </c>
      <c r="AU112" s="217" t="s">
        <v>143</v>
      </c>
      <c r="AY112" s="19" t="s">
        <v>134</v>
      </c>
      <c r="BE112" s="218">
        <f>IF(N112="základní",J112,0)</f>
        <v>0</v>
      </c>
      <c r="BF112" s="218">
        <f>IF(N112="snížená",J112,0)</f>
        <v>0</v>
      </c>
      <c r="BG112" s="218">
        <f>IF(N112="zákl. přenesená",J112,0)</f>
        <v>0</v>
      </c>
      <c r="BH112" s="218">
        <f>IF(N112="sníž. přenesená",J112,0)</f>
        <v>0</v>
      </c>
      <c r="BI112" s="218">
        <f>IF(N112="nulová",J112,0)</f>
        <v>0</v>
      </c>
      <c r="BJ112" s="19" t="s">
        <v>143</v>
      </c>
      <c r="BK112" s="218">
        <f>ROUND(I112*H112,2)</f>
        <v>0</v>
      </c>
      <c r="BL112" s="19" t="s">
        <v>142</v>
      </c>
      <c r="BM112" s="217" t="s">
        <v>158</v>
      </c>
    </row>
    <row r="113" s="2" customFormat="1">
      <c r="A113" s="40"/>
      <c r="B113" s="41"/>
      <c r="C113" s="42"/>
      <c r="D113" s="219" t="s">
        <v>145</v>
      </c>
      <c r="E113" s="42"/>
      <c r="F113" s="220" t="s">
        <v>159</v>
      </c>
      <c r="G113" s="42"/>
      <c r="H113" s="42"/>
      <c r="I113" s="221"/>
      <c r="J113" s="42"/>
      <c r="K113" s="42"/>
      <c r="L113" s="46"/>
      <c r="M113" s="222"/>
      <c r="N113" s="223"/>
      <c r="O113" s="86"/>
      <c r="P113" s="86"/>
      <c r="Q113" s="86"/>
      <c r="R113" s="86"/>
      <c r="S113" s="86"/>
      <c r="T113" s="87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T113" s="19" t="s">
        <v>145</v>
      </c>
      <c r="AU113" s="19" t="s">
        <v>143</v>
      </c>
    </row>
    <row r="114" s="2" customFormat="1" ht="16.5" customHeight="1">
      <c r="A114" s="40"/>
      <c r="B114" s="41"/>
      <c r="C114" s="206" t="s">
        <v>142</v>
      </c>
      <c r="D114" s="206" t="s">
        <v>137</v>
      </c>
      <c r="E114" s="207" t="s">
        <v>160</v>
      </c>
      <c r="F114" s="208" t="s">
        <v>161</v>
      </c>
      <c r="G114" s="209" t="s">
        <v>140</v>
      </c>
      <c r="H114" s="210">
        <v>5.7000000000000002</v>
      </c>
      <c r="I114" s="211"/>
      <c r="J114" s="212">
        <f>ROUND(I114*H114,2)</f>
        <v>0</v>
      </c>
      <c r="K114" s="208" t="s">
        <v>141</v>
      </c>
      <c r="L114" s="46"/>
      <c r="M114" s="213" t="s">
        <v>19</v>
      </c>
      <c r="N114" s="214" t="s">
        <v>42</v>
      </c>
      <c r="O114" s="86"/>
      <c r="P114" s="215">
        <f>O114*H114</f>
        <v>0</v>
      </c>
      <c r="Q114" s="215">
        <v>0.0030000000000000001</v>
      </c>
      <c r="R114" s="215">
        <f>Q114*H114</f>
        <v>0.017100000000000001</v>
      </c>
      <c r="S114" s="215">
        <v>0</v>
      </c>
      <c r="T114" s="216">
        <f>S114*H114</f>
        <v>0</v>
      </c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R114" s="217" t="s">
        <v>142</v>
      </c>
      <c r="AT114" s="217" t="s">
        <v>137</v>
      </c>
      <c r="AU114" s="217" t="s">
        <v>143</v>
      </c>
      <c r="AY114" s="19" t="s">
        <v>134</v>
      </c>
      <c r="BE114" s="218">
        <f>IF(N114="základní",J114,0)</f>
        <v>0</v>
      </c>
      <c r="BF114" s="218">
        <f>IF(N114="snížená",J114,0)</f>
        <v>0</v>
      </c>
      <c r="BG114" s="218">
        <f>IF(N114="zákl. přenesená",J114,0)</f>
        <v>0</v>
      </c>
      <c r="BH114" s="218">
        <f>IF(N114="sníž. přenesená",J114,0)</f>
        <v>0</v>
      </c>
      <c r="BI114" s="218">
        <f>IF(N114="nulová",J114,0)</f>
        <v>0</v>
      </c>
      <c r="BJ114" s="19" t="s">
        <v>143</v>
      </c>
      <c r="BK114" s="218">
        <f>ROUND(I114*H114,2)</f>
        <v>0</v>
      </c>
      <c r="BL114" s="19" t="s">
        <v>142</v>
      </c>
      <c r="BM114" s="217" t="s">
        <v>162</v>
      </c>
    </row>
    <row r="115" s="2" customFormat="1">
      <c r="A115" s="40"/>
      <c r="B115" s="41"/>
      <c r="C115" s="42"/>
      <c r="D115" s="219" t="s">
        <v>145</v>
      </c>
      <c r="E115" s="42"/>
      <c r="F115" s="220" t="s">
        <v>163</v>
      </c>
      <c r="G115" s="42"/>
      <c r="H115" s="42"/>
      <c r="I115" s="221"/>
      <c r="J115" s="42"/>
      <c r="K115" s="42"/>
      <c r="L115" s="46"/>
      <c r="M115" s="222"/>
      <c r="N115" s="223"/>
      <c r="O115" s="86"/>
      <c r="P115" s="86"/>
      <c r="Q115" s="86"/>
      <c r="R115" s="86"/>
      <c r="S115" s="86"/>
      <c r="T115" s="87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T115" s="19" t="s">
        <v>145</v>
      </c>
      <c r="AU115" s="19" t="s">
        <v>143</v>
      </c>
    </row>
    <row r="116" s="2" customFormat="1" ht="21.75" customHeight="1">
      <c r="A116" s="40"/>
      <c r="B116" s="41"/>
      <c r="C116" s="206" t="s">
        <v>164</v>
      </c>
      <c r="D116" s="206" t="s">
        <v>137</v>
      </c>
      <c r="E116" s="207" t="s">
        <v>165</v>
      </c>
      <c r="F116" s="208" t="s">
        <v>166</v>
      </c>
      <c r="G116" s="209" t="s">
        <v>140</v>
      </c>
      <c r="H116" s="210">
        <v>25.899999999999999</v>
      </c>
      <c r="I116" s="211"/>
      <c r="J116" s="212">
        <f>ROUND(I116*H116,2)</f>
        <v>0</v>
      </c>
      <c r="K116" s="208" t="s">
        <v>141</v>
      </c>
      <c r="L116" s="46"/>
      <c r="M116" s="213" t="s">
        <v>19</v>
      </c>
      <c r="N116" s="214" t="s">
        <v>42</v>
      </c>
      <c r="O116" s="86"/>
      <c r="P116" s="215">
        <f>O116*H116</f>
        <v>0</v>
      </c>
      <c r="Q116" s="215">
        <v>0.020480000000000002</v>
      </c>
      <c r="R116" s="215">
        <f>Q116*H116</f>
        <v>0.53043200000000001</v>
      </c>
      <c r="S116" s="215">
        <v>0</v>
      </c>
      <c r="T116" s="216">
        <f>S116*H116</f>
        <v>0</v>
      </c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R116" s="217" t="s">
        <v>142</v>
      </c>
      <c r="AT116" s="217" t="s">
        <v>137</v>
      </c>
      <c r="AU116" s="217" t="s">
        <v>143</v>
      </c>
      <c r="AY116" s="19" t="s">
        <v>134</v>
      </c>
      <c r="BE116" s="218">
        <f>IF(N116="základní",J116,0)</f>
        <v>0</v>
      </c>
      <c r="BF116" s="218">
        <f>IF(N116="snížená",J116,0)</f>
        <v>0</v>
      </c>
      <c r="BG116" s="218">
        <f>IF(N116="zákl. přenesená",J116,0)</f>
        <v>0</v>
      </c>
      <c r="BH116" s="218">
        <f>IF(N116="sníž. přenesená",J116,0)</f>
        <v>0</v>
      </c>
      <c r="BI116" s="218">
        <f>IF(N116="nulová",J116,0)</f>
        <v>0</v>
      </c>
      <c r="BJ116" s="19" t="s">
        <v>143</v>
      </c>
      <c r="BK116" s="218">
        <f>ROUND(I116*H116,2)</f>
        <v>0</v>
      </c>
      <c r="BL116" s="19" t="s">
        <v>142</v>
      </c>
      <c r="BM116" s="217" t="s">
        <v>167</v>
      </c>
    </row>
    <row r="117" s="2" customFormat="1">
      <c r="A117" s="40"/>
      <c r="B117" s="41"/>
      <c r="C117" s="42"/>
      <c r="D117" s="219" t="s">
        <v>145</v>
      </c>
      <c r="E117" s="42"/>
      <c r="F117" s="220" t="s">
        <v>168</v>
      </c>
      <c r="G117" s="42"/>
      <c r="H117" s="42"/>
      <c r="I117" s="221"/>
      <c r="J117" s="42"/>
      <c r="K117" s="42"/>
      <c r="L117" s="46"/>
      <c r="M117" s="222"/>
      <c r="N117" s="223"/>
      <c r="O117" s="86"/>
      <c r="P117" s="86"/>
      <c r="Q117" s="86"/>
      <c r="R117" s="86"/>
      <c r="S117" s="86"/>
      <c r="T117" s="87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T117" s="19" t="s">
        <v>145</v>
      </c>
      <c r="AU117" s="19" t="s">
        <v>143</v>
      </c>
    </row>
    <row r="118" s="2" customFormat="1" ht="24.15" customHeight="1">
      <c r="A118" s="40"/>
      <c r="B118" s="41"/>
      <c r="C118" s="206" t="s">
        <v>154</v>
      </c>
      <c r="D118" s="206" t="s">
        <v>137</v>
      </c>
      <c r="E118" s="207" t="s">
        <v>169</v>
      </c>
      <c r="F118" s="208" t="s">
        <v>170</v>
      </c>
      <c r="G118" s="209" t="s">
        <v>140</v>
      </c>
      <c r="H118" s="210">
        <v>103.59999999999999</v>
      </c>
      <c r="I118" s="211"/>
      <c r="J118" s="212">
        <f>ROUND(I118*H118,2)</f>
        <v>0</v>
      </c>
      <c r="K118" s="208" t="s">
        <v>141</v>
      </c>
      <c r="L118" s="46"/>
      <c r="M118" s="213" t="s">
        <v>19</v>
      </c>
      <c r="N118" s="214" t="s">
        <v>42</v>
      </c>
      <c r="O118" s="86"/>
      <c r="P118" s="215">
        <f>O118*H118</f>
        <v>0</v>
      </c>
      <c r="Q118" s="215">
        <v>0.0079000000000000008</v>
      </c>
      <c r="R118" s="215">
        <f>Q118*H118</f>
        <v>0.81844000000000006</v>
      </c>
      <c r="S118" s="215">
        <v>0</v>
      </c>
      <c r="T118" s="216">
        <f>S118*H118</f>
        <v>0</v>
      </c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R118" s="217" t="s">
        <v>142</v>
      </c>
      <c r="AT118" s="217" t="s">
        <v>137</v>
      </c>
      <c r="AU118" s="217" t="s">
        <v>143</v>
      </c>
      <c r="AY118" s="19" t="s">
        <v>134</v>
      </c>
      <c r="BE118" s="218">
        <f>IF(N118="základní",J118,0)</f>
        <v>0</v>
      </c>
      <c r="BF118" s="218">
        <f>IF(N118="snížená",J118,0)</f>
        <v>0</v>
      </c>
      <c r="BG118" s="218">
        <f>IF(N118="zákl. přenesená",J118,0)</f>
        <v>0</v>
      </c>
      <c r="BH118" s="218">
        <f>IF(N118="sníž. přenesená",J118,0)</f>
        <v>0</v>
      </c>
      <c r="BI118" s="218">
        <f>IF(N118="nulová",J118,0)</f>
        <v>0</v>
      </c>
      <c r="BJ118" s="19" t="s">
        <v>143</v>
      </c>
      <c r="BK118" s="218">
        <f>ROUND(I118*H118,2)</f>
        <v>0</v>
      </c>
      <c r="BL118" s="19" t="s">
        <v>142</v>
      </c>
      <c r="BM118" s="217" t="s">
        <v>171</v>
      </c>
    </row>
    <row r="119" s="2" customFormat="1">
      <c r="A119" s="40"/>
      <c r="B119" s="41"/>
      <c r="C119" s="42"/>
      <c r="D119" s="219" t="s">
        <v>145</v>
      </c>
      <c r="E119" s="42"/>
      <c r="F119" s="220" t="s">
        <v>172</v>
      </c>
      <c r="G119" s="42"/>
      <c r="H119" s="42"/>
      <c r="I119" s="221"/>
      <c r="J119" s="42"/>
      <c r="K119" s="42"/>
      <c r="L119" s="46"/>
      <c r="M119" s="222"/>
      <c r="N119" s="223"/>
      <c r="O119" s="86"/>
      <c r="P119" s="86"/>
      <c r="Q119" s="86"/>
      <c r="R119" s="86"/>
      <c r="S119" s="86"/>
      <c r="T119" s="87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  <c r="AT119" s="19" t="s">
        <v>145</v>
      </c>
      <c r="AU119" s="19" t="s">
        <v>143</v>
      </c>
    </row>
    <row r="120" s="13" customFormat="1">
      <c r="A120" s="13"/>
      <c r="B120" s="224"/>
      <c r="C120" s="225"/>
      <c r="D120" s="226" t="s">
        <v>151</v>
      </c>
      <c r="E120" s="227" t="s">
        <v>19</v>
      </c>
      <c r="F120" s="228" t="s">
        <v>173</v>
      </c>
      <c r="G120" s="225"/>
      <c r="H120" s="229">
        <v>103.59999999999999</v>
      </c>
      <c r="I120" s="230"/>
      <c r="J120" s="225"/>
      <c r="K120" s="225"/>
      <c r="L120" s="231"/>
      <c r="M120" s="232"/>
      <c r="N120" s="233"/>
      <c r="O120" s="233"/>
      <c r="P120" s="233"/>
      <c r="Q120" s="233"/>
      <c r="R120" s="233"/>
      <c r="S120" s="233"/>
      <c r="T120" s="234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T120" s="235" t="s">
        <v>151</v>
      </c>
      <c r="AU120" s="235" t="s">
        <v>143</v>
      </c>
      <c r="AV120" s="13" t="s">
        <v>143</v>
      </c>
      <c r="AW120" s="13" t="s">
        <v>32</v>
      </c>
      <c r="AX120" s="13" t="s">
        <v>70</v>
      </c>
      <c r="AY120" s="235" t="s">
        <v>134</v>
      </c>
    </row>
    <row r="121" s="14" customFormat="1">
      <c r="A121" s="14"/>
      <c r="B121" s="236"/>
      <c r="C121" s="237"/>
      <c r="D121" s="226" t="s">
        <v>151</v>
      </c>
      <c r="E121" s="238" t="s">
        <v>19</v>
      </c>
      <c r="F121" s="239" t="s">
        <v>153</v>
      </c>
      <c r="G121" s="237"/>
      <c r="H121" s="240">
        <v>103.59999999999999</v>
      </c>
      <c r="I121" s="241"/>
      <c r="J121" s="237"/>
      <c r="K121" s="237"/>
      <c r="L121" s="242"/>
      <c r="M121" s="243"/>
      <c r="N121" s="244"/>
      <c r="O121" s="244"/>
      <c r="P121" s="244"/>
      <c r="Q121" s="244"/>
      <c r="R121" s="244"/>
      <c r="S121" s="244"/>
      <c r="T121" s="245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T121" s="246" t="s">
        <v>151</v>
      </c>
      <c r="AU121" s="246" t="s">
        <v>143</v>
      </c>
      <c r="AV121" s="14" t="s">
        <v>142</v>
      </c>
      <c r="AW121" s="14" t="s">
        <v>32</v>
      </c>
      <c r="AX121" s="14" t="s">
        <v>78</v>
      </c>
      <c r="AY121" s="246" t="s">
        <v>134</v>
      </c>
    </row>
    <row r="122" s="2" customFormat="1" ht="24.15" customHeight="1">
      <c r="A122" s="40"/>
      <c r="B122" s="41"/>
      <c r="C122" s="206" t="s">
        <v>174</v>
      </c>
      <c r="D122" s="206" t="s">
        <v>137</v>
      </c>
      <c r="E122" s="207" t="s">
        <v>175</v>
      </c>
      <c r="F122" s="208" t="s">
        <v>176</v>
      </c>
      <c r="G122" s="209" t="s">
        <v>140</v>
      </c>
      <c r="H122" s="210">
        <v>5.2000000000000002</v>
      </c>
      <c r="I122" s="211"/>
      <c r="J122" s="212">
        <f>ROUND(I122*H122,2)</f>
        <v>0</v>
      </c>
      <c r="K122" s="208" t="s">
        <v>141</v>
      </c>
      <c r="L122" s="46"/>
      <c r="M122" s="213" t="s">
        <v>19</v>
      </c>
      <c r="N122" s="214" t="s">
        <v>42</v>
      </c>
      <c r="O122" s="86"/>
      <c r="P122" s="215">
        <f>O122*H122</f>
        <v>0</v>
      </c>
      <c r="Q122" s="215">
        <v>0.0043800000000000002</v>
      </c>
      <c r="R122" s="215">
        <f>Q122*H122</f>
        <v>0.022776000000000001</v>
      </c>
      <c r="S122" s="215">
        <v>0</v>
      </c>
      <c r="T122" s="216">
        <f>S122*H122</f>
        <v>0</v>
      </c>
      <c r="U122" s="40"/>
      <c r="V122" s="40"/>
      <c r="W122" s="40"/>
      <c r="X122" s="40"/>
      <c r="Y122" s="40"/>
      <c r="Z122" s="40"/>
      <c r="AA122" s="40"/>
      <c r="AB122" s="40"/>
      <c r="AC122" s="40"/>
      <c r="AD122" s="40"/>
      <c r="AE122" s="40"/>
      <c r="AR122" s="217" t="s">
        <v>142</v>
      </c>
      <c r="AT122" s="217" t="s">
        <v>137</v>
      </c>
      <c r="AU122" s="217" t="s">
        <v>143</v>
      </c>
      <c r="AY122" s="19" t="s">
        <v>134</v>
      </c>
      <c r="BE122" s="218">
        <f>IF(N122="základní",J122,0)</f>
        <v>0</v>
      </c>
      <c r="BF122" s="218">
        <f>IF(N122="snížená",J122,0)</f>
        <v>0</v>
      </c>
      <c r="BG122" s="218">
        <f>IF(N122="zákl. přenesená",J122,0)</f>
        <v>0</v>
      </c>
      <c r="BH122" s="218">
        <f>IF(N122="sníž. přenesená",J122,0)</f>
        <v>0</v>
      </c>
      <c r="BI122" s="218">
        <f>IF(N122="nulová",J122,0)</f>
        <v>0</v>
      </c>
      <c r="BJ122" s="19" t="s">
        <v>143</v>
      </c>
      <c r="BK122" s="218">
        <f>ROUND(I122*H122,2)</f>
        <v>0</v>
      </c>
      <c r="BL122" s="19" t="s">
        <v>142</v>
      </c>
      <c r="BM122" s="217" t="s">
        <v>177</v>
      </c>
    </row>
    <row r="123" s="2" customFormat="1">
      <c r="A123" s="40"/>
      <c r="B123" s="41"/>
      <c r="C123" s="42"/>
      <c r="D123" s="219" t="s">
        <v>145</v>
      </c>
      <c r="E123" s="42"/>
      <c r="F123" s="220" t="s">
        <v>178</v>
      </c>
      <c r="G123" s="42"/>
      <c r="H123" s="42"/>
      <c r="I123" s="221"/>
      <c r="J123" s="42"/>
      <c r="K123" s="42"/>
      <c r="L123" s="46"/>
      <c r="M123" s="222"/>
      <c r="N123" s="223"/>
      <c r="O123" s="86"/>
      <c r="P123" s="86"/>
      <c r="Q123" s="86"/>
      <c r="R123" s="86"/>
      <c r="S123" s="86"/>
      <c r="T123" s="87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T123" s="19" t="s">
        <v>145</v>
      </c>
      <c r="AU123" s="19" t="s">
        <v>143</v>
      </c>
    </row>
    <row r="124" s="2" customFormat="1" ht="24.15" customHeight="1">
      <c r="A124" s="40"/>
      <c r="B124" s="41"/>
      <c r="C124" s="206" t="s">
        <v>179</v>
      </c>
      <c r="D124" s="206" t="s">
        <v>137</v>
      </c>
      <c r="E124" s="207" t="s">
        <v>180</v>
      </c>
      <c r="F124" s="208" t="s">
        <v>181</v>
      </c>
      <c r="G124" s="209" t="s">
        <v>140</v>
      </c>
      <c r="H124" s="210">
        <v>25.908999999999999</v>
      </c>
      <c r="I124" s="211"/>
      <c r="J124" s="212">
        <f>ROUND(I124*H124,2)</f>
        <v>0</v>
      </c>
      <c r="K124" s="208" t="s">
        <v>141</v>
      </c>
      <c r="L124" s="46"/>
      <c r="M124" s="213" t="s">
        <v>19</v>
      </c>
      <c r="N124" s="214" t="s">
        <v>42</v>
      </c>
      <c r="O124" s="86"/>
      <c r="P124" s="215">
        <f>O124*H124</f>
        <v>0</v>
      </c>
      <c r="Q124" s="215">
        <v>0.01575</v>
      </c>
      <c r="R124" s="215">
        <f>Q124*H124</f>
        <v>0.40806674999999998</v>
      </c>
      <c r="S124" s="215">
        <v>0</v>
      </c>
      <c r="T124" s="216">
        <f>S124*H124</f>
        <v>0</v>
      </c>
      <c r="U124" s="40"/>
      <c r="V124" s="40"/>
      <c r="W124" s="40"/>
      <c r="X124" s="40"/>
      <c r="Y124" s="40"/>
      <c r="Z124" s="40"/>
      <c r="AA124" s="40"/>
      <c r="AB124" s="40"/>
      <c r="AC124" s="40"/>
      <c r="AD124" s="40"/>
      <c r="AE124" s="40"/>
      <c r="AR124" s="217" t="s">
        <v>142</v>
      </c>
      <c r="AT124" s="217" t="s">
        <v>137</v>
      </c>
      <c r="AU124" s="217" t="s">
        <v>143</v>
      </c>
      <c r="AY124" s="19" t="s">
        <v>134</v>
      </c>
      <c r="BE124" s="218">
        <f>IF(N124="základní",J124,0)</f>
        <v>0</v>
      </c>
      <c r="BF124" s="218">
        <f>IF(N124="snížená",J124,0)</f>
        <v>0</v>
      </c>
      <c r="BG124" s="218">
        <f>IF(N124="zákl. přenesená",J124,0)</f>
        <v>0</v>
      </c>
      <c r="BH124" s="218">
        <f>IF(N124="sníž. přenesená",J124,0)</f>
        <v>0</v>
      </c>
      <c r="BI124" s="218">
        <f>IF(N124="nulová",J124,0)</f>
        <v>0</v>
      </c>
      <c r="BJ124" s="19" t="s">
        <v>143</v>
      </c>
      <c r="BK124" s="218">
        <f>ROUND(I124*H124,2)</f>
        <v>0</v>
      </c>
      <c r="BL124" s="19" t="s">
        <v>142</v>
      </c>
      <c r="BM124" s="217" t="s">
        <v>182</v>
      </c>
    </row>
    <row r="125" s="2" customFormat="1">
      <c r="A125" s="40"/>
      <c r="B125" s="41"/>
      <c r="C125" s="42"/>
      <c r="D125" s="219" t="s">
        <v>145</v>
      </c>
      <c r="E125" s="42"/>
      <c r="F125" s="220" t="s">
        <v>183</v>
      </c>
      <c r="G125" s="42"/>
      <c r="H125" s="42"/>
      <c r="I125" s="221"/>
      <c r="J125" s="42"/>
      <c r="K125" s="42"/>
      <c r="L125" s="46"/>
      <c r="M125" s="222"/>
      <c r="N125" s="223"/>
      <c r="O125" s="86"/>
      <c r="P125" s="86"/>
      <c r="Q125" s="86"/>
      <c r="R125" s="86"/>
      <c r="S125" s="86"/>
      <c r="T125" s="87"/>
      <c r="U125" s="40"/>
      <c r="V125" s="40"/>
      <c r="W125" s="40"/>
      <c r="X125" s="40"/>
      <c r="Y125" s="40"/>
      <c r="Z125" s="40"/>
      <c r="AA125" s="40"/>
      <c r="AB125" s="40"/>
      <c r="AC125" s="40"/>
      <c r="AD125" s="40"/>
      <c r="AE125" s="40"/>
      <c r="AT125" s="19" t="s">
        <v>145</v>
      </c>
      <c r="AU125" s="19" t="s">
        <v>143</v>
      </c>
    </row>
    <row r="126" s="15" customFormat="1">
      <c r="A126" s="15"/>
      <c r="B126" s="247"/>
      <c r="C126" s="248"/>
      <c r="D126" s="226" t="s">
        <v>151</v>
      </c>
      <c r="E126" s="249" t="s">
        <v>19</v>
      </c>
      <c r="F126" s="250" t="s">
        <v>184</v>
      </c>
      <c r="G126" s="248"/>
      <c r="H126" s="249" t="s">
        <v>19</v>
      </c>
      <c r="I126" s="251"/>
      <c r="J126" s="248"/>
      <c r="K126" s="248"/>
      <c r="L126" s="252"/>
      <c r="M126" s="253"/>
      <c r="N126" s="254"/>
      <c r="O126" s="254"/>
      <c r="P126" s="254"/>
      <c r="Q126" s="254"/>
      <c r="R126" s="254"/>
      <c r="S126" s="254"/>
      <c r="T126" s="25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T126" s="256" t="s">
        <v>151</v>
      </c>
      <c r="AU126" s="256" t="s">
        <v>143</v>
      </c>
      <c r="AV126" s="15" t="s">
        <v>78</v>
      </c>
      <c r="AW126" s="15" t="s">
        <v>32</v>
      </c>
      <c r="AX126" s="15" t="s">
        <v>70</v>
      </c>
      <c r="AY126" s="256" t="s">
        <v>134</v>
      </c>
    </row>
    <row r="127" s="13" customFormat="1">
      <c r="A127" s="13"/>
      <c r="B127" s="224"/>
      <c r="C127" s="225"/>
      <c r="D127" s="226" t="s">
        <v>151</v>
      </c>
      <c r="E127" s="227" t="s">
        <v>19</v>
      </c>
      <c r="F127" s="228" t="s">
        <v>185</v>
      </c>
      <c r="G127" s="225"/>
      <c r="H127" s="229">
        <v>25.908999999999999</v>
      </c>
      <c r="I127" s="230"/>
      <c r="J127" s="225"/>
      <c r="K127" s="225"/>
      <c r="L127" s="231"/>
      <c r="M127" s="232"/>
      <c r="N127" s="233"/>
      <c r="O127" s="233"/>
      <c r="P127" s="233"/>
      <c r="Q127" s="233"/>
      <c r="R127" s="233"/>
      <c r="S127" s="233"/>
      <c r="T127" s="234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T127" s="235" t="s">
        <v>151</v>
      </c>
      <c r="AU127" s="235" t="s">
        <v>143</v>
      </c>
      <c r="AV127" s="13" t="s">
        <v>143</v>
      </c>
      <c r="AW127" s="13" t="s">
        <v>32</v>
      </c>
      <c r="AX127" s="13" t="s">
        <v>70</v>
      </c>
      <c r="AY127" s="235" t="s">
        <v>134</v>
      </c>
    </row>
    <row r="128" s="14" customFormat="1">
      <c r="A128" s="14"/>
      <c r="B128" s="236"/>
      <c r="C128" s="237"/>
      <c r="D128" s="226" t="s">
        <v>151</v>
      </c>
      <c r="E128" s="238" t="s">
        <v>19</v>
      </c>
      <c r="F128" s="239" t="s">
        <v>153</v>
      </c>
      <c r="G128" s="237"/>
      <c r="H128" s="240">
        <v>25.908999999999999</v>
      </c>
      <c r="I128" s="241"/>
      <c r="J128" s="237"/>
      <c r="K128" s="237"/>
      <c r="L128" s="242"/>
      <c r="M128" s="243"/>
      <c r="N128" s="244"/>
      <c r="O128" s="244"/>
      <c r="P128" s="244"/>
      <c r="Q128" s="244"/>
      <c r="R128" s="244"/>
      <c r="S128" s="244"/>
      <c r="T128" s="245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T128" s="246" t="s">
        <v>151</v>
      </c>
      <c r="AU128" s="246" t="s">
        <v>143</v>
      </c>
      <c r="AV128" s="14" t="s">
        <v>142</v>
      </c>
      <c r="AW128" s="14" t="s">
        <v>32</v>
      </c>
      <c r="AX128" s="14" t="s">
        <v>78</v>
      </c>
      <c r="AY128" s="246" t="s">
        <v>134</v>
      </c>
    </row>
    <row r="129" s="2" customFormat="1" ht="16.5" customHeight="1">
      <c r="A129" s="40"/>
      <c r="B129" s="41"/>
      <c r="C129" s="206" t="s">
        <v>186</v>
      </c>
      <c r="D129" s="206" t="s">
        <v>137</v>
      </c>
      <c r="E129" s="207" t="s">
        <v>187</v>
      </c>
      <c r="F129" s="208" t="s">
        <v>188</v>
      </c>
      <c r="G129" s="209" t="s">
        <v>140</v>
      </c>
      <c r="H129" s="210">
        <v>5.2000000000000002</v>
      </c>
      <c r="I129" s="211"/>
      <c r="J129" s="212">
        <f>ROUND(I129*H129,2)</f>
        <v>0</v>
      </c>
      <c r="K129" s="208" t="s">
        <v>141</v>
      </c>
      <c r="L129" s="46"/>
      <c r="M129" s="213" t="s">
        <v>19</v>
      </c>
      <c r="N129" s="214" t="s">
        <v>42</v>
      </c>
      <c r="O129" s="86"/>
      <c r="P129" s="215">
        <f>O129*H129</f>
        <v>0</v>
      </c>
      <c r="Q129" s="215">
        <v>0.0030000000000000001</v>
      </c>
      <c r="R129" s="215">
        <f>Q129*H129</f>
        <v>0.015600000000000001</v>
      </c>
      <c r="S129" s="215">
        <v>0</v>
      </c>
      <c r="T129" s="216">
        <f>S129*H129</f>
        <v>0</v>
      </c>
      <c r="U129" s="40"/>
      <c r="V129" s="40"/>
      <c r="W129" s="40"/>
      <c r="X129" s="40"/>
      <c r="Y129" s="40"/>
      <c r="Z129" s="40"/>
      <c r="AA129" s="40"/>
      <c r="AB129" s="40"/>
      <c r="AC129" s="40"/>
      <c r="AD129" s="40"/>
      <c r="AE129" s="40"/>
      <c r="AR129" s="217" t="s">
        <v>142</v>
      </c>
      <c r="AT129" s="217" t="s">
        <v>137</v>
      </c>
      <c r="AU129" s="217" t="s">
        <v>143</v>
      </c>
      <c r="AY129" s="19" t="s">
        <v>134</v>
      </c>
      <c r="BE129" s="218">
        <f>IF(N129="základní",J129,0)</f>
        <v>0</v>
      </c>
      <c r="BF129" s="218">
        <f>IF(N129="snížená",J129,0)</f>
        <v>0</v>
      </c>
      <c r="BG129" s="218">
        <f>IF(N129="zákl. přenesená",J129,0)</f>
        <v>0</v>
      </c>
      <c r="BH129" s="218">
        <f>IF(N129="sníž. přenesená",J129,0)</f>
        <v>0</v>
      </c>
      <c r="BI129" s="218">
        <f>IF(N129="nulová",J129,0)</f>
        <v>0</v>
      </c>
      <c r="BJ129" s="19" t="s">
        <v>143</v>
      </c>
      <c r="BK129" s="218">
        <f>ROUND(I129*H129,2)</f>
        <v>0</v>
      </c>
      <c r="BL129" s="19" t="s">
        <v>142</v>
      </c>
      <c r="BM129" s="217" t="s">
        <v>189</v>
      </c>
    </row>
    <row r="130" s="2" customFormat="1">
      <c r="A130" s="40"/>
      <c r="B130" s="41"/>
      <c r="C130" s="42"/>
      <c r="D130" s="219" t="s">
        <v>145</v>
      </c>
      <c r="E130" s="42"/>
      <c r="F130" s="220" t="s">
        <v>190</v>
      </c>
      <c r="G130" s="42"/>
      <c r="H130" s="42"/>
      <c r="I130" s="221"/>
      <c r="J130" s="42"/>
      <c r="K130" s="42"/>
      <c r="L130" s="46"/>
      <c r="M130" s="222"/>
      <c r="N130" s="223"/>
      <c r="O130" s="86"/>
      <c r="P130" s="86"/>
      <c r="Q130" s="86"/>
      <c r="R130" s="86"/>
      <c r="S130" s="86"/>
      <c r="T130" s="87"/>
      <c r="U130" s="40"/>
      <c r="V130" s="40"/>
      <c r="W130" s="40"/>
      <c r="X130" s="40"/>
      <c r="Y130" s="40"/>
      <c r="Z130" s="40"/>
      <c r="AA130" s="40"/>
      <c r="AB130" s="40"/>
      <c r="AC130" s="40"/>
      <c r="AD130" s="40"/>
      <c r="AE130" s="40"/>
      <c r="AT130" s="19" t="s">
        <v>145</v>
      </c>
      <c r="AU130" s="19" t="s">
        <v>143</v>
      </c>
    </row>
    <row r="131" s="2" customFormat="1" ht="24.15" customHeight="1">
      <c r="A131" s="40"/>
      <c r="B131" s="41"/>
      <c r="C131" s="206" t="s">
        <v>191</v>
      </c>
      <c r="D131" s="206" t="s">
        <v>137</v>
      </c>
      <c r="E131" s="207" t="s">
        <v>192</v>
      </c>
      <c r="F131" s="208" t="s">
        <v>193</v>
      </c>
      <c r="G131" s="209" t="s">
        <v>140</v>
      </c>
      <c r="H131" s="210">
        <v>14.199999999999999</v>
      </c>
      <c r="I131" s="211"/>
      <c r="J131" s="212">
        <f>ROUND(I131*H131,2)</f>
        <v>0</v>
      </c>
      <c r="K131" s="208" t="s">
        <v>141</v>
      </c>
      <c r="L131" s="46"/>
      <c r="M131" s="213" t="s">
        <v>19</v>
      </c>
      <c r="N131" s="214" t="s">
        <v>42</v>
      </c>
      <c r="O131" s="86"/>
      <c r="P131" s="215">
        <f>O131*H131</f>
        <v>0</v>
      </c>
      <c r="Q131" s="215">
        <v>0.018380000000000001</v>
      </c>
      <c r="R131" s="215">
        <f>Q131*H131</f>
        <v>0.26099600000000001</v>
      </c>
      <c r="S131" s="215">
        <v>0</v>
      </c>
      <c r="T131" s="216">
        <f>S131*H131</f>
        <v>0</v>
      </c>
      <c r="U131" s="40"/>
      <c r="V131" s="40"/>
      <c r="W131" s="40"/>
      <c r="X131" s="40"/>
      <c r="Y131" s="40"/>
      <c r="Z131" s="40"/>
      <c r="AA131" s="40"/>
      <c r="AB131" s="40"/>
      <c r="AC131" s="40"/>
      <c r="AD131" s="40"/>
      <c r="AE131" s="40"/>
      <c r="AR131" s="217" t="s">
        <v>142</v>
      </c>
      <c r="AT131" s="217" t="s">
        <v>137</v>
      </c>
      <c r="AU131" s="217" t="s">
        <v>143</v>
      </c>
      <c r="AY131" s="19" t="s">
        <v>134</v>
      </c>
      <c r="BE131" s="218">
        <f>IF(N131="základní",J131,0)</f>
        <v>0</v>
      </c>
      <c r="BF131" s="218">
        <f>IF(N131="snížená",J131,0)</f>
        <v>0</v>
      </c>
      <c r="BG131" s="218">
        <f>IF(N131="zákl. přenesená",J131,0)</f>
        <v>0</v>
      </c>
      <c r="BH131" s="218">
        <f>IF(N131="sníž. přenesená",J131,0)</f>
        <v>0</v>
      </c>
      <c r="BI131" s="218">
        <f>IF(N131="nulová",J131,0)</f>
        <v>0</v>
      </c>
      <c r="BJ131" s="19" t="s">
        <v>143</v>
      </c>
      <c r="BK131" s="218">
        <f>ROUND(I131*H131,2)</f>
        <v>0</v>
      </c>
      <c r="BL131" s="19" t="s">
        <v>142</v>
      </c>
      <c r="BM131" s="217" t="s">
        <v>194</v>
      </c>
    </row>
    <row r="132" s="2" customFormat="1">
      <c r="A132" s="40"/>
      <c r="B132" s="41"/>
      <c r="C132" s="42"/>
      <c r="D132" s="219" t="s">
        <v>145</v>
      </c>
      <c r="E132" s="42"/>
      <c r="F132" s="220" t="s">
        <v>195</v>
      </c>
      <c r="G132" s="42"/>
      <c r="H132" s="42"/>
      <c r="I132" s="221"/>
      <c r="J132" s="42"/>
      <c r="K132" s="42"/>
      <c r="L132" s="46"/>
      <c r="M132" s="222"/>
      <c r="N132" s="223"/>
      <c r="O132" s="86"/>
      <c r="P132" s="86"/>
      <c r="Q132" s="86"/>
      <c r="R132" s="86"/>
      <c r="S132" s="86"/>
      <c r="T132" s="87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T132" s="19" t="s">
        <v>145</v>
      </c>
      <c r="AU132" s="19" t="s">
        <v>143</v>
      </c>
    </row>
    <row r="133" s="2" customFormat="1" ht="21.75" customHeight="1">
      <c r="A133" s="40"/>
      <c r="B133" s="41"/>
      <c r="C133" s="206" t="s">
        <v>196</v>
      </c>
      <c r="D133" s="206" t="s">
        <v>137</v>
      </c>
      <c r="E133" s="207" t="s">
        <v>197</v>
      </c>
      <c r="F133" s="208" t="s">
        <v>198</v>
      </c>
      <c r="G133" s="209" t="s">
        <v>199</v>
      </c>
      <c r="H133" s="210">
        <v>0.94799999999999995</v>
      </c>
      <c r="I133" s="211"/>
      <c r="J133" s="212">
        <f>ROUND(I133*H133,2)</f>
        <v>0</v>
      </c>
      <c r="K133" s="208" t="s">
        <v>141</v>
      </c>
      <c r="L133" s="46"/>
      <c r="M133" s="213" t="s">
        <v>19</v>
      </c>
      <c r="N133" s="214" t="s">
        <v>42</v>
      </c>
      <c r="O133" s="86"/>
      <c r="P133" s="215">
        <f>O133*H133</f>
        <v>0</v>
      </c>
      <c r="Q133" s="215">
        <v>2.5018699999999998</v>
      </c>
      <c r="R133" s="215">
        <f>Q133*H133</f>
        <v>2.3717727599999998</v>
      </c>
      <c r="S133" s="215">
        <v>0</v>
      </c>
      <c r="T133" s="216">
        <f>S133*H133</f>
        <v>0</v>
      </c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  <c r="AE133" s="40"/>
      <c r="AR133" s="217" t="s">
        <v>142</v>
      </c>
      <c r="AT133" s="217" t="s">
        <v>137</v>
      </c>
      <c r="AU133" s="217" t="s">
        <v>143</v>
      </c>
      <c r="AY133" s="19" t="s">
        <v>134</v>
      </c>
      <c r="BE133" s="218">
        <f>IF(N133="základní",J133,0)</f>
        <v>0</v>
      </c>
      <c r="BF133" s="218">
        <f>IF(N133="snížená",J133,0)</f>
        <v>0</v>
      </c>
      <c r="BG133" s="218">
        <f>IF(N133="zákl. přenesená",J133,0)</f>
        <v>0</v>
      </c>
      <c r="BH133" s="218">
        <f>IF(N133="sníž. přenesená",J133,0)</f>
        <v>0</v>
      </c>
      <c r="BI133" s="218">
        <f>IF(N133="nulová",J133,0)</f>
        <v>0</v>
      </c>
      <c r="BJ133" s="19" t="s">
        <v>143</v>
      </c>
      <c r="BK133" s="218">
        <f>ROUND(I133*H133,2)</f>
        <v>0</v>
      </c>
      <c r="BL133" s="19" t="s">
        <v>142</v>
      </c>
      <c r="BM133" s="217" t="s">
        <v>200</v>
      </c>
    </row>
    <row r="134" s="2" customFormat="1">
      <c r="A134" s="40"/>
      <c r="B134" s="41"/>
      <c r="C134" s="42"/>
      <c r="D134" s="219" t="s">
        <v>145</v>
      </c>
      <c r="E134" s="42"/>
      <c r="F134" s="220" t="s">
        <v>201</v>
      </c>
      <c r="G134" s="42"/>
      <c r="H134" s="42"/>
      <c r="I134" s="221"/>
      <c r="J134" s="42"/>
      <c r="K134" s="42"/>
      <c r="L134" s="46"/>
      <c r="M134" s="222"/>
      <c r="N134" s="223"/>
      <c r="O134" s="86"/>
      <c r="P134" s="86"/>
      <c r="Q134" s="86"/>
      <c r="R134" s="86"/>
      <c r="S134" s="86"/>
      <c r="T134" s="87"/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  <c r="AT134" s="19" t="s">
        <v>145</v>
      </c>
      <c r="AU134" s="19" t="s">
        <v>143</v>
      </c>
    </row>
    <row r="135" s="13" customFormat="1">
      <c r="A135" s="13"/>
      <c r="B135" s="224"/>
      <c r="C135" s="225"/>
      <c r="D135" s="226" t="s">
        <v>151</v>
      </c>
      <c r="E135" s="227" t="s">
        <v>19</v>
      </c>
      <c r="F135" s="228" t="s">
        <v>202</v>
      </c>
      <c r="G135" s="225"/>
      <c r="H135" s="229">
        <v>0.94799999999999995</v>
      </c>
      <c r="I135" s="230"/>
      <c r="J135" s="225"/>
      <c r="K135" s="225"/>
      <c r="L135" s="231"/>
      <c r="M135" s="232"/>
      <c r="N135" s="233"/>
      <c r="O135" s="233"/>
      <c r="P135" s="233"/>
      <c r="Q135" s="233"/>
      <c r="R135" s="233"/>
      <c r="S135" s="233"/>
      <c r="T135" s="234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T135" s="235" t="s">
        <v>151</v>
      </c>
      <c r="AU135" s="235" t="s">
        <v>143</v>
      </c>
      <c r="AV135" s="13" t="s">
        <v>143</v>
      </c>
      <c r="AW135" s="13" t="s">
        <v>32</v>
      </c>
      <c r="AX135" s="13" t="s">
        <v>70</v>
      </c>
      <c r="AY135" s="235" t="s">
        <v>134</v>
      </c>
    </row>
    <row r="136" s="14" customFormat="1">
      <c r="A136" s="14"/>
      <c r="B136" s="236"/>
      <c r="C136" s="237"/>
      <c r="D136" s="226" t="s">
        <v>151</v>
      </c>
      <c r="E136" s="238" t="s">
        <v>19</v>
      </c>
      <c r="F136" s="239" t="s">
        <v>153</v>
      </c>
      <c r="G136" s="237"/>
      <c r="H136" s="240">
        <v>0.94799999999999995</v>
      </c>
      <c r="I136" s="241"/>
      <c r="J136" s="237"/>
      <c r="K136" s="237"/>
      <c r="L136" s="242"/>
      <c r="M136" s="243"/>
      <c r="N136" s="244"/>
      <c r="O136" s="244"/>
      <c r="P136" s="244"/>
      <c r="Q136" s="244"/>
      <c r="R136" s="244"/>
      <c r="S136" s="244"/>
      <c r="T136" s="245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T136" s="246" t="s">
        <v>151</v>
      </c>
      <c r="AU136" s="246" t="s">
        <v>143</v>
      </c>
      <c r="AV136" s="14" t="s">
        <v>142</v>
      </c>
      <c r="AW136" s="14" t="s">
        <v>32</v>
      </c>
      <c r="AX136" s="14" t="s">
        <v>78</v>
      </c>
      <c r="AY136" s="246" t="s">
        <v>134</v>
      </c>
    </row>
    <row r="137" s="12" customFormat="1" ht="22.8" customHeight="1">
      <c r="A137" s="12"/>
      <c r="B137" s="190"/>
      <c r="C137" s="191"/>
      <c r="D137" s="192" t="s">
        <v>69</v>
      </c>
      <c r="E137" s="204" t="s">
        <v>186</v>
      </c>
      <c r="F137" s="204" t="s">
        <v>203</v>
      </c>
      <c r="G137" s="191"/>
      <c r="H137" s="191"/>
      <c r="I137" s="194"/>
      <c r="J137" s="205">
        <f>BK137</f>
        <v>0</v>
      </c>
      <c r="K137" s="191"/>
      <c r="L137" s="196"/>
      <c r="M137" s="197"/>
      <c r="N137" s="198"/>
      <c r="O137" s="198"/>
      <c r="P137" s="199">
        <f>SUM(P138:P161)</f>
        <v>0</v>
      </c>
      <c r="Q137" s="198"/>
      <c r="R137" s="199">
        <f>SUM(R138:R161)</f>
        <v>0</v>
      </c>
      <c r="S137" s="198"/>
      <c r="T137" s="200">
        <f>SUM(T138:T161)</f>
        <v>6.5963190000000003</v>
      </c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R137" s="201" t="s">
        <v>78</v>
      </c>
      <c r="AT137" s="202" t="s">
        <v>69</v>
      </c>
      <c r="AU137" s="202" t="s">
        <v>78</v>
      </c>
      <c r="AY137" s="201" t="s">
        <v>134</v>
      </c>
      <c r="BK137" s="203">
        <f>SUM(BK138:BK161)</f>
        <v>0</v>
      </c>
    </row>
    <row r="138" s="2" customFormat="1" ht="24.15" customHeight="1">
      <c r="A138" s="40"/>
      <c r="B138" s="41"/>
      <c r="C138" s="206" t="s">
        <v>8</v>
      </c>
      <c r="D138" s="206" t="s">
        <v>137</v>
      </c>
      <c r="E138" s="207" t="s">
        <v>204</v>
      </c>
      <c r="F138" s="208" t="s">
        <v>205</v>
      </c>
      <c r="G138" s="209" t="s">
        <v>140</v>
      </c>
      <c r="H138" s="210">
        <v>11.859999999999999</v>
      </c>
      <c r="I138" s="211"/>
      <c r="J138" s="212">
        <f>ROUND(I138*H138,2)</f>
        <v>0</v>
      </c>
      <c r="K138" s="208" t="s">
        <v>141</v>
      </c>
      <c r="L138" s="46"/>
      <c r="M138" s="213" t="s">
        <v>19</v>
      </c>
      <c r="N138" s="214" t="s">
        <v>42</v>
      </c>
      <c r="O138" s="86"/>
      <c r="P138" s="215">
        <f>O138*H138</f>
        <v>0</v>
      </c>
      <c r="Q138" s="215">
        <v>0</v>
      </c>
      <c r="R138" s="215">
        <f>Q138*H138</f>
        <v>0</v>
      </c>
      <c r="S138" s="215">
        <v>0</v>
      </c>
      <c r="T138" s="216">
        <f>S138*H138</f>
        <v>0</v>
      </c>
      <c r="U138" s="40"/>
      <c r="V138" s="40"/>
      <c r="W138" s="40"/>
      <c r="X138" s="40"/>
      <c r="Y138" s="40"/>
      <c r="Z138" s="40"/>
      <c r="AA138" s="40"/>
      <c r="AB138" s="40"/>
      <c r="AC138" s="40"/>
      <c r="AD138" s="40"/>
      <c r="AE138" s="40"/>
      <c r="AR138" s="217" t="s">
        <v>142</v>
      </c>
      <c r="AT138" s="217" t="s">
        <v>137</v>
      </c>
      <c r="AU138" s="217" t="s">
        <v>143</v>
      </c>
      <c r="AY138" s="19" t="s">
        <v>134</v>
      </c>
      <c r="BE138" s="218">
        <f>IF(N138="základní",J138,0)</f>
        <v>0</v>
      </c>
      <c r="BF138" s="218">
        <f>IF(N138="snížená",J138,0)</f>
        <v>0</v>
      </c>
      <c r="BG138" s="218">
        <f>IF(N138="zákl. přenesená",J138,0)</f>
        <v>0</v>
      </c>
      <c r="BH138" s="218">
        <f>IF(N138="sníž. přenesená",J138,0)</f>
        <v>0</v>
      </c>
      <c r="BI138" s="218">
        <f>IF(N138="nulová",J138,0)</f>
        <v>0</v>
      </c>
      <c r="BJ138" s="19" t="s">
        <v>143</v>
      </c>
      <c r="BK138" s="218">
        <f>ROUND(I138*H138,2)</f>
        <v>0</v>
      </c>
      <c r="BL138" s="19" t="s">
        <v>142</v>
      </c>
      <c r="BM138" s="217" t="s">
        <v>206</v>
      </c>
    </row>
    <row r="139" s="2" customFormat="1">
      <c r="A139" s="40"/>
      <c r="B139" s="41"/>
      <c r="C139" s="42"/>
      <c r="D139" s="219" t="s">
        <v>145</v>
      </c>
      <c r="E139" s="42"/>
      <c r="F139" s="220" t="s">
        <v>207</v>
      </c>
      <c r="G139" s="42"/>
      <c r="H139" s="42"/>
      <c r="I139" s="221"/>
      <c r="J139" s="42"/>
      <c r="K139" s="42"/>
      <c r="L139" s="46"/>
      <c r="M139" s="222"/>
      <c r="N139" s="223"/>
      <c r="O139" s="86"/>
      <c r="P139" s="86"/>
      <c r="Q139" s="86"/>
      <c r="R139" s="86"/>
      <c r="S139" s="86"/>
      <c r="T139" s="87"/>
      <c r="U139" s="40"/>
      <c r="V139" s="40"/>
      <c r="W139" s="40"/>
      <c r="X139" s="40"/>
      <c r="Y139" s="40"/>
      <c r="Z139" s="40"/>
      <c r="AA139" s="40"/>
      <c r="AB139" s="40"/>
      <c r="AC139" s="40"/>
      <c r="AD139" s="40"/>
      <c r="AE139" s="40"/>
      <c r="AT139" s="19" t="s">
        <v>145</v>
      </c>
      <c r="AU139" s="19" t="s">
        <v>143</v>
      </c>
    </row>
    <row r="140" s="13" customFormat="1">
      <c r="A140" s="13"/>
      <c r="B140" s="224"/>
      <c r="C140" s="225"/>
      <c r="D140" s="226" t="s">
        <v>151</v>
      </c>
      <c r="E140" s="227" t="s">
        <v>19</v>
      </c>
      <c r="F140" s="228" t="s">
        <v>208</v>
      </c>
      <c r="G140" s="225"/>
      <c r="H140" s="229">
        <v>5.7000000000000002</v>
      </c>
      <c r="I140" s="230"/>
      <c r="J140" s="225"/>
      <c r="K140" s="225"/>
      <c r="L140" s="231"/>
      <c r="M140" s="232"/>
      <c r="N140" s="233"/>
      <c r="O140" s="233"/>
      <c r="P140" s="233"/>
      <c r="Q140" s="233"/>
      <c r="R140" s="233"/>
      <c r="S140" s="233"/>
      <c r="T140" s="234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35" t="s">
        <v>151</v>
      </c>
      <c r="AU140" s="235" t="s">
        <v>143</v>
      </c>
      <c r="AV140" s="13" t="s">
        <v>143</v>
      </c>
      <c r="AW140" s="13" t="s">
        <v>32</v>
      </c>
      <c r="AX140" s="13" t="s">
        <v>70</v>
      </c>
      <c r="AY140" s="235" t="s">
        <v>134</v>
      </c>
    </row>
    <row r="141" s="13" customFormat="1">
      <c r="A141" s="13"/>
      <c r="B141" s="224"/>
      <c r="C141" s="225"/>
      <c r="D141" s="226" t="s">
        <v>151</v>
      </c>
      <c r="E141" s="227" t="s">
        <v>19</v>
      </c>
      <c r="F141" s="228" t="s">
        <v>209</v>
      </c>
      <c r="G141" s="225"/>
      <c r="H141" s="229">
        <v>6.1600000000000001</v>
      </c>
      <c r="I141" s="230"/>
      <c r="J141" s="225"/>
      <c r="K141" s="225"/>
      <c r="L141" s="231"/>
      <c r="M141" s="232"/>
      <c r="N141" s="233"/>
      <c r="O141" s="233"/>
      <c r="P141" s="233"/>
      <c r="Q141" s="233"/>
      <c r="R141" s="233"/>
      <c r="S141" s="233"/>
      <c r="T141" s="234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T141" s="235" t="s">
        <v>151</v>
      </c>
      <c r="AU141" s="235" t="s">
        <v>143</v>
      </c>
      <c r="AV141" s="13" t="s">
        <v>143</v>
      </c>
      <c r="AW141" s="13" t="s">
        <v>32</v>
      </c>
      <c r="AX141" s="13" t="s">
        <v>70</v>
      </c>
      <c r="AY141" s="235" t="s">
        <v>134</v>
      </c>
    </row>
    <row r="142" s="14" customFormat="1">
      <c r="A142" s="14"/>
      <c r="B142" s="236"/>
      <c r="C142" s="237"/>
      <c r="D142" s="226" t="s">
        <v>151</v>
      </c>
      <c r="E142" s="238" t="s">
        <v>19</v>
      </c>
      <c r="F142" s="239" t="s">
        <v>153</v>
      </c>
      <c r="G142" s="237"/>
      <c r="H142" s="240">
        <v>11.859999999999999</v>
      </c>
      <c r="I142" s="241"/>
      <c r="J142" s="237"/>
      <c r="K142" s="237"/>
      <c r="L142" s="242"/>
      <c r="M142" s="243"/>
      <c r="N142" s="244"/>
      <c r="O142" s="244"/>
      <c r="P142" s="244"/>
      <c r="Q142" s="244"/>
      <c r="R142" s="244"/>
      <c r="S142" s="244"/>
      <c r="T142" s="245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T142" s="246" t="s">
        <v>151</v>
      </c>
      <c r="AU142" s="246" t="s">
        <v>143</v>
      </c>
      <c r="AV142" s="14" t="s">
        <v>142</v>
      </c>
      <c r="AW142" s="14" t="s">
        <v>32</v>
      </c>
      <c r="AX142" s="14" t="s">
        <v>78</v>
      </c>
      <c r="AY142" s="246" t="s">
        <v>134</v>
      </c>
    </row>
    <row r="143" s="2" customFormat="1" ht="16.5" customHeight="1">
      <c r="A143" s="40"/>
      <c r="B143" s="41"/>
      <c r="C143" s="206" t="s">
        <v>210</v>
      </c>
      <c r="D143" s="206" t="s">
        <v>137</v>
      </c>
      <c r="E143" s="207" t="s">
        <v>211</v>
      </c>
      <c r="F143" s="208" t="s">
        <v>212</v>
      </c>
      <c r="G143" s="209" t="s">
        <v>140</v>
      </c>
      <c r="H143" s="210">
        <v>7.6699999999999999</v>
      </c>
      <c r="I143" s="211"/>
      <c r="J143" s="212">
        <f>ROUND(I143*H143,2)</f>
        <v>0</v>
      </c>
      <c r="K143" s="208" t="s">
        <v>141</v>
      </c>
      <c r="L143" s="46"/>
      <c r="M143" s="213" t="s">
        <v>19</v>
      </c>
      <c r="N143" s="214" t="s">
        <v>42</v>
      </c>
      <c r="O143" s="86"/>
      <c r="P143" s="215">
        <f>O143*H143</f>
        <v>0</v>
      </c>
      <c r="Q143" s="215">
        <v>0</v>
      </c>
      <c r="R143" s="215">
        <f>Q143*H143</f>
        <v>0</v>
      </c>
      <c r="S143" s="215">
        <v>0.248</v>
      </c>
      <c r="T143" s="216">
        <f>S143*H143</f>
        <v>1.9021600000000001</v>
      </c>
      <c r="U143" s="40"/>
      <c r="V143" s="40"/>
      <c r="W143" s="40"/>
      <c r="X143" s="40"/>
      <c r="Y143" s="40"/>
      <c r="Z143" s="40"/>
      <c r="AA143" s="40"/>
      <c r="AB143" s="40"/>
      <c r="AC143" s="40"/>
      <c r="AD143" s="40"/>
      <c r="AE143" s="40"/>
      <c r="AR143" s="217" t="s">
        <v>142</v>
      </c>
      <c r="AT143" s="217" t="s">
        <v>137</v>
      </c>
      <c r="AU143" s="217" t="s">
        <v>143</v>
      </c>
      <c r="AY143" s="19" t="s">
        <v>134</v>
      </c>
      <c r="BE143" s="218">
        <f>IF(N143="základní",J143,0)</f>
        <v>0</v>
      </c>
      <c r="BF143" s="218">
        <f>IF(N143="snížená",J143,0)</f>
        <v>0</v>
      </c>
      <c r="BG143" s="218">
        <f>IF(N143="zákl. přenesená",J143,0)</f>
        <v>0</v>
      </c>
      <c r="BH143" s="218">
        <f>IF(N143="sníž. přenesená",J143,0)</f>
        <v>0</v>
      </c>
      <c r="BI143" s="218">
        <f>IF(N143="nulová",J143,0)</f>
        <v>0</v>
      </c>
      <c r="BJ143" s="19" t="s">
        <v>143</v>
      </c>
      <c r="BK143" s="218">
        <f>ROUND(I143*H143,2)</f>
        <v>0</v>
      </c>
      <c r="BL143" s="19" t="s">
        <v>142</v>
      </c>
      <c r="BM143" s="217" t="s">
        <v>213</v>
      </c>
    </row>
    <row r="144" s="2" customFormat="1">
      <c r="A144" s="40"/>
      <c r="B144" s="41"/>
      <c r="C144" s="42"/>
      <c r="D144" s="219" t="s">
        <v>145</v>
      </c>
      <c r="E144" s="42"/>
      <c r="F144" s="220" t="s">
        <v>214</v>
      </c>
      <c r="G144" s="42"/>
      <c r="H144" s="42"/>
      <c r="I144" s="221"/>
      <c r="J144" s="42"/>
      <c r="K144" s="42"/>
      <c r="L144" s="46"/>
      <c r="M144" s="222"/>
      <c r="N144" s="223"/>
      <c r="O144" s="86"/>
      <c r="P144" s="86"/>
      <c r="Q144" s="86"/>
      <c r="R144" s="86"/>
      <c r="S144" s="86"/>
      <c r="T144" s="87"/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  <c r="AE144" s="40"/>
      <c r="AT144" s="19" t="s">
        <v>145</v>
      </c>
      <c r="AU144" s="19" t="s">
        <v>143</v>
      </c>
    </row>
    <row r="145" s="13" customFormat="1">
      <c r="A145" s="13"/>
      <c r="B145" s="224"/>
      <c r="C145" s="225"/>
      <c r="D145" s="226" t="s">
        <v>151</v>
      </c>
      <c r="E145" s="227" t="s">
        <v>19</v>
      </c>
      <c r="F145" s="228" t="s">
        <v>215</v>
      </c>
      <c r="G145" s="225"/>
      <c r="H145" s="229">
        <v>5.3300000000000001</v>
      </c>
      <c r="I145" s="230"/>
      <c r="J145" s="225"/>
      <c r="K145" s="225"/>
      <c r="L145" s="231"/>
      <c r="M145" s="232"/>
      <c r="N145" s="233"/>
      <c r="O145" s="233"/>
      <c r="P145" s="233"/>
      <c r="Q145" s="233"/>
      <c r="R145" s="233"/>
      <c r="S145" s="233"/>
      <c r="T145" s="234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T145" s="235" t="s">
        <v>151</v>
      </c>
      <c r="AU145" s="235" t="s">
        <v>143</v>
      </c>
      <c r="AV145" s="13" t="s">
        <v>143</v>
      </c>
      <c r="AW145" s="13" t="s">
        <v>32</v>
      </c>
      <c r="AX145" s="13" t="s">
        <v>70</v>
      </c>
      <c r="AY145" s="235" t="s">
        <v>134</v>
      </c>
    </row>
    <row r="146" s="13" customFormat="1">
      <c r="A146" s="13"/>
      <c r="B146" s="224"/>
      <c r="C146" s="225"/>
      <c r="D146" s="226" t="s">
        <v>151</v>
      </c>
      <c r="E146" s="227" t="s">
        <v>19</v>
      </c>
      <c r="F146" s="228" t="s">
        <v>216</v>
      </c>
      <c r="G146" s="225"/>
      <c r="H146" s="229">
        <v>2.3399999999999999</v>
      </c>
      <c r="I146" s="230"/>
      <c r="J146" s="225"/>
      <c r="K146" s="225"/>
      <c r="L146" s="231"/>
      <c r="M146" s="232"/>
      <c r="N146" s="233"/>
      <c r="O146" s="233"/>
      <c r="P146" s="233"/>
      <c r="Q146" s="233"/>
      <c r="R146" s="233"/>
      <c r="S146" s="233"/>
      <c r="T146" s="234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35" t="s">
        <v>151</v>
      </c>
      <c r="AU146" s="235" t="s">
        <v>143</v>
      </c>
      <c r="AV146" s="13" t="s">
        <v>143</v>
      </c>
      <c r="AW146" s="13" t="s">
        <v>32</v>
      </c>
      <c r="AX146" s="13" t="s">
        <v>70</v>
      </c>
      <c r="AY146" s="235" t="s">
        <v>134</v>
      </c>
    </row>
    <row r="147" s="14" customFormat="1">
      <c r="A147" s="14"/>
      <c r="B147" s="236"/>
      <c r="C147" s="237"/>
      <c r="D147" s="226" t="s">
        <v>151</v>
      </c>
      <c r="E147" s="238" t="s">
        <v>19</v>
      </c>
      <c r="F147" s="239" t="s">
        <v>153</v>
      </c>
      <c r="G147" s="237"/>
      <c r="H147" s="240">
        <v>7.6699999999999999</v>
      </c>
      <c r="I147" s="241"/>
      <c r="J147" s="237"/>
      <c r="K147" s="237"/>
      <c r="L147" s="242"/>
      <c r="M147" s="243"/>
      <c r="N147" s="244"/>
      <c r="O147" s="244"/>
      <c r="P147" s="244"/>
      <c r="Q147" s="244"/>
      <c r="R147" s="244"/>
      <c r="S147" s="244"/>
      <c r="T147" s="245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T147" s="246" t="s">
        <v>151</v>
      </c>
      <c r="AU147" s="246" t="s">
        <v>143</v>
      </c>
      <c r="AV147" s="14" t="s">
        <v>142</v>
      </c>
      <c r="AW147" s="14" t="s">
        <v>32</v>
      </c>
      <c r="AX147" s="14" t="s">
        <v>78</v>
      </c>
      <c r="AY147" s="246" t="s">
        <v>134</v>
      </c>
    </row>
    <row r="148" s="2" customFormat="1" ht="16.5" customHeight="1">
      <c r="A148" s="40"/>
      <c r="B148" s="41"/>
      <c r="C148" s="206" t="s">
        <v>217</v>
      </c>
      <c r="D148" s="206" t="s">
        <v>137</v>
      </c>
      <c r="E148" s="207" t="s">
        <v>218</v>
      </c>
      <c r="F148" s="208" t="s">
        <v>219</v>
      </c>
      <c r="G148" s="209" t="s">
        <v>199</v>
      </c>
      <c r="H148" s="210">
        <v>0.94699999999999995</v>
      </c>
      <c r="I148" s="211"/>
      <c r="J148" s="212">
        <f>ROUND(I148*H148,2)</f>
        <v>0</v>
      </c>
      <c r="K148" s="208" t="s">
        <v>141</v>
      </c>
      <c r="L148" s="46"/>
      <c r="M148" s="213" t="s">
        <v>19</v>
      </c>
      <c r="N148" s="214" t="s">
        <v>42</v>
      </c>
      <c r="O148" s="86"/>
      <c r="P148" s="215">
        <f>O148*H148</f>
        <v>0</v>
      </c>
      <c r="Q148" s="215">
        <v>0</v>
      </c>
      <c r="R148" s="215">
        <f>Q148*H148</f>
        <v>0</v>
      </c>
      <c r="S148" s="215">
        <v>2.2000000000000002</v>
      </c>
      <c r="T148" s="216">
        <f>S148*H148</f>
        <v>2.0834000000000001</v>
      </c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R148" s="217" t="s">
        <v>142</v>
      </c>
      <c r="AT148" s="217" t="s">
        <v>137</v>
      </c>
      <c r="AU148" s="217" t="s">
        <v>143</v>
      </c>
      <c r="AY148" s="19" t="s">
        <v>134</v>
      </c>
      <c r="BE148" s="218">
        <f>IF(N148="základní",J148,0)</f>
        <v>0</v>
      </c>
      <c r="BF148" s="218">
        <f>IF(N148="snížená",J148,0)</f>
        <v>0</v>
      </c>
      <c r="BG148" s="218">
        <f>IF(N148="zákl. přenesená",J148,0)</f>
        <v>0</v>
      </c>
      <c r="BH148" s="218">
        <f>IF(N148="sníž. přenesená",J148,0)</f>
        <v>0</v>
      </c>
      <c r="BI148" s="218">
        <f>IF(N148="nulová",J148,0)</f>
        <v>0</v>
      </c>
      <c r="BJ148" s="19" t="s">
        <v>143</v>
      </c>
      <c r="BK148" s="218">
        <f>ROUND(I148*H148,2)</f>
        <v>0</v>
      </c>
      <c r="BL148" s="19" t="s">
        <v>142</v>
      </c>
      <c r="BM148" s="217" t="s">
        <v>220</v>
      </c>
    </row>
    <row r="149" s="2" customFormat="1">
      <c r="A149" s="40"/>
      <c r="B149" s="41"/>
      <c r="C149" s="42"/>
      <c r="D149" s="219" t="s">
        <v>145</v>
      </c>
      <c r="E149" s="42"/>
      <c r="F149" s="220" t="s">
        <v>221</v>
      </c>
      <c r="G149" s="42"/>
      <c r="H149" s="42"/>
      <c r="I149" s="221"/>
      <c r="J149" s="42"/>
      <c r="K149" s="42"/>
      <c r="L149" s="46"/>
      <c r="M149" s="222"/>
      <c r="N149" s="223"/>
      <c r="O149" s="86"/>
      <c r="P149" s="86"/>
      <c r="Q149" s="86"/>
      <c r="R149" s="86"/>
      <c r="S149" s="86"/>
      <c r="T149" s="87"/>
      <c r="U149" s="40"/>
      <c r="V149" s="40"/>
      <c r="W149" s="40"/>
      <c r="X149" s="40"/>
      <c r="Y149" s="40"/>
      <c r="Z149" s="40"/>
      <c r="AA149" s="40"/>
      <c r="AB149" s="40"/>
      <c r="AC149" s="40"/>
      <c r="AD149" s="40"/>
      <c r="AE149" s="40"/>
      <c r="AT149" s="19" t="s">
        <v>145</v>
      </c>
      <c r="AU149" s="19" t="s">
        <v>143</v>
      </c>
    </row>
    <row r="150" s="2" customFormat="1" ht="24.15" customHeight="1">
      <c r="A150" s="40"/>
      <c r="B150" s="41"/>
      <c r="C150" s="206" t="s">
        <v>222</v>
      </c>
      <c r="D150" s="206" t="s">
        <v>137</v>
      </c>
      <c r="E150" s="207" t="s">
        <v>223</v>
      </c>
      <c r="F150" s="208" t="s">
        <v>224</v>
      </c>
      <c r="G150" s="209" t="s">
        <v>140</v>
      </c>
      <c r="H150" s="210">
        <v>3.9199999999999999</v>
      </c>
      <c r="I150" s="211"/>
      <c r="J150" s="212">
        <f>ROUND(I150*H150,2)</f>
        <v>0</v>
      </c>
      <c r="K150" s="208" t="s">
        <v>141</v>
      </c>
      <c r="L150" s="46"/>
      <c r="M150" s="213" t="s">
        <v>19</v>
      </c>
      <c r="N150" s="214" t="s">
        <v>42</v>
      </c>
      <c r="O150" s="86"/>
      <c r="P150" s="215">
        <f>O150*H150</f>
        <v>0</v>
      </c>
      <c r="Q150" s="215">
        <v>0</v>
      </c>
      <c r="R150" s="215">
        <f>Q150*H150</f>
        <v>0</v>
      </c>
      <c r="S150" s="215">
        <v>0.035000000000000003</v>
      </c>
      <c r="T150" s="216">
        <f>S150*H150</f>
        <v>0.13720000000000002</v>
      </c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  <c r="AE150" s="40"/>
      <c r="AR150" s="217" t="s">
        <v>142</v>
      </c>
      <c r="AT150" s="217" t="s">
        <v>137</v>
      </c>
      <c r="AU150" s="217" t="s">
        <v>143</v>
      </c>
      <c r="AY150" s="19" t="s">
        <v>134</v>
      </c>
      <c r="BE150" s="218">
        <f>IF(N150="základní",J150,0)</f>
        <v>0</v>
      </c>
      <c r="BF150" s="218">
        <f>IF(N150="snížená",J150,0)</f>
        <v>0</v>
      </c>
      <c r="BG150" s="218">
        <f>IF(N150="zákl. přenesená",J150,0)</f>
        <v>0</v>
      </c>
      <c r="BH150" s="218">
        <f>IF(N150="sníž. přenesená",J150,0)</f>
        <v>0</v>
      </c>
      <c r="BI150" s="218">
        <f>IF(N150="nulová",J150,0)</f>
        <v>0</v>
      </c>
      <c r="BJ150" s="19" t="s">
        <v>143</v>
      </c>
      <c r="BK150" s="218">
        <f>ROUND(I150*H150,2)</f>
        <v>0</v>
      </c>
      <c r="BL150" s="19" t="s">
        <v>142</v>
      </c>
      <c r="BM150" s="217" t="s">
        <v>225</v>
      </c>
    </row>
    <row r="151" s="2" customFormat="1">
      <c r="A151" s="40"/>
      <c r="B151" s="41"/>
      <c r="C151" s="42"/>
      <c r="D151" s="219" t="s">
        <v>145</v>
      </c>
      <c r="E151" s="42"/>
      <c r="F151" s="220" t="s">
        <v>226</v>
      </c>
      <c r="G151" s="42"/>
      <c r="H151" s="42"/>
      <c r="I151" s="221"/>
      <c r="J151" s="42"/>
      <c r="K151" s="42"/>
      <c r="L151" s="46"/>
      <c r="M151" s="222"/>
      <c r="N151" s="223"/>
      <c r="O151" s="86"/>
      <c r="P151" s="86"/>
      <c r="Q151" s="86"/>
      <c r="R151" s="86"/>
      <c r="S151" s="86"/>
      <c r="T151" s="87"/>
      <c r="U151" s="40"/>
      <c r="V151" s="40"/>
      <c r="W151" s="40"/>
      <c r="X151" s="40"/>
      <c r="Y151" s="40"/>
      <c r="Z151" s="40"/>
      <c r="AA151" s="40"/>
      <c r="AB151" s="40"/>
      <c r="AC151" s="40"/>
      <c r="AD151" s="40"/>
      <c r="AE151" s="40"/>
      <c r="AT151" s="19" t="s">
        <v>145</v>
      </c>
      <c r="AU151" s="19" t="s">
        <v>143</v>
      </c>
    </row>
    <row r="152" s="2" customFormat="1" ht="24.15" customHeight="1">
      <c r="A152" s="40"/>
      <c r="B152" s="41"/>
      <c r="C152" s="206" t="s">
        <v>227</v>
      </c>
      <c r="D152" s="206" t="s">
        <v>137</v>
      </c>
      <c r="E152" s="207" t="s">
        <v>228</v>
      </c>
      <c r="F152" s="208" t="s">
        <v>229</v>
      </c>
      <c r="G152" s="209" t="s">
        <v>140</v>
      </c>
      <c r="H152" s="210">
        <v>2</v>
      </c>
      <c r="I152" s="211"/>
      <c r="J152" s="212">
        <f>ROUND(I152*H152,2)</f>
        <v>0</v>
      </c>
      <c r="K152" s="208" t="s">
        <v>141</v>
      </c>
      <c r="L152" s="46"/>
      <c r="M152" s="213" t="s">
        <v>19</v>
      </c>
      <c r="N152" s="214" t="s">
        <v>42</v>
      </c>
      <c r="O152" s="86"/>
      <c r="P152" s="215">
        <f>O152*H152</f>
        <v>0</v>
      </c>
      <c r="Q152" s="215">
        <v>0</v>
      </c>
      <c r="R152" s="215">
        <f>Q152*H152</f>
        <v>0</v>
      </c>
      <c r="S152" s="215">
        <v>0.075999999999999998</v>
      </c>
      <c r="T152" s="216">
        <f>S152*H152</f>
        <v>0.152</v>
      </c>
      <c r="U152" s="40"/>
      <c r="V152" s="40"/>
      <c r="W152" s="40"/>
      <c r="X152" s="40"/>
      <c r="Y152" s="40"/>
      <c r="Z152" s="40"/>
      <c r="AA152" s="40"/>
      <c r="AB152" s="40"/>
      <c r="AC152" s="40"/>
      <c r="AD152" s="40"/>
      <c r="AE152" s="40"/>
      <c r="AR152" s="217" t="s">
        <v>142</v>
      </c>
      <c r="AT152" s="217" t="s">
        <v>137</v>
      </c>
      <c r="AU152" s="217" t="s">
        <v>143</v>
      </c>
      <c r="AY152" s="19" t="s">
        <v>134</v>
      </c>
      <c r="BE152" s="218">
        <f>IF(N152="základní",J152,0)</f>
        <v>0</v>
      </c>
      <c r="BF152" s="218">
        <f>IF(N152="snížená",J152,0)</f>
        <v>0</v>
      </c>
      <c r="BG152" s="218">
        <f>IF(N152="zákl. přenesená",J152,0)</f>
        <v>0</v>
      </c>
      <c r="BH152" s="218">
        <f>IF(N152="sníž. přenesená",J152,0)</f>
        <v>0</v>
      </c>
      <c r="BI152" s="218">
        <f>IF(N152="nulová",J152,0)</f>
        <v>0</v>
      </c>
      <c r="BJ152" s="19" t="s">
        <v>143</v>
      </c>
      <c r="BK152" s="218">
        <f>ROUND(I152*H152,2)</f>
        <v>0</v>
      </c>
      <c r="BL152" s="19" t="s">
        <v>142</v>
      </c>
      <c r="BM152" s="217" t="s">
        <v>230</v>
      </c>
    </row>
    <row r="153" s="2" customFormat="1">
      <c r="A153" s="40"/>
      <c r="B153" s="41"/>
      <c r="C153" s="42"/>
      <c r="D153" s="219" t="s">
        <v>145</v>
      </c>
      <c r="E153" s="42"/>
      <c r="F153" s="220" t="s">
        <v>231</v>
      </c>
      <c r="G153" s="42"/>
      <c r="H153" s="42"/>
      <c r="I153" s="221"/>
      <c r="J153" s="42"/>
      <c r="K153" s="42"/>
      <c r="L153" s="46"/>
      <c r="M153" s="222"/>
      <c r="N153" s="223"/>
      <c r="O153" s="86"/>
      <c r="P153" s="86"/>
      <c r="Q153" s="86"/>
      <c r="R153" s="86"/>
      <c r="S153" s="86"/>
      <c r="T153" s="87"/>
      <c r="U153" s="40"/>
      <c r="V153" s="40"/>
      <c r="W153" s="40"/>
      <c r="X153" s="40"/>
      <c r="Y153" s="40"/>
      <c r="Z153" s="40"/>
      <c r="AA153" s="40"/>
      <c r="AB153" s="40"/>
      <c r="AC153" s="40"/>
      <c r="AD153" s="40"/>
      <c r="AE153" s="40"/>
      <c r="AT153" s="19" t="s">
        <v>145</v>
      </c>
      <c r="AU153" s="19" t="s">
        <v>143</v>
      </c>
    </row>
    <row r="154" s="2" customFormat="1" ht="24.15" customHeight="1">
      <c r="A154" s="40"/>
      <c r="B154" s="41"/>
      <c r="C154" s="206" t="s">
        <v>232</v>
      </c>
      <c r="D154" s="206" t="s">
        <v>137</v>
      </c>
      <c r="E154" s="207" t="s">
        <v>233</v>
      </c>
      <c r="F154" s="208" t="s">
        <v>234</v>
      </c>
      <c r="G154" s="209" t="s">
        <v>235</v>
      </c>
      <c r="H154" s="210">
        <v>2</v>
      </c>
      <c r="I154" s="211"/>
      <c r="J154" s="212">
        <f>ROUND(I154*H154,2)</f>
        <v>0</v>
      </c>
      <c r="K154" s="208" t="s">
        <v>141</v>
      </c>
      <c r="L154" s="46"/>
      <c r="M154" s="213" t="s">
        <v>19</v>
      </c>
      <c r="N154" s="214" t="s">
        <v>42</v>
      </c>
      <c r="O154" s="86"/>
      <c r="P154" s="215">
        <f>O154*H154</f>
        <v>0</v>
      </c>
      <c r="Q154" s="215">
        <v>0</v>
      </c>
      <c r="R154" s="215">
        <f>Q154*H154</f>
        <v>0</v>
      </c>
      <c r="S154" s="215">
        <v>0.13800000000000001</v>
      </c>
      <c r="T154" s="216">
        <f>S154*H154</f>
        <v>0.27600000000000002</v>
      </c>
      <c r="U154" s="40"/>
      <c r="V154" s="40"/>
      <c r="W154" s="40"/>
      <c r="X154" s="40"/>
      <c r="Y154" s="40"/>
      <c r="Z154" s="40"/>
      <c r="AA154" s="40"/>
      <c r="AB154" s="40"/>
      <c r="AC154" s="40"/>
      <c r="AD154" s="40"/>
      <c r="AE154" s="40"/>
      <c r="AR154" s="217" t="s">
        <v>142</v>
      </c>
      <c r="AT154" s="217" t="s">
        <v>137</v>
      </c>
      <c r="AU154" s="217" t="s">
        <v>143</v>
      </c>
      <c r="AY154" s="19" t="s">
        <v>134</v>
      </c>
      <c r="BE154" s="218">
        <f>IF(N154="základní",J154,0)</f>
        <v>0</v>
      </c>
      <c r="BF154" s="218">
        <f>IF(N154="snížená",J154,0)</f>
        <v>0</v>
      </c>
      <c r="BG154" s="218">
        <f>IF(N154="zákl. přenesená",J154,0)</f>
        <v>0</v>
      </c>
      <c r="BH154" s="218">
        <f>IF(N154="sníž. přenesená",J154,0)</f>
        <v>0</v>
      </c>
      <c r="BI154" s="218">
        <f>IF(N154="nulová",J154,0)</f>
        <v>0</v>
      </c>
      <c r="BJ154" s="19" t="s">
        <v>143</v>
      </c>
      <c r="BK154" s="218">
        <f>ROUND(I154*H154,2)</f>
        <v>0</v>
      </c>
      <c r="BL154" s="19" t="s">
        <v>142</v>
      </c>
      <c r="BM154" s="217" t="s">
        <v>236</v>
      </c>
    </row>
    <row r="155" s="2" customFormat="1">
      <c r="A155" s="40"/>
      <c r="B155" s="41"/>
      <c r="C155" s="42"/>
      <c r="D155" s="219" t="s">
        <v>145</v>
      </c>
      <c r="E155" s="42"/>
      <c r="F155" s="220" t="s">
        <v>237</v>
      </c>
      <c r="G155" s="42"/>
      <c r="H155" s="42"/>
      <c r="I155" s="221"/>
      <c r="J155" s="42"/>
      <c r="K155" s="42"/>
      <c r="L155" s="46"/>
      <c r="M155" s="222"/>
      <c r="N155" s="223"/>
      <c r="O155" s="86"/>
      <c r="P155" s="86"/>
      <c r="Q155" s="86"/>
      <c r="R155" s="86"/>
      <c r="S155" s="86"/>
      <c r="T155" s="87"/>
      <c r="U155" s="40"/>
      <c r="V155" s="40"/>
      <c r="W155" s="40"/>
      <c r="X155" s="40"/>
      <c r="Y155" s="40"/>
      <c r="Z155" s="40"/>
      <c r="AA155" s="40"/>
      <c r="AB155" s="40"/>
      <c r="AC155" s="40"/>
      <c r="AD155" s="40"/>
      <c r="AE155" s="40"/>
      <c r="AT155" s="19" t="s">
        <v>145</v>
      </c>
      <c r="AU155" s="19" t="s">
        <v>143</v>
      </c>
    </row>
    <row r="156" s="2" customFormat="1" ht="24.15" customHeight="1">
      <c r="A156" s="40"/>
      <c r="B156" s="41"/>
      <c r="C156" s="206" t="s">
        <v>238</v>
      </c>
      <c r="D156" s="206" t="s">
        <v>137</v>
      </c>
      <c r="E156" s="207" t="s">
        <v>239</v>
      </c>
      <c r="F156" s="208" t="s">
        <v>240</v>
      </c>
      <c r="G156" s="209" t="s">
        <v>140</v>
      </c>
      <c r="H156" s="210">
        <v>40.109000000000002</v>
      </c>
      <c r="I156" s="211"/>
      <c r="J156" s="212">
        <f>ROUND(I156*H156,2)</f>
        <v>0</v>
      </c>
      <c r="K156" s="208" t="s">
        <v>141</v>
      </c>
      <c r="L156" s="46"/>
      <c r="M156" s="213" t="s">
        <v>19</v>
      </c>
      <c r="N156" s="214" t="s">
        <v>42</v>
      </c>
      <c r="O156" s="86"/>
      <c r="P156" s="215">
        <f>O156*H156</f>
        <v>0</v>
      </c>
      <c r="Q156" s="215">
        <v>0</v>
      </c>
      <c r="R156" s="215">
        <f>Q156*H156</f>
        <v>0</v>
      </c>
      <c r="S156" s="215">
        <v>0.050999999999999997</v>
      </c>
      <c r="T156" s="216">
        <f>S156*H156</f>
        <v>2.0455589999999999</v>
      </c>
      <c r="U156" s="40"/>
      <c r="V156" s="40"/>
      <c r="W156" s="40"/>
      <c r="X156" s="40"/>
      <c r="Y156" s="40"/>
      <c r="Z156" s="40"/>
      <c r="AA156" s="40"/>
      <c r="AB156" s="40"/>
      <c r="AC156" s="40"/>
      <c r="AD156" s="40"/>
      <c r="AE156" s="40"/>
      <c r="AR156" s="217" t="s">
        <v>142</v>
      </c>
      <c r="AT156" s="217" t="s">
        <v>137</v>
      </c>
      <c r="AU156" s="217" t="s">
        <v>143</v>
      </c>
      <c r="AY156" s="19" t="s">
        <v>134</v>
      </c>
      <c r="BE156" s="218">
        <f>IF(N156="základní",J156,0)</f>
        <v>0</v>
      </c>
      <c r="BF156" s="218">
        <f>IF(N156="snížená",J156,0)</f>
        <v>0</v>
      </c>
      <c r="BG156" s="218">
        <f>IF(N156="zákl. přenesená",J156,0)</f>
        <v>0</v>
      </c>
      <c r="BH156" s="218">
        <f>IF(N156="sníž. přenesená",J156,0)</f>
        <v>0</v>
      </c>
      <c r="BI156" s="218">
        <f>IF(N156="nulová",J156,0)</f>
        <v>0</v>
      </c>
      <c r="BJ156" s="19" t="s">
        <v>143</v>
      </c>
      <c r="BK156" s="218">
        <f>ROUND(I156*H156,2)</f>
        <v>0</v>
      </c>
      <c r="BL156" s="19" t="s">
        <v>142</v>
      </c>
      <c r="BM156" s="217" t="s">
        <v>241</v>
      </c>
    </row>
    <row r="157" s="2" customFormat="1">
      <c r="A157" s="40"/>
      <c r="B157" s="41"/>
      <c r="C157" s="42"/>
      <c r="D157" s="219" t="s">
        <v>145</v>
      </c>
      <c r="E157" s="42"/>
      <c r="F157" s="220" t="s">
        <v>242</v>
      </c>
      <c r="G157" s="42"/>
      <c r="H157" s="42"/>
      <c r="I157" s="221"/>
      <c r="J157" s="42"/>
      <c r="K157" s="42"/>
      <c r="L157" s="46"/>
      <c r="M157" s="222"/>
      <c r="N157" s="223"/>
      <c r="O157" s="86"/>
      <c r="P157" s="86"/>
      <c r="Q157" s="86"/>
      <c r="R157" s="86"/>
      <c r="S157" s="86"/>
      <c r="T157" s="87"/>
      <c r="U157" s="40"/>
      <c r="V157" s="40"/>
      <c r="W157" s="40"/>
      <c r="X157" s="40"/>
      <c r="Y157" s="40"/>
      <c r="Z157" s="40"/>
      <c r="AA157" s="40"/>
      <c r="AB157" s="40"/>
      <c r="AC157" s="40"/>
      <c r="AD157" s="40"/>
      <c r="AE157" s="40"/>
      <c r="AT157" s="19" t="s">
        <v>145</v>
      </c>
      <c r="AU157" s="19" t="s">
        <v>143</v>
      </c>
    </row>
    <row r="158" s="13" customFormat="1">
      <c r="A158" s="13"/>
      <c r="B158" s="224"/>
      <c r="C158" s="225"/>
      <c r="D158" s="226" t="s">
        <v>151</v>
      </c>
      <c r="E158" s="227" t="s">
        <v>19</v>
      </c>
      <c r="F158" s="228" t="s">
        <v>243</v>
      </c>
      <c r="G158" s="225"/>
      <c r="H158" s="229">
        <v>14.199999999999999</v>
      </c>
      <c r="I158" s="230"/>
      <c r="J158" s="225"/>
      <c r="K158" s="225"/>
      <c r="L158" s="231"/>
      <c r="M158" s="232"/>
      <c r="N158" s="233"/>
      <c r="O158" s="233"/>
      <c r="P158" s="233"/>
      <c r="Q158" s="233"/>
      <c r="R158" s="233"/>
      <c r="S158" s="233"/>
      <c r="T158" s="234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T158" s="235" t="s">
        <v>151</v>
      </c>
      <c r="AU158" s="235" t="s">
        <v>143</v>
      </c>
      <c r="AV158" s="13" t="s">
        <v>143</v>
      </c>
      <c r="AW158" s="13" t="s">
        <v>32</v>
      </c>
      <c r="AX158" s="13" t="s">
        <v>70</v>
      </c>
      <c r="AY158" s="235" t="s">
        <v>134</v>
      </c>
    </row>
    <row r="159" s="15" customFormat="1">
      <c r="A159" s="15"/>
      <c r="B159" s="247"/>
      <c r="C159" s="248"/>
      <c r="D159" s="226" t="s">
        <v>151</v>
      </c>
      <c r="E159" s="249" t="s">
        <v>19</v>
      </c>
      <c r="F159" s="250" t="s">
        <v>184</v>
      </c>
      <c r="G159" s="248"/>
      <c r="H159" s="249" t="s">
        <v>19</v>
      </c>
      <c r="I159" s="251"/>
      <c r="J159" s="248"/>
      <c r="K159" s="248"/>
      <c r="L159" s="252"/>
      <c r="M159" s="253"/>
      <c r="N159" s="254"/>
      <c r="O159" s="254"/>
      <c r="P159" s="254"/>
      <c r="Q159" s="254"/>
      <c r="R159" s="254"/>
      <c r="S159" s="254"/>
      <c r="T159" s="25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T159" s="256" t="s">
        <v>151</v>
      </c>
      <c r="AU159" s="256" t="s">
        <v>143</v>
      </c>
      <c r="AV159" s="15" t="s">
        <v>78</v>
      </c>
      <c r="AW159" s="15" t="s">
        <v>32</v>
      </c>
      <c r="AX159" s="15" t="s">
        <v>70</v>
      </c>
      <c r="AY159" s="256" t="s">
        <v>134</v>
      </c>
    </row>
    <row r="160" s="13" customFormat="1">
      <c r="A160" s="13"/>
      <c r="B160" s="224"/>
      <c r="C160" s="225"/>
      <c r="D160" s="226" t="s">
        <v>151</v>
      </c>
      <c r="E160" s="227" t="s">
        <v>19</v>
      </c>
      <c r="F160" s="228" t="s">
        <v>185</v>
      </c>
      <c r="G160" s="225"/>
      <c r="H160" s="229">
        <v>25.908999999999999</v>
      </c>
      <c r="I160" s="230"/>
      <c r="J160" s="225"/>
      <c r="K160" s="225"/>
      <c r="L160" s="231"/>
      <c r="M160" s="232"/>
      <c r="N160" s="233"/>
      <c r="O160" s="233"/>
      <c r="P160" s="233"/>
      <c r="Q160" s="233"/>
      <c r="R160" s="233"/>
      <c r="S160" s="233"/>
      <c r="T160" s="234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T160" s="235" t="s">
        <v>151</v>
      </c>
      <c r="AU160" s="235" t="s">
        <v>143</v>
      </c>
      <c r="AV160" s="13" t="s">
        <v>143</v>
      </c>
      <c r="AW160" s="13" t="s">
        <v>32</v>
      </c>
      <c r="AX160" s="13" t="s">
        <v>70</v>
      </c>
      <c r="AY160" s="235" t="s">
        <v>134</v>
      </c>
    </row>
    <row r="161" s="14" customFormat="1">
      <c r="A161" s="14"/>
      <c r="B161" s="236"/>
      <c r="C161" s="237"/>
      <c r="D161" s="226" t="s">
        <v>151</v>
      </c>
      <c r="E161" s="238" t="s">
        <v>19</v>
      </c>
      <c r="F161" s="239" t="s">
        <v>153</v>
      </c>
      <c r="G161" s="237"/>
      <c r="H161" s="240">
        <v>40.108999999999995</v>
      </c>
      <c r="I161" s="241"/>
      <c r="J161" s="237"/>
      <c r="K161" s="237"/>
      <c r="L161" s="242"/>
      <c r="M161" s="243"/>
      <c r="N161" s="244"/>
      <c r="O161" s="244"/>
      <c r="P161" s="244"/>
      <c r="Q161" s="244"/>
      <c r="R161" s="244"/>
      <c r="S161" s="244"/>
      <c r="T161" s="245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T161" s="246" t="s">
        <v>151</v>
      </c>
      <c r="AU161" s="246" t="s">
        <v>143</v>
      </c>
      <c r="AV161" s="14" t="s">
        <v>142</v>
      </c>
      <c r="AW161" s="14" t="s">
        <v>32</v>
      </c>
      <c r="AX161" s="14" t="s">
        <v>78</v>
      </c>
      <c r="AY161" s="246" t="s">
        <v>134</v>
      </c>
    </row>
    <row r="162" s="12" customFormat="1" ht="22.8" customHeight="1">
      <c r="A162" s="12"/>
      <c r="B162" s="190"/>
      <c r="C162" s="191"/>
      <c r="D162" s="192" t="s">
        <v>69</v>
      </c>
      <c r="E162" s="204" t="s">
        <v>244</v>
      </c>
      <c r="F162" s="204" t="s">
        <v>245</v>
      </c>
      <c r="G162" s="191"/>
      <c r="H162" s="191"/>
      <c r="I162" s="194"/>
      <c r="J162" s="205">
        <f>BK162</f>
        <v>0</v>
      </c>
      <c r="K162" s="191"/>
      <c r="L162" s="196"/>
      <c r="M162" s="197"/>
      <c r="N162" s="198"/>
      <c r="O162" s="198"/>
      <c r="P162" s="199">
        <f>SUM(P163:P177)</f>
        <v>0</v>
      </c>
      <c r="Q162" s="198"/>
      <c r="R162" s="199">
        <f>SUM(R163:R177)</f>
        <v>0</v>
      </c>
      <c r="S162" s="198"/>
      <c r="T162" s="200">
        <f>SUM(T163:T177)</f>
        <v>0</v>
      </c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R162" s="201" t="s">
        <v>78</v>
      </c>
      <c r="AT162" s="202" t="s">
        <v>69</v>
      </c>
      <c r="AU162" s="202" t="s">
        <v>78</v>
      </c>
      <c r="AY162" s="201" t="s">
        <v>134</v>
      </c>
      <c r="BK162" s="203">
        <f>SUM(BK163:BK177)</f>
        <v>0</v>
      </c>
    </row>
    <row r="163" s="2" customFormat="1" ht="24.15" customHeight="1">
      <c r="A163" s="40"/>
      <c r="B163" s="41"/>
      <c r="C163" s="206" t="s">
        <v>246</v>
      </c>
      <c r="D163" s="206" t="s">
        <v>137</v>
      </c>
      <c r="E163" s="207" t="s">
        <v>247</v>
      </c>
      <c r="F163" s="208" t="s">
        <v>248</v>
      </c>
      <c r="G163" s="209" t="s">
        <v>249</v>
      </c>
      <c r="H163" s="210">
        <v>7.4630000000000001</v>
      </c>
      <c r="I163" s="211"/>
      <c r="J163" s="212">
        <f>ROUND(I163*H163,2)</f>
        <v>0</v>
      </c>
      <c r="K163" s="208" t="s">
        <v>141</v>
      </c>
      <c r="L163" s="46"/>
      <c r="M163" s="213" t="s">
        <v>19</v>
      </c>
      <c r="N163" s="214" t="s">
        <v>42</v>
      </c>
      <c r="O163" s="86"/>
      <c r="P163" s="215">
        <f>O163*H163</f>
        <v>0</v>
      </c>
      <c r="Q163" s="215">
        <v>0</v>
      </c>
      <c r="R163" s="215">
        <f>Q163*H163</f>
        <v>0</v>
      </c>
      <c r="S163" s="215">
        <v>0</v>
      </c>
      <c r="T163" s="216">
        <f>S163*H163</f>
        <v>0</v>
      </c>
      <c r="U163" s="40"/>
      <c r="V163" s="40"/>
      <c r="W163" s="40"/>
      <c r="X163" s="40"/>
      <c r="Y163" s="40"/>
      <c r="Z163" s="40"/>
      <c r="AA163" s="40"/>
      <c r="AB163" s="40"/>
      <c r="AC163" s="40"/>
      <c r="AD163" s="40"/>
      <c r="AE163" s="40"/>
      <c r="AR163" s="217" t="s">
        <v>142</v>
      </c>
      <c r="AT163" s="217" t="s">
        <v>137</v>
      </c>
      <c r="AU163" s="217" t="s">
        <v>143</v>
      </c>
      <c r="AY163" s="19" t="s">
        <v>134</v>
      </c>
      <c r="BE163" s="218">
        <f>IF(N163="základní",J163,0)</f>
        <v>0</v>
      </c>
      <c r="BF163" s="218">
        <f>IF(N163="snížená",J163,0)</f>
        <v>0</v>
      </c>
      <c r="BG163" s="218">
        <f>IF(N163="zákl. přenesená",J163,0)</f>
        <v>0</v>
      </c>
      <c r="BH163" s="218">
        <f>IF(N163="sníž. přenesená",J163,0)</f>
        <v>0</v>
      </c>
      <c r="BI163" s="218">
        <f>IF(N163="nulová",J163,0)</f>
        <v>0</v>
      </c>
      <c r="BJ163" s="19" t="s">
        <v>143</v>
      </c>
      <c r="BK163" s="218">
        <f>ROUND(I163*H163,2)</f>
        <v>0</v>
      </c>
      <c r="BL163" s="19" t="s">
        <v>142</v>
      </c>
      <c r="BM163" s="217" t="s">
        <v>250</v>
      </c>
    </row>
    <row r="164" s="2" customFormat="1">
      <c r="A164" s="40"/>
      <c r="B164" s="41"/>
      <c r="C164" s="42"/>
      <c r="D164" s="219" t="s">
        <v>145</v>
      </c>
      <c r="E164" s="42"/>
      <c r="F164" s="220" t="s">
        <v>251</v>
      </c>
      <c r="G164" s="42"/>
      <c r="H164" s="42"/>
      <c r="I164" s="221"/>
      <c r="J164" s="42"/>
      <c r="K164" s="42"/>
      <c r="L164" s="46"/>
      <c r="M164" s="222"/>
      <c r="N164" s="223"/>
      <c r="O164" s="86"/>
      <c r="P164" s="86"/>
      <c r="Q164" s="86"/>
      <c r="R164" s="86"/>
      <c r="S164" s="86"/>
      <c r="T164" s="87"/>
      <c r="U164" s="40"/>
      <c r="V164" s="40"/>
      <c r="W164" s="40"/>
      <c r="X164" s="40"/>
      <c r="Y164" s="40"/>
      <c r="Z164" s="40"/>
      <c r="AA164" s="40"/>
      <c r="AB164" s="40"/>
      <c r="AC164" s="40"/>
      <c r="AD164" s="40"/>
      <c r="AE164" s="40"/>
      <c r="AT164" s="19" t="s">
        <v>145</v>
      </c>
      <c r="AU164" s="19" t="s">
        <v>143</v>
      </c>
    </row>
    <row r="165" s="2" customFormat="1" ht="37.8" customHeight="1">
      <c r="A165" s="40"/>
      <c r="B165" s="41"/>
      <c r="C165" s="206" t="s">
        <v>252</v>
      </c>
      <c r="D165" s="206" t="s">
        <v>137</v>
      </c>
      <c r="E165" s="207" t="s">
        <v>253</v>
      </c>
      <c r="F165" s="208" t="s">
        <v>254</v>
      </c>
      <c r="G165" s="209" t="s">
        <v>249</v>
      </c>
      <c r="H165" s="210">
        <v>10.092000000000001</v>
      </c>
      <c r="I165" s="211"/>
      <c r="J165" s="212">
        <f>ROUND(I165*H165,2)</f>
        <v>0</v>
      </c>
      <c r="K165" s="208" t="s">
        <v>141</v>
      </c>
      <c r="L165" s="46"/>
      <c r="M165" s="213" t="s">
        <v>19</v>
      </c>
      <c r="N165" s="214" t="s">
        <v>42</v>
      </c>
      <c r="O165" s="86"/>
      <c r="P165" s="215">
        <f>O165*H165</f>
        <v>0</v>
      </c>
      <c r="Q165" s="215">
        <v>0</v>
      </c>
      <c r="R165" s="215">
        <f>Q165*H165</f>
        <v>0</v>
      </c>
      <c r="S165" s="215">
        <v>0</v>
      </c>
      <c r="T165" s="216">
        <f>S165*H165</f>
        <v>0</v>
      </c>
      <c r="U165" s="40"/>
      <c r="V165" s="40"/>
      <c r="W165" s="40"/>
      <c r="X165" s="40"/>
      <c r="Y165" s="40"/>
      <c r="Z165" s="40"/>
      <c r="AA165" s="40"/>
      <c r="AB165" s="40"/>
      <c r="AC165" s="40"/>
      <c r="AD165" s="40"/>
      <c r="AE165" s="40"/>
      <c r="AR165" s="217" t="s">
        <v>142</v>
      </c>
      <c r="AT165" s="217" t="s">
        <v>137</v>
      </c>
      <c r="AU165" s="217" t="s">
        <v>143</v>
      </c>
      <c r="AY165" s="19" t="s">
        <v>134</v>
      </c>
      <c r="BE165" s="218">
        <f>IF(N165="základní",J165,0)</f>
        <v>0</v>
      </c>
      <c r="BF165" s="218">
        <f>IF(N165="snížená",J165,0)</f>
        <v>0</v>
      </c>
      <c r="BG165" s="218">
        <f>IF(N165="zákl. přenesená",J165,0)</f>
        <v>0</v>
      </c>
      <c r="BH165" s="218">
        <f>IF(N165="sníž. přenesená",J165,0)</f>
        <v>0</v>
      </c>
      <c r="BI165" s="218">
        <f>IF(N165="nulová",J165,0)</f>
        <v>0</v>
      </c>
      <c r="BJ165" s="19" t="s">
        <v>143</v>
      </c>
      <c r="BK165" s="218">
        <f>ROUND(I165*H165,2)</f>
        <v>0</v>
      </c>
      <c r="BL165" s="19" t="s">
        <v>142</v>
      </c>
      <c r="BM165" s="217" t="s">
        <v>255</v>
      </c>
    </row>
    <row r="166" s="2" customFormat="1">
      <c r="A166" s="40"/>
      <c r="B166" s="41"/>
      <c r="C166" s="42"/>
      <c r="D166" s="219" t="s">
        <v>145</v>
      </c>
      <c r="E166" s="42"/>
      <c r="F166" s="220" t="s">
        <v>256</v>
      </c>
      <c r="G166" s="42"/>
      <c r="H166" s="42"/>
      <c r="I166" s="221"/>
      <c r="J166" s="42"/>
      <c r="K166" s="42"/>
      <c r="L166" s="46"/>
      <c r="M166" s="222"/>
      <c r="N166" s="223"/>
      <c r="O166" s="86"/>
      <c r="P166" s="86"/>
      <c r="Q166" s="86"/>
      <c r="R166" s="86"/>
      <c r="S166" s="86"/>
      <c r="T166" s="87"/>
      <c r="U166" s="40"/>
      <c r="V166" s="40"/>
      <c r="W166" s="40"/>
      <c r="X166" s="40"/>
      <c r="Y166" s="40"/>
      <c r="Z166" s="40"/>
      <c r="AA166" s="40"/>
      <c r="AB166" s="40"/>
      <c r="AC166" s="40"/>
      <c r="AD166" s="40"/>
      <c r="AE166" s="40"/>
      <c r="AT166" s="19" t="s">
        <v>145</v>
      </c>
      <c r="AU166" s="19" t="s">
        <v>143</v>
      </c>
    </row>
    <row r="167" s="13" customFormat="1">
      <c r="A167" s="13"/>
      <c r="B167" s="224"/>
      <c r="C167" s="225"/>
      <c r="D167" s="226" t="s">
        <v>151</v>
      </c>
      <c r="E167" s="227" t="s">
        <v>19</v>
      </c>
      <c r="F167" s="228" t="s">
        <v>257</v>
      </c>
      <c r="G167" s="225"/>
      <c r="H167" s="229">
        <v>10.092000000000001</v>
      </c>
      <c r="I167" s="230"/>
      <c r="J167" s="225"/>
      <c r="K167" s="225"/>
      <c r="L167" s="231"/>
      <c r="M167" s="232"/>
      <c r="N167" s="233"/>
      <c r="O167" s="233"/>
      <c r="P167" s="233"/>
      <c r="Q167" s="233"/>
      <c r="R167" s="233"/>
      <c r="S167" s="233"/>
      <c r="T167" s="234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235" t="s">
        <v>151</v>
      </c>
      <c r="AU167" s="235" t="s">
        <v>143</v>
      </c>
      <c r="AV167" s="13" t="s">
        <v>143</v>
      </c>
      <c r="AW167" s="13" t="s">
        <v>32</v>
      </c>
      <c r="AX167" s="13" t="s">
        <v>78</v>
      </c>
      <c r="AY167" s="235" t="s">
        <v>134</v>
      </c>
    </row>
    <row r="168" s="2" customFormat="1" ht="21.75" customHeight="1">
      <c r="A168" s="40"/>
      <c r="B168" s="41"/>
      <c r="C168" s="206" t="s">
        <v>7</v>
      </c>
      <c r="D168" s="206" t="s">
        <v>137</v>
      </c>
      <c r="E168" s="207" t="s">
        <v>258</v>
      </c>
      <c r="F168" s="208" t="s">
        <v>259</v>
      </c>
      <c r="G168" s="209" t="s">
        <v>249</v>
      </c>
      <c r="H168" s="210">
        <v>7.4630000000000001</v>
      </c>
      <c r="I168" s="211"/>
      <c r="J168" s="212">
        <f>ROUND(I168*H168,2)</f>
        <v>0</v>
      </c>
      <c r="K168" s="208" t="s">
        <v>141</v>
      </c>
      <c r="L168" s="46"/>
      <c r="M168" s="213" t="s">
        <v>19</v>
      </c>
      <c r="N168" s="214" t="s">
        <v>42</v>
      </c>
      <c r="O168" s="86"/>
      <c r="P168" s="215">
        <f>O168*H168</f>
        <v>0</v>
      </c>
      <c r="Q168" s="215">
        <v>0</v>
      </c>
      <c r="R168" s="215">
        <f>Q168*H168</f>
        <v>0</v>
      </c>
      <c r="S168" s="215">
        <v>0</v>
      </c>
      <c r="T168" s="216">
        <f>S168*H168</f>
        <v>0</v>
      </c>
      <c r="U168" s="40"/>
      <c r="V168" s="40"/>
      <c r="W168" s="40"/>
      <c r="X168" s="40"/>
      <c r="Y168" s="40"/>
      <c r="Z168" s="40"/>
      <c r="AA168" s="40"/>
      <c r="AB168" s="40"/>
      <c r="AC168" s="40"/>
      <c r="AD168" s="40"/>
      <c r="AE168" s="40"/>
      <c r="AR168" s="217" t="s">
        <v>142</v>
      </c>
      <c r="AT168" s="217" t="s">
        <v>137</v>
      </c>
      <c r="AU168" s="217" t="s">
        <v>143</v>
      </c>
      <c r="AY168" s="19" t="s">
        <v>134</v>
      </c>
      <c r="BE168" s="218">
        <f>IF(N168="základní",J168,0)</f>
        <v>0</v>
      </c>
      <c r="BF168" s="218">
        <f>IF(N168="snížená",J168,0)</f>
        <v>0</v>
      </c>
      <c r="BG168" s="218">
        <f>IF(N168="zákl. přenesená",J168,0)</f>
        <v>0</v>
      </c>
      <c r="BH168" s="218">
        <f>IF(N168="sníž. přenesená",J168,0)</f>
        <v>0</v>
      </c>
      <c r="BI168" s="218">
        <f>IF(N168="nulová",J168,0)</f>
        <v>0</v>
      </c>
      <c r="BJ168" s="19" t="s">
        <v>143</v>
      </c>
      <c r="BK168" s="218">
        <f>ROUND(I168*H168,2)</f>
        <v>0</v>
      </c>
      <c r="BL168" s="19" t="s">
        <v>142</v>
      </c>
      <c r="BM168" s="217" t="s">
        <v>260</v>
      </c>
    </row>
    <row r="169" s="2" customFormat="1">
      <c r="A169" s="40"/>
      <c r="B169" s="41"/>
      <c r="C169" s="42"/>
      <c r="D169" s="219" t="s">
        <v>145</v>
      </c>
      <c r="E169" s="42"/>
      <c r="F169" s="220" t="s">
        <v>261</v>
      </c>
      <c r="G169" s="42"/>
      <c r="H169" s="42"/>
      <c r="I169" s="221"/>
      <c r="J169" s="42"/>
      <c r="K169" s="42"/>
      <c r="L169" s="46"/>
      <c r="M169" s="222"/>
      <c r="N169" s="223"/>
      <c r="O169" s="86"/>
      <c r="P169" s="86"/>
      <c r="Q169" s="86"/>
      <c r="R169" s="86"/>
      <c r="S169" s="86"/>
      <c r="T169" s="87"/>
      <c r="U169" s="40"/>
      <c r="V169" s="40"/>
      <c r="W169" s="40"/>
      <c r="X169" s="40"/>
      <c r="Y169" s="40"/>
      <c r="Z169" s="40"/>
      <c r="AA169" s="40"/>
      <c r="AB169" s="40"/>
      <c r="AC169" s="40"/>
      <c r="AD169" s="40"/>
      <c r="AE169" s="40"/>
      <c r="AT169" s="19" t="s">
        <v>145</v>
      </c>
      <c r="AU169" s="19" t="s">
        <v>143</v>
      </c>
    </row>
    <row r="170" s="2" customFormat="1" ht="24.15" customHeight="1">
      <c r="A170" s="40"/>
      <c r="B170" s="41"/>
      <c r="C170" s="206" t="s">
        <v>262</v>
      </c>
      <c r="D170" s="206" t="s">
        <v>137</v>
      </c>
      <c r="E170" s="207" t="s">
        <v>263</v>
      </c>
      <c r="F170" s="208" t="s">
        <v>264</v>
      </c>
      <c r="G170" s="209" t="s">
        <v>249</v>
      </c>
      <c r="H170" s="210">
        <v>57.905999999999999</v>
      </c>
      <c r="I170" s="211"/>
      <c r="J170" s="212">
        <f>ROUND(I170*H170,2)</f>
        <v>0</v>
      </c>
      <c r="K170" s="208" t="s">
        <v>141</v>
      </c>
      <c r="L170" s="46"/>
      <c r="M170" s="213" t="s">
        <v>19</v>
      </c>
      <c r="N170" s="214" t="s">
        <v>42</v>
      </c>
      <c r="O170" s="86"/>
      <c r="P170" s="215">
        <f>O170*H170</f>
        <v>0</v>
      </c>
      <c r="Q170" s="215">
        <v>0</v>
      </c>
      <c r="R170" s="215">
        <f>Q170*H170</f>
        <v>0</v>
      </c>
      <c r="S170" s="215">
        <v>0</v>
      </c>
      <c r="T170" s="216">
        <f>S170*H170</f>
        <v>0</v>
      </c>
      <c r="U170" s="40"/>
      <c r="V170" s="40"/>
      <c r="W170" s="40"/>
      <c r="X170" s="40"/>
      <c r="Y170" s="40"/>
      <c r="Z170" s="40"/>
      <c r="AA170" s="40"/>
      <c r="AB170" s="40"/>
      <c r="AC170" s="40"/>
      <c r="AD170" s="40"/>
      <c r="AE170" s="40"/>
      <c r="AR170" s="217" t="s">
        <v>142</v>
      </c>
      <c r="AT170" s="217" t="s">
        <v>137</v>
      </c>
      <c r="AU170" s="217" t="s">
        <v>143</v>
      </c>
      <c r="AY170" s="19" t="s">
        <v>134</v>
      </c>
      <c r="BE170" s="218">
        <f>IF(N170="základní",J170,0)</f>
        <v>0</v>
      </c>
      <c r="BF170" s="218">
        <f>IF(N170="snížená",J170,0)</f>
        <v>0</v>
      </c>
      <c r="BG170" s="218">
        <f>IF(N170="zákl. přenesená",J170,0)</f>
        <v>0</v>
      </c>
      <c r="BH170" s="218">
        <f>IF(N170="sníž. přenesená",J170,0)</f>
        <v>0</v>
      </c>
      <c r="BI170" s="218">
        <f>IF(N170="nulová",J170,0)</f>
        <v>0</v>
      </c>
      <c r="BJ170" s="19" t="s">
        <v>143</v>
      </c>
      <c r="BK170" s="218">
        <f>ROUND(I170*H170,2)</f>
        <v>0</v>
      </c>
      <c r="BL170" s="19" t="s">
        <v>142</v>
      </c>
      <c r="BM170" s="217" t="s">
        <v>265</v>
      </c>
    </row>
    <row r="171" s="2" customFormat="1">
      <c r="A171" s="40"/>
      <c r="B171" s="41"/>
      <c r="C171" s="42"/>
      <c r="D171" s="219" t="s">
        <v>145</v>
      </c>
      <c r="E171" s="42"/>
      <c r="F171" s="220" t="s">
        <v>266</v>
      </c>
      <c r="G171" s="42"/>
      <c r="H171" s="42"/>
      <c r="I171" s="221"/>
      <c r="J171" s="42"/>
      <c r="K171" s="42"/>
      <c r="L171" s="46"/>
      <c r="M171" s="222"/>
      <c r="N171" s="223"/>
      <c r="O171" s="86"/>
      <c r="P171" s="86"/>
      <c r="Q171" s="86"/>
      <c r="R171" s="86"/>
      <c r="S171" s="86"/>
      <c r="T171" s="87"/>
      <c r="U171" s="40"/>
      <c r="V171" s="40"/>
      <c r="W171" s="40"/>
      <c r="X171" s="40"/>
      <c r="Y171" s="40"/>
      <c r="Z171" s="40"/>
      <c r="AA171" s="40"/>
      <c r="AB171" s="40"/>
      <c r="AC171" s="40"/>
      <c r="AD171" s="40"/>
      <c r="AE171" s="40"/>
      <c r="AT171" s="19" t="s">
        <v>145</v>
      </c>
      <c r="AU171" s="19" t="s">
        <v>143</v>
      </c>
    </row>
    <row r="172" s="15" customFormat="1">
      <c r="A172" s="15"/>
      <c r="B172" s="247"/>
      <c r="C172" s="248"/>
      <c r="D172" s="226" t="s">
        <v>151</v>
      </c>
      <c r="E172" s="249" t="s">
        <v>19</v>
      </c>
      <c r="F172" s="250" t="s">
        <v>267</v>
      </c>
      <c r="G172" s="248"/>
      <c r="H172" s="249" t="s">
        <v>19</v>
      </c>
      <c r="I172" s="251"/>
      <c r="J172" s="248"/>
      <c r="K172" s="248"/>
      <c r="L172" s="252"/>
      <c r="M172" s="253"/>
      <c r="N172" s="254"/>
      <c r="O172" s="254"/>
      <c r="P172" s="254"/>
      <c r="Q172" s="254"/>
      <c r="R172" s="254"/>
      <c r="S172" s="254"/>
      <c r="T172" s="25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T172" s="256" t="s">
        <v>151</v>
      </c>
      <c r="AU172" s="256" t="s">
        <v>143</v>
      </c>
      <c r="AV172" s="15" t="s">
        <v>78</v>
      </c>
      <c r="AW172" s="15" t="s">
        <v>32</v>
      </c>
      <c r="AX172" s="15" t="s">
        <v>70</v>
      </c>
      <c r="AY172" s="256" t="s">
        <v>134</v>
      </c>
    </row>
    <row r="173" s="13" customFormat="1">
      <c r="A173" s="13"/>
      <c r="B173" s="224"/>
      <c r="C173" s="225"/>
      <c r="D173" s="226" t="s">
        <v>151</v>
      </c>
      <c r="E173" s="227" t="s">
        <v>19</v>
      </c>
      <c r="F173" s="228" t="s">
        <v>268</v>
      </c>
      <c r="G173" s="225"/>
      <c r="H173" s="229">
        <v>57.905999999999999</v>
      </c>
      <c r="I173" s="230"/>
      <c r="J173" s="225"/>
      <c r="K173" s="225"/>
      <c r="L173" s="231"/>
      <c r="M173" s="232"/>
      <c r="N173" s="233"/>
      <c r="O173" s="233"/>
      <c r="P173" s="233"/>
      <c r="Q173" s="233"/>
      <c r="R173" s="233"/>
      <c r="S173" s="233"/>
      <c r="T173" s="234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T173" s="235" t="s">
        <v>151</v>
      </c>
      <c r="AU173" s="235" t="s">
        <v>143</v>
      </c>
      <c r="AV173" s="13" t="s">
        <v>143</v>
      </c>
      <c r="AW173" s="13" t="s">
        <v>32</v>
      </c>
      <c r="AX173" s="13" t="s">
        <v>70</v>
      </c>
      <c r="AY173" s="235" t="s">
        <v>134</v>
      </c>
    </row>
    <row r="174" s="14" customFormat="1">
      <c r="A174" s="14"/>
      <c r="B174" s="236"/>
      <c r="C174" s="237"/>
      <c r="D174" s="226" t="s">
        <v>151</v>
      </c>
      <c r="E174" s="238" t="s">
        <v>19</v>
      </c>
      <c r="F174" s="239" t="s">
        <v>153</v>
      </c>
      <c r="G174" s="237"/>
      <c r="H174" s="240">
        <v>57.905999999999999</v>
      </c>
      <c r="I174" s="241"/>
      <c r="J174" s="237"/>
      <c r="K174" s="237"/>
      <c r="L174" s="242"/>
      <c r="M174" s="243"/>
      <c r="N174" s="244"/>
      <c r="O174" s="244"/>
      <c r="P174" s="244"/>
      <c r="Q174" s="244"/>
      <c r="R174" s="244"/>
      <c r="S174" s="244"/>
      <c r="T174" s="245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T174" s="246" t="s">
        <v>151</v>
      </c>
      <c r="AU174" s="246" t="s">
        <v>143</v>
      </c>
      <c r="AV174" s="14" t="s">
        <v>142</v>
      </c>
      <c r="AW174" s="14" t="s">
        <v>32</v>
      </c>
      <c r="AX174" s="14" t="s">
        <v>78</v>
      </c>
      <c r="AY174" s="246" t="s">
        <v>134</v>
      </c>
    </row>
    <row r="175" s="2" customFormat="1" ht="24.15" customHeight="1">
      <c r="A175" s="40"/>
      <c r="B175" s="41"/>
      <c r="C175" s="206" t="s">
        <v>269</v>
      </c>
      <c r="D175" s="206" t="s">
        <v>137</v>
      </c>
      <c r="E175" s="207" t="s">
        <v>270</v>
      </c>
      <c r="F175" s="208" t="s">
        <v>271</v>
      </c>
      <c r="G175" s="209" t="s">
        <v>249</v>
      </c>
      <c r="H175" s="210">
        <v>7.4630000000000001</v>
      </c>
      <c r="I175" s="211"/>
      <c r="J175" s="212">
        <f>ROUND(I175*H175,2)</f>
        <v>0</v>
      </c>
      <c r="K175" s="208" t="s">
        <v>141</v>
      </c>
      <c r="L175" s="46"/>
      <c r="M175" s="213" t="s">
        <v>19</v>
      </c>
      <c r="N175" s="214" t="s">
        <v>42</v>
      </c>
      <c r="O175" s="86"/>
      <c r="P175" s="215">
        <f>O175*H175</f>
        <v>0</v>
      </c>
      <c r="Q175" s="215">
        <v>0</v>
      </c>
      <c r="R175" s="215">
        <f>Q175*H175</f>
        <v>0</v>
      </c>
      <c r="S175" s="215">
        <v>0</v>
      </c>
      <c r="T175" s="216">
        <f>S175*H175</f>
        <v>0</v>
      </c>
      <c r="U175" s="40"/>
      <c r="V175" s="40"/>
      <c r="W175" s="40"/>
      <c r="X175" s="40"/>
      <c r="Y175" s="40"/>
      <c r="Z175" s="40"/>
      <c r="AA175" s="40"/>
      <c r="AB175" s="40"/>
      <c r="AC175" s="40"/>
      <c r="AD175" s="40"/>
      <c r="AE175" s="40"/>
      <c r="AR175" s="217" t="s">
        <v>142</v>
      </c>
      <c r="AT175" s="217" t="s">
        <v>137</v>
      </c>
      <c r="AU175" s="217" t="s">
        <v>143</v>
      </c>
      <c r="AY175" s="19" t="s">
        <v>134</v>
      </c>
      <c r="BE175" s="218">
        <f>IF(N175="základní",J175,0)</f>
        <v>0</v>
      </c>
      <c r="BF175" s="218">
        <f>IF(N175="snížená",J175,0)</f>
        <v>0</v>
      </c>
      <c r="BG175" s="218">
        <f>IF(N175="zákl. přenesená",J175,0)</f>
        <v>0</v>
      </c>
      <c r="BH175" s="218">
        <f>IF(N175="sníž. přenesená",J175,0)</f>
        <v>0</v>
      </c>
      <c r="BI175" s="218">
        <f>IF(N175="nulová",J175,0)</f>
        <v>0</v>
      </c>
      <c r="BJ175" s="19" t="s">
        <v>143</v>
      </c>
      <c r="BK175" s="218">
        <f>ROUND(I175*H175,2)</f>
        <v>0</v>
      </c>
      <c r="BL175" s="19" t="s">
        <v>142</v>
      </c>
      <c r="BM175" s="217" t="s">
        <v>272</v>
      </c>
    </row>
    <row r="176" s="2" customFormat="1">
      <c r="A176" s="40"/>
      <c r="B176" s="41"/>
      <c r="C176" s="42"/>
      <c r="D176" s="219" t="s">
        <v>145</v>
      </c>
      <c r="E176" s="42"/>
      <c r="F176" s="220" t="s">
        <v>273</v>
      </c>
      <c r="G176" s="42"/>
      <c r="H176" s="42"/>
      <c r="I176" s="221"/>
      <c r="J176" s="42"/>
      <c r="K176" s="42"/>
      <c r="L176" s="46"/>
      <c r="M176" s="222"/>
      <c r="N176" s="223"/>
      <c r="O176" s="86"/>
      <c r="P176" s="86"/>
      <c r="Q176" s="86"/>
      <c r="R176" s="86"/>
      <c r="S176" s="86"/>
      <c r="T176" s="87"/>
      <c r="U176" s="40"/>
      <c r="V176" s="40"/>
      <c r="W176" s="40"/>
      <c r="X176" s="40"/>
      <c r="Y176" s="40"/>
      <c r="Z176" s="40"/>
      <c r="AA176" s="40"/>
      <c r="AB176" s="40"/>
      <c r="AC176" s="40"/>
      <c r="AD176" s="40"/>
      <c r="AE176" s="40"/>
      <c r="AT176" s="19" t="s">
        <v>145</v>
      </c>
      <c r="AU176" s="19" t="s">
        <v>143</v>
      </c>
    </row>
    <row r="177" s="2" customFormat="1">
      <c r="A177" s="40"/>
      <c r="B177" s="41"/>
      <c r="C177" s="42"/>
      <c r="D177" s="226" t="s">
        <v>274</v>
      </c>
      <c r="E177" s="42"/>
      <c r="F177" s="257" t="s">
        <v>275</v>
      </c>
      <c r="G177" s="42"/>
      <c r="H177" s="42"/>
      <c r="I177" s="221"/>
      <c r="J177" s="42"/>
      <c r="K177" s="42"/>
      <c r="L177" s="46"/>
      <c r="M177" s="222"/>
      <c r="N177" s="223"/>
      <c r="O177" s="86"/>
      <c r="P177" s="86"/>
      <c r="Q177" s="86"/>
      <c r="R177" s="86"/>
      <c r="S177" s="86"/>
      <c r="T177" s="87"/>
      <c r="U177" s="40"/>
      <c r="V177" s="40"/>
      <c r="W177" s="40"/>
      <c r="X177" s="40"/>
      <c r="Y177" s="40"/>
      <c r="Z177" s="40"/>
      <c r="AA177" s="40"/>
      <c r="AB177" s="40"/>
      <c r="AC177" s="40"/>
      <c r="AD177" s="40"/>
      <c r="AE177" s="40"/>
      <c r="AT177" s="19" t="s">
        <v>274</v>
      </c>
      <c r="AU177" s="19" t="s">
        <v>143</v>
      </c>
    </row>
    <row r="178" s="12" customFormat="1" ht="22.8" customHeight="1">
      <c r="A178" s="12"/>
      <c r="B178" s="190"/>
      <c r="C178" s="191"/>
      <c r="D178" s="192" t="s">
        <v>69</v>
      </c>
      <c r="E178" s="204" t="s">
        <v>276</v>
      </c>
      <c r="F178" s="204" t="s">
        <v>277</v>
      </c>
      <c r="G178" s="191"/>
      <c r="H178" s="191"/>
      <c r="I178" s="194"/>
      <c r="J178" s="205">
        <f>BK178</f>
        <v>0</v>
      </c>
      <c r="K178" s="191"/>
      <c r="L178" s="196"/>
      <c r="M178" s="197"/>
      <c r="N178" s="198"/>
      <c r="O178" s="198"/>
      <c r="P178" s="199">
        <f>SUM(P179:P180)</f>
        <v>0</v>
      </c>
      <c r="Q178" s="198"/>
      <c r="R178" s="199">
        <f>SUM(R179:R180)</f>
        <v>0</v>
      </c>
      <c r="S178" s="198"/>
      <c r="T178" s="200">
        <f>SUM(T179:T180)</f>
        <v>0</v>
      </c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R178" s="201" t="s">
        <v>78</v>
      </c>
      <c r="AT178" s="202" t="s">
        <v>69</v>
      </c>
      <c r="AU178" s="202" t="s">
        <v>78</v>
      </c>
      <c r="AY178" s="201" t="s">
        <v>134</v>
      </c>
      <c r="BK178" s="203">
        <f>SUM(BK179:BK180)</f>
        <v>0</v>
      </c>
    </row>
    <row r="179" s="2" customFormat="1" ht="33" customHeight="1">
      <c r="A179" s="40"/>
      <c r="B179" s="41"/>
      <c r="C179" s="206" t="s">
        <v>278</v>
      </c>
      <c r="D179" s="206" t="s">
        <v>137</v>
      </c>
      <c r="E179" s="207" t="s">
        <v>279</v>
      </c>
      <c r="F179" s="208" t="s">
        <v>280</v>
      </c>
      <c r="G179" s="209" t="s">
        <v>249</v>
      </c>
      <c r="H179" s="210">
        <v>4.9619999999999997</v>
      </c>
      <c r="I179" s="211"/>
      <c r="J179" s="212">
        <f>ROUND(I179*H179,2)</f>
        <v>0</v>
      </c>
      <c r="K179" s="208" t="s">
        <v>141</v>
      </c>
      <c r="L179" s="46"/>
      <c r="M179" s="213" t="s">
        <v>19</v>
      </c>
      <c r="N179" s="214" t="s">
        <v>42</v>
      </c>
      <c r="O179" s="86"/>
      <c r="P179" s="215">
        <f>O179*H179</f>
        <v>0</v>
      </c>
      <c r="Q179" s="215">
        <v>0</v>
      </c>
      <c r="R179" s="215">
        <f>Q179*H179</f>
        <v>0</v>
      </c>
      <c r="S179" s="215">
        <v>0</v>
      </c>
      <c r="T179" s="216">
        <f>S179*H179</f>
        <v>0</v>
      </c>
      <c r="U179" s="40"/>
      <c r="V179" s="40"/>
      <c r="W179" s="40"/>
      <c r="X179" s="40"/>
      <c r="Y179" s="40"/>
      <c r="Z179" s="40"/>
      <c r="AA179" s="40"/>
      <c r="AB179" s="40"/>
      <c r="AC179" s="40"/>
      <c r="AD179" s="40"/>
      <c r="AE179" s="40"/>
      <c r="AR179" s="217" t="s">
        <v>142</v>
      </c>
      <c r="AT179" s="217" t="s">
        <v>137</v>
      </c>
      <c r="AU179" s="217" t="s">
        <v>143</v>
      </c>
      <c r="AY179" s="19" t="s">
        <v>134</v>
      </c>
      <c r="BE179" s="218">
        <f>IF(N179="základní",J179,0)</f>
        <v>0</v>
      </c>
      <c r="BF179" s="218">
        <f>IF(N179="snížená",J179,0)</f>
        <v>0</v>
      </c>
      <c r="BG179" s="218">
        <f>IF(N179="zákl. přenesená",J179,0)</f>
        <v>0</v>
      </c>
      <c r="BH179" s="218">
        <f>IF(N179="sníž. přenesená",J179,0)</f>
        <v>0</v>
      </c>
      <c r="BI179" s="218">
        <f>IF(N179="nulová",J179,0)</f>
        <v>0</v>
      </c>
      <c r="BJ179" s="19" t="s">
        <v>143</v>
      </c>
      <c r="BK179" s="218">
        <f>ROUND(I179*H179,2)</f>
        <v>0</v>
      </c>
      <c r="BL179" s="19" t="s">
        <v>142</v>
      </c>
      <c r="BM179" s="217" t="s">
        <v>281</v>
      </c>
    </row>
    <row r="180" s="2" customFormat="1">
      <c r="A180" s="40"/>
      <c r="B180" s="41"/>
      <c r="C180" s="42"/>
      <c r="D180" s="219" t="s">
        <v>145</v>
      </c>
      <c r="E180" s="42"/>
      <c r="F180" s="220" t="s">
        <v>282</v>
      </c>
      <c r="G180" s="42"/>
      <c r="H180" s="42"/>
      <c r="I180" s="221"/>
      <c r="J180" s="42"/>
      <c r="K180" s="42"/>
      <c r="L180" s="46"/>
      <c r="M180" s="222"/>
      <c r="N180" s="223"/>
      <c r="O180" s="86"/>
      <c r="P180" s="86"/>
      <c r="Q180" s="86"/>
      <c r="R180" s="86"/>
      <c r="S180" s="86"/>
      <c r="T180" s="87"/>
      <c r="U180" s="40"/>
      <c r="V180" s="40"/>
      <c r="W180" s="40"/>
      <c r="X180" s="40"/>
      <c r="Y180" s="40"/>
      <c r="Z180" s="40"/>
      <c r="AA180" s="40"/>
      <c r="AB180" s="40"/>
      <c r="AC180" s="40"/>
      <c r="AD180" s="40"/>
      <c r="AE180" s="40"/>
      <c r="AT180" s="19" t="s">
        <v>145</v>
      </c>
      <c r="AU180" s="19" t="s">
        <v>143</v>
      </c>
    </row>
    <row r="181" s="12" customFormat="1" ht="25.92" customHeight="1">
      <c r="A181" s="12"/>
      <c r="B181" s="190"/>
      <c r="C181" s="191"/>
      <c r="D181" s="192" t="s">
        <v>69</v>
      </c>
      <c r="E181" s="193" t="s">
        <v>283</v>
      </c>
      <c r="F181" s="193" t="s">
        <v>284</v>
      </c>
      <c r="G181" s="191"/>
      <c r="H181" s="191"/>
      <c r="I181" s="194"/>
      <c r="J181" s="195">
        <f>BK181</f>
        <v>0</v>
      </c>
      <c r="K181" s="191"/>
      <c r="L181" s="196"/>
      <c r="M181" s="197"/>
      <c r="N181" s="198"/>
      <c r="O181" s="198"/>
      <c r="P181" s="199">
        <f>P182+P199+P224+P270+P280+P291+P307+P313+P319+P334+P368+P396</f>
        <v>0</v>
      </c>
      <c r="Q181" s="198"/>
      <c r="R181" s="199">
        <f>R182+R199+R224+R270+R280+R291+R307+R313+R319+R334+R368+R396</f>
        <v>1.1841536000000001</v>
      </c>
      <c r="S181" s="198"/>
      <c r="T181" s="200">
        <f>T182+T199+T224+T270+T280+T291+T307+T313+T319+T334+T368+T396</f>
        <v>0.86688999999999994</v>
      </c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R181" s="201" t="s">
        <v>143</v>
      </c>
      <c r="AT181" s="202" t="s">
        <v>69</v>
      </c>
      <c r="AU181" s="202" t="s">
        <v>70</v>
      </c>
      <c r="AY181" s="201" t="s">
        <v>134</v>
      </c>
      <c r="BK181" s="203">
        <f>BK182+BK199+BK224+BK270+BK280+BK291+BK307+BK313+BK319+BK334+BK368+BK396</f>
        <v>0</v>
      </c>
    </row>
    <row r="182" s="12" customFormat="1" ht="22.8" customHeight="1">
      <c r="A182" s="12"/>
      <c r="B182" s="190"/>
      <c r="C182" s="191"/>
      <c r="D182" s="192" t="s">
        <v>69</v>
      </c>
      <c r="E182" s="204" t="s">
        <v>285</v>
      </c>
      <c r="F182" s="204" t="s">
        <v>286</v>
      </c>
      <c r="G182" s="191"/>
      <c r="H182" s="191"/>
      <c r="I182" s="194"/>
      <c r="J182" s="205">
        <f>BK182</f>
        <v>0</v>
      </c>
      <c r="K182" s="191"/>
      <c r="L182" s="196"/>
      <c r="M182" s="197"/>
      <c r="N182" s="198"/>
      <c r="O182" s="198"/>
      <c r="P182" s="199">
        <f>SUM(P183:P198)</f>
        <v>0</v>
      </c>
      <c r="Q182" s="198"/>
      <c r="R182" s="199">
        <f>SUM(R183:R198)</f>
        <v>0.016390000000000002</v>
      </c>
      <c r="S182" s="198"/>
      <c r="T182" s="200">
        <f>SUM(T183:T198)</f>
        <v>0.01188</v>
      </c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R182" s="201" t="s">
        <v>143</v>
      </c>
      <c r="AT182" s="202" t="s">
        <v>69</v>
      </c>
      <c r="AU182" s="202" t="s">
        <v>78</v>
      </c>
      <c r="AY182" s="201" t="s">
        <v>134</v>
      </c>
      <c r="BK182" s="203">
        <f>SUM(BK183:BK198)</f>
        <v>0</v>
      </c>
    </row>
    <row r="183" s="2" customFormat="1" ht="16.5" customHeight="1">
      <c r="A183" s="40"/>
      <c r="B183" s="41"/>
      <c r="C183" s="206" t="s">
        <v>287</v>
      </c>
      <c r="D183" s="206" t="s">
        <v>137</v>
      </c>
      <c r="E183" s="207" t="s">
        <v>288</v>
      </c>
      <c r="F183" s="208" t="s">
        <v>289</v>
      </c>
      <c r="G183" s="209" t="s">
        <v>290</v>
      </c>
      <c r="H183" s="210">
        <v>6</v>
      </c>
      <c r="I183" s="211"/>
      <c r="J183" s="212">
        <f>ROUND(I183*H183,2)</f>
        <v>0</v>
      </c>
      <c r="K183" s="208" t="s">
        <v>141</v>
      </c>
      <c r="L183" s="46"/>
      <c r="M183" s="213" t="s">
        <v>19</v>
      </c>
      <c r="N183" s="214" t="s">
        <v>42</v>
      </c>
      <c r="O183" s="86"/>
      <c r="P183" s="215">
        <f>O183*H183</f>
        <v>0</v>
      </c>
      <c r="Q183" s="215">
        <v>0</v>
      </c>
      <c r="R183" s="215">
        <f>Q183*H183</f>
        <v>0</v>
      </c>
      <c r="S183" s="215">
        <v>0.00198</v>
      </c>
      <c r="T183" s="216">
        <f>S183*H183</f>
        <v>0.01188</v>
      </c>
      <c r="U183" s="40"/>
      <c r="V183" s="40"/>
      <c r="W183" s="40"/>
      <c r="X183" s="40"/>
      <c r="Y183" s="40"/>
      <c r="Z183" s="40"/>
      <c r="AA183" s="40"/>
      <c r="AB183" s="40"/>
      <c r="AC183" s="40"/>
      <c r="AD183" s="40"/>
      <c r="AE183" s="40"/>
      <c r="AR183" s="217" t="s">
        <v>227</v>
      </c>
      <c r="AT183" s="217" t="s">
        <v>137</v>
      </c>
      <c r="AU183" s="217" t="s">
        <v>143</v>
      </c>
      <c r="AY183" s="19" t="s">
        <v>134</v>
      </c>
      <c r="BE183" s="218">
        <f>IF(N183="základní",J183,0)</f>
        <v>0</v>
      </c>
      <c r="BF183" s="218">
        <f>IF(N183="snížená",J183,0)</f>
        <v>0</v>
      </c>
      <c r="BG183" s="218">
        <f>IF(N183="zákl. přenesená",J183,0)</f>
        <v>0</v>
      </c>
      <c r="BH183" s="218">
        <f>IF(N183="sníž. přenesená",J183,0)</f>
        <v>0</v>
      </c>
      <c r="BI183" s="218">
        <f>IF(N183="nulová",J183,0)</f>
        <v>0</v>
      </c>
      <c r="BJ183" s="19" t="s">
        <v>143</v>
      </c>
      <c r="BK183" s="218">
        <f>ROUND(I183*H183,2)</f>
        <v>0</v>
      </c>
      <c r="BL183" s="19" t="s">
        <v>227</v>
      </c>
      <c r="BM183" s="217" t="s">
        <v>291</v>
      </c>
    </row>
    <row r="184" s="2" customFormat="1">
      <c r="A184" s="40"/>
      <c r="B184" s="41"/>
      <c r="C184" s="42"/>
      <c r="D184" s="219" t="s">
        <v>145</v>
      </c>
      <c r="E184" s="42"/>
      <c r="F184" s="220" t="s">
        <v>292</v>
      </c>
      <c r="G184" s="42"/>
      <c r="H184" s="42"/>
      <c r="I184" s="221"/>
      <c r="J184" s="42"/>
      <c r="K184" s="42"/>
      <c r="L184" s="46"/>
      <c r="M184" s="222"/>
      <c r="N184" s="223"/>
      <c r="O184" s="86"/>
      <c r="P184" s="86"/>
      <c r="Q184" s="86"/>
      <c r="R184" s="86"/>
      <c r="S184" s="86"/>
      <c r="T184" s="87"/>
      <c r="U184" s="40"/>
      <c r="V184" s="40"/>
      <c r="W184" s="40"/>
      <c r="X184" s="40"/>
      <c r="Y184" s="40"/>
      <c r="Z184" s="40"/>
      <c r="AA184" s="40"/>
      <c r="AB184" s="40"/>
      <c r="AC184" s="40"/>
      <c r="AD184" s="40"/>
      <c r="AE184" s="40"/>
      <c r="AT184" s="19" t="s">
        <v>145</v>
      </c>
      <c r="AU184" s="19" t="s">
        <v>143</v>
      </c>
    </row>
    <row r="185" s="2" customFormat="1" ht="16.5" customHeight="1">
      <c r="A185" s="40"/>
      <c r="B185" s="41"/>
      <c r="C185" s="206" t="s">
        <v>293</v>
      </c>
      <c r="D185" s="206" t="s">
        <v>137</v>
      </c>
      <c r="E185" s="207" t="s">
        <v>294</v>
      </c>
      <c r="F185" s="208" t="s">
        <v>295</v>
      </c>
      <c r="G185" s="209" t="s">
        <v>290</v>
      </c>
      <c r="H185" s="210">
        <v>5</v>
      </c>
      <c r="I185" s="211"/>
      <c r="J185" s="212">
        <f>ROUND(I185*H185,2)</f>
        <v>0</v>
      </c>
      <c r="K185" s="208" t="s">
        <v>141</v>
      </c>
      <c r="L185" s="46"/>
      <c r="M185" s="213" t="s">
        <v>19</v>
      </c>
      <c r="N185" s="214" t="s">
        <v>42</v>
      </c>
      <c r="O185" s="86"/>
      <c r="P185" s="215">
        <f>O185*H185</f>
        <v>0</v>
      </c>
      <c r="Q185" s="215">
        <v>0.0012999999999999999</v>
      </c>
      <c r="R185" s="215">
        <f>Q185*H185</f>
        <v>0.0064999999999999997</v>
      </c>
      <c r="S185" s="215">
        <v>0</v>
      </c>
      <c r="T185" s="216">
        <f>S185*H185</f>
        <v>0</v>
      </c>
      <c r="U185" s="40"/>
      <c r="V185" s="40"/>
      <c r="W185" s="40"/>
      <c r="X185" s="40"/>
      <c r="Y185" s="40"/>
      <c r="Z185" s="40"/>
      <c r="AA185" s="40"/>
      <c r="AB185" s="40"/>
      <c r="AC185" s="40"/>
      <c r="AD185" s="40"/>
      <c r="AE185" s="40"/>
      <c r="AR185" s="217" t="s">
        <v>227</v>
      </c>
      <c r="AT185" s="217" t="s">
        <v>137</v>
      </c>
      <c r="AU185" s="217" t="s">
        <v>143</v>
      </c>
      <c r="AY185" s="19" t="s">
        <v>134</v>
      </c>
      <c r="BE185" s="218">
        <f>IF(N185="základní",J185,0)</f>
        <v>0</v>
      </c>
      <c r="BF185" s="218">
        <f>IF(N185="snížená",J185,0)</f>
        <v>0</v>
      </c>
      <c r="BG185" s="218">
        <f>IF(N185="zákl. přenesená",J185,0)</f>
        <v>0</v>
      </c>
      <c r="BH185" s="218">
        <f>IF(N185="sníž. přenesená",J185,0)</f>
        <v>0</v>
      </c>
      <c r="BI185" s="218">
        <f>IF(N185="nulová",J185,0)</f>
        <v>0</v>
      </c>
      <c r="BJ185" s="19" t="s">
        <v>143</v>
      </c>
      <c r="BK185" s="218">
        <f>ROUND(I185*H185,2)</f>
        <v>0</v>
      </c>
      <c r="BL185" s="19" t="s">
        <v>227</v>
      </c>
      <c r="BM185" s="217" t="s">
        <v>296</v>
      </c>
    </row>
    <row r="186" s="2" customFormat="1">
      <c r="A186" s="40"/>
      <c r="B186" s="41"/>
      <c r="C186" s="42"/>
      <c r="D186" s="219" t="s">
        <v>145</v>
      </c>
      <c r="E186" s="42"/>
      <c r="F186" s="220" t="s">
        <v>297</v>
      </c>
      <c r="G186" s="42"/>
      <c r="H186" s="42"/>
      <c r="I186" s="221"/>
      <c r="J186" s="42"/>
      <c r="K186" s="42"/>
      <c r="L186" s="46"/>
      <c r="M186" s="222"/>
      <c r="N186" s="223"/>
      <c r="O186" s="86"/>
      <c r="P186" s="86"/>
      <c r="Q186" s="86"/>
      <c r="R186" s="86"/>
      <c r="S186" s="86"/>
      <c r="T186" s="87"/>
      <c r="U186" s="40"/>
      <c r="V186" s="40"/>
      <c r="W186" s="40"/>
      <c r="X186" s="40"/>
      <c r="Y186" s="40"/>
      <c r="Z186" s="40"/>
      <c r="AA186" s="40"/>
      <c r="AB186" s="40"/>
      <c r="AC186" s="40"/>
      <c r="AD186" s="40"/>
      <c r="AE186" s="40"/>
      <c r="AT186" s="19" t="s">
        <v>145</v>
      </c>
      <c r="AU186" s="19" t="s">
        <v>143</v>
      </c>
    </row>
    <row r="187" s="2" customFormat="1" ht="16.5" customHeight="1">
      <c r="A187" s="40"/>
      <c r="B187" s="41"/>
      <c r="C187" s="206" t="s">
        <v>298</v>
      </c>
      <c r="D187" s="206" t="s">
        <v>137</v>
      </c>
      <c r="E187" s="207" t="s">
        <v>299</v>
      </c>
      <c r="F187" s="208" t="s">
        <v>300</v>
      </c>
      <c r="G187" s="209" t="s">
        <v>290</v>
      </c>
      <c r="H187" s="210">
        <v>5</v>
      </c>
      <c r="I187" s="211"/>
      <c r="J187" s="212">
        <f>ROUND(I187*H187,2)</f>
        <v>0</v>
      </c>
      <c r="K187" s="208" t="s">
        <v>141</v>
      </c>
      <c r="L187" s="46"/>
      <c r="M187" s="213" t="s">
        <v>19</v>
      </c>
      <c r="N187" s="214" t="s">
        <v>42</v>
      </c>
      <c r="O187" s="86"/>
      <c r="P187" s="215">
        <f>O187*H187</f>
        <v>0</v>
      </c>
      <c r="Q187" s="215">
        <v>0.00042999999999999999</v>
      </c>
      <c r="R187" s="215">
        <f>Q187*H187</f>
        <v>0.00215</v>
      </c>
      <c r="S187" s="215">
        <v>0</v>
      </c>
      <c r="T187" s="216">
        <f>S187*H187</f>
        <v>0</v>
      </c>
      <c r="U187" s="40"/>
      <c r="V187" s="40"/>
      <c r="W187" s="40"/>
      <c r="X187" s="40"/>
      <c r="Y187" s="40"/>
      <c r="Z187" s="40"/>
      <c r="AA187" s="40"/>
      <c r="AB187" s="40"/>
      <c r="AC187" s="40"/>
      <c r="AD187" s="40"/>
      <c r="AE187" s="40"/>
      <c r="AR187" s="217" t="s">
        <v>227</v>
      </c>
      <c r="AT187" s="217" t="s">
        <v>137</v>
      </c>
      <c r="AU187" s="217" t="s">
        <v>143</v>
      </c>
      <c r="AY187" s="19" t="s">
        <v>134</v>
      </c>
      <c r="BE187" s="218">
        <f>IF(N187="základní",J187,0)</f>
        <v>0</v>
      </c>
      <c r="BF187" s="218">
        <f>IF(N187="snížená",J187,0)</f>
        <v>0</v>
      </c>
      <c r="BG187" s="218">
        <f>IF(N187="zákl. přenesená",J187,0)</f>
        <v>0</v>
      </c>
      <c r="BH187" s="218">
        <f>IF(N187="sníž. přenesená",J187,0)</f>
        <v>0</v>
      </c>
      <c r="BI187" s="218">
        <f>IF(N187="nulová",J187,0)</f>
        <v>0</v>
      </c>
      <c r="BJ187" s="19" t="s">
        <v>143</v>
      </c>
      <c r="BK187" s="218">
        <f>ROUND(I187*H187,2)</f>
        <v>0</v>
      </c>
      <c r="BL187" s="19" t="s">
        <v>227</v>
      </c>
      <c r="BM187" s="217" t="s">
        <v>301</v>
      </c>
    </row>
    <row r="188" s="2" customFormat="1">
      <c r="A188" s="40"/>
      <c r="B188" s="41"/>
      <c r="C188" s="42"/>
      <c r="D188" s="219" t="s">
        <v>145</v>
      </c>
      <c r="E188" s="42"/>
      <c r="F188" s="220" t="s">
        <v>302</v>
      </c>
      <c r="G188" s="42"/>
      <c r="H188" s="42"/>
      <c r="I188" s="221"/>
      <c r="J188" s="42"/>
      <c r="K188" s="42"/>
      <c r="L188" s="46"/>
      <c r="M188" s="222"/>
      <c r="N188" s="223"/>
      <c r="O188" s="86"/>
      <c r="P188" s="86"/>
      <c r="Q188" s="86"/>
      <c r="R188" s="86"/>
      <c r="S188" s="86"/>
      <c r="T188" s="87"/>
      <c r="U188" s="40"/>
      <c r="V188" s="40"/>
      <c r="W188" s="40"/>
      <c r="X188" s="40"/>
      <c r="Y188" s="40"/>
      <c r="Z188" s="40"/>
      <c r="AA188" s="40"/>
      <c r="AB188" s="40"/>
      <c r="AC188" s="40"/>
      <c r="AD188" s="40"/>
      <c r="AE188" s="40"/>
      <c r="AT188" s="19" t="s">
        <v>145</v>
      </c>
      <c r="AU188" s="19" t="s">
        <v>143</v>
      </c>
    </row>
    <row r="189" s="2" customFormat="1" ht="16.5" customHeight="1">
      <c r="A189" s="40"/>
      <c r="B189" s="41"/>
      <c r="C189" s="206" t="s">
        <v>303</v>
      </c>
      <c r="D189" s="206" t="s">
        <v>137</v>
      </c>
      <c r="E189" s="207" t="s">
        <v>304</v>
      </c>
      <c r="F189" s="208" t="s">
        <v>305</v>
      </c>
      <c r="G189" s="209" t="s">
        <v>290</v>
      </c>
      <c r="H189" s="210">
        <v>6</v>
      </c>
      <c r="I189" s="211"/>
      <c r="J189" s="212">
        <f>ROUND(I189*H189,2)</f>
        <v>0</v>
      </c>
      <c r="K189" s="208" t="s">
        <v>141</v>
      </c>
      <c r="L189" s="46"/>
      <c r="M189" s="213" t="s">
        <v>19</v>
      </c>
      <c r="N189" s="214" t="s">
        <v>42</v>
      </c>
      <c r="O189" s="86"/>
      <c r="P189" s="215">
        <f>O189*H189</f>
        <v>0</v>
      </c>
      <c r="Q189" s="215">
        <v>0.00050000000000000001</v>
      </c>
      <c r="R189" s="215">
        <f>Q189*H189</f>
        <v>0.0030000000000000001</v>
      </c>
      <c r="S189" s="215">
        <v>0</v>
      </c>
      <c r="T189" s="216">
        <f>S189*H189</f>
        <v>0</v>
      </c>
      <c r="U189" s="40"/>
      <c r="V189" s="40"/>
      <c r="W189" s="40"/>
      <c r="X189" s="40"/>
      <c r="Y189" s="40"/>
      <c r="Z189" s="40"/>
      <c r="AA189" s="40"/>
      <c r="AB189" s="40"/>
      <c r="AC189" s="40"/>
      <c r="AD189" s="40"/>
      <c r="AE189" s="40"/>
      <c r="AR189" s="217" t="s">
        <v>227</v>
      </c>
      <c r="AT189" s="217" t="s">
        <v>137</v>
      </c>
      <c r="AU189" s="217" t="s">
        <v>143</v>
      </c>
      <c r="AY189" s="19" t="s">
        <v>134</v>
      </c>
      <c r="BE189" s="218">
        <f>IF(N189="základní",J189,0)</f>
        <v>0</v>
      </c>
      <c r="BF189" s="218">
        <f>IF(N189="snížená",J189,0)</f>
        <v>0</v>
      </c>
      <c r="BG189" s="218">
        <f>IF(N189="zákl. přenesená",J189,0)</f>
        <v>0</v>
      </c>
      <c r="BH189" s="218">
        <f>IF(N189="sníž. přenesená",J189,0)</f>
        <v>0</v>
      </c>
      <c r="BI189" s="218">
        <f>IF(N189="nulová",J189,0)</f>
        <v>0</v>
      </c>
      <c r="BJ189" s="19" t="s">
        <v>143</v>
      </c>
      <c r="BK189" s="218">
        <f>ROUND(I189*H189,2)</f>
        <v>0</v>
      </c>
      <c r="BL189" s="19" t="s">
        <v>227</v>
      </c>
      <c r="BM189" s="217" t="s">
        <v>306</v>
      </c>
    </row>
    <row r="190" s="2" customFormat="1">
      <c r="A190" s="40"/>
      <c r="B190" s="41"/>
      <c r="C190" s="42"/>
      <c r="D190" s="219" t="s">
        <v>145</v>
      </c>
      <c r="E190" s="42"/>
      <c r="F190" s="220" t="s">
        <v>307</v>
      </c>
      <c r="G190" s="42"/>
      <c r="H190" s="42"/>
      <c r="I190" s="221"/>
      <c r="J190" s="42"/>
      <c r="K190" s="42"/>
      <c r="L190" s="46"/>
      <c r="M190" s="222"/>
      <c r="N190" s="223"/>
      <c r="O190" s="86"/>
      <c r="P190" s="86"/>
      <c r="Q190" s="86"/>
      <c r="R190" s="86"/>
      <c r="S190" s="86"/>
      <c r="T190" s="87"/>
      <c r="U190" s="40"/>
      <c r="V190" s="40"/>
      <c r="W190" s="40"/>
      <c r="X190" s="40"/>
      <c r="Y190" s="40"/>
      <c r="Z190" s="40"/>
      <c r="AA190" s="40"/>
      <c r="AB190" s="40"/>
      <c r="AC190" s="40"/>
      <c r="AD190" s="40"/>
      <c r="AE190" s="40"/>
      <c r="AT190" s="19" t="s">
        <v>145</v>
      </c>
      <c r="AU190" s="19" t="s">
        <v>143</v>
      </c>
    </row>
    <row r="191" s="2" customFormat="1" ht="16.5" customHeight="1">
      <c r="A191" s="40"/>
      <c r="B191" s="41"/>
      <c r="C191" s="206" t="s">
        <v>308</v>
      </c>
      <c r="D191" s="206" t="s">
        <v>137</v>
      </c>
      <c r="E191" s="207" t="s">
        <v>309</v>
      </c>
      <c r="F191" s="208" t="s">
        <v>310</v>
      </c>
      <c r="G191" s="209" t="s">
        <v>235</v>
      </c>
      <c r="H191" s="210">
        <v>1</v>
      </c>
      <c r="I191" s="211"/>
      <c r="J191" s="212">
        <f>ROUND(I191*H191,2)</f>
        <v>0</v>
      </c>
      <c r="K191" s="208" t="s">
        <v>141</v>
      </c>
      <c r="L191" s="46"/>
      <c r="M191" s="213" t="s">
        <v>19</v>
      </c>
      <c r="N191" s="214" t="s">
        <v>42</v>
      </c>
      <c r="O191" s="86"/>
      <c r="P191" s="215">
        <f>O191*H191</f>
        <v>0</v>
      </c>
      <c r="Q191" s="215">
        <v>0.0047400000000000003</v>
      </c>
      <c r="R191" s="215">
        <f>Q191*H191</f>
        <v>0.0047400000000000003</v>
      </c>
      <c r="S191" s="215">
        <v>0</v>
      </c>
      <c r="T191" s="216">
        <f>S191*H191</f>
        <v>0</v>
      </c>
      <c r="U191" s="40"/>
      <c r="V191" s="40"/>
      <c r="W191" s="40"/>
      <c r="X191" s="40"/>
      <c r="Y191" s="40"/>
      <c r="Z191" s="40"/>
      <c r="AA191" s="40"/>
      <c r="AB191" s="40"/>
      <c r="AC191" s="40"/>
      <c r="AD191" s="40"/>
      <c r="AE191" s="40"/>
      <c r="AR191" s="217" t="s">
        <v>227</v>
      </c>
      <c r="AT191" s="217" t="s">
        <v>137</v>
      </c>
      <c r="AU191" s="217" t="s">
        <v>143</v>
      </c>
      <c r="AY191" s="19" t="s">
        <v>134</v>
      </c>
      <c r="BE191" s="218">
        <f>IF(N191="základní",J191,0)</f>
        <v>0</v>
      </c>
      <c r="BF191" s="218">
        <f>IF(N191="snížená",J191,0)</f>
        <v>0</v>
      </c>
      <c r="BG191" s="218">
        <f>IF(N191="zákl. přenesená",J191,0)</f>
        <v>0</v>
      </c>
      <c r="BH191" s="218">
        <f>IF(N191="sníž. přenesená",J191,0)</f>
        <v>0</v>
      </c>
      <c r="BI191" s="218">
        <f>IF(N191="nulová",J191,0)</f>
        <v>0</v>
      </c>
      <c r="BJ191" s="19" t="s">
        <v>143</v>
      </c>
      <c r="BK191" s="218">
        <f>ROUND(I191*H191,2)</f>
        <v>0</v>
      </c>
      <c r="BL191" s="19" t="s">
        <v>227</v>
      </c>
      <c r="BM191" s="217" t="s">
        <v>311</v>
      </c>
    </row>
    <row r="192" s="2" customFormat="1">
      <c r="A192" s="40"/>
      <c r="B192" s="41"/>
      <c r="C192" s="42"/>
      <c r="D192" s="219" t="s">
        <v>145</v>
      </c>
      <c r="E192" s="42"/>
      <c r="F192" s="220" t="s">
        <v>312</v>
      </c>
      <c r="G192" s="42"/>
      <c r="H192" s="42"/>
      <c r="I192" s="221"/>
      <c r="J192" s="42"/>
      <c r="K192" s="42"/>
      <c r="L192" s="46"/>
      <c r="M192" s="222"/>
      <c r="N192" s="223"/>
      <c r="O192" s="86"/>
      <c r="P192" s="86"/>
      <c r="Q192" s="86"/>
      <c r="R192" s="86"/>
      <c r="S192" s="86"/>
      <c r="T192" s="87"/>
      <c r="U192" s="40"/>
      <c r="V192" s="40"/>
      <c r="W192" s="40"/>
      <c r="X192" s="40"/>
      <c r="Y192" s="40"/>
      <c r="Z192" s="40"/>
      <c r="AA192" s="40"/>
      <c r="AB192" s="40"/>
      <c r="AC192" s="40"/>
      <c r="AD192" s="40"/>
      <c r="AE192" s="40"/>
      <c r="AT192" s="19" t="s">
        <v>145</v>
      </c>
      <c r="AU192" s="19" t="s">
        <v>143</v>
      </c>
    </row>
    <row r="193" s="2" customFormat="1" ht="16.5" customHeight="1">
      <c r="A193" s="40"/>
      <c r="B193" s="41"/>
      <c r="C193" s="206" t="s">
        <v>313</v>
      </c>
      <c r="D193" s="206" t="s">
        <v>137</v>
      </c>
      <c r="E193" s="207" t="s">
        <v>314</v>
      </c>
      <c r="F193" s="208" t="s">
        <v>315</v>
      </c>
      <c r="G193" s="209" t="s">
        <v>290</v>
      </c>
      <c r="H193" s="210">
        <v>13</v>
      </c>
      <c r="I193" s="211"/>
      <c r="J193" s="212">
        <f>ROUND(I193*H193,2)</f>
        <v>0</v>
      </c>
      <c r="K193" s="208" t="s">
        <v>141</v>
      </c>
      <c r="L193" s="46"/>
      <c r="M193" s="213" t="s">
        <v>19</v>
      </c>
      <c r="N193" s="214" t="s">
        <v>42</v>
      </c>
      <c r="O193" s="86"/>
      <c r="P193" s="215">
        <f>O193*H193</f>
        <v>0</v>
      </c>
      <c r="Q193" s="215">
        <v>0</v>
      </c>
      <c r="R193" s="215">
        <f>Q193*H193</f>
        <v>0</v>
      </c>
      <c r="S193" s="215">
        <v>0</v>
      </c>
      <c r="T193" s="216">
        <f>S193*H193</f>
        <v>0</v>
      </c>
      <c r="U193" s="40"/>
      <c r="V193" s="40"/>
      <c r="W193" s="40"/>
      <c r="X193" s="40"/>
      <c r="Y193" s="40"/>
      <c r="Z193" s="40"/>
      <c r="AA193" s="40"/>
      <c r="AB193" s="40"/>
      <c r="AC193" s="40"/>
      <c r="AD193" s="40"/>
      <c r="AE193" s="40"/>
      <c r="AR193" s="217" t="s">
        <v>227</v>
      </c>
      <c r="AT193" s="217" t="s">
        <v>137</v>
      </c>
      <c r="AU193" s="217" t="s">
        <v>143</v>
      </c>
      <c r="AY193" s="19" t="s">
        <v>134</v>
      </c>
      <c r="BE193" s="218">
        <f>IF(N193="základní",J193,0)</f>
        <v>0</v>
      </c>
      <c r="BF193" s="218">
        <f>IF(N193="snížená",J193,0)</f>
        <v>0</v>
      </c>
      <c r="BG193" s="218">
        <f>IF(N193="zákl. přenesená",J193,0)</f>
        <v>0</v>
      </c>
      <c r="BH193" s="218">
        <f>IF(N193="sníž. přenesená",J193,0)</f>
        <v>0</v>
      </c>
      <c r="BI193" s="218">
        <f>IF(N193="nulová",J193,0)</f>
        <v>0</v>
      </c>
      <c r="BJ193" s="19" t="s">
        <v>143</v>
      </c>
      <c r="BK193" s="218">
        <f>ROUND(I193*H193,2)</f>
        <v>0</v>
      </c>
      <c r="BL193" s="19" t="s">
        <v>227</v>
      </c>
      <c r="BM193" s="217" t="s">
        <v>316</v>
      </c>
    </row>
    <row r="194" s="2" customFormat="1">
      <c r="A194" s="40"/>
      <c r="B194" s="41"/>
      <c r="C194" s="42"/>
      <c r="D194" s="219" t="s">
        <v>145</v>
      </c>
      <c r="E194" s="42"/>
      <c r="F194" s="220" t="s">
        <v>317</v>
      </c>
      <c r="G194" s="42"/>
      <c r="H194" s="42"/>
      <c r="I194" s="221"/>
      <c r="J194" s="42"/>
      <c r="K194" s="42"/>
      <c r="L194" s="46"/>
      <c r="M194" s="222"/>
      <c r="N194" s="223"/>
      <c r="O194" s="86"/>
      <c r="P194" s="86"/>
      <c r="Q194" s="86"/>
      <c r="R194" s="86"/>
      <c r="S194" s="86"/>
      <c r="T194" s="87"/>
      <c r="U194" s="40"/>
      <c r="V194" s="40"/>
      <c r="W194" s="40"/>
      <c r="X194" s="40"/>
      <c r="Y194" s="40"/>
      <c r="Z194" s="40"/>
      <c r="AA194" s="40"/>
      <c r="AB194" s="40"/>
      <c r="AC194" s="40"/>
      <c r="AD194" s="40"/>
      <c r="AE194" s="40"/>
      <c r="AT194" s="19" t="s">
        <v>145</v>
      </c>
      <c r="AU194" s="19" t="s">
        <v>143</v>
      </c>
    </row>
    <row r="195" s="13" customFormat="1">
      <c r="A195" s="13"/>
      <c r="B195" s="224"/>
      <c r="C195" s="225"/>
      <c r="D195" s="226" t="s">
        <v>151</v>
      </c>
      <c r="E195" s="227" t="s">
        <v>19</v>
      </c>
      <c r="F195" s="228" t="s">
        <v>318</v>
      </c>
      <c r="G195" s="225"/>
      <c r="H195" s="229">
        <v>13</v>
      </c>
      <c r="I195" s="230"/>
      <c r="J195" s="225"/>
      <c r="K195" s="225"/>
      <c r="L195" s="231"/>
      <c r="M195" s="232"/>
      <c r="N195" s="233"/>
      <c r="O195" s="233"/>
      <c r="P195" s="233"/>
      <c r="Q195" s="233"/>
      <c r="R195" s="233"/>
      <c r="S195" s="233"/>
      <c r="T195" s="234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T195" s="235" t="s">
        <v>151</v>
      </c>
      <c r="AU195" s="235" t="s">
        <v>143</v>
      </c>
      <c r="AV195" s="13" t="s">
        <v>143</v>
      </c>
      <c r="AW195" s="13" t="s">
        <v>32</v>
      </c>
      <c r="AX195" s="13" t="s">
        <v>70</v>
      </c>
      <c r="AY195" s="235" t="s">
        <v>134</v>
      </c>
    </row>
    <row r="196" s="14" customFormat="1">
      <c r="A196" s="14"/>
      <c r="B196" s="236"/>
      <c r="C196" s="237"/>
      <c r="D196" s="226" t="s">
        <v>151</v>
      </c>
      <c r="E196" s="238" t="s">
        <v>19</v>
      </c>
      <c r="F196" s="239" t="s">
        <v>153</v>
      </c>
      <c r="G196" s="237"/>
      <c r="H196" s="240">
        <v>13</v>
      </c>
      <c r="I196" s="241"/>
      <c r="J196" s="237"/>
      <c r="K196" s="237"/>
      <c r="L196" s="242"/>
      <c r="M196" s="243"/>
      <c r="N196" s="244"/>
      <c r="O196" s="244"/>
      <c r="P196" s="244"/>
      <c r="Q196" s="244"/>
      <c r="R196" s="244"/>
      <c r="S196" s="244"/>
      <c r="T196" s="245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T196" s="246" t="s">
        <v>151</v>
      </c>
      <c r="AU196" s="246" t="s">
        <v>143</v>
      </c>
      <c r="AV196" s="14" t="s">
        <v>142</v>
      </c>
      <c r="AW196" s="14" t="s">
        <v>32</v>
      </c>
      <c r="AX196" s="14" t="s">
        <v>78</v>
      </c>
      <c r="AY196" s="246" t="s">
        <v>134</v>
      </c>
    </row>
    <row r="197" s="2" customFormat="1" ht="24.15" customHeight="1">
      <c r="A197" s="40"/>
      <c r="B197" s="41"/>
      <c r="C197" s="206" t="s">
        <v>319</v>
      </c>
      <c r="D197" s="206" t="s">
        <v>137</v>
      </c>
      <c r="E197" s="207" t="s">
        <v>320</v>
      </c>
      <c r="F197" s="208" t="s">
        <v>321</v>
      </c>
      <c r="G197" s="209" t="s">
        <v>249</v>
      </c>
      <c r="H197" s="210">
        <v>0.016</v>
      </c>
      <c r="I197" s="211"/>
      <c r="J197" s="212">
        <f>ROUND(I197*H197,2)</f>
        <v>0</v>
      </c>
      <c r="K197" s="208" t="s">
        <v>141</v>
      </c>
      <c r="L197" s="46"/>
      <c r="M197" s="213" t="s">
        <v>19</v>
      </c>
      <c r="N197" s="214" t="s">
        <v>42</v>
      </c>
      <c r="O197" s="86"/>
      <c r="P197" s="215">
        <f>O197*H197</f>
        <v>0</v>
      </c>
      <c r="Q197" s="215">
        <v>0</v>
      </c>
      <c r="R197" s="215">
        <f>Q197*H197</f>
        <v>0</v>
      </c>
      <c r="S197" s="215">
        <v>0</v>
      </c>
      <c r="T197" s="216">
        <f>S197*H197</f>
        <v>0</v>
      </c>
      <c r="U197" s="40"/>
      <c r="V197" s="40"/>
      <c r="W197" s="40"/>
      <c r="X197" s="40"/>
      <c r="Y197" s="40"/>
      <c r="Z197" s="40"/>
      <c r="AA197" s="40"/>
      <c r="AB197" s="40"/>
      <c r="AC197" s="40"/>
      <c r="AD197" s="40"/>
      <c r="AE197" s="40"/>
      <c r="AR197" s="217" t="s">
        <v>227</v>
      </c>
      <c r="AT197" s="217" t="s">
        <v>137</v>
      </c>
      <c r="AU197" s="217" t="s">
        <v>143</v>
      </c>
      <c r="AY197" s="19" t="s">
        <v>134</v>
      </c>
      <c r="BE197" s="218">
        <f>IF(N197="základní",J197,0)</f>
        <v>0</v>
      </c>
      <c r="BF197" s="218">
        <f>IF(N197="snížená",J197,0)</f>
        <v>0</v>
      </c>
      <c r="BG197" s="218">
        <f>IF(N197="zákl. přenesená",J197,0)</f>
        <v>0</v>
      </c>
      <c r="BH197" s="218">
        <f>IF(N197="sníž. přenesená",J197,0)</f>
        <v>0</v>
      </c>
      <c r="BI197" s="218">
        <f>IF(N197="nulová",J197,0)</f>
        <v>0</v>
      </c>
      <c r="BJ197" s="19" t="s">
        <v>143</v>
      </c>
      <c r="BK197" s="218">
        <f>ROUND(I197*H197,2)</f>
        <v>0</v>
      </c>
      <c r="BL197" s="19" t="s">
        <v>227</v>
      </c>
      <c r="BM197" s="217" t="s">
        <v>322</v>
      </c>
    </row>
    <row r="198" s="2" customFormat="1">
      <c r="A198" s="40"/>
      <c r="B198" s="41"/>
      <c r="C198" s="42"/>
      <c r="D198" s="219" t="s">
        <v>145</v>
      </c>
      <c r="E198" s="42"/>
      <c r="F198" s="220" t="s">
        <v>323</v>
      </c>
      <c r="G198" s="42"/>
      <c r="H198" s="42"/>
      <c r="I198" s="221"/>
      <c r="J198" s="42"/>
      <c r="K198" s="42"/>
      <c r="L198" s="46"/>
      <c r="M198" s="222"/>
      <c r="N198" s="223"/>
      <c r="O198" s="86"/>
      <c r="P198" s="86"/>
      <c r="Q198" s="86"/>
      <c r="R198" s="86"/>
      <c r="S198" s="86"/>
      <c r="T198" s="87"/>
      <c r="U198" s="40"/>
      <c r="V198" s="40"/>
      <c r="W198" s="40"/>
      <c r="X198" s="40"/>
      <c r="Y198" s="40"/>
      <c r="Z198" s="40"/>
      <c r="AA198" s="40"/>
      <c r="AB198" s="40"/>
      <c r="AC198" s="40"/>
      <c r="AD198" s="40"/>
      <c r="AE198" s="40"/>
      <c r="AT198" s="19" t="s">
        <v>145</v>
      </c>
      <c r="AU198" s="19" t="s">
        <v>143</v>
      </c>
    </row>
    <row r="199" s="12" customFormat="1" ht="22.8" customHeight="1">
      <c r="A199" s="12"/>
      <c r="B199" s="190"/>
      <c r="C199" s="191"/>
      <c r="D199" s="192" t="s">
        <v>69</v>
      </c>
      <c r="E199" s="204" t="s">
        <v>324</v>
      </c>
      <c r="F199" s="204" t="s">
        <v>325</v>
      </c>
      <c r="G199" s="191"/>
      <c r="H199" s="191"/>
      <c r="I199" s="194"/>
      <c r="J199" s="205">
        <f>BK199</f>
        <v>0</v>
      </c>
      <c r="K199" s="191"/>
      <c r="L199" s="196"/>
      <c r="M199" s="197"/>
      <c r="N199" s="198"/>
      <c r="O199" s="198"/>
      <c r="P199" s="199">
        <f>SUM(P200:P223)</f>
        <v>0</v>
      </c>
      <c r="Q199" s="198"/>
      <c r="R199" s="199">
        <f>SUM(R200:R223)</f>
        <v>0.010799800000000002</v>
      </c>
      <c r="S199" s="198"/>
      <c r="T199" s="200">
        <f>SUM(T200:T223)</f>
        <v>0.047119999999999995</v>
      </c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R199" s="201" t="s">
        <v>143</v>
      </c>
      <c r="AT199" s="202" t="s">
        <v>69</v>
      </c>
      <c r="AU199" s="202" t="s">
        <v>78</v>
      </c>
      <c r="AY199" s="201" t="s">
        <v>134</v>
      </c>
      <c r="BK199" s="203">
        <f>SUM(BK200:BK223)</f>
        <v>0</v>
      </c>
    </row>
    <row r="200" s="2" customFormat="1" ht="16.5" customHeight="1">
      <c r="A200" s="40"/>
      <c r="B200" s="41"/>
      <c r="C200" s="206" t="s">
        <v>326</v>
      </c>
      <c r="D200" s="206" t="s">
        <v>137</v>
      </c>
      <c r="E200" s="207" t="s">
        <v>327</v>
      </c>
      <c r="F200" s="208" t="s">
        <v>328</v>
      </c>
      <c r="G200" s="209" t="s">
        <v>290</v>
      </c>
      <c r="H200" s="210">
        <v>6</v>
      </c>
      <c r="I200" s="211"/>
      <c r="J200" s="212">
        <f>ROUND(I200*H200,2)</f>
        <v>0</v>
      </c>
      <c r="K200" s="208" t="s">
        <v>141</v>
      </c>
      <c r="L200" s="46"/>
      <c r="M200" s="213" t="s">
        <v>19</v>
      </c>
      <c r="N200" s="214" t="s">
        <v>42</v>
      </c>
      <c r="O200" s="86"/>
      <c r="P200" s="215">
        <f>O200*H200</f>
        <v>0</v>
      </c>
      <c r="Q200" s="215">
        <v>0</v>
      </c>
      <c r="R200" s="215">
        <f>Q200*H200</f>
        <v>0</v>
      </c>
      <c r="S200" s="215">
        <v>0.0049699999999999996</v>
      </c>
      <c r="T200" s="216">
        <f>S200*H200</f>
        <v>0.029819999999999999</v>
      </c>
      <c r="U200" s="40"/>
      <c r="V200" s="40"/>
      <c r="W200" s="40"/>
      <c r="X200" s="40"/>
      <c r="Y200" s="40"/>
      <c r="Z200" s="40"/>
      <c r="AA200" s="40"/>
      <c r="AB200" s="40"/>
      <c r="AC200" s="40"/>
      <c r="AD200" s="40"/>
      <c r="AE200" s="40"/>
      <c r="AR200" s="217" t="s">
        <v>227</v>
      </c>
      <c r="AT200" s="217" t="s">
        <v>137</v>
      </c>
      <c r="AU200" s="217" t="s">
        <v>143</v>
      </c>
      <c r="AY200" s="19" t="s">
        <v>134</v>
      </c>
      <c r="BE200" s="218">
        <f>IF(N200="základní",J200,0)</f>
        <v>0</v>
      </c>
      <c r="BF200" s="218">
        <f>IF(N200="snížená",J200,0)</f>
        <v>0</v>
      </c>
      <c r="BG200" s="218">
        <f>IF(N200="zákl. přenesená",J200,0)</f>
        <v>0</v>
      </c>
      <c r="BH200" s="218">
        <f>IF(N200="sníž. přenesená",J200,0)</f>
        <v>0</v>
      </c>
      <c r="BI200" s="218">
        <f>IF(N200="nulová",J200,0)</f>
        <v>0</v>
      </c>
      <c r="BJ200" s="19" t="s">
        <v>143</v>
      </c>
      <c r="BK200" s="218">
        <f>ROUND(I200*H200,2)</f>
        <v>0</v>
      </c>
      <c r="BL200" s="19" t="s">
        <v>227</v>
      </c>
      <c r="BM200" s="217" t="s">
        <v>329</v>
      </c>
    </row>
    <row r="201" s="2" customFormat="1">
      <c r="A201" s="40"/>
      <c r="B201" s="41"/>
      <c r="C201" s="42"/>
      <c r="D201" s="219" t="s">
        <v>145</v>
      </c>
      <c r="E201" s="42"/>
      <c r="F201" s="220" t="s">
        <v>330</v>
      </c>
      <c r="G201" s="42"/>
      <c r="H201" s="42"/>
      <c r="I201" s="221"/>
      <c r="J201" s="42"/>
      <c r="K201" s="42"/>
      <c r="L201" s="46"/>
      <c r="M201" s="222"/>
      <c r="N201" s="223"/>
      <c r="O201" s="86"/>
      <c r="P201" s="86"/>
      <c r="Q201" s="86"/>
      <c r="R201" s="86"/>
      <c r="S201" s="86"/>
      <c r="T201" s="87"/>
      <c r="U201" s="40"/>
      <c r="V201" s="40"/>
      <c r="W201" s="40"/>
      <c r="X201" s="40"/>
      <c r="Y201" s="40"/>
      <c r="Z201" s="40"/>
      <c r="AA201" s="40"/>
      <c r="AB201" s="40"/>
      <c r="AC201" s="40"/>
      <c r="AD201" s="40"/>
      <c r="AE201" s="40"/>
      <c r="AT201" s="19" t="s">
        <v>145</v>
      </c>
      <c r="AU201" s="19" t="s">
        <v>143</v>
      </c>
    </row>
    <row r="202" s="2" customFormat="1" ht="16.5" customHeight="1">
      <c r="A202" s="40"/>
      <c r="B202" s="41"/>
      <c r="C202" s="206" t="s">
        <v>331</v>
      </c>
      <c r="D202" s="206" t="s">
        <v>137</v>
      </c>
      <c r="E202" s="207" t="s">
        <v>332</v>
      </c>
      <c r="F202" s="208" t="s">
        <v>333</v>
      </c>
      <c r="G202" s="209" t="s">
        <v>290</v>
      </c>
      <c r="H202" s="210">
        <v>14</v>
      </c>
      <c r="I202" s="211"/>
      <c r="J202" s="212">
        <f>ROUND(I202*H202,2)</f>
        <v>0</v>
      </c>
      <c r="K202" s="208" t="s">
        <v>141</v>
      </c>
      <c r="L202" s="46"/>
      <c r="M202" s="213" t="s">
        <v>19</v>
      </c>
      <c r="N202" s="214" t="s">
        <v>42</v>
      </c>
      <c r="O202" s="86"/>
      <c r="P202" s="215">
        <f>O202*H202</f>
        <v>0</v>
      </c>
      <c r="Q202" s="215">
        <v>0.00040999999999999999</v>
      </c>
      <c r="R202" s="215">
        <f>Q202*H202</f>
        <v>0.0057400000000000003</v>
      </c>
      <c r="S202" s="215">
        <v>0</v>
      </c>
      <c r="T202" s="216">
        <f>S202*H202</f>
        <v>0</v>
      </c>
      <c r="U202" s="40"/>
      <c r="V202" s="40"/>
      <c r="W202" s="40"/>
      <c r="X202" s="40"/>
      <c r="Y202" s="40"/>
      <c r="Z202" s="40"/>
      <c r="AA202" s="40"/>
      <c r="AB202" s="40"/>
      <c r="AC202" s="40"/>
      <c r="AD202" s="40"/>
      <c r="AE202" s="40"/>
      <c r="AR202" s="217" t="s">
        <v>227</v>
      </c>
      <c r="AT202" s="217" t="s">
        <v>137</v>
      </c>
      <c r="AU202" s="217" t="s">
        <v>143</v>
      </c>
      <c r="AY202" s="19" t="s">
        <v>134</v>
      </c>
      <c r="BE202" s="218">
        <f>IF(N202="základní",J202,0)</f>
        <v>0</v>
      </c>
      <c r="BF202" s="218">
        <f>IF(N202="snížená",J202,0)</f>
        <v>0</v>
      </c>
      <c r="BG202" s="218">
        <f>IF(N202="zákl. přenesená",J202,0)</f>
        <v>0</v>
      </c>
      <c r="BH202" s="218">
        <f>IF(N202="sníž. přenesená",J202,0)</f>
        <v>0</v>
      </c>
      <c r="BI202" s="218">
        <f>IF(N202="nulová",J202,0)</f>
        <v>0</v>
      </c>
      <c r="BJ202" s="19" t="s">
        <v>143</v>
      </c>
      <c r="BK202" s="218">
        <f>ROUND(I202*H202,2)</f>
        <v>0</v>
      </c>
      <c r="BL202" s="19" t="s">
        <v>227</v>
      </c>
      <c r="BM202" s="217" t="s">
        <v>334</v>
      </c>
    </row>
    <row r="203" s="2" customFormat="1">
      <c r="A203" s="40"/>
      <c r="B203" s="41"/>
      <c r="C203" s="42"/>
      <c r="D203" s="219" t="s">
        <v>145</v>
      </c>
      <c r="E203" s="42"/>
      <c r="F203" s="220" t="s">
        <v>335</v>
      </c>
      <c r="G203" s="42"/>
      <c r="H203" s="42"/>
      <c r="I203" s="221"/>
      <c r="J203" s="42"/>
      <c r="K203" s="42"/>
      <c r="L203" s="46"/>
      <c r="M203" s="222"/>
      <c r="N203" s="223"/>
      <c r="O203" s="86"/>
      <c r="P203" s="86"/>
      <c r="Q203" s="86"/>
      <c r="R203" s="86"/>
      <c r="S203" s="86"/>
      <c r="T203" s="87"/>
      <c r="U203" s="40"/>
      <c r="V203" s="40"/>
      <c r="W203" s="40"/>
      <c r="X203" s="40"/>
      <c r="Y203" s="40"/>
      <c r="Z203" s="40"/>
      <c r="AA203" s="40"/>
      <c r="AB203" s="40"/>
      <c r="AC203" s="40"/>
      <c r="AD203" s="40"/>
      <c r="AE203" s="40"/>
      <c r="AT203" s="19" t="s">
        <v>145</v>
      </c>
      <c r="AU203" s="19" t="s">
        <v>143</v>
      </c>
    </row>
    <row r="204" s="2" customFormat="1" ht="16.5" customHeight="1">
      <c r="A204" s="40"/>
      <c r="B204" s="41"/>
      <c r="C204" s="258" t="s">
        <v>336</v>
      </c>
      <c r="D204" s="258" t="s">
        <v>337</v>
      </c>
      <c r="E204" s="259" t="s">
        <v>338</v>
      </c>
      <c r="F204" s="260" t="s">
        <v>339</v>
      </c>
      <c r="G204" s="261" t="s">
        <v>290</v>
      </c>
      <c r="H204" s="262">
        <v>14.42</v>
      </c>
      <c r="I204" s="263"/>
      <c r="J204" s="264">
        <f>ROUND(I204*H204,2)</f>
        <v>0</v>
      </c>
      <c r="K204" s="260" t="s">
        <v>141</v>
      </c>
      <c r="L204" s="265"/>
      <c r="M204" s="266" t="s">
        <v>19</v>
      </c>
      <c r="N204" s="267" t="s">
        <v>42</v>
      </c>
      <c r="O204" s="86"/>
      <c r="P204" s="215">
        <f>O204*H204</f>
        <v>0</v>
      </c>
      <c r="Q204" s="215">
        <v>0.00019000000000000001</v>
      </c>
      <c r="R204" s="215">
        <f>Q204*H204</f>
        <v>0.0027398000000000001</v>
      </c>
      <c r="S204" s="215">
        <v>0</v>
      </c>
      <c r="T204" s="216">
        <f>S204*H204</f>
        <v>0</v>
      </c>
      <c r="U204" s="40"/>
      <c r="V204" s="40"/>
      <c r="W204" s="40"/>
      <c r="X204" s="40"/>
      <c r="Y204" s="40"/>
      <c r="Z204" s="40"/>
      <c r="AA204" s="40"/>
      <c r="AB204" s="40"/>
      <c r="AC204" s="40"/>
      <c r="AD204" s="40"/>
      <c r="AE204" s="40"/>
      <c r="AR204" s="217" t="s">
        <v>326</v>
      </c>
      <c r="AT204" s="217" t="s">
        <v>337</v>
      </c>
      <c r="AU204" s="217" t="s">
        <v>143</v>
      </c>
      <c r="AY204" s="19" t="s">
        <v>134</v>
      </c>
      <c r="BE204" s="218">
        <f>IF(N204="základní",J204,0)</f>
        <v>0</v>
      </c>
      <c r="BF204" s="218">
        <f>IF(N204="snížená",J204,0)</f>
        <v>0</v>
      </c>
      <c r="BG204" s="218">
        <f>IF(N204="zákl. přenesená",J204,0)</f>
        <v>0</v>
      </c>
      <c r="BH204" s="218">
        <f>IF(N204="sníž. přenesená",J204,0)</f>
        <v>0</v>
      </c>
      <c r="BI204" s="218">
        <f>IF(N204="nulová",J204,0)</f>
        <v>0</v>
      </c>
      <c r="BJ204" s="19" t="s">
        <v>143</v>
      </c>
      <c r="BK204" s="218">
        <f>ROUND(I204*H204,2)</f>
        <v>0</v>
      </c>
      <c r="BL204" s="19" t="s">
        <v>227</v>
      </c>
      <c r="BM204" s="217" t="s">
        <v>340</v>
      </c>
    </row>
    <row r="205" s="13" customFormat="1">
      <c r="A205" s="13"/>
      <c r="B205" s="224"/>
      <c r="C205" s="225"/>
      <c r="D205" s="226" t="s">
        <v>151</v>
      </c>
      <c r="E205" s="225"/>
      <c r="F205" s="228" t="s">
        <v>341</v>
      </c>
      <c r="G205" s="225"/>
      <c r="H205" s="229">
        <v>14.42</v>
      </c>
      <c r="I205" s="230"/>
      <c r="J205" s="225"/>
      <c r="K205" s="225"/>
      <c r="L205" s="231"/>
      <c r="M205" s="232"/>
      <c r="N205" s="233"/>
      <c r="O205" s="233"/>
      <c r="P205" s="233"/>
      <c r="Q205" s="233"/>
      <c r="R205" s="233"/>
      <c r="S205" s="233"/>
      <c r="T205" s="234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T205" s="235" t="s">
        <v>151</v>
      </c>
      <c r="AU205" s="235" t="s">
        <v>143</v>
      </c>
      <c r="AV205" s="13" t="s">
        <v>143</v>
      </c>
      <c r="AW205" s="13" t="s">
        <v>4</v>
      </c>
      <c r="AX205" s="13" t="s">
        <v>78</v>
      </c>
      <c r="AY205" s="235" t="s">
        <v>134</v>
      </c>
    </row>
    <row r="206" s="2" customFormat="1" ht="16.5" customHeight="1">
      <c r="A206" s="40"/>
      <c r="B206" s="41"/>
      <c r="C206" s="206" t="s">
        <v>342</v>
      </c>
      <c r="D206" s="206" t="s">
        <v>137</v>
      </c>
      <c r="E206" s="207" t="s">
        <v>343</v>
      </c>
      <c r="F206" s="208" t="s">
        <v>344</v>
      </c>
      <c r="G206" s="209" t="s">
        <v>345</v>
      </c>
      <c r="H206" s="210">
        <v>1</v>
      </c>
      <c r="I206" s="211"/>
      <c r="J206" s="212">
        <f>ROUND(I206*H206,2)</f>
        <v>0</v>
      </c>
      <c r="K206" s="208" t="s">
        <v>141</v>
      </c>
      <c r="L206" s="46"/>
      <c r="M206" s="213" t="s">
        <v>19</v>
      </c>
      <c r="N206" s="214" t="s">
        <v>42</v>
      </c>
      <c r="O206" s="86"/>
      <c r="P206" s="215">
        <f>O206*H206</f>
        <v>0</v>
      </c>
      <c r="Q206" s="215">
        <v>0</v>
      </c>
      <c r="R206" s="215">
        <f>Q206*H206</f>
        <v>0</v>
      </c>
      <c r="S206" s="215">
        <v>0</v>
      </c>
      <c r="T206" s="216">
        <f>S206*H206</f>
        <v>0</v>
      </c>
      <c r="U206" s="40"/>
      <c r="V206" s="40"/>
      <c r="W206" s="40"/>
      <c r="X206" s="40"/>
      <c r="Y206" s="40"/>
      <c r="Z206" s="40"/>
      <c r="AA206" s="40"/>
      <c r="AB206" s="40"/>
      <c r="AC206" s="40"/>
      <c r="AD206" s="40"/>
      <c r="AE206" s="40"/>
      <c r="AR206" s="217" t="s">
        <v>227</v>
      </c>
      <c r="AT206" s="217" t="s">
        <v>137</v>
      </c>
      <c r="AU206" s="217" t="s">
        <v>143</v>
      </c>
      <c r="AY206" s="19" t="s">
        <v>134</v>
      </c>
      <c r="BE206" s="218">
        <f>IF(N206="základní",J206,0)</f>
        <v>0</v>
      </c>
      <c r="BF206" s="218">
        <f>IF(N206="snížená",J206,0)</f>
        <v>0</v>
      </c>
      <c r="BG206" s="218">
        <f>IF(N206="zákl. přenesená",J206,0)</f>
        <v>0</v>
      </c>
      <c r="BH206" s="218">
        <f>IF(N206="sníž. přenesená",J206,0)</f>
        <v>0</v>
      </c>
      <c r="BI206" s="218">
        <f>IF(N206="nulová",J206,0)</f>
        <v>0</v>
      </c>
      <c r="BJ206" s="19" t="s">
        <v>143</v>
      </c>
      <c r="BK206" s="218">
        <f>ROUND(I206*H206,2)</f>
        <v>0</v>
      </c>
      <c r="BL206" s="19" t="s">
        <v>227</v>
      </c>
      <c r="BM206" s="217" t="s">
        <v>346</v>
      </c>
    </row>
    <row r="207" s="2" customFormat="1">
      <c r="A207" s="40"/>
      <c r="B207" s="41"/>
      <c r="C207" s="42"/>
      <c r="D207" s="219" t="s">
        <v>145</v>
      </c>
      <c r="E207" s="42"/>
      <c r="F207" s="220" t="s">
        <v>347</v>
      </c>
      <c r="G207" s="42"/>
      <c r="H207" s="42"/>
      <c r="I207" s="221"/>
      <c r="J207" s="42"/>
      <c r="K207" s="42"/>
      <c r="L207" s="46"/>
      <c r="M207" s="222"/>
      <c r="N207" s="223"/>
      <c r="O207" s="86"/>
      <c r="P207" s="86"/>
      <c r="Q207" s="86"/>
      <c r="R207" s="86"/>
      <c r="S207" s="86"/>
      <c r="T207" s="87"/>
      <c r="U207" s="40"/>
      <c r="V207" s="40"/>
      <c r="W207" s="40"/>
      <c r="X207" s="40"/>
      <c r="Y207" s="40"/>
      <c r="Z207" s="40"/>
      <c r="AA207" s="40"/>
      <c r="AB207" s="40"/>
      <c r="AC207" s="40"/>
      <c r="AD207" s="40"/>
      <c r="AE207" s="40"/>
      <c r="AT207" s="19" t="s">
        <v>145</v>
      </c>
      <c r="AU207" s="19" t="s">
        <v>143</v>
      </c>
    </row>
    <row r="208" s="2" customFormat="1" ht="24.15" customHeight="1">
      <c r="A208" s="40"/>
      <c r="B208" s="41"/>
      <c r="C208" s="206" t="s">
        <v>348</v>
      </c>
      <c r="D208" s="206" t="s">
        <v>137</v>
      </c>
      <c r="E208" s="207" t="s">
        <v>349</v>
      </c>
      <c r="F208" s="208" t="s">
        <v>350</v>
      </c>
      <c r="G208" s="209" t="s">
        <v>290</v>
      </c>
      <c r="H208" s="210">
        <v>14</v>
      </c>
      <c r="I208" s="211"/>
      <c r="J208" s="212">
        <f>ROUND(I208*H208,2)</f>
        <v>0</v>
      </c>
      <c r="K208" s="208" t="s">
        <v>141</v>
      </c>
      <c r="L208" s="46"/>
      <c r="M208" s="213" t="s">
        <v>19</v>
      </c>
      <c r="N208" s="214" t="s">
        <v>42</v>
      </c>
      <c r="O208" s="86"/>
      <c r="P208" s="215">
        <f>O208*H208</f>
        <v>0</v>
      </c>
      <c r="Q208" s="215">
        <v>4.0000000000000003E-05</v>
      </c>
      <c r="R208" s="215">
        <f>Q208*H208</f>
        <v>0.00056000000000000006</v>
      </c>
      <c r="S208" s="215">
        <v>0</v>
      </c>
      <c r="T208" s="216">
        <f>S208*H208</f>
        <v>0</v>
      </c>
      <c r="U208" s="40"/>
      <c r="V208" s="40"/>
      <c r="W208" s="40"/>
      <c r="X208" s="40"/>
      <c r="Y208" s="40"/>
      <c r="Z208" s="40"/>
      <c r="AA208" s="40"/>
      <c r="AB208" s="40"/>
      <c r="AC208" s="40"/>
      <c r="AD208" s="40"/>
      <c r="AE208" s="40"/>
      <c r="AR208" s="217" t="s">
        <v>227</v>
      </c>
      <c r="AT208" s="217" t="s">
        <v>137</v>
      </c>
      <c r="AU208" s="217" t="s">
        <v>143</v>
      </c>
      <c r="AY208" s="19" t="s">
        <v>134</v>
      </c>
      <c r="BE208" s="218">
        <f>IF(N208="základní",J208,0)</f>
        <v>0</v>
      </c>
      <c r="BF208" s="218">
        <f>IF(N208="snížená",J208,0)</f>
        <v>0</v>
      </c>
      <c r="BG208" s="218">
        <f>IF(N208="zákl. přenesená",J208,0)</f>
        <v>0</v>
      </c>
      <c r="BH208" s="218">
        <f>IF(N208="sníž. přenesená",J208,0)</f>
        <v>0</v>
      </c>
      <c r="BI208" s="218">
        <f>IF(N208="nulová",J208,0)</f>
        <v>0</v>
      </c>
      <c r="BJ208" s="19" t="s">
        <v>143</v>
      </c>
      <c r="BK208" s="218">
        <f>ROUND(I208*H208,2)</f>
        <v>0</v>
      </c>
      <c r="BL208" s="19" t="s">
        <v>227</v>
      </c>
      <c r="BM208" s="217" t="s">
        <v>351</v>
      </c>
    </row>
    <row r="209" s="2" customFormat="1">
      <c r="A209" s="40"/>
      <c r="B209" s="41"/>
      <c r="C209" s="42"/>
      <c r="D209" s="219" t="s">
        <v>145</v>
      </c>
      <c r="E209" s="42"/>
      <c r="F209" s="220" t="s">
        <v>352</v>
      </c>
      <c r="G209" s="42"/>
      <c r="H209" s="42"/>
      <c r="I209" s="221"/>
      <c r="J209" s="42"/>
      <c r="K209" s="42"/>
      <c r="L209" s="46"/>
      <c r="M209" s="222"/>
      <c r="N209" s="223"/>
      <c r="O209" s="86"/>
      <c r="P209" s="86"/>
      <c r="Q209" s="86"/>
      <c r="R209" s="86"/>
      <c r="S209" s="86"/>
      <c r="T209" s="87"/>
      <c r="U209" s="40"/>
      <c r="V209" s="40"/>
      <c r="W209" s="40"/>
      <c r="X209" s="40"/>
      <c r="Y209" s="40"/>
      <c r="Z209" s="40"/>
      <c r="AA209" s="40"/>
      <c r="AB209" s="40"/>
      <c r="AC209" s="40"/>
      <c r="AD209" s="40"/>
      <c r="AE209" s="40"/>
      <c r="AT209" s="19" t="s">
        <v>145</v>
      </c>
      <c r="AU209" s="19" t="s">
        <v>143</v>
      </c>
    </row>
    <row r="210" s="2" customFormat="1" ht="16.5" customHeight="1">
      <c r="A210" s="40"/>
      <c r="B210" s="41"/>
      <c r="C210" s="206" t="s">
        <v>353</v>
      </c>
      <c r="D210" s="206" t="s">
        <v>137</v>
      </c>
      <c r="E210" s="207" t="s">
        <v>354</v>
      </c>
      <c r="F210" s="208" t="s">
        <v>355</v>
      </c>
      <c r="G210" s="209" t="s">
        <v>235</v>
      </c>
      <c r="H210" s="210">
        <v>3</v>
      </c>
      <c r="I210" s="211"/>
      <c r="J210" s="212">
        <f>ROUND(I210*H210,2)</f>
        <v>0</v>
      </c>
      <c r="K210" s="208" t="s">
        <v>141</v>
      </c>
      <c r="L210" s="46"/>
      <c r="M210" s="213" t="s">
        <v>19</v>
      </c>
      <c r="N210" s="214" t="s">
        <v>42</v>
      </c>
      <c r="O210" s="86"/>
      <c r="P210" s="215">
        <f>O210*H210</f>
        <v>0</v>
      </c>
      <c r="Q210" s="215">
        <v>0.00012999999999999999</v>
      </c>
      <c r="R210" s="215">
        <f>Q210*H210</f>
        <v>0.00038999999999999994</v>
      </c>
      <c r="S210" s="215">
        <v>0</v>
      </c>
      <c r="T210" s="216">
        <f>S210*H210</f>
        <v>0</v>
      </c>
      <c r="U210" s="40"/>
      <c r="V210" s="40"/>
      <c r="W210" s="40"/>
      <c r="X210" s="40"/>
      <c r="Y210" s="40"/>
      <c r="Z210" s="40"/>
      <c r="AA210" s="40"/>
      <c r="AB210" s="40"/>
      <c r="AC210" s="40"/>
      <c r="AD210" s="40"/>
      <c r="AE210" s="40"/>
      <c r="AR210" s="217" t="s">
        <v>227</v>
      </c>
      <c r="AT210" s="217" t="s">
        <v>137</v>
      </c>
      <c r="AU210" s="217" t="s">
        <v>143</v>
      </c>
      <c r="AY210" s="19" t="s">
        <v>134</v>
      </c>
      <c r="BE210" s="218">
        <f>IF(N210="základní",J210,0)</f>
        <v>0</v>
      </c>
      <c r="BF210" s="218">
        <f>IF(N210="snížená",J210,0)</f>
        <v>0</v>
      </c>
      <c r="BG210" s="218">
        <f>IF(N210="zákl. přenesená",J210,0)</f>
        <v>0</v>
      </c>
      <c r="BH210" s="218">
        <f>IF(N210="sníž. přenesená",J210,0)</f>
        <v>0</v>
      </c>
      <c r="BI210" s="218">
        <f>IF(N210="nulová",J210,0)</f>
        <v>0</v>
      </c>
      <c r="BJ210" s="19" t="s">
        <v>143</v>
      </c>
      <c r="BK210" s="218">
        <f>ROUND(I210*H210,2)</f>
        <v>0</v>
      </c>
      <c r="BL210" s="19" t="s">
        <v>227</v>
      </c>
      <c r="BM210" s="217" t="s">
        <v>356</v>
      </c>
    </row>
    <row r="211" s="2" customFormat="1">
      <c r="A211" s="40"/>
      <c r="B211" s="41"/>
      <c r="C211" s="42"/>
      <c r="D211" s="219" t="s">
        <v>145</v>
      </c>
      <c r="E211" s="42"/>
      <c r="F211" s="220" t="s">
        <v>357</v>
      </c>
      <c r="G211" s="42"/>
      <c r="H211" s="42"/>
      <c r="I211" s="221"/>
      <c r="J211" s="42"/>
      <c r="K211" s="42"/>
      <c r="L211" s="46"/>
      <c r="M211" s="222"/>
      <c r="N211" s="223"/>
      <c r="O211" s="86"/>
      <c r="P211" s="86"/>
      <c r="Q211" s="86"/>
      <c r="R211" s="86"/>
      <c r="S211" s="86"/>
      <c r="T211" s="87"/>
      <c r="U211" s="40"/>
      <c r="V211" s="40"/>
      <c r="W211" s="40"/>
      <c r="X211" s="40"/>
      <c r="Y211" s="40"/>
      <c r="Z211" s="40"/>
      <c r="AA211" s="40"/>
      <c r="AB211" s="40"/>
      <c r="AC211" s="40"/>
      <c r="AD211" s="40"/>
      <c r="AE211" s="40"/>
      <c r="AT211" s="19" t="s">
        <v>145</v>
      </c>
      <c r="AU211" s="19" t="s">
        <v>143</v>
      </c>
    </row>
    <row r="212" s="2" customFormat="1" ht="16.5" customHeight="1">
      <c r="A212" s="40"/>
      <c r="B212" s="41"/>
      <c r="C212" s="206" t="s">
        <v>358</v>
      </c>
      <c r="D212" s="206" t="s">
        <v>137</v>
      </c>
      <c r="E212" s="207" t="s">
        <v>359</v>
      </c>
      <c r="F212" s="208" t="s">
        <v>360</v>
      </c>
      <c r="G212" s="209" t="s">
        <v>235</v>
      </c>
      <c r="H212" s="210">
        <v>10</v>
      </c>
      <c r="I212" s="211"/>
      <c r="J212" s="212">
        <f>ROUND(I212*H212,2)</f>
        <v>0</v>
      </c>
      <c r="K212" s="208" t="s">
        <v>141</v>
      </c>
      <c r="L212" s="46"/>
      <c r="M212" s="213" t="s">
        <v>19</v>
      </c>
      <c r="N212" s="214" t="s">
        <v>42</v>
      </c>
      <c r="O212" s="86"/>
      <c r="P212" s="215">
        <f>O212*H212</f>
        <v>0</v>
      </c>
      <c r="Q212" s="215">
        <v>0</v>
      </c>
      <c r="R212" s="215">
        <f>Q212*H212</f>
        <v>0</v>
      </c>
      <c r="S212" s="215">
        <v>0.00173</v>
      </c>
      <c r="T212" s="216">
        <f>S212*H212</f>
        <v>0.017299999999999999</v>
      </c>
      <c r="U212" s="40"/>
      <c r="V212" s="40"/>
      <c r="W212" s="40"/>
      <c r="X212" s="40"/>
      <c r="Y212" s="40"/>
      <c r="Z212" s="40"/>
      <c r="AA212" s="40"/>
      <c r="AB212" s="40"/>
      <c r="AC212" s="40"/>
      <c r="AD212" s="40"/>
      <c r="AE212" s="40"/>
      <c r="AR212" s="217" t="s">
        <v>227</v>
      </c>
      <c r="AT212" s="217" t="s">
        <v>137</v>
      </c>
      <c r="AU212" s="217" t="s">
        <v>143</v>
      </c>
      <c r="AY212" s="19" t="s">
        <v>134</v>
      </c>
      <c r="BE212" s="218">
        <f>IF(N212="základní",J212,0)</f>
        <v>0</v>
      </c>
      <c r="BF212" s="218">
        <f>IF(N212="snížená",J212,0)</f>
        <v>0</v>
      </c>
      <c r="BG212" s="218">
        <f>IF(N212="zákl. přenesená",J212,0)</f>
        <v>0</v>
      </c>
      <c r="BH212" s="218">
        <f>IF(N212="sníž. přenesená",J212,0)</f>
        <v>0</v>
      </c>
      <c r="BI212" s="218">
        <f>IF(N212="nulová",J212,0)</f>
        <v>0</v>
      </c>
      <c r="BJ212" s="19" t="s">
        <v>143</v>
      </c>
      <c r="BK212" s="218">
        <f>ROUND(I212*H212,2)</f>
        <v>0</v>
      </c>
      <c r="BL212" s="19" t="s">
        <v>227</v>
      </c>
      <c r="BM212" s="217" t="s">
        <v>361</v>
      </c>
    </row>
    <row r="213" s="2" customFormat="1">
      <c r="A213" s="40"/>
      <c r="B213" s="41"/>
      <c r="C213" s="42"/>
      <c r="D213" s="219" t="s">
        <v>145</v>
      </c>
      <c r="E213" s="42"/>
      <c r="F213" s="220" t="s">
        <v>362</v>
      </c>
      <c r="G213" s="42"/>
      <c r="H213" s="42"/>
      <c r="I213" s="221"/>
      <c r="J213" s="42"/>
      <c r="K213" s="42"/>
      <c r="L213" s="46"/>
      <c r="M213" s="222"/>
      <c r="N213" s="223"/>
      <c r="O213" s="86"/>
      <c r="P213" s="86"/>
      <c r="Q213" s="86"/>
      <c r="R213" s="86"/>
      <c r="S213" s="86"/>
      <c r="T213" s="87"/>
      <c r="U213" s="40"/>
      <c r="V213" s="40"/>
      <c r="W213" s="40"/>
      <c r="X213" s="40"/>
      <c r="Y213" s="40"/>
      <c r="Z213" s="40"/>
      <c r="AA213" s="40"/>
      <c r="AB213" s="40"/>
      <c r="AC213" s="40"/>
      <c r="AD213" s="40"/>
      <c r="AE213" s="40"/>
      <c r="AT213" s="19" t="s">
        <v>145</v>
      </c>
      <c r="AU213" s="19" t="s">
        <v>143</v>
      </c>
    </row>
    <row r="214" s="2" customFormat="1" ht="16.5" customHeight="1">
      <c r="A214" s="40"/>
      <c r="B214" s="41"/>
      <c r="C214" s="206" t="s">
        <v>363</v>
      </c>
      <c r="D214" s="206" t="s">
        <v>137</v>
      </c>
      <c r="E214" s="207" t="s">
        <v>364</v>
      </c>
      <c r="F214" s="208" t="s">
        <v>365</v>
      </c>
      <c r="G214" s="209" t="s">
        <v>235</v>
      </c>
      <c r="H214" s="210">
        <v>3</v>
      </c>
      <c r="I214" s="211"/>
      <c r="J214" s="212">
        <f>ROUND(I214*H214,2)</f>
        <v>0</v>
      </c>
      <c r="K214" s="208" t="s">
        <v>141</v>
      </c>
      <c r="L214" s="46"/>
      <c r="M214" s="213" t="s">
        <v>19</v>
      </c>
      <c r="N214" s="214" t="s">
        <v>42</v>
      </c>
      <c r="O214" s="86"/>
      <c r="P214" s="215">
        <f>O214*H214</f>
        <v>0</v>
      </c>
      <c r="Q214" s="215">
        <v>0.00022000000000000001</v>
      </c>
      <c r="R214" s="215">
        <f>Q214*H214</f>
        <v>0.00066</v>
      </c>
      <c r="S214" s="215">
        <v>0</v>
      </c>
      <c r="T214" s="216">
        <f>S214*H214</f>
        <v>0</v>
      </c>
      <c r="U214" s="40"/>
      <c r="V214" s="40"/>
      <c r="W214" s="40"/>
      <c r="X214" s="40"/>
      <c r="Y214" s="40"/>
      <c r="Z214" s="40"/>
      <c r="AA214" s="40"/>
      <c r="AB214" s="40"/>
      <c r="AC214" s="40"/>
      <c r="AD214" s="40"/>
      <c r="AE214" s="40"/>
      <c r="AR214" s="217" t="s">
        <v>227</v>
      </c>
      <c r="AT214" s="217" t="s">
        <v>137</v>
      </c>
      <c r="AU214" s="217" t="s">
        <v>143</v>
      </c>
      <c r="AY214" s="19" t="s">
        <v>134</v>
      </c>
      <c r="BE214" s="218">
        <f>IF(N214="základní",J214,0)</f>
        <v>0</v>
      </c>
      <c r="BF214" s="218">
        <f>IF(N214="snížená",J214,0)</f>
        <v>0</v>
      </c>
      <c r="BG214" s="218">
        <f>IF(N214="zákl. přenesená",J214,0)</f>
        <v>0</v>
      </c>
      <c r="BH214" s="218">
        <f>IF(N214="sníž. přenesená",J214,0)</f>
        <v>0</v>
      </c>
      <c r="BI214" s="218">
        <f>IF(N214="nulová",J214,0)</f>
        <v>0</v>
      </c>
      <c r="BJ214" s="19" t="s">
        <v>143</v>
      </c>
      <c r="BK214" s="218">
        <f>ROUND(I214*H214,2)</f>
        <v>0</v>
      </c>
      <c r="BL214" s="19" t="s">
        <v>227</v>
      </c>
      <c r="BM214" s="217" t="s">
        <v>366</v>
      </c>
    </row>
    <row r="215" s="2" customFormat="1">
      <c r="A215" s="40"/>
      <c r="B215" s="41"/>
      <c r="C215" s="42"/>
      <c r="D215" s="219" t="s">
        <v>145</v>
      </c>
      <c r="E215" s="42"/>
      <c r="F215" s="220" t="s">
        <v>367</v>
      </c>
      <c r="G215" s="42"/>
      <c r="H215" s="42"/>
      <c r="I215" s="221"/>
      <c r="J215" s="42"/>
      <c r="K215" s="42"/>
      <c r="L215" s="46"/>
      <c r="M215" s="222"/>
      <c r="N215" s="223"/>
      <c r="O215" s="86"/>
      <c r="P215" s="86"/>
      <c r="Q215" s="86"/>
      <c r="R215" s="86"/>
      <c r="S215" s="86"/>
      <c r="T215" s="87"/>
      <c r="U215" s="40"/>
      <c r="V215" s="40"/>
      <c r="W215" s="40"/>
      <c r="X215" s="40"/>
      <c r="Y215" s="40"/>
      <c r="Z215" s="40"/>
      <c r="AA215" s="40"/>
      <c r="AB215" s="40"/>
      <c r="AC215" s="40"/>
      <c r="AD215" s="40"/>
      <c r="AE215" s="40"/>
      <c r="AT215" s="19" t="s">
        <v>145</v>
      </c>
      <c r="AU215" s="19" t="s">
        <v>143</v>
      </c>
    </row>
    <row r="216" s="2" customFormat="1" ht="16.5" customHeight="1">
      <c r="A216" s="40"/>
      <c r="B216" s="41"/>
      <c r="C216" s="206" t="s">
        <v>368</v>
      </c>
      <c r="D216" s="206" t="s">
        <v>137</v>
      </c>
      <c r="E216" s="207" t="s">
        <v>369</v>
      </c>
      <c r="F216" s="208" t="s">
        <v>370</v>
      </c>
      <c r="G216" s="209" t="s">
        <v>235</v>
      </c>
      <c r="H216" s="210">
        <v>1</v>
      </c>
      <c r="I216" s="211"/>
      <c r="J216" s="212">
        <f>ROUND(I216*H216,2)</f>
        <v>0</v>
      </c>
      <c r="K216" s="208" t="s">
        <v>141</v>
      </c>
      <c r="L216" s="46"/>
      <c r="M216" s="213" t="s">
        <v>19</v>
      </c>
      <c r="N216" s="214" t="s">
        <v>42</v>
      </c>
      <c r="O216" s="86"/>
      <c r="P216" s="215">
        <f>O216*H216</f>
        <v>0</v>
      </c>
      <c r="Q216" s="215">
        <v>0.00029</v>
      </c>
      <c r="R216" s="215">
        <f>Q216*H216</f>
        <v>0.00029</v>
      </c>
      <c r="S216" s="215">
        <v>0</v>
      </c>
      <c r="T216" s="216">
        <f>S216*H216</f>
        <v>0</v>
      </c>
      <c r="U216" s="40"/>
      <c r="V216" s="40"/>
      <c r="W216" s="40"/>
      <c r="X216" s="40"/>
      <c r="Y216" s="40"/>
      <c r="Z216" s="40"/>
      <c r="AA216" s="40"/>
      <c r="AB216" s="40"/>
      <c r="AC216" s="40"/>
      <c r="AD216" s="40"/>
      <c r="AE216" s="40"/>
      <c r="AR216" s="217" t="s">
        <v>227</v>
      </c>
      <c r="AT216" s="217" t="s">
        <v>137</v>
      </c>
      <c r="AU216" s="217" t="s">
        <v>143</v>
      </c>
      <c r="AY216" s="19" t="s">
        <v>134</v>
      </c>
      <c r="BE216" s="218">
        <f>IF(N216="základní",J216,0)</f>
        <v>0</v>
      </c>
      <c r="BF216" s="218">
        <f>IF(N216="snížená",J216,0)</f>
        <v>0</v>
      </c>
      <c r="BG216" s="218">
        <f>IF(N216="zákl. přenesená",J216,0)</f>
        <v>0</v>
      </c>
      <c r="BH216" s="218">
        <f>IF(N216="sníž. přenesená",J216,0)</f>
        <v>0</v>
      </c>
      <c r="BI216" s="218">
        <f>IF(N216="nulová",J216,0)</f>
        <v>0</v>
      </c>
      <c r="BJ216" s="19" t="s">
        <v>143</v>
      </c>
      <c r="BK216" s="218">
        <f>ROUND(I216*H216,2)</f>
        <v>0</v>
      </c>
      <c r="BL216" s="19" t="s">
        <v>227</v>
      </c>
      <c r="BM216" s="217" t="s">
        <v>371</v>
      </c>
    </row>
    <row r="217" s="2" customFormat="1">
      <c r="A217" s="40"/>
      <c r="B217" s="41"/>
      <c r="C217" s="42"/>
      <c r="D217" s="219" t="s">
        <v>145</v>
      </c>
      <c r="E217" s="42"/>
      <c r="F217" s="220" t="s">
        <v>372</v>
      </c>
      <c r="G217" s="42"/>
      <c r="H217" s="42"/>
      <c r="I217" s="221"/>
      <c r="J217" s="42"/>
      <c r="K217" s="42"/>
      <c r="L217" s="46"/>
      <c r="M217" s="222"/>
      <c r="N217" s="223"/>
      <c r="O217" s="86"/>
      <c r="P217" s="86"/>
      <c r="Q217" s="86"/>
      <c r="R217" s="86"/>
      <c r="S217" s="86"/>
      <c r="T217" s="87"/>
      <c r="U217" s="40"/>
      <c r="V217" s="40"/>
      <c r="W217" s="40"/>
      <c r="X217" s="40"/>
      <c r="Y217" s="40"/>
      <c r="Z217" s="40"/>
      <c r="AA217" s="40"/>
      <c r="AB217" s="40"/>
      <c r="AC217" s="40"/>
      <c r="AD217" s="40"/>
      <c r="AE217" s="40"/>
      <c r="AT217" s="19" t="s">
        <v>145</v>
      </c>
      <c r="AU217" s="19" t="s">
        <v>143</v>
      </c>
    </row>
    <row r="218" s="2" customFormat="1" ht="21.75" customHeight="1">
      <c r="A218" s="40"/>
      <c r="B218" s="41"/>
      <c r="C218" s="206" t="s">
        <v>373</v>
      </c>
      <c r="D218" s="206" t="s">
        <v>137</v>
      </c>
      <c r="E218" s="207" t="s">
        <v>374</v>
      </c>
      <c r="F218" s="208" t="s">
        <v>375</v>
      </c>
      <c r="G218" s="209" t="s">
        <v>290</v>
      </c>
      <c r="H218" s="210">
        <v>14</v>
      </c>
      <c r="I218" s="211"/>
      <c r="J218" s="212">
        <f>ROUND(I218*H218,2)</f>
        <v>0</v>
      </c>
      <c r="K218" s="208" t="s">
        <v>141</v>
      </c>
      <c r="L218" s="46"/>
      <c r="M218" s="213" t="s">
        <v>19</v>
      </c>
      <c r="N218" s="214" t="s">
        <v>42</v>
      </c>
      <c r="O218" s="86"/>
      <c r="P218" s="215">
        <f>O218*H218</f>
        <v>0</v>
      </c>
      <c r="Q218" s="215">
        <v>1.0000000000000001E-05</v>
      </c>
      <c r="R218" s="215">
        <f>Q218*H218</f>
        <v>0.00014000000000000002</v>
      </c>
      <c r="S218" s="215">
        <v>0</v>
      </c>
      <c r="T218" s="216">
        <f>S218*H218</f>
        <v>0</v>
      </c>
      <c r="U218" s="40"/>
      <c r="V218" s="40"/>
      <c r="W218" s="40"/>
      <c r="X218" s="40"/>
      <c r="Y218" s="40"/>
      <c r="Z218" s="40"/>
      <c r="AA218" s="40"/>
      <c r="AB218" s="40"/>
      <c r="AC218" s="40"/>
      <c r="AD218" s="40"/>
      <c r="AE218" s="40"/>
      <c r="AR218" s="217" t="s">
        <v>227</v>
      </c>
      <c r="AT218" s="217" t="s">
        <v>137</v>
      </c>
      <c r="AU218" s="217" t="s">
        <v>143</v>
      </c>
      <c r="AY218" s="19" t="s">
        <v>134</v>
      </c>
      <c r="BE218" s="218">
        <f>IF(N218="základní",J218,0)</f>
        <v>0</v>
      </c>
      <c r="BF218" s="218">
        <f>IF(N218="snížená",J218,0)</f>
        <v>0</v>
      </c>
      <c r="BG218" s="218">
        <f>IF(N218="zákl. přenesená",J218,0)</f>
        <v>0</v>
      </c>
      <c r="BH218" s="218">
        <f>IF(N218="sníž. přenesená",J218,0)</f>
        <v>0</v>
      </c>
      <c r="BI218" s="218">
        <f>IF(N218="nulová",J218,0)</f>
        <v>0</v>
      </c>
      <c r="BJ218" s="19" t="s">
        <v>143</v>
      </c>
      <c r="BK218" s="218">
        <f>ROUND(I218*H218,2)</f>
        <v>0</v>
      </c>
      <c r="BL218" s="19" t="s">
        <v>227</v>
      </c>
      <c r="BM218" s="217" t="s">
        <v>376</v>
      </c>
    </row>
    <row r="219" s="2" customFormat="1">
      <c r="A219" s="40"/>
      <c r="B219" s="41"/>
      <c r="C219" s="42"/>
      <c r="D219" s="219" t="s">
        <v>145</v>
      </c>
      <c r="E219" s="42"/>
      <c r="F219" s="220" t="s">
        <v>377</v>
      </c>
      <c r="G219" s="42"/>
      <c r="H219" s="42"/>
      <c r="I219" s="221"/>
      <c r="J219" s="42"/>
      <c r="K219" s="42"/>
      <c r="L219" s="46"/>
      <c r="M219" s="222"/>
      <c r="N219" s="223"/>
      <c r="O219" s="86"/>
      <c r="P219" s="86"/>
      <c r="Q219" s="86"/>
      <c r="R219" s="86"/>
      <c r="S219" s="86"/>
      <c r="T219" s="87"/>
      <c r="U219" s="40"/>
      <c r="V219" s="40"/>
      <c r="W219" s="40"/>
      <c r="X219" s="40"/>
      <c r="Y219" s="40"/>
      <c r="Z219" s="40"/>
      <c r="AA219" s="40"/>
      <c r="AB219" s="40"/>
      <c r="AC219" s="40"/>
      <c r="AD219" s="40"/>
      <c r="AE219" s="40"/>
      <c r="AT219" s="19" t="s">
        <v>145</v>
      </c>
      <c r="AU219" s="19" t="s">
        <v>143</v>
      </c>
    </row>
    <row r="220" s="2" customFormat="1" ht="24.15" customHeight="1">
      <c r="A220" s="40"/>
      <c r="B220" s="41"/>
      <c r="C220" s="206" t="s">
        <v>378</v>
      </c>
      <c r="D220" s="206" t="s">
        <v>137</v>
      </c>
      <c r="E220" s="207" t="s">
        <v>379</v>
      </c>
      <c r="F220" s="208" t="s">
        <v>380</v>
      </c>
      <c r="G220" s="209" t="s">
        <v>290</v>
      </c>
      <c r="H220" s="210">
        <v>14</v>
      </c>
      <c r="I220" s="211"/>
      <c r="J220" s="212">
        <f>ROUND(I220*H220,2)</f>
        <v>0</v>
      </c>
      <c r="K220" s="208" t="s">
        <v>141</v>
      </c>
      <c r="L220" s="46"/>
      <c r="M220" s="213" t="s">
        <v>19</v>
      </c>
      <c r="N220" s="214" t="s">
        <v>42</v>
      </c>
      <c r="O220" s="86"/>
      <c r="P220" s="215">
        <f>O220*H220</f>
        <v>0</v>
      </c>
      <c r="Q220" s="215">
        <v>2.0000000000000002E-05</v>
      </c>
      <c r="R220" s="215">
        <f>Q220*H220</f>
        <v>0.00028000000000000003</v>
      </c>
      <c r="S220" s="215">
        <v>0</v>
      </c>
      <c r="T220" s="216">
        <f>S220*H220</f>
        <v>0</v>
      </c>
      <c r="U220" s="40"/>
      <c r="V220" s="40"/>
      <c r="W220" s="40"/>
      <c r="X220" s="40"/>
      <c r="Y220" s="40"/>
      <c r="Z220" s="40"/>
      <c r="AA220" s="40"/>
      <c r="AB220" s="40"/>
      <c r="AC220" s="40"/>
      <c r="AD220" s="40"/>
      <c r="AE220" s="40"/>
      <c r="AR220" s="217" t="s">
        <v>227</v>
      </c>
      <c r="AT220" s="217" t="s">
        <v>137</v>
      </c>
      <c r="AU220" s="217" t="s">
        <v>143</v>
      </c>
      <c r="AY220" s="19" t="s">
        <v>134</v>
      </c>
      <c r="BE220" s="218">
        <f>IF(N220="základní",J220,0)</f>
        <v>0</v>
      </c>
      <c r="BF220" s="218">
        <f>IF(N220="snížená",J220,0)</f>
        <v>0</v>
      </c>
      <c r="BG220" s="218">
        <f>IF(N220="zákl. přenesená",J220,0)</f>
        <v>0</v>
      </c>
      <c r="BH220" s="218">
        <f>IF(N220="sníž. přenesená",J220,0)</f>
        <v>0</v>
      </c>
      <c r="BI220" s="218">
        <f>IF(N220="nulová",J220,0)</f>
        <v>0</v>
      </c>
      <c r="BJ220" s="19" t="s">
        <v>143</v>
      </c>
      <c r="BK220" s="218">
        <f>ROUND(I220*H220,2)</f>
        <v>0</v>
      </c>
      <c r="BL220" s="19" t="s">
        <v>227</v>
      </c>
      <c r="BM220" s="217" t="s">
        <v>381</v>
      </c>
    </row>
    <row r="221" s="2" customFormat="1">
      <c r="A221" s="40"/>
      <c r="B221" s="41"/>
      <c r="C221" s="42"/>
      <c r="D221" s="219" t="s">
        <v>145</v>
      </c>
      <c r="E221" s="42"/>
      <c r="F221" s="220" t="s">
        <v>382</v>
      </c>
      <c r="G221" s="42"/>
      <c r="H221" s="42"/>
      <c r="I221" s="221"/>
      <c r="J221" s="42"/>
      <c r="K221" s="42"/>
      <c r="L221" s="46"/>
      <c r="M221" s="222"/>
      <c r="N221" s="223"/>
      <c r="O221" s="86"/>
      <c r="P221" s="86"/>
      <c r="Q221" s="86"/>
      <c r="R221" s="86"/>
      <c r="S221" s="86"/>
      <c r="T221" s="87"/>
      <c r="U221" s="40"/>
      <c r="V221" s="40"/>
      <c r="W221" s="40"/>
      <c r="X221" s="40"/>
      <c r="Y221" s="40"/>
      <c r="Z221" s="40"/>
      <c r="AA221" s="40"/>
      <c r="AB221" s="40"/>
      <c r="AC221" s="40"/>
      <c r="AD221" s="40"/>
      <c r="AE221" s="40"/>
      <c r="AT221" s="19" t="s">
        <v>145</v>
      </c>
      <c r="AU221" s="19" t="s">
        <v>143</v>
      </c>
    </row>
    <row r="222" s="2" customFormat="1" ht="24.15" customHeight="1">
      <c r="A222" s="40"/>
      <c r="B222" s="41"/>
      <c r="C222" s="206" t="s">
        <v>383</v>
      </c>
      <c r="D222" s="206" t="s">
        <v>137</v>
      </c>
      <c r="E222" s="207" t="s">
        <v>384</v>
      </c>
      <c r="F222" s="208" t="s">
        <v>385</v>
      </c>
      <c r="G222" s="209" t="s">
        <v>249</v>
      </c>
      <c r="H222" s="210">
        <v>0.010999999999999999</v>
      </c>
      <c r="I222" s="211"/>
      <c r="J222" s="212">
        <f>ROUND(I222*H222,2)</f>
        <v>0</v>
      </c>
      <c r="K222" s="208" t="s">
        <v>141</v>
      </c>
      <c r="L222" s="46"/>
      <c r="M222" s="213" t="s">
        <v>19</v>
      </c>
      <c r="N222" s="214" t="s">
        <v>42</v>
      </c>
      <c r="O222" s="86"/>
      <c r="P222" s="215">
        <f>O222*H222</f>
        <v>0</v>
      </c>
      <c r="Q222" s="215">
        <v>0</v>
      </c>
      <c r="R222" s="215">
        <f>Q222*H222</f>
        <v>0</v>
      </c>
      <c r="S222" s="215">
        <v>0</v>
      </c>
      <c r="T222" s="216">
        <f>S222*H222</f>
        <v>0</v>
      </c>
      <c r="U222" s="40"/>
      <c r="V222" s="40"/>
      <c r="W222" s="40"/>
      <c r="X222" s="40"/>
      <c r="Y222" s="40"/>
      <c r="Z222" s="40"/>
      <c r="AA222" s="40"/>
      <c r="AB222" s="40"/>
      <c r="AC222" s="40"/>
      <c r="AD222" s="40"/>
      <c r="AE222" s="40"/>
      <c r="AR222" s="217" t="s">
        <v>227</v>
      </c>
      <c r="AT222" s="217" t="s">
        <v>137</v>
      </c>
      <c r="AU222" s="217" t="s">
        <v>143</v>
      </c>
      <c r="AY222" s="19" t="s">
        <v>134</v>
      </c>
      <c r="BE222" s="218">
        <f>IF(N222="základní",J222,0)</f>
        <v>0</v>
      </c>
      <c r="BF222" s="218">
        <f>IF(N222="snížená",J222,0)</f>
        <v>0</v>
      </c>
      <c r="BG222" s="218">
        <f>IF(N222="zákl. přenesená",J222,0)</f>
        <v>0</v>
      </c>
      <c r="BH222" s="218">
        <f>IF(N222="sníž. přenesená",J222,0)</f>
        <v>0</v>
      </c>
      <c r="BI222" s="218">
        <f>IF(N222="nulová",J222,0)</f>
        <v>0</v>
      </c>
      <c r="BJ222" s="19" t="s">
        <v>143</v>
      </c>
      <c r="BK222" s="218">
        <f>ROUND(I222*H222,2)</f>
        <v>0</v>
      </c>
      <c r="BL222" s="19" t="s">
        <v>227</v>
      </c>
      <c r="BM222" s="217" t="s">
        <v>386</v>
      </c>
    </row>
    <row r="223" s="2" customFormat="1">
      <c r="A223" s="40"/>
      <c r="B223" s="41"/>
      <c r="C223" s="42"/>
      <c r="D223" s="219" t="s">
        <v>145</v>
      </c>
      <c r="E223" s="42"/>
      <c r="F223" s="220" t="s">
        <v>387</v>
      </c>
      <c r="G223" s="42"/>
      <c r="H223" s="42"/>
      <c r="I223" s="221"/>
      <c r="J223" s="42"/>
      <c r="K223" s="42"/>
      <c r="L223" s="46"/>
      <c r="M223" s="222"/>
      <c r="N223" s="223"/>
      <c r="O223" s="86"/>
      <c r="P223" s="86"/>
      <c r="Q223" s="86"/>
      <c r="R223" s="86"/>
      <c r="S223" s="86"/>
      <c r="T223" s="87"/>
      <c r="U223" s="40"/>
      <c r="V223" s="40"/>
      <c r="W223" s="40"/>
      <c r="X223" s="40"/>
      <c r="Y223" s="40"/>
      <c r="Z223" s="40"/>
      <c r="AA223" s="40"/>
      <c r="AB223" s="40"/>
      <c r="AC223" s="40"/>
      <c r="AD223" s="40"/>
      <c r="AE223" s="40"/>
      <c r="AT223" s="19" t="s">
        <v>145</v>
      </c>
      <c r="AU223" s="19" t="s">
        <v>143</v>
      </c>
    </row>
    <row r="224" s="12" customFormat="1" ht="22.8" customHeight="1">
      <c r="A224" s="12"/>
      <c r="B224" s="190"/>
      <c r="C224" s="191"/>
      <c r="D224" s="192" t="s">
        <v>69</v>
      </c>
      <c r="E224" s="204" t="s">
        <v>388</v>
      </c>
      <c r="F224" s="204" t="s">
        <v>389</v>
      </c>
      <c r="G224" s="191"/>
      <c r="H224" s="191"/>
      <c r="I224" s="194"/>
      <c r="J224" s="205">
        <f>BK224</f>
        <v>0</v>
      </c>
      <c r="K224" s="191"/>
      <c r="L224" s="196"/>
      <c r="M224" s="197"/>
      <c r="N224" s="198"/>
      <c r="O224" s="198"/>
      <c r="P224" s="199">
        <f>SUM(P225:P269)</f>
        <v>0</v>
      </c>
      <c r="Q224" s="198"/>
      <c r="R224" s="199">
        <f>SUM(R225:R269)</f>
        <v>0.13179000000000002</v>
      </c>
      <c r="S224" s="198"/>
      <c r="T224" s="200">
        <f>SUM(T225:T269)</f>
        <v>0.13701000000000002</v>
      </c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R224" s="201" t="s">
        <v>143</v>
      </c>
      <c r="AT224" s="202" t="s">
        <v>69</v>
      </c>
      <c r="AU224" s="202" t="s">
        <v>78</v>
      </c>
      <c r="AY224" s="201" t="s">
        <v>134</v>
      </c>
      <c r="BK224" s="203">
        <f>SUM(BK225:BK269)</f>
        <v>0</v>
      </c>
    </row>
    <row r="225" s="2" customFormat="1" ht="16.5" customHeight="1">
      <c r="A225" s="40"/>
      <c r="B225" s="41"/>
      <c r="C225" s="206" t="s">
        <v>390</v>
      </c>
      <c r="D225" s="206" t="s">
        <v>137</v>
      </c>
      <c r="E225" s="207" t="s">
        <v>391</v>
      </c>
      <c r="F225" s="208" t="s">
        <v>392</v>
      </c>
      <c r="G225" s="209" t="s">
        <v>345</v>
      </c>
      <c r="H225" s="210">
        <v>1</v>
      </c>
      <c r="I225" s="211"/>
      <c r="J225" s="212">
        <f>ROUND(I225*H225,2)</f>
        <v>0</v>
      </c>
      <c r="K225" s="208" t="s">
        <v>141</v>
      </c>
      <c r="L225" s="46"/>
      <c r="M225" s="213" t="s">
        <v>19</v>
      </c>
      <c r="N225" s="214" t="s">
        <v>42</v>
      </c>
      <c r="O225" s="86"/>
      <c r="P225" s="215">
        <f>O225*H225</f>
        <v>0</v>
      </c>
      <c r="Q225" s="215">
        <v>0</v>
      </c>
      <c r="R225" s="215">
        <f>Q225*H225</f>
        <v>0</v>
      </c>
      <c r="S225" s="215">
        <v>0.01933</v>
      </c>
      <c r="T225" s="216">
        <f>S225*H225</f>
        <v>0.01933</v>
      </c>
      <c r="U225" s="40"/>
      <c r="V225" s="40"/>
      <c r="W225" s="40"/>
      <c r="X225" s="40"/>
      <c r="Y225" s="40"/>
      <c r="Z225" s="40"/>
      <c r="AA225" s="40"/>
      <c r="AB225" s="40"/>
      <c r="AC225" s="40"/>
      <c r="AD225" s="40"/>
      <c r="AE225" s="40"/>
      <c r="AR225" s="217" t="s">
        <v>227</v>
      </c>
      <c r="AT225" s="217" t="s">
        <v>137</v>
      </c>
      <c r="AU225" s="217" t="s">
        <v>143</v>
      </c>
      <c r="AY225" s="19" t="s">
        <v>134</v>
      </c>
      <c r="BE225" s="218">
        <f>IF(N225="základní",J225,0)</f>
        <v>0</v>
      </c>
      <c r="BF225" s="218">
        <f>IF(N225="snížená",J225,0)</f>
        <v>0</v>
      </c>
      <c r="BG225" s="218">
        <f>IF(N225="zákl. přenesená",J225,0)</f>
        <v>0</v>
      </c>
      <c r="BH225" s="218">
        <f>IF(N225="sníž. přenesená",J225,0)</f>
        <v>0</v>
      </c>
      <c r="BI225" s="218">
        <f>IF(N225="nulová",J225,0)</f>
        <v>0</v>
      </c>
      <c r="BJ225" s="19" t="s">
        <v>143</v>
      </c>
      <c r="BK225" s="218">
        <f>ROUND(I225*H225,2)</f>
        <v>0</v>
      </c>
      <c r="BL225" s="19" t="s">
        <v>227</v>
      </c>
      <c r="BM225" s="217" t="s">
        <v>393</v>
      </c>
    </row>
    <row r="226" s="2" customFormat="1">
      <c r="A226" s="40"/>
      <c r="B226" s="41"/>
      <c r="C226" s="42"/>
      <c r="D226" s="219" t="s">
        <v>145</v>
      </c>
      <c r="E226" s="42"/>
      <c r="F226" s="220" t="s">
        <v>394</v>
      </c>
      <c r="G226" s="42"/>
      <c r="H226" s="42"/>
      <c r="I226" s="221"/>
      <c r="J226" s="42"/>
      <c r="K226" s="42"/>
      <c r="L226" s="46"/>
      <c r="M226" s="222"/>
      <c r="N226" s="223"/>
      <c r="O226" s="86"/>
      <c r="P226" s="86"/>
      <c r="Q226" s="86"/>
      <c r="R226" s="86"/>
      <c r="S226" s="86"/>
      <c r="T226" s="87"/>
      <c r="U226" s="40"/>
      <c r="V226" s="40"/>
      <c r="W226" s="40"/>
      <c r="X226" s="40"/>
      <c r="Y226" s="40"/>
      <c r="Z226" s="40"/>
      <c r="AA226" s="40"/>
      <c r="AB226" s="40"/>
      <c r="AC226" s="40"/>
      <c r="AD226" s="40"/>
      <c r="AE226" s="40"/>
      <c r="AT226" s="19" t="s">
        <v>145</v>
      </c>
      <c r="AU226" s="19" t="s">
        <v>143</v>
      </c>
    </row>
    <row r="227" s="2" customFormat="1" ht="16.5" customHeight="1">
      <c r="A227" s="40"/>
      <c r="B227" s="41"/>
      <c r="C227" s="206" t="s">
        <v>395</v>
      </c>
      <c r="D227" s="206" t="s">
        <v>137</v>
      </c>
      <c r="E227" s="207" t="s">
        <v>396</v>
      </c>
      <c r="F227" s="208" t="s">
        <v>397</v>
      </c>
      <c r="G227" s="209" t="s">
        <v>345</v>
      </c>
      <c r="H227" s="210">
        <v>1</v>
      </c>
      <c r="I227" s="211"/>
      <c r="J227" s="212">
        <f>ROUND(I227*H227,2)</f>
        <v>0</v>
      </c>
      <c r="K227" s="208" t="s">
        <v>141</v>
      </c>
      <c r="L227" s="46"/>
      <c r="M227" s="213" t="s">
        <v>19</v>
      </c>
      <c r="N227" s="214" t="s">
        <v>42</v>
      </c>
      <c r="O227" s="86"/>
      <c r="P227" s="215">
        <f>O227*H227</f>
        <v>0</v>
      </c>
      <c r="Q227" s="215">
        <v>0.032410000000000001</v>
      </c>
      <c r="R227" s="215">
        <f>Q227*H227</f>
        <v>0.032410000000000001</v>
      </c>
      <c r="S227" s="215">
        <v>0</v>
      </c>
      <c r="T227" s="216">
        <f>S227*H227</f>
        <v>0</v>
      </c>
      <c r="U227" s="40"/>
      <c r="V227" s="40"/>
      <c r="W227" s="40"/>
      <c r="X227" s="40"/>
      <c r="Y227" s="40"/>
      <c r="Z227" s="40"/>
      <c r="AA227" s="40"/>
      <c r="AB227" s="40"/>
      <c r="AC227" s="40"/>
      <c r="AD227" s="40"/>
      <c r="AE227" s="40"/>
      <c r="AR227" s="217" t="s">
        <v>227</v>
      </c>
      <c r="AT227" s="217" t="s">
        <v>137</v>
      </c>
      <c r="AU227" s="217" t="s">
        <v>143</v>
      </c>
      <c r="AY227" s="19" t="s">
        <v>134</v>
      </c>
      <c r="BE227" s="218">
        <f>IF(N227="základní",J227,0)</f>
        <v>0</v>
      </c>
      <c r="BF227" s="218">
        <f>IF(N227="snížená",J227,0)</f>
        <v>0</v>
      </c>
      <c r="BG227" s="218">
        <f>IF(N227="zákl. přenesená",J227,0)</f>
        <v>0</v>
      </c>
      <c r="BH227" s="218">
        <f>IF(N227="sníž. přenesená",J227,0)</f>
        <v>0</v>
      </c>
      <c r="BI227" s="218">
        <f>IF(N227="nulová",J227,0)</f>
        <v>0</v>
      </c>
      <c r="BJ227" s="19" t="s">
        <v>143</v>
      </c>
      <c r="BK227" s="218">
        <f>ROUND(I227*H227,2)</f>
        <v>0</v>
      </c>
      <c r="BL227" s="19" t="s">
        <v>227</v>
      </c>
      <c r="BM227" s="217" t="s">
        <v>398</v>
      </c>
    </row>
    <row r="228" s="2" customFormat="1">
      <c r="A228" s="40"/>
      <c r="B228" s="41"/>
      <c r="C228" s="42"/>
      <c r="D228" s="219" t="s">
        <v>145</v>
      </c>
      <c r="E228" s="42"/>
      <c r="F228" s="220" t="s">
        <v>399</v>
      </c>
      <c r="G228" s="42"/>
      <c r="H228" s="42"/>
      <c r="I228" s="221"/>
      <c r="J228" s="42"/>
      <c r="K228" s="42"/>
      <c r="L228" s="46"/>
      <c r="M228" s="222"/>
      <c r="N228" s="223"/>
      <c r="O228" s="86"/>
      <c r="P228" s="86"/>
      <c r="Q228" s="86"/>
      <c r="R228" s="86"/>
      <c r="S228" s="86"/>
      <c r="T228" s="87"/>
      <c r="U228" s="40"/>
      <c r="V228" s="40"/>
      <c r="W228" s="40"/>
      <c r="X228" s="40"/>
      <c r="Y228" s="40"/>
      <c r="Z228" s="40"/>
      <c r="AA228" s="40"/>
      <c r="AB228" s="40"/>
      <c r="AC228" s="40"/>
      <c r="AD228" s="40"/>
      <c r="AE228" s="40"/>
      <c r="AT228" s="19" t="s">
        <v>145</v>
      </c>
      <c r="AU228" s="19" t="s">
        <v>143</v>
      </c>
    </row>
    <row r="229" s="2" customFormat="1" ht="16.5" customHeight="1">
      <c r="A229" s="40"/>
      <c r="B229" s="41"/>
      <c r="C229" s="206" t="s">
        <v>400</v>
      </c>
      <c r="D229" s="206" t="s">
        <v>137</v>
      </c>
      <c r="E229" s="207" t="s">
        <v>401</v>
      </c>
      <c r="F229" s="208" t="s">
        <v>402</v>
      </c>
      <c r="G229" s="209" t="s">
        <v>345</v>
      </c>
      <c r="H229" s="210">
        <v>1</v>
      </c>
      <c r="I229" s="211"/>
      <c r="J229" s="212">
        <f>ROUND(I229*H229,2)</f>
        <v>0</v>
      </c>
      <c r="K229" s="208" t="s">
        <v>141</v>
      </c>
      <c r="L229" s="46"/>
      <c r="M229" s="213" t="s">
        <v>19</v>
      </c>
      <c r="N229" s="214" t="s">
        <v>42</v>
      </c>
      <c r="O229" s="86"/>
      <c r="P229" s="215">
        <f>O229*H229</f>
        <v>0</v>
      </c>
      <c r="Q229" s="215">
        <v>0</v>
      </c>
      <c r="R229" s="215">
        <f>Q229*H229</f>
        <v>0</v>
      </c>
      <c r="S229" s="215">
        <v>0.019460000000000002</v>
      </c>
      <c r="T229" s="216">
        <f>S229*H229</f>
        <v>0.019460000000000002</v>
      </c>
      <c r="U229" s="40"/>
      <c r="V229" s="40"/>
      <c r="W229" s="40"/>
      <c r="X229" s="40"/>
      <c r="Y229" s="40"/>
      <c r="Z229" s="40"/>
      <c r="AA229" s="40"/>
      <c r="AB229" s="40"/>
      <c r="AC229" s="40"/>
      <c r="AD229" s="40"/>
      <c r="AE229" s="40"/>
      <c r="AR229" s="217" t="s">
        <v>227</v>
      </c>
      <c r="AT229" s="217" t="s">
        <v>137</v>
      </c>
      <c r="AU229" s="217" t="s">
        <v>143</v>
      </c>
      <c r="AY229" s="19" t="s">
        <v>134</v>
      </c>
      <c r="BE229" s="218">
        <f>IF(N229="základní",J229,0)</f>
        <v>0</v>
      </c>
      <c r="BF229" s="218">
        <f>IF(N229="snížená",J229,0)</f>
        <v>0</v>
      </c>
      <c r="BG229" s="218">
        <f>IF(N229="zákl. přenesená",J229,0)</f>
        <v>0</v>
      </c>
      <c r="BH229" s="218">
        <f>IF(N229="sníž. přenesená",J229,0)</f>
        <v>0</v>
      </c>
      <c r="BI229" s="218">
        <f>IF(N229="nulová",J229,0)</f>
        <v>0</v>
      </c>
      <c r="BJ229" s="19" t="s">
        <v>143</v>
      </c>
      <c r="BK229" s="218">
        <f>ROUND(I229*H229,2)</f>
        <v>0</v>
      </c>
      <c r="BL229" s="19" t="s">
        <v>227</v>
      </c>
      <c r="BM229" s="217" t="s">
        <v>403</v>
      </c>
    </row>
    <row r="230" s="2" customFormat="1">
      <c r="A230" s="40"/>
      <c r="B230" s="41"/>
      <c r="C230" s="42"/>
      <c r="D230" s="219" t="s">
        <v>145</v>
      </c>
      <c r="E230" s="42"/>
      <c r="F230" s="220" t="s">
        <v>404</v>
      </c>
      <c r="G230" s="42"/>
      <c r="H230" s="42"/>
      <c r="I230" s="221"/>
      <c r="J230" s="42"/>
      <c r="K230" s="42"/>
      <c r="L230" s="46"/>
      <c r="M230" s="222"/>
      <c r="N230" s="223"/>
      <c r="O230" s="86"/>
      <c r="P230" s="86"/>
      <c r="Q230" s="86"/>
      <c r="R230" s="86"/>
      <c r="S230" s="86"/>
      <c r="T230" s="87"/>
      <c r="U230" s="40"/>
      <c r="V230" s="40"/>
      <c r="W230" s="40"/>
      <c r="X230" s="40"/>
      <c r="Y230" s="40"/>
      <c r="Z230" s="40"/>
      <c r="AA230" s="40"/>
      <c r="AB230" s="40"/>
      <c r="AC230" s="40"/>
      <c r="AD230" s="40"/>
      <c r="AE230" s="40"/>
      <c r="AT230" s="19" t="s">
        <v>145</v>
      </c>
      <c r="AU230" s="19" t="s">
        <v>143</v>
      </c>
    </row>
    <row r="231" s="2" customFormat="1" ht="24.15" customHeight="1">
      <c r="A231" s="40"/>
      <c r="B231" s="41"/>
      <c r="C231" s="206" t="s">
        <v>405</v>
      </c>
      <c r="D231" s="206" t="s">
        <v>137</v>
      </c>
      <c r="E231" s="207" t="s">
        <v>406</v>
      </c>
      <c r="F231" s="208" t="s">
        <v>407</v>
      </c>
      <c r="G231" s="209" t="s">
        <v>345</v>
      </c>
      <c r="H231" s="210">
        <v>1</v>
      </c>
      <c r="I231" s="211"/>
      <c r="J231" s="212">
        <f>ROUND(I231*H231,2)</f>
        <v>0</v>
      </c>
      <c r="K231" s="208" t="s">
        <v>141</v>
      </c>
      <c r="L231" s="46"/>
      <c r="M231" s="213" t="s">
        <v>19</v>
      </c>
      <c r="N231" s="214" t="s">
        <v>42</v>
      </c>
      <c r="O231" s="86"/>
      <c r="P231" s="215">
        <f>O231*H231</f>
        <v>0</v>
      </c>
      <c r="Q231" s="215">
        <v>0.042950000000000002</v>
      </c>
      <c r="R231" s="215">
        <f>Q231*H231</f>
        <v>0.042950000000000002</v>
      </c>
      <c r="S231" s="215">
        <v>0</v>
      </c>
      <c r="T231" s="216">
        <f>S231*H231</f>
        <v>0</v>
      </c>
      <c r="U231" s="40"/>
      <c r="V231" s="40"/>
      <c r="W231" s="40"/>
      <c r="X231" s="40"/>
      <c r="Y231" s="40"/>
      <c r="Z231" s="40"/>
      <c r="AA231" s="40"/>
      <c r="AB231" s="40"/>
      <c r="AC231" s="40"/>
      <c r="AD231" s="40"/>
      <c r="AE231" s="40"/>
      <c r="AR231" s="217" t="s">
        <v>227</v>
      </c>
      <c r="AT231" s="217" t="s">
        <v>137</v>
      </c>
      <c r="AU231" s="217" t="s">
        <v>143</v>
      </c>
      <c r="AY231" s="19" t="s">
        <v>134</v>
      </c>
      <c r="BE231" s="218">
        <f>IF(N231="základní",J231,0)</f>
        <v>0</v>
      </c>
      <c r="BF231" s="218">
        <f>IF(N231="snížená",J231,0)</f>
        <v>0</v>
      </c>
      <c r="BG231" s="218">
        <f>IF(N231="zákl. přenesená",J231,0)</f>
        <v>0</v>
      </c>
      <c r="BH231" s="218">
        <f>IF(N231="sníž. přenesená",J231,0)</f>
        <v>0</v>
      </c>
      <c r="BI231" s="218">
        <f>IF(N231="nulová",J231,0)</f>
        <v>0</v>
      </c>
      <c r="BJ231" s="19" t="s">
        <v>143</v>
      </c>
      <c r="BK231" s="218">
        <f>ROUND(I231*H231,2)</f>
        <v>0</v>
      </c>
      <c r="BL231" s="19" t="s">
        <v>227</v>
      </c>
      <c r="BM231" s="217" t="s">
        <v>408</v>
      </c>
    </row>
    <row r="232" s="2" customFormat="1">
      <c r="A232" s="40"/>
      <c r="B232" s="41"/>
      <c r="C232" s="42"/>
      <c r="D232" s="219" t="s">
        <v>145</v>
      </c>
      <c r="E232" s="42"/>
      <c r="F232" s="220" t="s">
        <v>409</v>
      </c>
      <c r="G232" s="42"/>
      <c r="H232" s="42"/>
      <c r="I232" s="221"/>
      <c r="J232" s="42"/>
      <c r="K232" s="42"/>
      <c r="L232" s="46"/>
      <c r="M232" s="222"/>
      <c r="N232" s="223"/>
      <c r="O232" s="86"/>
      <c r="P232" s="86"/>
      <c r="Q232" s="86"/>
      <c r="R232" s="86"/>
      <c r="S232" s="86"/>
      <c r="T232" s="87"/>
      <c r="U232" s="40"/>
      <c r="V232" s="40"/>
      <c r="W232" s="40"/>
      <c r="X232" s="40"/>
      <c r="Y232" s="40"/>
      <c r="Z232" s="40"/>
      <c r="AA232" s="40"/>
      <c r="AB232" s="40"/>
      <c r="AC232" s="40"/>
      <c r="AD232" s="40"/>
      <c r="AE232" s="40"/>
      <c r="AT232" s="19" t="s">
        <v>145</v>
      </c>
      <c r="AU232" s="19" t="s">
        <v>143</v>
      </c>
    </row>
    <row r="233" s="2" customFormat="1" ht="16.5" customHeight="1">
      <c r="A233" s="40"/>
      <c r="B233" s="41"/>
      <c r="C233" s="206" t="s">
        <v>410</v>
      </c>
      <c r="D233" s="206" t="s">
        <v>137</v>
      </c>
      <c r="E233" s="207" t="s">
        <v>411</v>
      </c>
      <c r="F233" s="208" t="s">
        <v>412</v>
      </c>
      <c r="G233" s="209" t="s">
        <v>345</v>
      </c>
      <c r="H233" s="210">
        <v>1</v>
      </c>
      <c r="I233" s="211"/>
      <c r="J233" s="212">
        <f>ROUND(I233*H233,2)</f>
        <v>0</v>
      </c>
      <c r="K233" s="208" t="s">
        <v>141</v>
      </c>
      <c r="L233" s="46"/>
      <c r="M233" s="213" t="s">
        <v>19</v>
      </c>
      <c r="N233" s="214" t="s">
        <v>42</v>
      </c>
      <c r="O233" s="86"/>
      <c r="P233" s="215">
        <f>O233*H233</f>
        <v>0</v>
      </c>
      <c r="Q233" s="215">
        <v>0</v>
      </c>
      <c r="R233" s="215">
        <f>Q233*H233</f>
        <v>0</v>
      </c>
      <c r="S233" s="215">
        <v>0.095100000000000004</v>
      </c>
      <c r="T233" s="216">
        <f>S233*H233</f>
        <v>0.095100000000000004</v>
      </c>
      <c r="U233" s="40"/>
      <c r="V233" s="40"/>
      <c r="W233" s="40"/>
      <c r="X233" s="40"/>
      <c r="Y233" s="40"/>
      <c r="Z233" s="40"/>
      <c r="AA233" s="40"/>
      <c r="AB233" s="40"/>
      <c r="AC233" s="40"/>
      <c r="AD233" s="40"/>
      <c r="AE233" s="40"/>
      <c r="AR233" s="217" t="s">
        <v>227</v>
      </c>
      <c r="AT233" s="217" t="s">
        <v>137</v>
      </c>
      <c r="AU233" s="217" t="s">
        <v>143</v>
      </c>
      <c r="AY233" s="19" t="s">
        <v>134</v>
      </c>
      <c r="BE233" s="218">
        <f>IF(N233="základní",J233,0)</f>
        <v>0</v>
      </c>
      <c r="BF233" s="218">
        <f>IF(N233="snížená",J233,0)</f>
        <v>0</v>
      </c>
      <c r="BG233" s="218">
        <f>IF(N233="zákl. přenesená",J233,0)</f>
        <v>0</v>
      </c>
      <c r="BH233" s="218">
        <f>IF(N233="sníž. přenesená",J233,0)</f>
        <v>0</v>
      </c>
      <c r="BI233" s="218">
        <f>IF(N233="nulová",J233,0)</f>
        <v>0</v>
      </c>
      <c r="BJ233" s="19" t="s">
        <v>143</v>
      </c>
      <c r="BK233" s="218">
        <f>ROUND(I233*H233,2)</f>
        <v>0</v>
      </c>
      <c r="BL233" s="19" t="s">
        <v>227</v>
      </c>
      <c r="BM233" s="217" t="s">
        <v>413</v>
      </c>
    </row>
    <row r="234" s="2" customFormat="1">
      <c r="A234" s="40"/>
      <c r="B234" s="41"/>
      <c r="C234" s="42"/>
      <c r="D234" s="219" t="s">
        <v>145</v>
      </c>
      <c r="E234" s="42"/>
      <c r="F234" s="220" t="s">
        <v>414</v>
      </c>
      <c r="G234" s="42"/>
      <c r="H234" s="42"/>
      <c r="I234" s="221"/>
      <c r="J234" s="42"/>
      <c r="K234" s="42"/>
      <c r="L234" s="46"/>
      <c r="M234" s="222"/>
      <c r="N234" s="223"/>
      <c r="O234" s="86"/>
      <c r="P234" s="86"/>
      <c r="Q234" s="86"/>
      <c r="R234" s="86"/>
      <c r="S234" s="86"/>
      <c r="T234" s="87"/>
      <c r="U234" s="40"/>
      <c r="V234" s="40"/>
      <c r="W234" s="40"/>
      <c r="X234" s="40"/>
      <c r="Y234" s="40"/>
      <c r="Z234" s="40"/>
      <c r="AA234" s="40"/>
      <c r="AB234" s="40"/>
      <c r="AC234" s="40"/>
      <c r="AD234" s="40"/>
      <c r="AE234" s="40"/>
      <c r="AT234" s="19" t="s">
        <v>145</v>
      </c>
      <c r="AU234" s="19" t="s">
        <v>143</v>
      </c>
    </row>
    <row r="235" s="2" customFormat="1" ht="16.5" customHeight="1">
      <c r="A235" s="40"/>
      <c r="B235" s="41"/>
      <c r="C235" s="206" t="s">
        <v>415</v>
      </c>
      <c r="D235" s="206" t="s">
        <v>137</v>
      </c>
      <c r="E235" s="207" t="s">
        <v>416</v>
      </c>
      <c r="F235" s="208" t="s">
        <v>417</v>
      </c>
      <c r="G235" s="209" t="s">
        <v>345</v>
      </c>
      <c r="H235" s="210">
        <v>1</v>
      </c>
      <c r="I235" s="211"/>
      <c r="J235" s="212">
        <f>ROUND(I235*H235,2)</f>
        <v>0</v>
      </c>
      <c r="K235" s="208" t="s">
        <v>141</v>
      </c>
      <c r="L235" s="46"/>
      <c r="M235" s="213" t="s">
        <v>19</v>
      </c>
      <c r="N235" s="214" t="s">
        <v>42</v>
      </c>
      <c r="O235" s="86"/>
      <c r="P235" s="215">
        <f>O235*H235</f>
        <v>0</v>
      </c>
      <c r="Q235" s="215">
        <v>0.00084000000000000003</v>
      </c>
      <c r="R235" s="215">
        <f>Q235*H235</f>
        <v>0.00084000000000000003</v>
      </c>
      <c r="S235" s="215">
        <v>0</v>
      </c>
      <c r="T235" s="216">
        <f>S235*H235</f>
        <v>0</v>
      </c>
      <c r="U235" s="40"/>
      <c r="V235" s="40"/>
      <c r="W235" s="40"/>
      <c r="X235" s="40"/>
      <c r="Y235" s="40"/>
      <c r="Z235" s="40"/>
      <c r="AA235" s="40"/>
      <c r="AB235" s="40"/>
      <c r="AC235" s="40"/>
      <c r="AD235" s="40"/>
      <c r="AE235" s="40"/>
      <c r="AR235" s="217" t="s">
        <v>227</v>
      </c>
      <c r="AT235" s="217" t="s">
        <v>137</v>
      </c>
      <c r="AU235" s="217" t="s">
        <v>143</v>
      </c>
      <c r="AY235" s="19" t="s">
        <v>134</v>
      </c>
      <c r="BE235" s="218">
        <f>IF(N235="základní",J235,0)</f>
        <v>0</v>
      </c>
      <c r="BF235" s="218">
        <f>IF(N235="snížená",J235,0)</f>
        <v>0</v>
      </c>
      <c r="BG235" s="218">
        <f>IF(N235="zákl. přenesená",J235,0)</f>
        <v>0</v>
      </c>
      <c r="BH235" s="218">
        <f>IF(N235="sníž. přenesená",J235,0)</f>
        <v>0</v>
      </c>
      <c r="BI235" s="218">
        <f>IF(N235="nulová",J235,0)</f>
        <v>0</v>
      </c>
      <c r="BJ235" s="19" t="s">
        <v>143</v>
      </c>
      <c r="BK235" s="218">
        <f>ROUND(I235*H235,2)</f>
        <v>0</v>
      </c>
      <c r="BL235" s="19" t="s">
        <v>227</v>
      </c>
      <c r="BM235" s="217" t="s">
        <v>418</v>
      </c>
    </row>
    <row r="236" s="2" customFormat="1">
      <c r="A236" s="40"/>
      <c r="B236" s="41"/>
      <c r="C236" s="42"/>
      <c r="D236" s="219" t="s">
        <v>145</v>
      </c>
      <c r="E236" s="42"/>
      <c r="F236" s="220" t="s">
        <v>419</v>
      </c>
      <c r="G236" s="42"/>
      <c r="H236" s="42"/>
      <c r="I236" s="221"/>
      <c r="J236" s="42"/>
      <c r="K236" s="42"/>
      <c r="L236" s="46"/>
      <c r="M236" s="222"/>
      <c r="N236" s="223"/>
      <c r="O236" s="86"/>
      <c r="P236" s="86"/>
      <c r="Q236" s="86"/>
      <c r="R236" s="86"/>
      <c r="S236" s="86"/>
      <c r="T236" s="87"/>
      <c r="U236" s="40"/>
      <c r="V236" s="40"/>
      <c r="W236" s="40"/>
      <c r="X236" s="40"/>
      <c r="Y236" s="40"/>
      <c r="Z236" s="40"/>
      <c r="AA236" s="40"/>
      <c r="AB236" s="40"/>
      <c r="AC236" s="40"/>
      <c r="AD236" s="40"/>
      <c r="AE236" s="40"/>
      <c r="AT236" s="19" t="s">
        <v>145</v>
      </c>
      <c r="AU236" s="19" t="s">
        <v>143</v>
      </c>
    </row>
    <row r="237" s="2" customFormat="1" ht="16.5" customHeight="1">
      <c r="A237" s="40"/>
      <c r="B237" s="41"/>
      <c r="C237" s="258" t="s">
        <v>420</v>
      </c>
      <c r="D237" s="258" t="s">
        <v>337</v>
      </c>
      <c r="E237" s="259" t="s">
        <v>421</v>
      </c>
      <c r="F237" s="260" t="s">
        <v>422</v>
      </c>
      <c r="G237" s="261" t="s">
        <v>235</v>
      </c>
      <c r="H237" s="262">
        <v>1</v>
      </c>
      <c r="I237" s="263"/>
      <c r="J237" s="264">
        <f>ROUND(I237*H237,2)</f>
        <v>0</v>
      </c>
      <c r="K237" s="260" t="s">
        <v>423</v>
      </c>
      <c r="L237" s="265"/>
      <c r="M237" s="266" t="s">
        <v>19</v>
      </c>
      <c r="N237" s="267" t="s">
        <v>42</v>
      </c>
      <c r="O237" s="86"/>
      <c r="P237" s="215">
        <f>O237*H237</f>
        <v>0</v>
      </c>
      <c r="Q237" s="215">
        <v>0.01</v>
      </c>
      <c r="R237" s="215">
        <f>Q237*H237</f>
        <v>0.01</v>
      </c>
      <c r="S237" s="215">
        <v>0</v>
      </c>
      <c r="T237" s="216">
        <f>S237*H237</f>
        <v>0</v>
      </c>
      <c r="U237" s="40"/>
      <c r="V237" s="40"/>
      <c r="W237" s="40"/>
      <c r="X237" s="40"/>
      <c r="Y237" s="40"/>
      <c r="Z237" s="40"/>
      <c r="AA237" s="40"/>
      <c r="AB237" s="40"/>
      <c r="AC237" s="40"/>
      <c r="AD237" s="40"/>
      <c r="AE237" s="40"/>
      <c r="AR237" s="217" t="s">
        <v>326</v>
      </c>
      <c r="AT237" s="217" t="s">
        <v>337</v>
      </c>
      <c r="AU237" s="217" t="s">
        <v>143</v>
      </c>
      <c r="AY237" s="19" t="s">
        <v>134</v>
      </c>
      <c r="BE237" s="218">
        <f>IF(N237="základní",J237,0)</f>
        <v>0</v>
      </c>
      <c r="BF237" s="218">
        <f>IF(N237="snížená",J237,0)</f>
        <v>0</v>
      </c>
      <c r="BG237" s="218">
        <f>IF(N237="zákl. přenesená",J237,0)</f>
        <v>0</v>
      </c>
      <c r="BH237" s="218">
        <f>IF(N237="sníž. přenesená",J237,0)</f>
        <v>0</v>
      </c>
      <c r="BI237" s="218">
        <f>IF(N237="nulová",J237,0)</f>
        <v>0</v>
      </c>
      <c r="BJ237" s="19" t="s">
        <v>143</v>
      </c>
      <c r="BK237" s="218">
        <f>ROUND(I237*H237,2)</f>
        <v>0</v>
      </c>
      <c r="BL237" s="19" t="s">
        <v>227</v>
      </c>
      <c r="BM237" s="217" t="s">
        <v>424</v>
      </c>
    </row>
    <row r="238" s="2" customFormat="1" ht="16.5" customHeight="1">
      <c r="A238" s="40"/>
      <c r="B238" s="41"/>
      <c r="C238" s="206" t="s">
        <v>425</v>
      </c>
      <c r="D238" s="206" t="s">
        <v>137</v>
      </c>
      <c r="E238" s="207" t="s">
        <v>426</v>
      </c>
      <c r="F238" s="208" t="s">
        <v>427</v>
      </c>
      <c r="G238" s="209" t="s">
        <v>345</v>
      </c>
      <c r="H238" s="210">
        <v>1</v>
      </c>
      <c r="I238" s="211"/>
      <c r="J238" s="212">
        <f>ROUND(I238*H238,2)</f>
        <v>0</v>
      </c>
      <c r="K238" s="208" t="s">
        <v>141</v>
      </c>
      <c r="L238" s="46"/>
      <c r="M238" s="213" t="s">
        <v>19</v>
      </c>
      <c r="N238" s="214" t="s">
        <v>42</v>
      </c>
      <c r="O238" s="86"/>
      <c r="P238" s="215">
        <f>O238*H238</f>
        <v>0</v>
      </c>
      <c r="Q238" s="215">
        <v>0.00042000000000000002</v>
      </c>
      <c r="R238" s="215">
        <f>Q238*H238</f>
        <v>0.00042000000000000002</v>
      </c>
      <c r="S238" s="215">
        <v>0</v>
      </c>
      <c r="T238" s="216">
        <f>S238*H238</f>
        <v>0</v>
      </c>
      <c r="U238" s="40"/>
      <c r="V238" s="40"/>
      <c r="W238" s="40"/>
      <c r="X238" s="40"/>
      <c r="Y238" s="40"/>
      <c r="Z238" s="40"/>
      <c r="AA238" s="40"/>
      <c r="AB238" s="40"/>
      <c r="AC238" s="40"/>
      <c r="AD238" s="40"/>
      <c r="AE238" s="40"/>
      <c r="AR238" s="217" t="s">
        <v>227</v>
      </c>
      <c r="AT238" s="217" t="s">
        <v>137</v>
      </c>
      <c r="AU238" s="217" t="s">
        <v>143</v>
      </c>
      <c r="AY238" s="19" t="s">
        <v>134</v>
      </c>
      <c r="BE238" s="218">
        <f>IF(N238="základní",J238,0)</f>
        <v>0</v>
      </c>
      <c r="BF238" s="218">
        <f>IF(N238="snížená",J238,0)</f>
        <v>0</v>
      </c>
      <c r="BG238" s="218">
        <f>IF(N238="zákl. přenesená",J238,0)</f>
        <v>0</v>
      </c>
      <c r="BH238" s="218">
        <f>IF(N238="sníž. přenesená",J238,0)</f>
        <v>0</v>
      </c>
      <c r="BI238" s="218">
        <f>IF(N238="nulová",J238,0)</f>
        <v>0</v>
      </c>
      <c r="BJ238" s="19" t="s">
        <v>143</v>
      </c>
      <c r="BK238" s="218">
        <f>ROUND(I238*H238,2)</f>
        <v>0</v>
      </c>
      <c r="BL238" s="19" t="s">
        <v>227</v>
      </c>
      <c r="BM238" s="217" t="s">
        <v>428</v>
      </c>
    </row>
    <row r="239" s="2" customFormat="1">
      <c r="A239" s="40"/>
      <c r="B239" s="41"/>
      <c r="C239" s="42"/>
      <c r="D239" s="219" t="s">
        <v>145</v>
      </c>
      <c r="E239" s="42"/>
      <c r="F239" s="220" t="s">
        <v>429</v>
      </c>
      <c r="G239" s="42"/>
      <c r="H239" s="42"/>
      <c r="I239" s="221"/>
      <c r="J239" s="42"/>
      <c r="K239" s="42"/>
      <c r="L239" s="46"/>
      <c r="M239" s="222"/>
      <c r="N239" s="223"/>
      <c r="O239" s="86"/>
      <c r="P239" s="86"/>
      <c r="Q239" s="86"/>
      <c r="R239" s="86"/>
      <c r="S239" s="86"/>
      <c r="T239" s="87"/>
      <c r="U239" s="40"/>
      <c r="V239" s="40"/>
      <c r="W239" s="40"/>
      <c r="X239" s="40"/>
      <c r="Y239" s="40"/>
      <c r="Z239" s="40"/>
      <c r="AA239" s="40"/>
      <c r="AB239" s="40"/>
      <c r="AC239" s="40"/>
      <c r="AD239" s="40"/>
      <c r="AE239" s="40"/>
      <c r="AT239" s="19" t="s">
        <v>145</v>
      </c>
      <c r="AU239" s="19" t="s">
        <v>143</v>
      </c>
    </row>
    <row r="240" s="2" customFormat="1" ht="16.5" customHeight="1">
      <c r="A240" s="40"/>
      <c r="B240" s="41"/>
      <c r="C240" s="258" t="s">
        <v>430</v>
      </c>
      <c r="D240" s="258" t="s">
        <v>337</v>
      </c>
      <c r="E240" s="259" t="s">
        <v>431</v>
      </c>
      <c r="F240" s="260" t="s">
        <v>432</v>
      </c>
      <c r="G240" s="261" t="s">
        <v>235</v>
      </c>
      <c r="H240" s="262">
        <v>1</v>
      </c>
      <c r="I240" s="263"/>
      <c r="J240" s="264">
        <f>ROUND(I240*H240,2)</f>
        <v>0</v>
      </c>
      <c r="K240" s="260" t="s">
        <v>423</v>
      </c>
      <c r="L240" s="265"/>
      <c r="M240" s="266" t="s">
        <v>19</v>
      </c>
      <c r="N240" s="267" t="s">
        <v>42</v>
      </c>
      <c r="O240" s="86"/>
      <c r="P240" s="215">
        <f>O240*H240</f>
        <v>0</v>
      </c>
      <c r="Q240" s="215">
        <v>0.033000000000000002</v>
      </c>
      <c r="R240" s="215">
        <f>Q240*H240</f>
        <v>0.033000000000000002</v>
      </c>
      <c r="S240" s="215">
        <v>0</v>
      </c>
      <c r="T240" s="216">
        <f>S240*H240</f>
        <v>0</v>
      </c>
      <c r="U240" s="40"/>
      <c r="V240" s="40"/>
      <c r="W240" s="40"/>
      <c r="X240" s="40"/>
      <c r="Y240" s="40"/>
      <c r="Z240" s="40"/>
      <c r="AA240" s="40"/>
      <c r="AB240" s="40"/>
      <c r="AC240" s="40"/>
      <c r="AD240" s="40"/>
      <c r="AE240" s="40"/>
      <c r="AR240" s="217" t="s">
        <v>326</v>
      </c>
      <c r="AT240" s="217" t="s">
        <v>337</v>
      </c>
      <c r="AU240" s="217" t="s">
        <v>143</v>
      </c>
      <c r="AY240" s="19" t="s">
        <v>134</v>
      </c>
      <c r="BE240" s="218">
        <f>IF(N240="základní",J240,0)</f>
        <v>0</v>
      </c>
      <c r="BF240" s="218">
        <f>IF(N240="snížená",J240,0)</f>
        <v>0</v>
      </c>
      <c r="BG240" s="218">
        <f>IF(N240="zákl. přenesená",J240,0)</f>
        <v>0</v>
      </c>
      <c r="BH240" s="218">
        <f>IF(N240="sníž. přenesená",J240,0)</f>
        <v>0</v>
      </c>
      <c r="BI240" s="218">
        <f>IF(N240="nulová",J240,0)</f>
        <v>0</v>
      </c>
      <c r="BJ240" s="19" t="s">
        <v>143</v>
      </c>
      <c r="BK240" s="218">
        <f>ROUND(I240*H240,2)</f>
        <v>0</v>
      </c>
      <c r="BL240" s="19" t="s">
        <v>227</v>
      </c>
      <c r="BM240" s="217" t="s">
        <v>433</v>
      </c>
    </row>
    <row r="241" s="2" customFormat="1" ht="16.5" customHeight="1">
      <c r="A241" s="40"/>
      <c r="B241" s="41"/>
      <c r="C241" s="206" t="s">
        <v>434</v>
      </c>
      <c r="D241" s="206" t="s">
        <v>137</v>
      </c>
      <c r="E241" s="207" t="s">
        <v>435</v>
      </c>
      <c r="F241" s="208" t="s">
        <v>436</v>
      </c>
      <c r="G241" s="209" t="s">
        <v>235</v>
      </c>
      <c r="H241" s="210">
        <v>1</v>
      </c>
      <c r="I241" s="211"/>
      <c r="J241" s="212">
        <f>ROUND(I241*H241,2)</f>
        <v>0</v>
      </c>
      <c r="K241" s="208" t="s">
        <v>141</v>
      </c>
      <c r="L241" s="46"/>
      <c r="M241" s="213" t="s">
        <v>19</v>
      </c>
      <c r="N241" s="214" t="s">
        <v>42</v>
      </c>
      <c r="O241" s="86"/>
      <c r="P241" s="215">
        <f>O241*H241</f>
        <v>0</v>
      </c>
      <c r="Q241" s="215">
        <v>0</v>
      </c>
      <c r="R241" s="215">
        <f>Q241*H241</f>
        <v>0</v>
      </c>
      <c r="S241" s="215">
        <v>0</v>
      </c>
      <c r="T241" s="216">
        <f>S241*H241</f>
        <v>0</v>
      </c>
      <c r="U241" s="40"/>
      <c r="V241" s="40"/>
      <c r="W241" s="40"/>
      <c r="X241" s="40"/>
      <c r="Y241" s="40"/>
      <c r="Z241" s="40"/>
      <c r="AA241" s="40"/>
      <c r="AB241" s="40"/>
      <c r="AC241" s="40"/>
      <c r="AD241" s="40"/>
      <c r="AE241" s="40"/>
      <c r="AR241" s="217" t="s">
        <v>227</v>
      </c>
      <c r="AT241" s="217" t="s">
        <v>137</v>
      </c>
      <c r="AU241" s="217" t="s">
        <v>143</v>
      </c>
      <c r="AY241" s="19" t="s">
        <v>134</v>
      </c>
      <c r="BE241" s="218">
        <f>IF(N241="základní",J241,0)</f>
        <v>0</v>
      </c>
      <c r="BF241" s="218">
        <f>IF(N241="snížená",J241,0)</f>
        <v>0</v>
      </c>
      <c r="BG241" s="218">
        <f>IF(N241="zákl. přenesená",J241,0)</f>
        <v>0</v>
      </c>
      <c r="BH241" s="218">
        <f>IF(N241="sníž. přenesená",J241,0)</f>
        <v>0</v>
      </c>
      <c r="BI241" s="218">
        <f>IF(N241="nulová",J241,0)</f>
        <v>0</v>
      </c>
      <c r="BJ241" s="19" t="s">
        <v>143</v>
      </c>
      <c r="BK241" s="218">
        <f>ROUND(I241*H241,2)</f>
        <v>0</v>
      </c>
      <c r="BL241" s="19" t="s">
        <v>227</v>
      </c>
      <c r="BM241" s="217" t="s">
        <v>437</v>
      </c>
    </row>
    <row r="242" s="2" customFormat="1">
      <c r="A242" s="40"/>
      <c r="B242" s="41"/>
      <c r="C242" s="42"/>
      <c r="D242" s="219" t="s">
        <v>145</v>
      </c>
      <c r="E242" s="42"/>
      <c r="F242" s="220" t="s">
        <v>438</v>
      </c>
      <c r="G242" s="42"/>
      <c r="H242" s="42"/>
      <c r="I242" s="221"/>
      <c r="J242" s="42"/>
      <c r="K242" s="42"/>
      <c r="L242" s="46"/>
      <c r="M242" s="222"/>
      <c r="N242" s="223"/>
      <c r="O242" s="86"/>
      <c r="P242" s="86"/>
      <c r="Q242" s="86"/>
      <c r="R242" s="86"/>
      <c r="S242" s="86"/>
      <c r="T242" s="87"/>
      <c r="U242" s="40"/>
      <c r="V242" s="40"/>
      <c r="W242" s="40"/>
      <c r="X242" s="40"/>
      <c r="Y242" s="40"/>
      <c r="Z242" s="40"/>
      <c r="AA242" s="40"/>
      <c r="AB242" s="40"/>
      <c r="AC242" s="40"/>
      <c r="AD242" s="40"/>
      <c r="AE242" s="40"/>
      <c r="AT242" s="19" t="s">
        <v>145</v>
      </c>
      <c r="AU242" s="19" t="s">
        <v>143</v>
      </c>
    </row>
    <row r="243" s="2" customFormat="1" ht="16.5" customHeight="1">
      <c r="A243" s="40"/>
      <c r="B243" s="41"/>
      <c r="C243" s="258" t="s">
        <v>439</v>
      </c>
      <c r="D243" s="258" t="s">
        <v>337</v>
      </c>
      <c r="E243" s="259" t="s">
        <v>440</v>
      </c>
      <c r="F243" s="260" t="s">
        <v>441</v>
      </c>
      <c r="G243" s="261" t="s">
        <v>235</v>
      </c>
      <c r="H243" s="262">
        <v>1</v>
      </c>
      <c r="I243" s="263"/>
      <c r="J243" s="264">
        <f>ROUND(I243*H243,2)</f>
        <v>0</v>
      </c>
      <c r="K243" s="260" t="s">
        <v>141</v>
      </c>
      <c r="L243" s="265"/>
      <c r="M243" s="266" t="s">
        <v>19</v>
      </c>
      <c r="N243" s="267" t="s">
        <v>42</v>
      </c>
      <c r="O243" s="86"/>
      <c r="P243" s="215">
        <f>O243*H243</f>
        <v>0</v>
      </c>
      <c r="Q243" s="215">
        <v>0.0030000000000000001</v>
      </c>
      <c r="R243" s="215">
        <f>Q243*H243</f>
        <v>0.0030000000000000001</v>
      </c>
      <c r="S243" s="215">
        <v>0</v>
      </c>
      <c r="T243" s="216">
        <f>S243*H243</f>
        <v>0</v>
      </c>
      <c r="U243" s="40"/>
      <c r="V243" s="40"/>
      <c r="W243" s="40"/>
      <c r="X243" s="40"/>
      <c r="Y243" s="40"/>
      <c r="Z243" s="40"/>
      <c r="AA243" s="40"/>
      <c r="AB243" s="40"/>
      <c r="AC243" s="40"/>
      <c r="AD243" s="40"/>
      <c r="AE243" s="40"/>
      <c r="AR243" s="217" t="s">
        <v>326</v>
      </c>
      <c r="AT243" s="217" t="s">
        <v>337</v>
      </c>
      <c r="AU243" s="217" t="s">
        <v>143</v>
      </c>
      <c r="AY243" s="19" t="s">
        <v>134</v>
      </c>
      <c r="BE243" s="218">
        <f>IF(N243="základní",J243,0)</f>
        <v>0</v>
      </c>
      <c r="BF243" s="218">
        <f>IF(N243="snížená",J243,0)</f>
        <v>0</v>
      </c>
      <c r="BG243" s="218">
        <f>IF(N243="zákl. přenesená",J243,0)</f>
        <v>0</v>
      </c>
      <c r="BH243" s="218">
        <f>IF(N243="sníž. přenesená",J243,0)</f>
        <v>0</v>
      </c>
      <c r="BI243" s="218">
        <f>IF(N243="nulová",J243,0)</f>
        <v>0</v>
      </c>
      <c r="BJ243" s="19" t="s">
        <v>143</v>
      </c>
      <c r="BK243" s="218">
        <f>ROUND(I243*H243,2)</f>
        <v>0</v>
      </c>
      <c r="BL243" s="19" t="s">
        <v>227</v>
      </c>
      <c r="BM243" s="217" t="s">
        <v>442</v>
      </c>
    </row>
    <row r="244" s="2" customFormat="1" ht="16.5" customHeight="1">
      <c r="A244" s="40"/>
      <c r="B244" s="41"/>
      <c r="C244" s="206" t="s">
        <v>443</v>
      </c>
      <c r="D244" s="206" t="s">
        <v>137</v>
      </c>
      <c r="E244" s="207" t="s">
        <v>444</v>
      </c>
      <c r="F244" s="208" t="s">
        <v>445</v>
      </c>
      <c r="G244" s="209" t="s">
        <v>235</v>
      </c>
      <c r="H244" s="210">
        <v>1</v>
      </c>
      <c r="I244" s="211"/>
      <c r="J244" s="212">
        <f>ROUND(I244*H244,2)</f>
        <v>0</v>
      </c>
      <c r="K244" s="208" t="s">
        <v>141</v>
      </c>
      <c r="L244" s="46"/>
      <c r="M244" s="213" t="s">
        <v>19</v>
      </c>
      <c r="N244" s="214" t="s">
        <v>42</v>
      </c>
      <c r="O244" s="86"/>
      <c r="P244" s="215">
        <f>O244*H244</f>
        <v>0</v>
      </c>
      <c r="Q244" s="215">
        <v>0</v>
      </c>
      <c r="R244" s="215">
        <f>Q244*H244</f>
        <v>0</v>
      </c>
      <c r="S244" s="215">
        <v>0</v>
      </c>
      <c r="T244" s="216">
        <f>S244*H244</f>
        <v>0</v>
      </c>
      <c r="U244" s="40"/>
      <c r="V244" s="40"/>
      <c r="W244" s="40"/>
      <c r="X244" s="40"/>
      <c r="Y244" s="40"/>
      <c r="Z244" s="40"/>
      <c r="AA244" s="40"/>
      <c r="AB244" s="40"/>
      <c r="AC244" s="40"/>
      <c r="AD244" s="40"/>
      <c r="AE244" s="40"/>
      <c r="AR244" s="217" t="s">
        <v>227</v>
      </c>
      <c r="AT244" s="217" t="s">
        <v>137</v>
      </c>
      <c r="AU244" s="217" t="s">
        <v>143</v>
      </c>
      <c r="AY244" s="19" t="s">
        <v>134</v>
      </c>
      <c r="BE244" s="218">
        <f>IF(N244="základní",J244,0)</f>
        <v>0</v>
      </c>
      <c r="BF244" s="218">
        <f>IF(N244="snížená",J244,0)</f>
        <v>0</v>
      </c>
      <c r="BG244" s="218">
        <f>IF(N244="zákl. přenesená",J244,0)</f>
        <v>0</v>
      </c>
      <c r="BH244" s="218">
        <f>IF(N244="sníž. přenesená",J244,0)</f>
        <v>0</v>
      </c>
      <c r="BI244" s="218">
        <f>IF(N244="nulová",J244,0)</f>
        <v>0</v>
      </c>
      <c r="BJ244" s="19" t="s">
        <v>143</v>
      </c>
      <c r="BK244" s="218">
        <f>ROUND(I244*H244,2)</f>
        <v>0</v>
      </c>
      <c r="BL244" s="19" t="s">
        <v>227</v>
      </c>
      <c r="BM244" s="217" t="s">
        <v>446</v>
      </c>
    </row>
    <row r="245" s="2" customFormat="1">
      <c r="A245" s="40"/>
      <c r="B245" s="41"/>
      <c r="C245" s="42"/>
      <c r="D245" s="219" t="s">
        <v>145</v>
      </c>
      <c r="E245" s="42"/>
      <c r="F245" s="220" t="s">
        <v>447</v>
      </c>
      <c r="G245" s="42"/>
      <c r="H245" s="42"/>
      <c r="I245" s="221"/>
      <c r="J245" s="42"/>
      <c r="K245" s="42"/>
      <c r="L245" s="46"/>
      <c r="M245" s="222"/>
      <c r="N245" s="223"/>
      <c r="O245" s="86"/>
      <c r="P245" s="86"/>
      <c r="Q245" s="86"/>
      <c r="R245" s="86"/>
      <c r="S245" s="86"/>
      <c r="T245" s="87"/>
      <c r="U245" s="40"/>
      <c r="V245" s="40"/>
      <c r="W245" s="40"/>
      <c r="X245" s="40"/>
      <c r="Y245" s="40"/>
      <c r="Z245" s="40"/>
      <c r="AA245" s="40"/>
      <c r="AB245" s="40"/>
      <c r="AC245" s="40"/>
      <c r="AD245" s="40"/>
      <c r="AE245" s="40"/>
      <c r="AT245" s="19" t="s">
        <v>145</v>
      </c>
      <c r="AU245" s="19" t="s">
        <v>143</v>
      </c>
    </row>
    <row r="246" s="2" customFormat="1" ht="16.5" customHeight="1">
      <c r="A246" s="40"/>
      <c r="B246" s="41"/>
      <c r="C246" s="258" t="s">
        <v>448</v>
      </c>
      <c r="D246" s="258" t="s">
        <v>337</v>
      </c>
      <c r="E246" s="259" t="s">
        <v>449</v>
      </c>
      <c r="F246" s="260" t="s">
        <v>450</v>
      </c>
      <c r="G246" s="261" t="s">
        <v>235</v>
      </c>
      <c r="H246" s="262">
        <v>1</v>
      </c>
      <c r="I246" s="263"/>
      <c r="J246" s="264">
        <f>ROUND(I246*H246,2)</f>
        <v>0</v>
      </c>
      <c r="K246" s="260" t="s">
        <v>141</v>
      </c>
      <c r="L246" s="265"/>
      <c r="M246" s="266" t="s">
        <v>19</v>
      </c>
      <c r="N246" s="267" t="s">
        <v>42</v>
      </c>
      <c r="O246" s="86"/>
      <c r="P246" s="215">
        <f>O246*H246</f>
        <v>0</v>
      </c>
      <c r="Q246" s="215">
        <v>0.0011999999999999999</v>
      </c>
      <c r="R246" s="215">
        <f>Q246*H246</f>
        <v>0.0011999999999999999</v>
      </c>
      <c r="S246" s="215">
        <v>0</v>
      </c>
      <c r="T246" s="216">
        <f>S246*H246</f>
        <v>0</v>
      </c>
      <c r="U246" s="40"/>
      <c r="V246" s="40"/>
      <c r="W246" s="40"/>
      <c r="X246" s="40"/>
      <c r="Y246" s="40"/>
      <c r="Z246" s="40"/>
      <c r="AA246" s="40"/>
      <c r="AB246" s="40"/>
      <c r="AC246" s="40"/>
      <c r="AD246" s="40"/>
      <c r="AE246" s="40"/>
      <c r="AR246" s="217" t="s">
        <v>326</v>
      </c>
      <c r="AT246" s="217" t="s">
        <v>337</v>
      </c>
      <c r="AU246" s="217" t="s">
        <v>143</v>
      </c>
      <c r="AY246" s="19" t="s">
        <v>134</v>
      </c>
      <c r="BE246" s="218">
        <f>IF(N246="základní",J246,0)</f>
        <v>0</v>
      </c>
      <c r="BF246" s="218">
        <f>IF(N246="snížená",J246,0)</f>
        <v>0</v>
      </c>
      <c r="BG246" s="218">
        <f>IF(N246="zákl. přenesená",J246,0)</f>
        <v>0</v>
      </c>
      <c r="BH246" s="218">
        <f>IF(N246="sníž. přenesená",J246,0)</f>
        <v>0</v>
      </c>
      <c r="BI246" s="218">
        <f>IF(N246="nulová",J246,0)</f>
        <v>0</v>
      </c>
      <c r="BJ246" s="19" t="s">
        <v>143</v>
      </c>
      <c r="BK246" s="218">
        <f>ROUND(I246*H246,2)</f>
        <v>0</v>
      </c>
      <c r="BL246" s="19" t="s">
        <v>227</v>
      </c>
      <c r="BM246" s="217" t="s">
        <v>451</v>
      </c>
    </row>
    <row r="247" s="2" customFormat="1" ht="16.5" customHeight="1">
      <c r="A247" s="40"/>
      <c r="B247" s="41"/>
      <c r="C247" s="206" t="s">
        <v>452</v>
      </c>
      <c r="D247" s="206" t="s">
        <v>137</v>
      </c>
      <c r="E247" s="207" t="s">
        <v>453</v>
      </c>
      <c r="F247" s="208" t="s">
        <v>454</v>
      </c>
      <c r="G247" s="209" t="s">
        <v>235</v>
      </c>
      <c r="H247" s="210">
        <v>1</v>
      </c>
      <c r="I247" s="211"/>
      <c r="J247" s="212">
        <f>ROUND(I247*H247,2)</f>
        <v>0</v>
      </c>
      <c r="K247" s="208" t="s">
        <v>141</v>
      </c>
      <c r="L247" s="46"/>
      <c r="M247" s="213" t="s">
        <v>19</v>
      </c>
      <c r="N247" s="214" t="s">
        <v>42</v>
      </c>
      <c r="O247" s="86"/>
      <c r="P247" s="215">
        <f>O247*H247</f>
        <v>0</v>
      </c>
      <c r="Q247" s="215">
        <v>0</v>
      </c>
      <c r="R247" s="215">
        <f>Q247*H247</f>
        <v>0</v>
      </c>
      <c r="S247" s="215">
        <v>0</v>
      </c>
      <c r="T247" s="216">
        <f>S247*H247</f>
        <v>0</v>
      </c>
      <c r="U247" s="40"/>
      <c r="V247" s="40"/>
      <c r="W247" s="40"/>
      <c r="X247" s="40"/>
      <c r="Y247" s="40"/>
      <c r="Z247" s="40"/>
      <c r="AA247" s="40"/>
      <c r="AB247" s="40"/>
      <c r="AC247" s="40"/>
      <c r="AD247" s="40"/>
      <c r="AE247" s="40"/>
      <c r="AR247" s="217" t="s">
        <v>227</v>
      </c>
      <c r="AT247" s="217" t="s">
        <v>137</v>
      </c>
      <c r="AU247" s="217" t="s">
        <v>143</v>
      </c>
      <c r="AY247" s="19" t="s">
        <v>134</v>
      </c>
      <c r="BE247" s="218">
        <f>IF(N247="základní",J247,0)</f>
        <v>0</v>
      </c>
      <c r="BF247" s="218">
        <f>IF(N247="snížená",J247,0)</f>
        <v>0</v>
      </c>
      <c r="BG247" s="218">
        <f>IF(N247="zákl. přenesená",J247,0)</f>
        <v>0</v>
      </c>
      <c r="BH247" s="218">
        <f>IF(N247="sníž. přenesená",J247,0)</f>
        <v>0</v>
      </c>
      <c r="BI247" s="218">
        <f>IF(N247="nulová",J247,0)</f>
        <v>0</v>
      </c>
      <c r="BJ247" s="19" t="s">
        <v>143</v>
      </c>
      <c r="BK247" s="218">
        <f>ROUND(I247*H247,2)</f>
        <v>0</v>
      </c>
      <c r="BL247" s="19" t="s">
        <v>227</v>
      </c>
      <c r="BM247" s="217" t="s">
        <v>455</v>
      </c>
    </row>
    <row r="248" s="2" customFormat="1">
      <c r="A248" s="40"/>
      <c r="B248" s="41"/>
      <c r="C248" s="42"/>
      <c r="D248" s="219" t="s">
        <v>145</v>
      </c>
      <c r="E248" s="42"/>
      <c r="F248" s="220" t="s">
        <v>456</v>
      </c>
      <c r="G248" s="42"/>
      <c r="H248" s="42"/>
      <c r="I248" s="221"/>
      <c r="J248" s="42"/>
      <c r="K248" s="42"/>
      <c r="L248" s="46"/>
      <c r="M248" s="222"/>
      <c r="N248" s="223"/>
      <c r="O248" s="86"/>
      <c r="P248" s="86"/>
      <c r="Q248" s="86"/>
      <c r="R248" s="86"/>
      <c r="S248" s="86"/>
      <c r="T248" s="87"/>
      <c r="U248" s="40"/>
      <c r="V248" s="40"/>
      <c r="W248" s="40"/>
      <c r="X248" s="40"/>
      <c r="Y248" s="40"/>
      <c r="Z248" s="40"/>
      <c r="AA248" s="40"/>
      <c r="AB248" s="40"/>
      <c r="AC248" s="40"/>
      <c r="AD248" s="40"/>
      <c r="AE248" s="40"/>
      <c r="AT248" s="19" t="s">
        <v>145</v>
      </c>
      <c r="AU248" s="19" t="s">
        <v>143</v>
      </c>
    </row>
    <row r="249" s="2" customFormat="1" ht="16.5" customHeight="1">
      <c r="A249" s="40"/>
      <c r="B249" s="41"/>
      <c r="C249" s="258" t="s">
        <v>457</v>
      </c>
      <c r="D249" s="258" t="s">
        <v>337</v>
      </c>
      <c r="E249" s="259" t="s">
        <v>458</v>
      </c>
      <c r="F249" s="260" t="s">
        <v>459</v>
      </c>
      <c r="G249" s="261" t="s">
        <v>235</v>
      </c>
      <c r="H249" s="262">
        <v>1</v>
      </c>
      <c r="I249" s="263"/>
      <c r="J249" s="264">
        <f>ROUND(I249*H249,2)</f>
        <v>0</v>
      </c>
      <c r="K249" s="260" t="s">
        <v>141</v>
      </c>
      <c r="L249" s="265"/>
      <c r="M249" s="266" t="s">
        <v>19</v>
      </c>
      <c r="N249" s="267" t="s">
        <v>42</v>
      </c>
      <c r="O249" s="86"/>
      <c r="P249" s="215">
        <f>O249*H249</f>
        <v>0</v>
      </c>
      <c r="Q249" s="215">
        <v>0.00084999999999999995</v>
      </c>
      <c r="R249" s="215">
        <f>Q249*H249</f>
        <v>0.00084999999999999995</v>
      </c>
      <c r="S249" s="215">
        <v>0</v>
      </c>
      <c r="T249" s="216">
        <f>S249*H249</f>
        <v>0</v>
      </c>
      <c r="U249" s="40"/>
      <c r="V249" s="40"/>
      <c r="W249" s="40"/>
      <c r="X249" s="40"/>
      <c r="Y249" s="40"/>
      <c r="Z249" s="40"/>
      <c r="AA249" s="40"/>
      <c r="AB249" s="40"/>
      <c r="AC249" s="40"/>
      <c r="AD249" s="40"/>
      <c r="AE249" s="40"/>
      <c r="AR249" s="217" t="s">
        <v>326</v>
      </c>
      <c r="AT249" s="217" t="s">
        <v>337</v>
      </c>
      <c r="AU249" s="217" t="s">
        <v>143</v>
      </c>
      <c r="AY249" s="19" t="s">
        <v>134</v>
      </c>
      <c r="BE249" s="218">
        <f>IF(N249="základní",J249,0)</f>
        <v>0</v>
      </c>
      <c r="BF249" s="218">
        <f>IF(N249="snížená",J249,0)</f>
        <v>0</v>
      </c>
      <c r="BG249" s="218">
        <f>IF(N249="zákl. přenesená",J249,0)</f>
        <v>0</v>
      </c>
      <c r="BH249" s="218">
        <f>IF(N249="sníž. přenesená",J249,0)</f>
        <v>0</v>
      </c>
      <c r="BI249" s="218">
        <f>IF(N249="nulová",J249,0)</f>
        <v>0</v>
      </c>
      <c r="BJ249" s="19" t="s">
        <v>143</v>
      </c>
      <c r="BK249" s="218">
        <f>ROUND(I249*H249,2)</f>
        <v>0</v>
      </c>
      <c r="BL249" s="19" t="s">
        <v>227</v>
      </c>
      <c r="BM249" s="217" t="s">
        <v>460</v>
      </c>
    </row>
    <row r="250" s="2" customFormat="1" ht="16.5" customHeight="1">
      <c r="A250" s="40"/>
      <c r="B250" s="41"/>
      <c r="C250" s="206" t="s">
        <v>461</v>
      </c>
      <c r="D250" s="206" t="s">
        <v>137</v>
      </c>
      <c r="E250" s="207" t="s">
        <v>462</v>
      </c>
      <c r="F250" s="208" t="s">
        <v>463</v>
      </c>
      <c r="G250" s="209" t="s">
        <v>235</v>
      </c>
      <c r="H250" s="210">
        <v>1</v>
      </c>
      <c r="I250" s="211"/>
      <c r="J250" s="212">
        <f>ROUND(I250*H250,2)</f>
        <v>0</v>
      </c>
      <c r="K250" s="208" t="s">
        <v>141</v>
      </c>
      <c r="L250" s="46"/>
      <c r="M250" s="213" t="s">
        <v>19</v>
      </c>
      <c r="N250" s="214" t="s">
        <v>42</v>
      </c>
      <c r="O250" s="86"/>
      <c r="P250" s="215">
        <f>O250*H250</f>
        <v>0</v>
      </c>
      <c r="Q250" s="215">
        <v>0</v>
      </c>
      <c r="R250" s="215">
        <f>Q250*H250</f>
        <v>0</v>
      </c>
      <c r="S250" s="215">
        <v>0</v>
      </c>
      <c r="T250" s="216">
        <f>S250*H250</f>
        <v>0</v>
      </c>
      <c r="U250" s="40"/>
      <c r="V250" s="40"/>
      <c r="W250" s="40"/>
      <c r="X250" s="40"/>
      <c r="Y250" s="40"/>
      <c r="Z250" s="40"/>
      <c r="AA250" s="40"/>
      <c r="AB250" s="40"/>
      <c r="AC250" s="40"/>
      <c r="AD250" s="40"/>
      <c r="AE250" s="40"/>
      <c r="AR250" s="217" t="s">
        <v>227</v>
      </c>
      <c r="AT250" s="217" t="s">
        <v>137</v>
      </c>
      <c r="AU250" s="217" t="s">
        <v>143</v>
      </c>
      <c r="AY250" s="19" t="s">
        <v>134</v>
      </c>
      <c r="BE250" s="218">
        <f>IF(N250="základní",J250,0)</f>
        <v>0</v>
      </c>
      <c r="BF250" s="218">
        <f>IF(N250="snížená",J250,0)</f>
        <v>0</v>
      </c>
      <c r="BG250" s="218">
        <f>IF(N250="zákl. přenesená",J250,0)</f>
        <v>0</v>
      </c>
      <c r="BH250" s="218">
        <f>IF(N250="sníž. přenesená",J250,0)</f>
        <v>0</v>
      </c>
      <c r="BI250" s="218">
        <f>IF(N250="nulová",J250,0)</f>
        <v>0</v>
      </c>
      <c r="BJ250" s="19" t="s">
        <v>143</v>
      </c>
      <c r="BK250" s="218">
        <f>ROUND(I250*H250,2)</f>
        <v>0</v>
      </c>
      <c r="BL250" s="19" t="s">
        <v>227</v>
      </c>
      <c r="BM250" s="217" t="s">
        <v>464</v>
      </c>
    </row>
    <row r="251" s="2" customFormat="1">
      <c r="A251" s="40"/>
      <c r="B251" s="41"/>
      <c r="C251" s="42"/>
      <c r="D251" s="219" t="s">
        <v>145</v>
      </c>
      <c r="E251" s="42"/>
      <c r="F251" s="220" t="s">
        <v>465</v>
      </c>
      <c r="G251" s="42"/>
      <c r="H251" s="42"/>
      <c r="I251" s="221"/>
      <c r="J251" s="42"/>
      <c r="K251" s="42"/>
      <c r="L251" s="46"/>
      <c r="M251" s="222"/>
      <c r="N251" s="223"/>
      <c r="O251" s="86"/>
      <c r="P251" s="86"/>
      <c r="Q251" s="86"/>
      <c r="R251" s="86"/>
      <c r="S251" s="86"/>
      <c r="T251" s="87"/>
      <c r="U251" s="40"/>
      <c r="V251" s="40"/>
      <c r="W251" s="40"/>
      <c r="X251" s="40"/>
      <c r="Y251" s="40"/>
      <c r="Z251" s="40"/>
      <c r="AA251" s="40"/>
      <c r="AB251" s="40"/>
      <c r="AC251" s="40"/>
      <c r="AD251" s="40"/>
      <c r="AE251" s="40"/>
      <c r="AT251" s="19" t="s">
        <v>145</v>
      </c>
      <c r="AU251" s="19" t="s">
        <v>143</v>
      </c>
    </row>
    <row r="252" s="2" customFormat="1" ht="16.5" customHeight="1">
      <c r="A252" s="40"/>
      <c r="B252" s="41"/>
      <c r="C252" s="258" t="s">
        <v>466</v>
      </c>
      <c r="D252" s="258" t="s">
        <v>337</v>
      </c>
      <c r="E252" s="259" t="s">
        <v>467</v>
      </c>
      <c r="F252" s="260" t="s">
        <v>468</v>
      </c>
      <c r="G252" s="261" t="s">
        <v>235</v>
      </c>
      <c r="H252" s="262">
        <v>1</v>
      </c>
      <c r="I252" s="263"/>
      <c r="J252" s="264">
        <f>ROUND(I252*H252,2)</f>
        <v>0</v>
      </c>
      <c r="K252" s="260" t="s">
        <v>423</v>
      </c>
      <c r="L252" s="265"/>
      <c r="M252" s="266" t="s">
        <v>19</v>
      </c>
      <c r="N252" s="267" t="s">
        <v>42</v>
      </c>
      <c r="O252" s="86"/>
      <c r="P252" s="215">
        <f>O252*H252</f>
        <v>0</v>
      </c>
      <c r="Q252" s="215">
        <v>0.001</v>
      </c>
      <c r="R252" s="215">
        <f>Q252*H252</f>
        <v>0.001</v>
      </c>
      <c r="S252" s="215">
        <v>0</v>
      </c>
      <c r="T252" s="216">
        <f>S252*H252</f>
        <v>0</v>
      </c>
      <c r="U252" s="40"/>
      <c r="V252" s="40"/>
      <c r="W252" s="40"/>
      <c r="X252" s="40"/>
      <c r="Y252" s="40"/>
      <c r="Z252" s="40"/>
      <c r="AA252" s="40"/>
      <c r="AB252" s="40"/>
      <c r="AC252" s="40"/>
      <c r="AD252" s="40"/>
      <c r="AE252" s="40"/>
      <c r="AR252" s="217" t="s">
        <v>326</v>
      </c>
      <c r="AT252" s="217" t="s">
        <v>337</v>
      </c>
      <c r="AU252" s="217" t="s">
        <v>143</v>
      </c>
      <c r="AY252" s="19" t="s">
        <v>134</v>
      </c>
      <c r="BE252" s="218">
        <f>IF(N252="základní",J252,0)</f>
        <v>0</v>
      </c>
      <c r="BF252" s="218">
        <f>IF(N252="snížená",J252,0)</f>
        <v>0</v>
      </c>
      <c r="BG252" s="218">
        <f>IF(N252="zákl. přenesená",J252,0)</f>
        <v>0</v>
      </c>
      <c r="BH252" s="218">
        <f>IF(N252="sníž. přenesená",J252,0)</f>
        <v>0</v>
      </c>
      <c r="BI252" s="218">
        <f>IF(N252="nulová",J252,0)</f>
        <v>0</v>
      </c>
      <c r="BJ252" s="19" t="s">
        <v>143</v>
      </c>
      <c r="BK252" s="218">
        <f>ROUND(I252*H252,2)</f>
        <v>0</v>
      </c>
      <c r="BL252" s="19" t="s">
        <v>227</v>
      </c>
      <c r="BM252" s="217" t="s">
        <v>469</v>
      </c>
    </row>
    <row r="253" s="2" customFormat="1" ht="16.5" customHeight="1">
      <c r="A253" s="40"/>
      <c r="B253" s="41"/>
      <c r="C253" s="206" t="s">
        <v>470</v>
      </c>
      <c r="D253" s="206" t="s">
        <v>137</v>
      </c>
      <c r="E253" s="207" t="s">
        <v>471</v>
      </c>
      <c r="F253" s="208" t="s">
        <v>472</v>
      </c>
      <c r="G253" s="209" t="s">
        <v>235</v>
      </c>
      <c r="H253" s="210">
        <v>2</v>
      </c>
      <c r="I253" s="211"/>
      <c r="J253" s="212">
        <f>ROUND(I253*H253,2)</f>
        <v>0</v>
      </c>
      <c r="K253" s="208" t="s">
        <v>141</v>
      </c>
      <c r="L253" s="46"/>
      <c r="M253" s="213" t="s">
        <v>19</v>
      </c>
      <c r="N253" s="214" t="s">
        <v>42</v>
      </c>
      <c r="O253" s="86"/>
      <c r="P253" s="215">
        <f>O253*H253</f>
        <v>0</v>
      </c>
      <c r="Q253" s="215">
        <v>0.00059999999999999995</v>
      </c>
      <c r="R253" s="215">
        <f>Q253*H253</f>
        <v>0.0011999999999999999</v>
      </c>
      <c r="S253" s="215">
        <v>0</v>
      </c>
      <c r="T253" s="216">
        <f>S253*H253</f>
        <v>0</v>
      </c>
      <c r="U253" s="40"/>
      <c r="V253" s="40"/>
      <c r="W253" s="40"/>
      <c r="X253" s="40"/>
      <c r="Y253" s="40"/>
      <c r="Z253" s="40"/>
      <c r="AA253" s="40"/>
      <c r="AB253" s="40"/>
      <c r="AC253" s="40"/>
      <c r="AD253" s="40"/>
      <c r="AE253" s="40"/>
      <c r="AR253" s="217" t="s">
        <v>227</v>
      </c>
      <c r="AT253" s="217" t="s">
        <v>137</v>
      </c>
      <c r="AU253" s="217" t="s">
        <v>143</v>
      </c>
      <c r="AY253" s="19" t="s">
        <v>134</v>
      </c>
      <c r="BE253" s="218">
        <f>IF(N253="základní",J253,0)</f>
        <v>0</v>
      </c>
      <c r="BF253" s="218">
        <f>IF(N253="snížená",J253,0)</f>
        <v>0</v>
      </c>
      <c r="BG253" s="218">
        <f>IF(N253="zákl. přenesená",J253,0)</f>
        <v>0</v>
      </c>
      <c r="BH253" s="218">
        <f>IF(N253="sníž. přenesená",J253,0)</f>
        <v>0</v>
      </c>
      <c r="BI253" s="218">
        <f>IF(N253="nulová",J253,0)</f>
        <v>0</v>
      </c>
      <c r="BJ253" s="19" t="s">
        <v>143</v>
      </c>
      <c r="BK253" s="218">
        <f>ROUND(I253*H253,2)</f>
        <v>0</v>
      </c>
      <c r="BL253" s="19" t="s">
        <v>227</v>
      </c>
      <c r="BM253" s="217" t="s">
        <v>473</v>
      </c>
    </row>
    <row r="254" s="2" customFormat="1">
      <c r="A254" s="40"/>
      <c r="B254" s="41"/>
      <c r="C254" s="42"/>
      <c r="D254" s="219" t="s">
        <v>145</v>
      </c>
      <c r="E254" s="42"/>
      <c r="F254" s="220" t="s">
        <v>474</v>
      </c>
      <c r="G254" s="42"/>
      <c r="H254" s="42"/>
      <c r="I254" s="221"/>
      <c r="J254" s="42"/>
      <c r="K254" s="42"/>
      <c r="L254" s="46"/>
      <c r="M254" s="222"/>
      <c r="N254" s="223"/>
      <c r="O254" s="86"/>
      <c r="P254" s="86"/>
      <c r="Q254" s="86"/>
      <c r="R254" s="86"/>
      <c r="S254" s="86"/>
      <c r="T254" s="87"/>
      <c r="U254" s="40"/>
      <c r="V254" s="40"/>
      <c r="W254" s="40"/>
      <c r="X254" s="40"/>
      <c r="Y254" s="40"/>
      <c r="Z254" s="40"/>
      <c r="AA254" s="40"/>
      <c r="AB254" s="40"/>
      <c r="AC254" s="40"/>
      <c r="AD254" s="40"/>
      <c r="AE254" s="40"/>
      <c r="AT254" s="19" t="s">
        <v>145</v>
      </c>
      <c r="AU254" s="19" t="s">
        <v>143</v>
      </c>
    </row>
    <row r="255" s="2" customFormat="1" ht="16.5" customHeight="1">
      <c r="A255" s="40"/>
      <c r="B255" s="41"/>
      <c r="C255" s="206" t="s">
        <v>475</v>
      </c>
      <c r="D255" s="206" t="s">
        <v>137</v>
      </c>
      <c r="E255" s="207" t="s">
        <v>476</v>
      </c>
      <c r="F255" s="208" t="s">
        <v>477</v>
      </c>
      <c r="G255" s="209" t="s">
        <v>345</v>
      </c>
      <c r="H255" s="210">
        <v>2</v>
      </c>
      <c r="I255" s="211"/>
      <c r="J255" s="212">
        <f>ROUND(I255*H255,2)</f>
        <v>0</v>
      </c>
      <c r="K255" s="208" t="s">
        <v>141</v>
      </c>
      <c r="L255" s="46"/>
      <c r="M255" s="213" t="s">
        <v>19</v>
      </c>
      <c r="N255" s="214" t="s">
        <v>42</v>
      </c>
      <c r="O255" s="86"/>
      <c r="P255" s="215">
        <f>O255*H255</f>
        <v>0</v>
      </c>
      <c r="Q255" s="215">
        <v>0</v>
      </c>
      <c r="R255" s="215">
        <f>Q255*H255</f>
        <v>0</v>
      </c>
      <c r="S255" s="215">
        <v>0.00156</v>
      </c>
      <c r="T255" s="216">
        <f>S255*H255</f>
        <v>0.0031199999999999999</v>
      </c>
      <c r="U255" s="40"/>
      <c r="V255" s="40"/>
      <c r="W255" s="40"/>
      <c r="X255" s="40"/>
      <c r="Y255" s="40"/>
      <c r="Z255" s="40"/>
      <c r="AA255" s="40"/>
      <c r="AB255" s="40"/>
      <c r="AC255" s="40"/>
      <c r="AD255" s="40"/>
      <c r="AE255" s="40"/>
      <c r="AR255" s="217" t="s">
        <v>227</v>
      </c>
      <c r="AT255" s="217" t="s">
        <v>137</v>
      </c>
      <c r="AU255" s="217" t="s">
        <v>143</v>
      </c>
      <c r="AY255" s="19" t="s">
        <v>134</v>
      </c>
      <c r="BE255" s="218">
        <f>IF(N255="základní",J255,0)</f>
        <v>0</v>
      </c>
      <c r="BF255" s="218">
        <f>IF(N255="snížená",J255,0)</f>
        <v>0</v>
      </c>
      <c r="BG255" s="218">
        <f>IF(N255="zákl. přenesená",J255,0)</f>
        <v>0</v>
      </c>
      <c r="BH255" s="218">
        <f>IF(N255="sníž. přenesená",J255,0)</f>
        <v>0</v>
      </c>
      <c r="BI255" s="218">
        <f>IF(N255="nulová",J255,0)</f>
        <v>0</v>
      </c>
      <c r="BJ255" s="19" t="s">
        <v>143</v>
      </c>
      <c r="BK255" s="218">
        <f>ROUND(I255*H255,2)</f>
        <v>0</v>
      </c>
      <c r="BL255" s="19" t="s">
        <v>227</v>
      </c>
      <c r="BM255" s="217" t="s">
        <v>478</v>
      </c>
    </row>
    <row r="256" s="2" customFormat="1">
      <c r="A256" s="40"/>
      <c r="B256" s="41"/>
      <c r="C256" s="42"/>
      <c r="D256" s="219" t="s">
        <v>145</v>
      </c>
      <c r="E256" s="42"/>
      <c r="F256" s="220" t="s">
        <v>479</v>
      </c>
      <c r="G256" s="42"/>
      <c r="H256" s="42"/>
      <c r="I256" s="221"/>
      <c r="J256" s="42"/>
      <c r="K256" s="42"/>
      <c r="L256" s="46"/>
      <c r="M256" s="222"/>
      <c r="N256" s="223"/>
      <c r="O256" s="86"/>
      <c r="P256" s="86"/>
      <c r="Q256" s="86"/>
      <c r="R256" s="86"/>
      <c r="S256" s="86"/>
      <c r="T256" s="87"/>
      <c r="U256" s="40"/>
      <c r="V256" s="40"/>
      <c r="W256" s="40"/>
      <c r="X256" s="40"/>
      <c r="Y256" s="40"/>
      <c r="Z256" s="40"/>
      <c r="AA256" s="40"/>
      <c r="AB256" s="40"/>
      <c r="AC256" s="40"/>
      <c r="AD256" s="40"/>
      <c r="AE256" s="40"/>
      <c r="AT256" s="19" t="s">
        <v>145</v>
      </c>
      <c r="AU256" s="19" t="s">
        <v>143</v>
      </c>
    </row>
    <row r="257" s="13" customFormat="1">
      <c r="A257" s="13"/>
      <c r="B257" s="224"/>
      <c r="C257" s="225"/>
      <c r="D257" s="226" t="s">
        <v>151</v>
      </c>
      <c r="E257" s="227" t="s">
        <v>19</v>
      </c>
      <c r="F257" s="228" t="s">
        <v>480</v>
      </c>
      <c r="G257" s="225"/>
      <c r="H257" s="229">
        <v>2</v>
      </c>
      <c r="I257" s="230"/>
      <c r="J257" s="225"/>
      <c r="K257" s="225"/>
      <c r="L257" s="231"/>
      <c r="M257" s="232"/>
      <c r="N257" s="233"/>
      <c r="O257" s="233"/>
      <c r="P257" s="233"/>
      <c r="Q257" s="233"/>
      <c r="R257" s="233"/>
      <c r="S257" s="233"/>
      <c r="T257" s="234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T257" s="235" t="s">
        <v>151</v>
      </c>
      <c r="AU257" s="235" t="s">
        <v>143</v>
      </c>
      <c r="AV257" s="13" t="s">
        <v>143</v>
      </c>
      <c r="AW257" s="13" t="s">
        <v>32</v>
      </c>
      <c r="AX257" s="13" t="s">
        <v>70</v>
      </c>
      <c r="AY257" s="235" t="s">
        <v>134</v>
      </c>
    </row>
    <row r="258" s="14" customFormat="1">
      <c r="A258" s="14"/>
      <c r="B258" s="236"/>
      <c r="C258" s="237"/>
      <c r="D258" s="226" t="s">
        <v>151</v>
      </c>
      <c r="E258" s="238" t="s">
        <v>19</v>
      </c>
      <c r="F258" s="239" t="s">
        <v>153</v>
      </c>
      <c r="G258" s="237"/>
      <c r="H258" s="240">
        <v>2</v>
      </c>
      <c r="I258" s="241"/>
      <c r="J258" s="237"/>
      <c r="K258" s="237"/>
      <c r="L258" s="242"/>
      <c r="M258" s="243"/>
      <c r="N258" s="244"/>
      <c r="O258" s="244"/>
      <c r="P258" s="244"/>
      <c r="Q258" s="244"/>
      <c r="R258" s="244"/>
      <c r="S258" s="244"/>
      <c r="T258" s="245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T258" s="246" t="s">
        <v>151</v>
      </c>
      <c r="AU258" s="246" t="s">
        <v>143</v>
      </c>
      <c r="AV258" s="14" t="s">
        <v>142</v>
      </c>
      <c r="AW258" s="14" t="s">
        <v>32</v>
      </c>
      <c r="AX258" s="14" t="s">
        <v>78</v>
      </c>
      <c r="AY258" s="246" t="s">
        <v>134</v>
      </c>
    </row>
    <row r="259" s="2" customFormat="1" ht="16.5" customHeight="1">
      <c r="A259" s="40"/>
      <c r="B259" s="41"/>
      <c r="C259" s="206" t="s">
        <v>481</v>
      </c>
      <c r="D259" s="206" t="s">
        <v>137</v>
      </c>
      <c r="E259" s="207" t="s">
        <v>482</v>
      </c>
      <c r="F259" s="208" t="s">
        <v>483</v>
      </c>
      <c r="G259" s="209" t="s">
        <v>345</v>
      </c>
      <c r="H259" s="210">
        <v>1</v>
      </c>
      <c r="I259" s="211"/>
      <c r="J259" s="212">
        <f>ROUND(I259*H259,2)</f>
        <v>0</v>
      </c>
      <c r="K259" s="208" t="s">
        <v>141</v>
      </c>
      <c r="L259" s="46"/>
      <c r="M259" s="213" t="s">
        <v>19</v>
      </c>
      <c r="N259" s="214" t="s">
        <v>42</v>
      </c>
      <c r="O259" s="86"/>
      <c r="P259" s="215">
        <f>O259*H259</f>
        <v>0</v>
      </c>
      <c r="Q259" s="215">
        <v>0.0018</v>
      </c>
      <c r="R259" s="215">
        <f>Q259*H259</f>
        <v>0.0018</v>
      </c>
      <c r="S259" s="215">
        <v>0</v>
      </c>
      <c r="T259" s="216">
        <f>S259*H259</f>
        <v>0</v>
      </c>
      <c r="U259" s="40"/>
      <c r="V259" s="40"/>
      <c r="W259" s="40"/>
      <c r="X259" s="40"/>
      <c r="Y259" s="40"/>
      <c r="Z259" s="40"/>
      <c r="AA259" s="40"/>
      <c r="AB259" s="40"/>
      <c r="AC259" s="40"/>
      <c r="AD259" s="40"/>
      <c r="AE259" s="40"/>
      <c r="AR259" s="217" t="s">
        <v>227</v>
      </c>
      <c r="AT259" s="217" t="s">
        <v>137</v>
      </c>
      <c r="AU259" s="217" t="s">
        <v>143</v>
      </c>
      <c r="AY259" s="19" t="s">
        <v>134</v>
      </c>
      <c r="BE259" s="218">
        <f>IF(N259="základní",J259,0)</f>
        <v>0</v>
      </c>
      <c r="BF259" s="218">
        <f>IF(N259="snížená",J259,0)</f>
        <v>0</v>
      </c>
      <c r="BG259" s="218">
        <f>IF(N259="zákl. přenesená",J259,0)</f>
        <v>0</v>
      </c>
      <c r="BH259" s="218">
        <f>IF(N259="sníž. přenesená",J259,0)</f>
        <v>0</v>
      </c>
      <c r="BI259" s="218">
        <f>IF(N259="nulová",J259,0)</f>
        <v>0</v>
      </c>
      <c r="BJ259" s="19" t="s">
        <v>143</v>
      </c>
      <c r="BK259" s="218">
        <f>ROUND(I259*H259,2)</f>
        <v>0</v>
      </c>
      <c r="BL259" s="19" t="s">
        <v>227</v>
      </c>
      <c r="BM259" s="217" t="s">
        <v>484</v>
      </c>
    </row>
    <row r="260" s="2" customFormat="1">
      <c r="A260" s="40"/>
      <c r="B260" s="41"/>
      <c r="C260" s="42"/>
      <c r="D260" s="219" t="s">
        <v>145</v>
      </c>
      <c r="E260" s="42"/>
      <c r="F260" s="220" t="s">
        <v>485</v>
      </c>
      <c r="G260" s="42"/>
      <c r="H260" s="42"/>
      <c r="I260" s="221"/>
      <c r="J260" s="42"/>
      <c r="K260" s="42"/>
      <c r="L260" s="46"/>
      <c r="M260" s="222"/>
      <c r="N260" s="223"/>
      <c r="O260" s="86"/>
      <c r="P260" s="86"/>
      <c r="Q260" s="86"/>
      <c r="R260" s="86"/>
      <c r="S260" s="86"/>
      <c r="T260" s="87"/>
      <c r="U260" s="40"/>
      <c r="V260" s="40"/>
      <c r="W260" s="40"/>
      <c r="X260" s="40"/>
      <c r="Y260" s="40"/>
      <c r="Z260" s="40"/>
      <c r="AA260" s="40"/>
      <c r="AB260" s="40"/>
      <c r="AC260" s="40"/>
      <c r="AD260" s="40"/>
      <c r="AE260" s="40"/>
      <c r="AT260" s="19" t="s">
        <v>145</v>
      </c>
      <c r="AU260" s="19" t="s">
        <v>143</v>
      </c>
    </row>
    <row r="261" s="2" customFormat="1" ht="16.5" customHeight="1">
      <c r="A261" s="40"/>
      <c r="B261" s="41"/>
      <c r="C261" s="206" t="s">
        <v>486</v>
      </c>
      <c r="D261" s="206" t="s">
        <v>137</v>
      </c>
      <c r="E261" s="207" t="s">
        <v>487</v>
      </c>
      <c r="F261" s="208" t="s">
        <v>488</v>
      </c>
      <c r="G261" s="209" t="s">
        <v>345</v>
      </c>
      <c r="H261" s="210">
        <v>1</v>
      </c>
      <c r="I261" s="211"/>
      <c r="J261" s="212">
        <f>ROUND(I261*H261,2)</f>
        <v>0</v>
      </c>
      <c r="K261" s="208" t="s">
        <v>141</v>
      </c>
      <c r="L261" s="46"/>
      <c r="M261" s="213" t="s">
        <v>19</v>
      </c>
      <c r="N261" s="214" t="s">
        <v>42</v>
      </c>
      <c r="O261" s="86"/>
      <c r="P261" s="215">
        <f>O261*H261</f>
        <v>0</v>
      </c>
      <c r="Q261" s="215">
        <v>0.0018400000000000001</v>
      </c>
      <c r="R261" s="215">
        <f>Q261*H261</f>
        <v>0.0018400000000000001</v>
      </c>
      <c r="S261" s="215">
        <v>0</v>
      </c>
      <c r="T261" s="216">
        <f>S261*H261</f>
        <v>0</v>
      </c>
      <c r="U261" s="40"/>
      <c r="V261" s="40"/>
      <c r="W261" s="40"/>
      <c r="X261" s="40"/>
      <c r="Y261" s="40"/>
      <c r="Z261" s="40"/>
      <c r="AA261" s="40"/>
      <c r="AB261" s="40"/>
      <c r="AC261" s="40"/>
      <c r="AD261" s="40"/>
      <c r="AE261" s="40"/>
      <c r="AR261" s="217" t="s">
        <v>227</v>
      </c>
      <c r="AT261" s="217" t="s">
        <v>137</v>
      </c>
      <c r="AU261" s="217" t="s">
        <v>143</v>
      </c>
      <c r="AY261" s="19" t="s">
        <v>134</v>
      </c>
      <c r="BE261" s="218">
        <f>IF(N261="základní",J261,0)</f>
        <v>0</v>
      </c>
      <c r="BF261" s="218">
        <f>IF(N261="snížená",J261,0)</f>
        <v>0</v>
      </c>
      <c r="BG261" s="218">
        <f>IF(N261="zákl. přenesená",J261,0)</f>
        <v>0</v>
      </c>
      <c r="BH261" s="218">
        <f>IF(N261="sníž. přenesená",J261,0)</f>
        <v>0</v>
      </c>
      <c r="BI261" s="218">
        <f>IF(N261="nulová",J261,0)</f>
        <v>0</v>
      </c>
      <c r="BJ261" s="19" t="s">
        <v>143</v>
      </c>
      <c r="BK261" s="218">
        <f>ROUND(I261*H261,2)</f>
        <v>0</v>
      </c>
      <c r="BL261" s="19" t="s">
        <v>227</v>
      </c>
      <c r="BM261" s="217" t="s">
        <v>489</v>
      </c>
    </row>
    <row r="262" s="2" customFormat="1">
      <c r="A262" s="40"/>
      <c r="B262" s="41"/>
      <c r="C262" s="42"/>
      <c r="D262" s="219" t="s">
        <v>145</v>
      </c>
      <c r="E262" s="42"/>
      <c r="F262" s="220" t="s">
        <v>490</v>
      </c>
      <c r="G262" s="42"/>
      <c r="H262" s="42"/>
      <c r="I262" s="221"/>
      <c r="J262" s="42"/>
      <c r="K262" s="42"/>
      <c r="L262" s="46"/>
      <c r="M262" s="222"/>
      <c r="N262" s="223"/>
      <c r="O262" s="86"/>
      <c r="P262" s="86"/>
      <c r="Q262" s="86"/>
      <c r="R262" s="86"/>
      <c r="S262" s="86"/>
      <c r="T262" s="87"/>
      <c r="U262" s="40"/>
      <c r="V262" s="40"/>
      <c r="W262" s="40"/>
      <c r="X262" s="40"/>
      <c r="Y262" s="40"/>
      <c r="Z262" s="40"/>
      <c r="AA262" s="40"/>
      <c r="AB262" s="40"/>
      <c r="AC262" s="40"/>
      <c r="AD262" s="40"/>
      <c r="AE262" s="40"/>
      <c r="AT262" s="19" t="s">
        <v>145</v>
      </c>
      <c r="AU262" s="19" t="s">
        <v>143</v>
      </c>
    </row>
    <row r="263" s="2" customFormat="1" ht="16.5" customHeight="1">
      <c r="A263" s="40"/>
      <c r="B263" s="41"/>
      <c r="C263" s="206" t="s">
        <v>491</v>
      </c>
      <c r="D263" s="206" t="s">
        <v>137</v>
      </c>
      <c r="E263" s="207" t="s">
        <v>492</v>
      </c>
      <c r="F263" s="208" t="s">
        <v>493</v>
      </c>
      <c r="G263" s="209" t="s">
        <v>235</v>
      </c>
      <c r="H263" s="210">
        <v>1</v>
      </c>
      <c r="I263" s="211"/>
      <c r="J263" s="212">
        <f>ROUND(I263*H263,2)</f>
        <v>0</v>
      </c>
      <c r="K263" s="208" t="s">
        <v>141</v>
      </c>
      <c r="L263" s="46"/>
      <c r="M263" s="213" t="s">
        <v>19</v>
      </c>
      <c r="N263" s="214" t="s">
        <v>42</v>
      </c>
      <c r="O263" s="86"/>
      <c r="P263" s="215">
        <f>O263*H263</f>
        <v>0</v>
      </c>
      <c r="Q263" s="215">
        <v>0.0012800000000000001</v>
      </c>
      <c r="R263" s="215">
        <f>Q263*H263</f>
        <v>0.0012800000000000001</v>
      </c>
      <c r="S263" s="215">
        <v>0</v>
      </c>
      <c r="T263" s="216">
        <f>S263*H263</f>
        <v>0</v>
      </c>
      <c r="U263" s="40"/>
      <c r="V263" s="40"/>
      <c r="W263" s="40"/>
      <c r="X263" s="40"/>
      <c r="Y263" s="40"/>
      <c r="Z263" s="40"/>
      <c r="AA263" s="40"/>
      <c r="AB263" s="40"/>
      <c r="AC263" s="40"/>
      <c r="AD263" s="40"/>
      <c r="AE263" s="40"/>
      <c r="AR263" s="217" t="s">
        <v>227</v>
      </c>
      <c r="AT263" s="217" t="s">
        <v>137</v>
      </c>
      <c r="AU263" s="217" t="s">
        <v>143</v>
      </c>
      <c r="AY263" s="19" t="s">
        <v>134</v>
      </c>
      <c r="BE263" s="218">
        <f>IF(N263="základní",J263,0)</f>
        <v>0</v>
      </c>
      <c r="BF263" s="218">
        <f>IF(N263="snížená",J263,0)</f>
        <v>0</v>
      </c>
      <c r="BG263" s="218">
        <f>IF(N263="zákl. přenesená",J263,0)</f>
        <v>0</v>
      </c>
      <c r="BH263" s="218">
        <f>IF(N263="sníž. přenesená",J263,0)</f>
        <v>0</v>
      </c>
      <c r="BI263" s="218">
        <f>IF(N263="nulová",J263,0)</f>
        <v>0</v>
      </c>
      <c r="BJ263" s="19" t="s">
        <v>143</v>
      </c>
      <c r="BK263" s="218">
        <f>ROUND(I263*H263,2)</f>
        <v>0</v>
      </c>
      <c r="BL263" s="19" t="s">
        <v>227</v>
      </c>
      <c r="BM263" s="217" t="s">
        <v>494</v>
      </c>
    </row>
    <row r="264" s="2" customFormat="1">
      <c r="A264" s="40"/>
      <c r="B264" s="41"/>
      <c r="C264" s="42"/>
      <c r="D264" s="219" t="s">
        <v>145</v>
      </c>
      <c r="E264" s="42"/>
      <c r="F264" s="220" t="s">
        <v>495</v>
      </c>
      <c r="G264" s="42"/>
      <c r="H264" s="42"/>
      <c r="I264" s="221"/>
      <c r="J264" s="42"/>
      <c r="K264" s="42"/>
      <c r="L264" s="46"/>
      <c r="M264" s="222"/>
      <c r="N264" s="223"/>
      <c r="O264" s="86"/>
      <c r="P264" s="86"/>
      <c r="Q264" s="86"/>
      <c r="R264" s="86"/>
      <c r="S264" s="86"/>
      <c r="T264" s="87"/>
      <c r="U264" s="40"/>
      <c r="V264" s="40"/>
      <c r="W264" s="40"/>
      <c r="X264" s="40"/>
      <c r="Y264" s="40"/>
      <c r="Z264" s="40"/>
      <c r="AA264" s="40"/>
      <c r="AB264" s="40"/>
      <c r="AC264" s="40"/>
      <c r="AD264" s="40"/>
      <c r="AE264" s="40"/>
      <c r="AT264" s="19" t="s">
        <v>145</v>
      </c>
      <c r="AU264" s="19" t="s">
        <v>143</v>
      </c>
    </row>
    <row r="265" s="15" customFormat="1">
      <c r="A265" s="15"/>
      <c r="B265" s="247"/>
      <c r="C265" s="248"/>
      <c r="D265" s="226" t="s">
        <v>151</v>
      </c>
      <c r="E265" s="249" t="s">
        <v>19</v>
      </c>
      <c r="F265" s="250" t="s">
        <v>496</v>
      </c>
      <c r="G265" s="248"/>
      <c r="H265" s="249" t="s">
        <v>19</v>
      </c>
      <c r="I265" s="251"/>
      <c r="J265" s="248"/>
      <c r="K265" s="248"/>
      <c r="L265" s="252"/>
      <c r="M265" s="253"/>
      <c r="N265" s="254"/>
      <c r="O265" s="254"/>
      <c r="P265" s="254"/>
      <c r="Q265" s="254"/>
      <c r="R265" s="254"/>
      <c r="S265" s="254"/>
      <c r="T265" s="25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T265" s="256" t="s">
        <v>151</v>
      </c>
      <c r="AU265" s="256" t="s">
        <v>143</v>
      </c>
      <c r="AV265" s="15" t="s">
        <v>78</v>
      </c>
      <c r="AW265" s="15" t="s">
        <v>32</v>
      </c>
      <c r="AX265" s="15" t="s">
        <v>70</v>
      </c>
      <c r="AY265" s="256" t="s">
        <v>134</v>
      </c>
    </row>
    <row r="266" s="13" customFormat="1">
      <c r="A266" s="13"/>
      <c r="B266" s="224"/>
      <c r="C266" s="225"/>
      <c r="D266" s="226" t="s">
        <v>151</v>
      </c>
      <c r="E266" s="227" t="s">
        <v>19</v>
      </c>
      <c r="F266" s="228" t="s">
        <v>78</v>
      </c>
      <c r="G266" s="225"/>
      <c r="H266" s="229">
        <v>1</v>
      </c>
      <c r="I266" s="230"/>
      <c r="J266" s="225"/>
      <c r="K266" s="225"/>
      <c r="L266" s="231"/>
      <c r="M266" s="232"/>
      <c r="N266" s="233"/>
      <c r="O266" s="233"/>
      <c r="P266" s="233"/>
      <c r="Q266" s="233"/>
      <c r="R266" s="233"/>
      <c r="S266" s="233"/>
      <c r="T266" s="234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T266" s="235" t="s">
        <v>151</v>
      </c>
      <c r="AU266" s="235" t="s">
        <v>143</v>
      </c>
      <c r="AV266" s="13" t="s">
        <v>143</v>
      </c>
      <c r="AW266" s="13" t="s">
        <v>32</v>
      </c>
      <c r="AX266" s="13" t="s">
        <v>70</v>
      </c>
      <c r="AY266" s="235" t="s">
        <v>134</v>
      </c>
    </row>
    <row r="267" s="14" customFormat="1">
      <c r="A267" s="14"/>
      <c r="B267" s="236"/>
      <c r="C267" s="237"/>
      <c r="D267" s="226" t="s">
        <v>151</v>
      </c>
      <c r="E267" s="238" t="s">
        <v>19</v>
      </c>
      <c r="F267" s="239" t="s">
        <v>153</v>
      </c>
      <c r="G267" s="237"/>
      <c r="H267" s="240">
        <v>1</v>
      </c>
      <c r="I267" s="241"/>
      <c r="J267" s="237"/>
      <c r="K267" s="237"/>
      <c r="L267" s="242"/>
      <c r="M267" s="243"/>
      <c r="N267" s="244"/>
      <c r="O267" s="244"/>
      <c r="P267" s="244"/>
      <c r="Q267" s="244"/>
      <c r="R267" s="244"/>
      <c r="S267" s="244"/>
      <c r="T267" s="245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T267" s="246" t="s">
        <v>151</v>
      </c>
      <c r="AU267" s="246" t="s">
        <v>143</v>
      </c>
      <c r="AV267" s="14" t="s">
        <v>142</v>
      </c>
      <c r="AW267" s="14" t="s">
        <v>32</v>
      </c>
      <c r="AX267" s="14" t="s">
        <v>78</v>
      </c>
      <c r="AY267" s="246" t="s">
        <v>134</v>
      </c>
    </row>
    <row r="268" s="2" customFormat="1" ht="24.15" customHeight="1">
      <c r="A268" s="40"/>
      <c r="B268" s="41"/>
      <c r="C268" s="206" t="s">
        <v>497</v>
      </c>
      <c r="D268" s="206" t="s">
        <v>137</v>
      </c>
      <c r="E268" s="207" t="s">
        <v>498</v>
      </c>
      <c r="F268" s="208" t="s">
        <v>499</v>
      </c>
      <c r="G268" s="209" t="s">
        <v>249</v>
      </c>
      <c r="H268" s="210">
        <v>0.13200000000000001</v>
      </c>
      <c r="I268" s="211"/>
      <c r="J268" s="212">
        <f>ROUND(I268*H268,2)</f>
        <v>0</v>
      </c>
      <c r="K268" s="208" t="s">
        <v>141</v>
      </c>
      <c r="L268" s="46"/>
      <c r="M268" s="213" t="s">
        <v>19</v>
      </c>
      <c r="N268" s="214" t="s">
        <v>42</v>
      </c>
      <c r="O268" s="86"/>
      <c r="P268" s="215">
        <f>O268*H268</f>
        <v>0</v>
      </c>
      <c r="Q268" s="215">
        <v>0</v>
      </c>
      <c r="R268" s="215">
        <f>Q268*H268</f>
        <v>0</v>
      </c>
      <c r="S268" s="215">
        <v>0</v>
      </c>
      <c r="T268" s="216">
        <f>S268*H268</f>
        <v>0</v>
      </c>
      <c r="U268" s="40"/>
      <c r="V268" s="40"/>
      <c r="W268" s="40"/>
      <c r="X268" s="40"/>
      <c r="Y268" s="40"/>
      <c r="Z268" s="40"/>
      <c r="AA268" s="40"/>
      <c r="AB268" s="40"/>
      <c r="AC268" s="40"/>
      <c r="AD268" s="40"/>
      <c r="AE268" s="40"/>
      <c r="AR268" s="217" t="s">
        <v>227</v>
      </c>
      <c r="AT268" s="217" t="s">
        <v>137</v>
      </c>
      <c r="AU268" s="217" t="s">
        <v>143</v>
      </c>
      <c r="AY268" s="19" t="s">
        <v>134</v>
      </c>
      <c r="BE268" s="218">
        <f>IF(N268="základní",J268,0)</f>
        <v>0</v>
      </c>
      <c r="BF268" s="218">
        <f>IF(N268="snížená",J268,0)</f>
        <v>0</v>
      </c>
      <c r="BG268" s="218">
        <f>IF(N268="zákl. přenesená",J268,0)</f>
        <v>0</v>
      </c>
      <c r="BH268" s="218">
        <f>IF(N268="sníž. přenesená",J268,0)</f>
        <v>0</v>
      </c>
      <c r="BI268" s="218">
        <f>IF(N268="nulová",J268,0)</f>
        <v>0</v>
      </c>
      <c r="BJ268" s="19" t="s">
        <v>143</v>
      </c>
      <c r="BK268" s="218">
        <f>ROUND(I268*H268,2)</f>
        <v>0</v>
      </c>
      <c r="BL268" s="19" t="s">
        <v>227</v>
      </c>
      <c r="BM268" s="217" t="s">
        <v>500</v>
      </c>
    </row>
    <row r="269" s="2" customFormat="1">
      <c r="A269" s="40"/>
      <c r="B269" s="41"/>
      <c r="C269" s="42"/>
      <c r="D269" s="219" t="s">
        <v>145</v>
      </c>
      <c r="E269" s="42"/>
      <c r="F269" s="220" t="s">
        <v>501</v>
      </c>
      <c r="G269" s="42"/>
      <c r="H269" s="42"/>
      <c r="I269" s="221"/>
      <c r="J269" s="42"/>
      <c r="K269" s="42"/>
      <c r="L269" s="46"/>
      <c r="M269" s="222"/>
      <c r="N269" s="223"/>
      <c r="O269" s="86"/>
      <c r="P269" s="86"/>
      <c r="Q269" s="86"/>
      <c r="R269" s="86"/>
      <c r="S269" s="86"/>
      <c r="T269" s="87"/>
      <c r="U269" s="40"/>
      <c r="V269" s="40"/>
      <c r="W269" s="40"/>
      <c r="X269" s="40"/>
      <c r="Y269" s="40"/>
      <c r="Z269" s="40"/>
      <c r="AA269" s="40"/>
      <c r="AB269" s="40"/>
      <c r="AC269" s="40"/>
      <c r="AD269" s="40"/>
      <c r="AE269" s="40"/>
      <c r="AT269" s="19" t="s">
        <v>145</v>
      </c>
      <c r="AU269" s="19" t="s">
        <v>143</v>
      </c>
    </row>
    <row r="270" s="12" customFormat="1" ht="22.8" customHeight="1">
      <c r="A270" s="12"/>
      <c r="B270" s="190"/>
      <c r="C270" s="191"/>
      <c r="D270" s="192" t="s">
        <v>69</v>
      </c>
      <c r="E270" s="204" t="s">
        <v>502</v>
      </c>
      <c r="F270" s="204" t="s">
        <v>503</v>
      </c>
      <c r="G270" s="191"/>
      <c r="H270" s="191"/>
      <c r="I270" s="194"/>
      <c r="J270" s="205">
        <f>BK270</f>
        <v>0</v>
      </c>
      <c r="K270" s="191"/>
      <c r="L270" s="196"/>
      <c r="M270" s="197"/>
      <c r="N270" s="198"/>
      <c r="O270" s="198"/>
      <c r="P270" s="199">
        <f>SUM(P271:P279)</f>
        <v>0</v>
      </c>
      <c r="Q270" s="198"/>
      <c r="R270" s="199">
        <f>SUM(R271:R279)</f>
        <v>0.00132</v>
      </c>
      <c r="S270" s="198"/>
      <c r="T270" s="200">
        <f>SUM(T271:T279)</f>
        <v>0</v>
      </c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R270" s="201" t="s">
        <v>143</v>
      </c>
      <c r="AT270" s="202" t="s">
        <v>69</v>
      </c>
      <c r="AU270" s="202" t="s">
        <v>78</v>
      </c>
      <c r="AY270" s="201" t="s">
        <v>134</v>
      </c>
      <c r="BK270" s="203">
        <f>SUM(BK271:BK279)</f>
        <v>0</v>
      </c>
    </row>
    <row r="271" s="2" customFormat="1" ht="16.5" customHeight="1">
      <c r="A271" s="40"/>
      <c r="B271" s="41"/>
      <c r="C271" s="206" t="s">
        <v>504</v>
      </c>
      <c r="D271" s="206" t="s">
        <v>137</v>
      </c>
      <c r="E271" s="207" t="s">
        <v>505</v>
      </c>
      <c r="F271" s="208" t="s">
        <v>506</v>
      </c>
      <c r="G271" s="209" t="s">
        <v>235</v>
      </c>
      <c r="H271" s="210">
        <v>2</v>
      </c>
      <c r="I271" s="211"/>
      <c r="J271" s="212">
        <f>ROUND(I271*H271,2)</f>
        <v>0</v>
      </c>
      <c r="K271" s="208" t="s">
        <v>141</v>
      </c>
      <c r="L271" s="46"/>
      <c r="M271" s="213" t="s">
        <v>19</v>
      </c>
      <c r="N271" s="214" t="s">
        <v>42</v>
      </c>
      <c r="O271" s="86"/>
      <c r="P271" s="215">
        <f>O271*H271</f>
        <v>0</v>
      </c>
      <c r="Q271" s="215">
        <v>9.0000000000000006E-05</v>
      </c>
      <c r="R271" s="215">
        <f>Q271*H271</f>
        <v>0.00018000000000000001</v>
      </c>
      <c r="S271" s="215">
        <v>0</v>
      </c>
      <c r="T271" s="216">
        <f>S271*H271</f>
        <v>0</v>
      </c>
      <c r="U271" s="40"/>
      <c r="V271" s="40"/>
      <c r="W271" s="40"/>
      <c r="X271" s="40"/>
      <c r="Y271" s="40"/>
      <c r="Z271" s="40"/>
      <c r="AA271" s="40"/>
      <c r="AB271" s="40"/>
      <c r="AC271" s="40"/>
      <c r="AD271" s="40"/>
      <c r="AE271" s="40"/>
      <c r="AR271" s="217" t="s">
        <v>227</v>
      </c>
      <c r="AT271" s="217" t="s">
        <v>137</v>
      </c>
      <c r="AU271" s="217" t="s">
        <v>143</v>
      </c>
      <c r="AY271" s="19" t="s">
        <v>134</v>
      </c>
      <c r="BE271" s="218">
        <f>IF(N271="základní",J271,0)</f>
        <v>0</v>
      </c>
      <c r="BF271" s="218">
        <f>IF(N271="snížená",J271,0)</f>
        <v>0</v>
      </c>
      <c r="BG271" s="218">
        <f>IF(N271="zákl. přenesená",J271,0)</f>
        <v>0</v>
      </c>
      <c r="BH271" s="218">
        <f>IF(N271="sníž. přenesená",J271,0)</f>
        <v>0</v>
      </c>
      <c r="BI271" s="218">
        <f>IF(N271="nulová",J271,0)</f>
        <v>0</v>
      </c>
      <c r="BJ271" s="19" t="s">
        <v>143</v>
      </c>
      <c r="BK271" s="218">
        <f>ROUND(I271*H271,2)</f>
        <v>0</v>
      </c>
      <c r="BL271" s="19" t="s">
        <v>227</v>
      </c>
      <c r="BM271" s="217" t="s">
        <v>507</v>
      </c>
    </row>
    <row r="272" s="2" customFormat="1">
      <c r="A272" s="40"/>
      <c r="B272" s="41"/>
      <c r="C272" s="42"/>
      <c r="D272" s="219" t="s">
        <v>145</v>
      </c>
      <c r="E272" s="42"/>
      <c r="F272" s="220" t="s">
        <v>508</v>
      </c>
      <c r="G272" s="42"/>
      <c r="H272" s="42"/>
      <c r="I272" s="221"/>
      <c r="J272" s="42"/>
      <c r="K272" s="42"/>
      <c r="L272" s="46"/>
      <c r="M272" s="222"/>
      <c r="N272" s="223"/>
      <c r="O272" s="86"/>
      <c r="P272" s="86"/>
      <c r="Q272" s="86"/>
      <c r="R272" s="86"/>
      <c r="S272" s="86"/>
      <c r="T272" s="87"/>
      <c r="U272" s="40"/>
      <c r="V272" s="40"/>
      <c r="W272" s="40"/>
      <c r="X272" s="40"/>
      <c r="Y272" s="40"/>
      <c r="Z272" s="40"/>
      <c r="AA272" s="40"/>
      <c r="AB272" s="40"/>
      <c r="AC272" s="40"/>
      <c r="AD272" s="40"/>
      <c r="AE272" s="40"/>
      <c r="AT272" s="19" t="s">
        <v>145</v>
      </c>
      <c r="AU272" s="19" t="s">
        <v>143</v>
      </c>
    </row>
    <row r="273" s="2" customFormat="1" ht="16.5" customHeight="1">
      <c r="A273" s="40"/>
      <c r="B273" s="41"/>
      <c r="C273" s="258" t="s">
        <v>509</v>
      </c>
      <c r="D273" s="258" t="s">
        <v>337</v>
      </c>
      <c r="E273" s="259" t="s">
        <v>510</v>
      </c>
      <c r="F273" s="260" t="s">
        <v>511</v>
      </c>
      <c r="G273" s="261" t="s">
        <v>235</v>
      </c>
      <c r="H273" s="262">
        <v>2</v>
      </c>
      <c r="I273" s="263"/>
      <c r="J273" s="264">
        <f>ROUND(I273*H273,2)</f>
        <v>0</v>
      </c>
      <c r="K273" s="260" t="s">
        <v>141</v>
      </c>
      <c r="L273" s="265"/>
      <c r="M273" s="266" t="s">
        <v>19</v>
      </c>
      <c r="N273" s="267" t="s">
        <v>42</v>
      </c>
      <c r="O273" s="86"/>
      <c r="P273" s="215">
        <f>O273*H273</f>
        <v>0</v>
      </c>
      <c r="Q273" s="215">
        <v>5.0000000000000002E-05</v>
      </c>
      <c r="R273" s="215">
        <f>Q273*H273</f>
        <v>0.00010000000000000001</v>
      </c>
      <c r="S273" s="215">
        <v>0</v>
      </c>
      <c r="T273" s="216">
        <f>S273*H273</f>
        <v>0</v>
      </c>
      <c r="U273" s="40"/>
      <c r="V273" s="40"/>
      <c r="W273" s="40"/>
      <c r="X273" s="40"/>
      <c r="Y273" s="40"/>
      <c r="Z273" s="40"/>
      <c r="AA273" s="40"/>
      <c r="AB273" s="40"/>
      <c r="AC273" s="40"/>
      <c r="AD273" s="40"/>
      <c r="AE273" s="40"/>
      <c r="AR273" s="217" t="s">
        <v>326</v>
      </c>
      <c r="AT273" s="217" t="s">
        <v>337</v>
      </c>
      <c r="AU273" s="217" t="s">
        <v>143</v>
      </c>
      <c r="AY273" s="19" t="s">
        <v>134</v>
      </c>
      <c r="BE273" s="218">
        <f>IF(N273="základní",J273,0)</f>
        <v>0</v>
      </c>
      <c r="BF273" s="218">
        <f>IF(N273="snížená",J273,0)</f>
        <v>0</v>
      </c>
      <c r="BG273" s="218">
        <f>IF(N273="zákl. přenesená",J273,0)</f>
        <v>0</v>
      </c>
      <c r="BH273" s="218">
        <f>IF(N273="sníž. přenesená",J273,0)</f>
        <v>0</v>
      </c>
      <c r="BI273" s="218">
        <f>IF(N273="nulová",J273,0)</f>
        <v>0</v>
      </c>
      <c r="BJ273" s="19" t="s">
        <v>143</v>
      </c>
      <c r="BK273" s="218">
        <f>ROUND(I273*H273,2)</f>
        <v>0</v>
      </c>
      <c r="BL273" s="19" t="s">
        <v>227</v>
      </c>
      <c r="BM273" s="217" t="s">
        <v>512</v>
      </c>
    </row>
    <row r="274" s="2" customFormat="1" ht="24.15" customHeight="1">
      <c r="A274" s="40"/>
      <c r="B274" s="41"/>
      <c r="C274" s="206" t="s">
        <v>513</v>
      </c>
      <c r="D274" s="206" t="s">
        <v>137</v>
      </c>
      <c r="E274" s="207" t="s">
        <v>514</v>
      </c>
      <c r="F274" s="208" t="s">
        <v>515</v>
      </c>
      <c r="G274" s="209" t="s">
        <v>345</v>
      </c>
      <c r="H274" s="210">
        <v>1</v>
      </c>
      <c r="I274" s="211"/>
      <c r="J274" s="212">
        <f>ROUND(I274*H274,2)</f>
        <v>0</v>
      </c>
      <c r="K274" s="208" t="s">
        <v>141</v>
      </c>
      <c r="L274" s="46"/>
      <c r="M274" s="213" t="s">
        <v>19</v>
      </c>
      <c r="N274" s="214" t="s">
        <v>42</v>
      </c>
      <c r="O274" s="86"/>
      <c r="P274" s="215">
        <f>O274*H274</f>
        <v>0</v>
      </c>
      <c r="Q274" s="215">
        <v>0.00069999999999999999</v>
      </c>
      <c r="R274" s="215">
        <f>Q274*H274</f>
        <v>0.00069999999999999999</v>
      </c>
      <c r="S274" s="215">
        <v>0</v>
      </c>
      <c r="T274" s="216">
        <f>S274*H274</f>
        <v>0</v>
      </c>
      <c r="U274" s="40"/>
      <c r="V274" s="40"/>
      <c r="W274" s="40"/>
      <c r="X274" s="40"/>
      <c r="Y274" s="40"/>
      <c r="Z274" s="40"/>
      <c r="AA274" s="40"/>
      <c r="AB274" s="40"/>
      <c r="AC274" s="40"/>
      <c r="AD274" s="40"/>
      <c r="AE274" s="40"/>
      <c r="AR274" s="217" t="s">
        <v>227</v>
      </c>
      <c r="AT274" s="217" t="s">
        <v>137</v>
      </c>
      <c r="AU274" s="217" t="s">
        <v>143</v>
      </c>
      <c r="AY274" s="19" t="s">
        <v>134</v>
      </c>
      <c r="BE274" s="218">
        <f>IF(N274="základní",J274,0)</f>
        <v>0</v>
      </c>
      <c r="BF274" s="218">
        <f>IF(N274="snížená",J274,0)</f>
        <v>0</v>
      </c>
      <c r="BG274" s="218">
        <f>IF(N274="zákl. přenesená",J274,0)</f>
        <v>0</v>
      </c>
      <c r="BH274" s="218">
        <f>IF(N274="sníž. přenesená",J274,0)</f>
        <v>0</v>
      </c>
      <c r="BI274" s="218">
        <f>IF(N274="nulová",J274,0)</f>
        <v>0</v>
      </c>
      <c r="BJ274" s="19" t="s">
        <v>143</v>
      </c>
      <c r="BK274" s="218">
        <f>ROUND(I274*H274,2)</f>
        <v>0</v>
      </c>
      <c r="BL274" s="19" t="s">
        <v>227</v>
      </c>
      <c r="BM274" s="217" t="s">
        <v>516</v>
      </c>
    </row>
    <row r="275" s="2" customFormat="1">
      <c r="A275" s="40"/>
      <c r="B275" s="41"/>
      <c r="C275" s="42"/>
      <c r="D275" s="219" t="s">
        <v>145</v>
      </c>
      <c r="E275" s="42"/>
      <c r="F275" s="220" t="s">
        <v>517</v>
      </c>
      <c r="G275" s="42"/>
      <c r="H275" s="42"/>
      <c r="I275" s="221"/>
      <c r="J275" s="42"/>
      <c r="K275" s="42"/>
      <c r="L275" s="46"/>
      <c r="M275" s="222"/>
      <c r="N275" s="223"/>
      <c r="O275" s="86"/>
      <c r="P275" s="86"/>
      <c r="Q275" s="86"/>
      <c r="R275" s="86"/>
      <c r="S275" s="86"/>
      <c r="T275" s="87"/>
      <c r="U275" s="40"/>
      <c r="V275" s="40"/>
      <c r="W275" s="40"/>
      <c r="X275" s="40"/>
      <c r="Y275" s="40"/>
      <c r="Z275" s="40"/>
      <c r="AA275" s="40"/>
      <c r="AB275" s="40"/>
      <c r="AC275" s="40"/>
      <c r="AD275" s="40"/>
      <c r="AE275" s="40"/>
      <c r="AT275" s="19" t="s">
        <v>145</v>
      </c>
      <c r="AU275" s="19" t="s">
        <v>143</v>
      </c>
    </row>
    <row r="276" s="2" customFormat="1" ht="16.5" customHeight="1">
      <c r="A276" s="40"/>
      <c r="B276" s="41"/>
      <c r="C276" s="206" t="s">
        <v>518</v>
      </c>
      <c r="D276" s="206" t="s">
        <v>137</v>
      </c>
      <c r="E276" s="207" t="s">
        <v>519</v>
      </c>
      <c r="F276" s="208" t="s">
        <v>520</v>
      </c>
      <c r="G276" s="209" t="s">
        <v>235</v>
      </c>
      <c r="H276" s="210">
        <v>1</v>
      </c>
      <c r="I276" s="211"/>
      <c r="J276" s="212">
        <f>ROUND(I276*H276,2)</f>
        <v>0</v>
      </c>
      <c r="K276" s="208" t="s">
        <v>141</v>
      </c>
      <c r="L276" s="46"/>
      <c r="M276" s="213" t="s">
        <v>19</v>
      </c>
      <c r="N276" s="214" t="s">
        <v>42</v>
      </c>
      <c r="O276" s="86"/>
      <c r="P276" s="215">
        <f>O276*H276</f>
        <v>0</v>
      </c>
      <c r="Q276" s="215">
        <v>0.00034000000000000002</v>
      </c>
      <c r="R276" s="215">
        <f>Q276*H276</f>
        <v>0.00034000000000000002</v>
      </c>
      <c r="S276" s="215">
        <v>0</v>
      </c>
      <c r="T276" s="216">
        <f>S276*H276</f>
        <v>0</v>
      </c>
      <c r="U276" s="40"/>
      <c r="V276" s="40"/>
      <c r="W276" s="40"/>
      <c r="X276" s="40"/>
      <c r="Y276" s="40"/>
      <c r="Z276" s="40"/>
      <c r="AA276" s="40"/>
      <c r="AB276" s="40"/>
      <c r="AC276" s="40"/>
      <c r="AD276" s="40"/>
      <c r="AE276" s="40"/>
      <c r="AR276" s="217" t="s">
        <v>227</v>
      </c>
      <c r="AT276" s="217" t="s">
        <v>137</v>
      </c>
      <c r="AU276" s="217" t="s">
        <v>143</v>
      </c>
      <c r="AY276" s="19" t="s">
        <v>134</v>
      </c>
      <c r="BE276" s="218">
        <f>IF(N276="základní",J276,0)</f>
        <v>0</v>
      </c>
      <c r="BF276" s="218">
        <f>IF(N276="snížená",J276,0)</f>
        <v>0</v>
      </c>
      <c r="BG276" s="218">
        <f>IF(N276="zákl. přenesená",J276,0)</f>
        <v>0</v>
      </c>
      <c r="BH276" s="218">
        <f>IF(N276="sníž. přenesená",J276,0)</f>
        <v>0</v>
      </c>
      <c r="BI276" s="218">
        <f>IF(N276="nulová",J276,0)</f>
        <v>0</v>
      </c>
      <c r="BJ276" s="19" t="s">
        <v>143</v>
      </c>
      <c r="BK276" s="218">
        <f>ROUND(I276*H276,2)</f>
        <v>0</v>
      </c>
      <c r="BL276" s="19" t="s">
        <v>227</v>
      </c>
      <c r="BM276" s="217" t="s">
        <v>521</v>
      </c>
    </row>
    <row r="277" s="2" customFormat="1">
      <c r="A277" s="40"/>
      <c r="B277" s="41"/>
      <c r="C277" s="42"/>
      <c r="D277" s="219" t="s">
        <v>145</v>
      </c>
      <c r="E277" s="42"/>
      <c r="F277" s="220" t="s">
        <v>522</v>
      </c>
      <c r="G277" s="42"/>
      <c r="H277" s="42"/>
      <c r="I277" s="221"/>
      <c r="J277" s="42"/>
      <c r="K277" s="42"/>
      <c r="L277" s="46"/>
      <c r="M277" s="222"/>
      <c r="N277" s="223"/>
      <c r="O277" s="86"/>
      <c r="P277" s="86"/>
      <c r="Q277" s="86"/>
      <c r="R277" s="86"/>
      <c r="S277" s="86"/>
      <c r="T277" s="87"/>
      <c r="U277" s="40"/>
      <c r="V277" s="40"/>
      <c r="W277" s="40"/>
      <c r="X277" s="40"/>
      <c r="Y277" s="40"/>
      <c r="Z277" s="40"/>
      <c r="AA277" s="40"/>
      <c r="AB277" s="40"/>
      <c r="AC277" s="40"/>
      <c r="AD277" s="40"/>
      <c r="AE277" s="40"/>
      <c r="AT277" s="19" t="s">
        <v>145</v>
      </c>
      <c r="AU277" s="19" t="s">
        <v>143</v>
      </c>
    </row>
    <row r="278" s="2" customFormat="1" ht="24.15" customHeight="1">
      <c r="A278" s="40"/>
      <c r="B278" s="41"/>
      <c r="C278" s="206" t="s">
        <v>523</v>
      </c>
      <c r="D278" s="206" t="s">
        <v>137</v>
      </c>
      <c r="E278" s="207" t="s">
        <v>524</v>
      </c>
      <c r="F278" s="208" t="s">
        <v>525</v>
      </c>
      <c r="G278" s="209" t="s">
        <v>249</v>
      </c>
      <c r="H278" s="210">
        <v>0.001</v>
      </c>
      <c r="I278" s="211"/>
      <c r="J278" s="212">
        <f>ROUND(I278*H278,2)</f>
        <v>0</v>
      </c>
      <c r="K278" s="208" t="s">
        <v>141</v>
      </c>
      <c r="L278" s="46"/>
      <c r="M278" s="213" t="s">
        <v>19</v>
      </c>
      <c r="N278" s="214" t="s">
        <v>42</v>
      </c>
      <c r="O278" s="86"/>
      <c r="P278" s="215">
        <f>O278*H278</f>
        <v>0</v>
      </c>
      <c r="Q278" s="215">
        <v>0</v>
      </c>
      <c r="R278" s="215">
        <f>Q278*H278</f>
        <v>0</v>
      </c>
      <c r="S278" s="215">
        <v>0</v>
      </c>
      <c r="T278" s="216">
        <f>S278*H278</f>
        <v>0</v>
      </c>
      <c r="U278" s="40"/>
      <c r="V278" s="40"/>
      <c r="W278" s="40"/>
      <c r="X278" s="40"/>
      <c r="Y278" s="40"/>
      <c r="Z278" s="40"/>
      <c r="AA278" s="40"/>
      <c r="AB278" s="40"/>
      <c r="AC278" s="40"/>
      <c r="AD278" s="40"/>
      <c r="AE278" s="40"/>
      <c r="AR278" s="217" t="s">
        <v>227</v>
      </c>
      <c r="AT278" s="217" t="s">
        <v>137</v>
      </c>
      <c r="AU278" s="217" t="s">
        <v>143</v>
      </c>
      <c r="AY278" s="19" t="s">
        <v>134</v>
      </c>
      <c r="BE278" s="218">
        <f>IF(N278="základní",J278,0)</f>
        <v>0</v>
      </c>
      <c r="BF278" s="218">
        <f>IF(N278="snížená",J278,0)</f>
        <v>0</v>
      </c>
      <c r="BG278" s="218">
        <f>IF(N278="zákl. přenesená",J278,0)</f>
        <v>0</v>
      </c>
      <c r="BH278" s="218">
        <f>IF(N278="sníž. přenesená",J278,0)</f>
        <v>0</v>
      </c>
      <c r="BI278" s="218">
        <f>IF(N278="nulová",J278,0)</f>
        <v>0</v>
      </c>
      <c r="BJ278" s="19" t="s">
        <v>143</v>
      </c>
      <c r="BK278" s="218">
        <f>ROUND(I278*H278,2)</f>
        <v>0</v>
      </c>
      <c r="BL278" s="19" t="s">
        <v>227</v>
      </c>
      <c r="BM278" s="217" t="s">
        <v>526</v>
      </c>
    </row>
    <row r="279" s="2" customFormat="1">
      <c r="A279" s="40"/>
      <c r="B279" s="41"/>
      <c r="C279" s="42"/>
      <c r="D279" s="219" t="s">
        <v>145</v>
      </c>
      <c r="E279" s="42"/>
      <c r="F279" s="220" t="s">
        <v>527</v>
      </c>
      <c r="G279" s="42"/>
      <c r="H279" s="42"/>
      <c r="I279" s="221"/>
      <c r="J279" s="42"/>
      <c r="K279" s="42"/>
      <c r="L279" s="46"/>
      <c r="M279" s="222"/>
      <c r="N279" s="223"/>
      <c r="O279" s="86"/>
      <c r="P279" s="86"/>
      <c r="Q279" s="86"/>
      <c r="R279" s="86"/>
      <c r="S279" s="86"/>
      <c r="T279" s="87"/>
      <c r="U279" s="40"/>
      <c r="V279" s="40"/>
      <c r="W279" s="40"/>
      <c r="X279" s="40"/>
      <c r="Y279" s="40"/>
      <c r="Z279" s="40"/>
      <c r="AA279" s="40"/>
      <c r="AB279" s="40"/>
      <c r="AC279" s="40"/>
      <c r="AD279" s="40"/>
      <c r="AE279" s="40"/>
      <c r="AT279" s="19" t="s">
        <v>145</v>
      </c>
      <c r="AU279" s="19" t="s">
        <v>143</v>
      </c>
    </row>
    <row r="280" s="12" customFormat="1" ht="22.8" customHeight="1">
      <c r="A280" s="12"/>
      <c r="B280" s="190"/>
      <c r="C280" s="191"/>
      <c r="D280" s="192" t="s">
        <v>69</v>
      </c>
      <c r="E280" s="204" t="s">
        <v>528</v>
      </c>
      <c r="F280" s="204" t="s">
        <v>529</v>
      </c>
      <c r="G280" s="191"/>
      <c r="H280" s="191"/>
      <c r="I280" s="194"/>
      <c r="J280" s="205">
        <f>BK280</f>
        <v>0</v>
      </c>
      <c r="K280" s="191"/>
      <c r="L280" s="196"/>
      <c r="M280" s="197"/>
      <c r="N280" s="198"/>
      <c r="O280" s="198"/>
      <c r="P280" s="199">
        <f>SUM(P281:P290)</f>
        <v>0</v>
      </c>
      <c r="Q280" s="198"/>
      <c r="R280" s="199">
        <f>SUM(R281:R290)</f>
        <v>0.030707999999999999</v>
      </c>
      <c r="S280" s="198"/>
      <c r="T280" s="200">
        <f>SUM(T281:T290)</f>
        <v>0</v>
      </c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E280" s="12"/>
      <c r="AR280" s="201" t="s">
        <v>143</v>
      </c>
      <c r="AT280" s="202" t="s">
        <v>69</v>
      </c>
      <c r="AU280" s="202" t="s">
        <v>78</v>
      </c>
      <c r="AY280" s="201" t="s">
        <v>134</v>
      </c>
      <c r="BK280" s="203">
        <f>SUM(BK281:BK290)</f>
        <v>0</v>
      </c>
    </row>
    <row r="281" s="2" customFormat="1" ht="16.5" customHeight="1">
      <c r="A281" s="40"/>
      <c r="B281" s="41"/>
      <c r="C281" s="206" t="s">
        <v>530</v>
      </c>
      <c r="D281" s="206" t="s">
        <v>137</v>
      </c>
      <c r="E281" s="207" t="s">
        <v>531</v>
      </c>
      <c r="F281" s="208" t="s">
        <v>532</v>
      </c>
      <c r="G281" s="209" t="s">
        <v>235</v>
      </c>
      <c r="H281" s="210">
        <v>1</v>
      </c>
      <c r="I281" s="211"/>
      <c r="J281" s="212">
        <f>ROUND(I281*H281,2)</f>
        <v>0</v>
      </c>
      <c r="K281" s="208" t="s">
        <v>423</v>
      </c>
      <c r="L281" s="46"/>
      <c r="M281" s="213" t="s">
        <v>19</v>
      </c>
      <c r="N281" s="214" t="s">
        <v>42</v>
      </c>
      <c r="O281" s="86"/>
      <c r="P281" s="215">
        <f>O281*H281</f>
        <v>0</v>
      </c>
      <c r="Q281" s="215">
        <v>0.025499999999999998</v>
      </c>
      <c r="R281" s="215">
        <f>Q281*H281</f>
        <v>0.025499999999999998</v>
      </c>
      <c r="S281" s="215">
        <v>0</v>
      </c>
      <c r="T281" s="216">
        <f>S281*H281</f>
        <v>0</v>
      </c>
      <c r="U281" s="40"/>
      <c r="V281" s="40"/>
      <c r="W281" s="40"/>
      <c r="X281" s="40"/>
      <c r="Y281" s="40"/>
      <c r="Z281" s="40"/>
      <c r="AA281" s="40"/>
      <c r="AB281" s="40"/>
      <c r="AC281" s="40"/>
      <c r="AD281" s="40"/>
      <c r="AE281" s="40"/>
      <c r="AR281" s="217" t="s">
        <v>227</v>
      </c>
      <c r="AT281" s="217" t="s">
        <v>137</v>
      </c>
      <c r="AU281" s="217" t="s">
        <v>143</v>
      </c>
      <c r="AY281" s="19" t="s">
        <v>134</v>
      </c>
      <c r="BE281" s="218">
        <f>IF(N281="základní",J281,0)</f>
        <v>0</v>
      </c>
      <c r="BF281" s="218">
        <f>IF(N281="snížená",J281,0)</f>
        <v>0</v>
      </c>
      <c r="BG281" s="218">
        <f>IF(N281="zákl. přenesená",J281,0)</f>
        <v>0</v>
      </c>
      <c r="BH281" s="218">
        <f>IF(N281="sníž. přenesená",J281,0)</f>
        <v>0</v>
      </c>
      <c r="BI281" s="218">
        <f>IF(N281="nulová",J281,0)</f>
        <v>0</v>
      </c>
      <c r="BJ281" s="19" t="s">
        <v>143</v>
      </c>
      <c r="BK281" s="218">
        <f>ROUND(I281*H281,2)</f>
        <v>0</v>
      </c>
      <c r="BL281" s="19" t="s">
        <v>227</v>
      </c>
      <c r="BM281" s="217" t="s">
        <v>533</v>
      </c>
    </row>
    <row r="282" s="2" customFormat="1" ht="21.75" customHeight="1">
      <c r="A282" s="40"/>
      <c r="B282" s="41"/>
      <c r="C282" s="206" t="s">
        <v>534</v>
      </c>
      <c r="D282" s="206" t="s">
        <v>137</v>
      </c>
      <c r="E282" s="207" t="s">
        <v>535</v>
      </c>
      <c r="F282" s="208" t="s">
        <v>536</v>
      </c>
      <c r="G282" s="209" t="s">
        <v>140</v>
      </c>
      <c r="H282" s="210">
        <v>6.2000000000000002</v>
      </c>
      <c r="I282" s="211"/>
      <c r="J282" s="212">
        <f>ROUND(I282*H282,2)</f>
        <v>0</v>
      </c>
      <c r="K282" s="208" t="s">
        <v>141</v>
      </c>
      <c r="L282" s="46"/>
      <c r="M282" s="213" t="s">
        <v>19</v>
      </c>
      <c r="N282" s="214" t="s">
        <v>42</v>
      </c>
      <c r="O282" s="86"/>
      <c r="P282" s="215">
        <f>O282*H282</f>
        <v>0</v>
      </c>
      <c r="Q282" s="215">
        <v>0.00079000000000000001</v>
      </c>
      <c r="R282" s="215">
        <f>Q282*H282</f>
        <v>0.0048980000000000004</v>
      </c>
      <c r="S282" s="215">
        <v>0</v>
      </c>
      <c r="T282" s="216">
        <f>S282*H282</f>
        <v>0</v>
      </c>
      <c r="U282" s="40"/>
      <c r="V282" s="40"/>
      <c r="W282" s="40"/>
      <c r="X282" s="40"/>
      <c r="Y282" s="40"/>
      <c r="Z282" s="40"/>
      <c r="AA282" s="40"/>
      <c r="AB282" s="40"/>
      <c r="AC282" s="40"/>
      <c r="AD282" s="40"/>
      <c r="AE282" s="40"/>
      <c r="AR282" s="217" t="s">
        <v>227</v>
      </c>
      <c r="AT282" s="217" t="s">
        <v>137</v>
      </c>
      <c r="AU282" s="217" t="s">
        <v>143</v>
      </c>
      <c r="AY282" s="19" t="s">
        <v>134</v>
      </c>
      <c r="BE282" s="218">
        <f>IF(N282="základní",J282,0)</f>
        <v>0</v>
      </c>
      <c r="BF282" s="218">
        <f>IF(N282="snížená",J282,0)</f>
        <v>0</v>
      </c>
      <c r="BG282" s="218">
        <f>IF(N282="zákl. přenesená",J282,0)</f>
        <v>0</v>
      </c>
      <c r="BH282" s="218">
        <f>IF(N282="sníž. přenesená",J282,0)</f>
        <v>0</v>
      </c>
      <c r="BI282" s="218">
        <f>IF(N282="nulová",J282,0)</f>
        <v>0</v>
      </c>
      <c r="BJ282" s="19" t="s">
        <v>143</v>
      </c>
      <c r="BK282" s="218">
        <f>ROUND(I282*H282,2)</f>
        <v>0</v>
      </c>
      <c r="BL282" s="19" t="s">
        <v>227</v>
      </c>
      <c r="BM282" s="217" t="s">
        <v>537</v>
      </c>
    </row>
    <row r="283" s="2" customFormat="1">
      <c r="A283" s="40"/>
      <c r="B283" s="41"/>
      <c r="C283" s="42"/>
      <c r="D283" s="219" t="s">
        <v>145</v>
      </c>
      <c r="E283" s="42"/>
      <c r="F283" s="220" t="s">
        <v>538</v>
      </c>
      <c r="G283" s="42"/>
      <c r="H283" s="42"/>
      <c r="I283" s="221"/>
      <c r="J283" s="42"/>
      <c r="K283" s="42"/>
      <c r="L283" s="46"/>
      <c r="M283" s="222"/>
      <c r="N283" s="223"/>
      <c r="O283" s="86"/>
      <c r="P283" s="86"/>
      <c r="Q283" s="86"/>
      <c r="R283" s="86"/>
      <c r="S283" s="86"/>
      <c r="T283" s="87"/>
      <c r="U283" s="40"/>
      <c r="V283" s="40"/>
      <c r="W283" s="40"/>
      <c r="X283" s="40"/>
      <c r="Y283" s="40"/>
      <c r="Z283" s="40"/>
      <c r="AA283" s="40"/>
      <c r="AB283" s="40"/>
      <c r="AC283" s="40"/>
      <c r="AD283" s="40"/>
      <c r="AE283" s="40"/>
      <c r="AT283" s="19" t="s">
        <v>145</v>
      </c>
      <c r="AU283" s="19" t="s">
        <v>143</v>
      </c>
    </row>
    <row r="284" s="2" customFormat="1" ht="24.15" customHeight="1">
      <c r="A284" s="40"/>
      <c r="B284" s="41"/>
      <c r="C284" s="206" t="s">
        <v>539</v>
      </c>
      <c r="D284" s="206" t="s">
        <v>137</v>
      </c>
      <c r="E284" s="207" t="s">
        <v>540</v>
      </c>
      <c r="F284" s="208" t="s">
        <v>541</v>
      </c>
      <c r="G284" s="209" t="s">
        <v>290</v>
      </c>
      <c r="H284" s="210">
        <v>2</v>
      </c>
      <c r="I284" s="211"/>
      <c r="J284" s="212">
        <f>ROUND(I284*H284,2)</f>
        <v>0</v>
      </c>
      <c r="K284" s="208" t="s">
        <v>141</v>
      </c>
      <c r="L284" s="46"/>
      <c r="M284" s="213" t="s">
        <v>19</v>
      </c>
      <c r="N284" s="214" t="s">
        <v>42</v>
      </c>
      <c r="O284" s="86"/>
      <c r="P284" s="215">
        <f>O284*H284</f>
        <v>0</v>
      </c>
      <c r="Q284" s="215">
        <v>0.00012</v>
      </c>
      <c r="R284" s="215">
        <f>Q284*H284</f>
        <v>0.00024000000000000001</v>
      </c>
      <c r="S284" s="215">
        <v>0</v>
      </c>
      <c r="T284" s="216">
        <f>S284*H284</f>
        <v>0</v>
      </c>
      <c r="U284" s="40"/>
      <c r="V284" s="40"/>
      <c r="W284" s="40"/>
      <c r="X284" s="40"/>
      <c r="Y284" s="40"/>
      <c r="Z284" s="40"/>
      <c r="AA284" s="40"/>
      <c r="AB284" s="40"/>
      <c r="AC284" s="40"/>
      <c r="AD284" s="40"/>
      <c r="AE284" s="40"/>
      <c r="AR284" s="217" t="s">
        <v>227</v>
      </c>
      <c r="AT284" s="217" t="s">
        <v>137</v>
      </c>
      <c r="AU284" s="217" t="s">
        <v>143</v>
      </c>
      <c r="AY284" s="19" t="s">
        <v>134</v>
      </c>
      <c r="BE284" s="218">
        <f>IF(N284="základní",J284,0)</f>
        <v>0</v>
      </c>
      <c r="BF284" s="218">
        <f>IF(N284="snížená",J284,0)</f>
        <v>0</v>
      </c>
      <c r="BG284" s="218">
        <f>IF(N284="zákl. přenesená",J284,0)</f>
        <v>0</v>
      </c>
      <c r="BH284" s="218">
        <f>IF(N284="sníž. přenesená",J284,0)</f>
        <v>0</v>
      </c>
      <c r="BI284" s="218">
        <f>IF(N284="nulová",J284,0)</f>
        <v>0</v>
      </c>
      <c r="BJ284" s="19" t="s">
        <v>143</v>
      </c>
      <c r="BK284" s="218">
        <f>ROUND(I284*H284,2)</f>
        <v>0</v>
      </c>
      <c r="BL284" s="19" t="s">
        <v>227</v>
      </c>
      <c r="BM284" s="217" t="s">
        <v>542</v>
      </c>
    </row>
    <row r="285" s="2" customFormat="1">
      <c r="A285" s="40"/>
      <c r="B285" s="41"/>
      <c r="C285" s="42"/>
      <c r="D285" s="219" t="s">
        <v>145</v>
      </c>
      <c r="E285" s="42"/>
      <c r="F285" s="220" t="s">
        <v>543</v>
      </c>
      <c r="G285" s="42"/>
      <c r="H285" s="42"/>
      <c r="I285" s="221"/>
      <c r="J285" s="42"/>
      <c r="K285" s="42"/>
      <c r="L285" s="46"/>
      <c r="M285" s="222"/>
      <c r="N285" s="223"/>
      <c r="O285" s="86"/>
      <c r="P285" s="86"/>
      <c r="Q285" s="86"/>
      <c r="R285" s="86"/>
      <c r="S285" s="86"/>
      <c r="T285" s="87"/>
      <c r="U285" s="40"/>
      <c r="V285" s="40"/>
      <c r="W285" s="40"/>
      <c r="X285" s="40"/>
      <c r="Y285" s="40"/>
      <c r="Z285" s="40"/>
      <c r="AA285" s="40"/>
      <c r="AB285" s="40"/>
      <c r="AC285" s="40"/>
      <c r="AD285" s="40"/>
      <c r="AE285" s="40"/>
      <c r="AT285" s="19" t="s">
        <v>145</v>
      </c>
      <c r="AU285" s="19" t="s">
        <v>143</v>
      </c>
    </row>
    <row r="286" s="2" customFormat="1" ht="16.5" customHeight="1">
      <c r="A286" s="40"/>
      <c r="B286" s="41"/>
      <c r="C286" s="206" t="s">
        <v>544</v>
      </c>
      <c r="D286" s="206" t="s">
        <v>137</v>
      </c>
      <c r="E286" s="207" t="s">
        <v>545</v>
      </c>
      <c r="F286" s="208" t="s">
        <v>546</v>
      </c>
      <c r="G286" s="209" t="s">
        <v>235</v>
      </c>
      <c r="H286" s="210">
        <v>1</v>
      </c>
      <c r="I286" s="211"/>
      <c r="J286" s="212">
        <f>ROUND(I286*H286,2)</f>
        <v>0</v>
      </c>
      <c r="K286" s="208" t="s">
        <v>141</v>
      </c>
      <c r="L286" s="46"/>
      <c r="M286" s="213" t="s">
        <v>19</v>
      </c>
      <c r="N286" s="214" t="s">
        <v>42</v>
      </c>
      <c r="O286" s="86"/>
      <c r="P286" s="215">
        <f>O286*H286</f>
        <v>0</v>
      </c>
      <c r="Q286" s="215">
        <v>6.9999999999999994E-05</v>
      </c>
      <c r="R286" s="215">
        <f>Q286*H286</f>
        <v>6.9999999999999994E-05</v>
      </c>
      <c r="S286" s="215">
        <v>0</v>
      </c>
      <c r="T286" s="216">
        <f>S286*H286</f>
        <v>0</v>
      </c>
      <c r="U286" s="40"/>
      <c r="V286" s="40"/>
      <c r="W286" s="40"/>
      <c r="X286" s="40"/>
      <c r="Y286" s="40"/>
      <c r="Z286" s="40"/>
      <c r="AA286" s="40"/>
      <c r="AB286" s="40"/>
      <c r="AC286" s="40"/>
      <c r="AD286" s="40"/>
      <c r="AE286" s="40"/>
      <c r="AR286" s="217" t="s">
        <v>227</v>
      </c>
      <c r="AT286" s="217" t="s">
        <v>137</v>
      </c>
      <c r="AU286" s="217" t="s">
        <v>143</v>
      </c>
      <c r="AY286" s="19" t="s">
        <v>134</v>
      </c>
      <c r="BE286" s="218">
        <f>IF(N286="základní",J286,0)</f>
        <v>0</v>
      </c>
      <c r="BF286" s="218">
        <f>IF(N286="snížená",J286,0)</f>
        <v>0</v>
      </c>
      <c r="BG286" s="218">
        <f>IF(N286="zákl. přenesená",J286,0)</f>
        <v>0</v>
      </c>
      <c r="BH286" s="218">
        <f>IF(N286="sníž. přenesená",J286,0)</f>
        <v>0</v>
      </c>
      <c r="BI286" s="218">
        <f>IF(N286="nulová",J286,0)</f>
        <v>0</v>
      </c>
      <c r="BJ286" s="19" t="s">
        <v>143</v>
      </c>
      <c r="BK286" s="218">
        <f>ROUND(I286*H286,2)</f>
        <v>0</v>
      </c>
      <c r="BL286" s="19" t="s">
        <v>227</v>
      </c>
      <c r="BM286" s="217" t="s">
        <v>547</v>
      </c>
    </row>
    <row r="287" s="2" customFormat="1">
      <c r="A287" s="40"/>
      <c r="B287" s="41"/>
      <c r="C287" s="42"/>
      <c r="D287" s="219" t="s">
        <v>145</v>
      </c>
      <c r="E287" s="42"/>
      <c r="F287" s="220" t="s">
        <v>548</v>
      </c>
      <c r="G287" s="42"/>
      <c r="H287" s="42"/>
      <c r="I287" s="221"/>
      <c r="J287" s="42"/>
      <c r="K287" s="42"/>
      <c r="L287" s="46"/>
      <c r="M287" s="222"/>
      <c r="N287" s="223"/>
      <c r="O287" s="86"/>
      <c r="P287" s="86"/>
      <c r="Q287" s="86"/>
      <c r="R287" s="86"/>
      <c r="S287" s="86"/>
      <c r="T287" s="87"/>
      <c r="U287" s="40"/>
      <c r="V287" s="40"/>
      <c r="W287" s="40"/>
      <c r="X287" s="40"/>
      <c r="Y287" s="40"/>
      <c r="Z287" s="40"/>
      <c r="AA287" s="40"/>
      <c r="AB287" s="40"/>
      <c r="AC287" s="40"/>
      <c r="AD287" s="40"/>
      <c r="AE287" s="40"/>
      <c r="AT287" s="19" t="s">
        <v>145</v>
      </c>
      <c r="AU287" s="19" t="s">
        <v>143</v>
      </c>
    </row>
    <row r="288" s="2" customFormat="1" ht="16.5" customHeight="1">
      <c r="A288" s="40"/>
      <c r="B288" s="41"/>
      <c r="C288" s="206" t="s">
        <v>549</v>
      </c>
      <c r="D288" s="206" t="s">
        <v>137</v>
      </c>
      <c r="E288" s="207" t="s">
        <v>550</v>
      </c>
      <c r="F288" s="208" t="s">
        <v>551</v>
      </c>
      <c r="G288" s="209" t="s">
        <v>552</v>
      </c>
      <c r="H288" s="210">
        <v>1</v>
      </c>
      <c r="I288" s="211"/>
      <c r="J288" s="212">
        <f>ROUND(I288*H288,2)</f>
        <v>0</v>
      </c>
      <c r="K288" s="208" t="s">
        <v>423</v>
      </c>
      <c r="L288" s="46"/>
      <c r="M288" s="213" t="s">
        <v>19</v>
      </c>
      <c r="N288" s="214" t="s">
        <v>42</v>
      </c>
      <c r="O288" s="86"/>
      <c r="P288" s="215">
        <f>O288*H288</f>
        <v>0</v>
      </c>
      <c r="Q288" s="215">
        <v>0</v>
      </c>
      <c r="R288" s="215">
        <f>Q288*H288</f>
        <v>0</v>
      </c>
      <c r="S288" s="215">
        <v>0</v>
      </c>
      <c r="T288" s="216">
        <f>S288*H288</f>
        <v>0</v>
      </c>
      <c r="U288" s="40"/>
      <c r="V288" s="40"/>
      <c r="W288" s="40"/>
      <c r="X288" s="40"/>
      <c r="Y288" s="40"/>
      <c r="Z288" s="40"/>
      <c r="AA288" s="40"/>
      <c r="AB288" s="40"/>
      <c r="AC288" s="40"/>
      <c r="AD288" s="40"/>
      <c r="AE288" s="40"/>
      <c r="AR288" s="217" t="s">
        <v>227</v>
      </c>
      <c r="AT288" s="217" t="s">
        <v>137</v>
      </c>
      <c r="AU288" s="217" t="s">
        <v>143</v>
      </c>
      <c r="AY288" s="19" t="s">
        <v>134</v>
      </c>
      <c r="BE288" s="218">
        <f>IF(N288="základní",J288,0)</f>
        <v>0</v>
      </c>
      <c r="BF288" s="218">
        <f>IF(N288="snížená",J288,0)</f>
        <v>0</v>
      </c>
      <c r="BG288" s="218">
        <f>IF(N288="zákl. přenesená",J288,0)</f>
        <v>0</v>
      </c>
      <c r="BH288" s="218">
        <f>IF(N288="sníž. přenesená",J288,0)</f>
        <v>0</v>
      </c>
      <c r="BI288" s="218">
        <f>IF(N288="nulová",J288,0)</f>
        <v>0</v>
      </c>
      <c r="BJ288" s="19" t="s">
        <v>143</v>
      </c>
      <c r="BK288" s="218">
        <f>ROUND(I288*H288,2)</f>
        <v>0</v>
      </c>
      <c r="BL288" s="19" t="s">
        <v>227</v>
      </c>
      <c r="BM288" s="217" t="s">
        <v>553</v>
      </c>
    </row>
    <row r="289" s="2" customFormat="1" ht="24.15" customHeight="1">
      <c r="A289" s="40"/>
      <c r="B289" s="41"/>
      <c r="C289" s="206" t="s">
        <v>554</v>
      </c>
      <c r="D289" s="206" t="s">
        <v>137</v>
      </c>
      <c r="E289" s="207" t="s">
        <v>555</v>
      </c>
      <c r="F289" s="208" t="s">
        <v>556</v>
      </c>
      <c r="G289" s="209" t="s">
        <v>249</v>
      </c>
      <c r="H289" s="210">
        <v>0.031</v>
      </c>
      <c r="I289" s="211"/>
      <c r="J289" s="212">
        <f>ROUND(I289*H289,2)</f>
        <v>0</v>
      </c>
      <c r="K289" s="208" t="s">
        <v>141</v>
      </c>
      <c r="L289" s="46"/>
      <c r="M289" s="213" t="s">
        <v>19</v>
      </c>
      <c r="N289" s="214" t="s">
        <v>42</v>
      </c>
      <c r="O289" s="86"/>
      <c r="P289" s="215">
        <f>O289*H289</f>
        <v>0</v>
      </c>
      <c r="Q289" s="215">
        <v>0</v>
      </c>
      <c r="R289" s="215">
        <f>Q289*H289</f>
        <v>0</v>
      </c>
      <c r="S289" s="215">
        <v>0</v>
      </c>
      <c r="T289" s="216">
        <f>S289*H289</f>
        <v>0</v>
      </c>
      <c r="U289" s="40"/>
      <c r="V289" s="40"/>
      <c r="W289" s="40"/>
      <c r="X289" s="40"/>
      <c r="Y289" s="40"/>
      <c r="Z289" s="40"/>
      <c r="AA289" s="40"/>
      <c r="AB289" s="40"/>
      <c r="AC289" s="40"/>
      <c r="AD289" s="40"/>
      <c r="AE289" s="40"/>
      <c r="AR289" s="217" t="s">
        <v>227</v>
      </c>
      <c r="AT289" s="217" t="s">
        <v>137</v>
      </c>
      <c r="AU289" s="217" t="s">
        <v>143</v>
      </c>
      <c r="AY289" s="19" t="s">
        <v>134</v>
      </c>
      <c r="BE289" s="218">
        <f>IF(N289="základní",J289,0)</f>
        <v>0</v>
      </c>
      <c r="BF289" s="218">
        <f>IF(N289="snížená",J289,0)</f>
        <v>0</v>
      </c>
      <c r="BG289" s="218">
        <f>IF(N289="zákl. přenesená",J289,0)</f>
        <v>0</v>
      </c>
      <c r="BH289" s="218">
        <f>IF(N289="sníž. přenesená",J289,0)</f>
        <v>0</v>
      </c>
      <c r="BI289" s="218">
        <f>IF(N289="nulová",J289,0)</f>
        <v>0</v>
      </c>
      <c r="BJ289" s="19" t="s">
        <v>143</v>
      </c>
      <c r="BK289" s="218">
        <f>ROUND(I289*H289,2)</f>
        <v>0</v>
      </c>
      <c r="BL289" s="19" t="s">
        <v>227</v>
      </c>
      <c r="BM289" s="217" t="s">
        <v>557</v>
      </c>
    </row>
    <row r="290" s="2" customFormat="1">
      <c r="A290" s="40"/>
      <c r="B290" s="41"/>
      <c r="C290" s="42"/>
      <c r="D290" s="219" t="s">
        <v>145</v>
      </c>
      <c r="E290" s="42"/>
      <c r="F290" s="220" t="s">
        <v>558</v>
      </c>
      <c r="G290" s="42"/>
      <c r="H290" s="42"/>
      <c r="I290" s="221"/>
      <c r="J290" s="42"/>
      <c r="K290" s="42"/>
      <c r="L290" s="46"/>
      <c r="M290" s="222"/>
      <c r="N290" s="223"/>
      <c r="O290" s="86"/>
      <c r="P290" s="86"/>
      <c r="Q290" s="86"/>
      <c r="R290" s="86"/>
      <c r="S290" s="86"/>
      <c r="T290" s="87"/>
      <c r="U290" s="40"/>
      <c r="V290" s="40"/>
      <c r="W290" s="40"/>
      <c r="X290" s="40"/>
      <c r="Y290" s="40"/>
      <c r="Z290" s="40"/>
      <c r="AA290" s="40"/>
      <c r="AB290" s="40"/>
      <c r="AC290" s="40"/>
      <c r="AD290" s="40"/>
      <c r="AE290" s="40"/>
      <c r="AT290" s="19" t="s">
        <v>145</v>
      </c>
      <c r="AU290" s="19" t="s">
        <v>143</v>
      </c>
    </row>
    <row r="291" s="12" customFormat="1" ht="22.8" customHeight="1">
      <c r="A291" s="12"/>
      <c r="B291" s="190"/>
      <c r="C291" s="191"/>
      <c r="D291" s="192" t="s">
        <v>69</v>
      </c>
      <c r="E291" s="204" t="s">
        <v>559</v>
      </c>
      <c r="F291" s="204" t="s">
        <v>560</v>
      </c>
      <c r="G291" s="191"/>
      <c r="H291" s="191"/>
      <c r="I291" s="194"/>
      <c r="J291" s="205">
        <f>BK291</f>
        <v>0</v>
      </c>
      <c r="K291" s="191"/>
      <c r="L291" s="196"/>
      <c r="M291" s="197"/>
      <c r="N291" s="198"/>
      <c r="O291" s="198"/>
      <c r="P291" s="199">
        <f>SUM(P292:P306)</f>
        <v>0</v>
      </c>
      <c r="Q291" s="198"/>
      <c r="R291" s="199">
        <f>SUM(R292:R306)</f>
        <v>0.0016799999999999999</v>
      </c>
      <c r="S291" s="198"/>
      <c r="T291" s="200">
        <f>SUM(T292:T306)</f>
        <v>0</v>
      </c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R291" s="201" t="s">
        <v>143</v>
      </c>
      <c r="AT291" s="202" t="s">
        <v>69</v>
      </c>
      <c r="AU291" s="202" t="s">
        <v>78</v>
      </c>
      <c r="AY291" s="201" t="s">
        <v>134</v>
      </c>
      <c r="BK291" s="203">
        <f>SUM(BK292:BK306)</f>
        <v>0</v>
      </c>
    </row>
    <row r="292" s="2" customFormat="1" ht="24.15" customHeight="1">
      <c r="A292" s="40"/>
      <c r="B292" s="41"/>
      <c r="C292" s="206" t="s">
        <v>561</v>
      </c>
      <c r="D292" s="206" t="s">
        <v>137</v>
      </c>
      <c r="E292" s="207" t="s">
        <v>562</v>
      </c>
      <c r="F292" s="208" t="s">
        <v>563</v>
      </c>
      <c r="G292" s="209" t="s">
        <v>235</v>
      </c>
      <c r="H292" s="210">
        <v>2</v>
      </c>
      <c r="I292" s="211"/>
      <c r="J292" s="212">
        <f>ROUND(I292*H292,2)</f>
        <v>0</v>
      </c>
      <c r="K292" s="208" t="s">
        <v>141</v>
      </c>
      <c r="L292" s="46"/>
      <c r="M292" s="213" t="s">
        <v>19</v>
      </c>
      <c r="N292" s="214" t="s">
        <v>42</v>
      </c>
      <c r="O292" s="86"/>
      <c r="P292" s="215">
        <f>O292*H292</f>
        <v>0</v>
      </c>
      <c r="Q292" s="215">
        <v>0</v>
      </c>
      <c r="R292" s="215">
        <f>Q292*H292</f>
        <v>0</v>
      </c>
      <c r="S292" s="215">
        <v>0</v>
      </c>
      <c r="T292" s="216">
        <f>S292*H292</f>
        <v>0</v>
      </c>
      <c r="U292" s="40"/>
      <c r="V292" s="40"/>
      <c r="W292" s="40"/>
      <c r="X292" s="40"/>
      <c r="Y292" s="40"/>
      <c r="Z292" s="40"/>
      <c r="AA292" s="40"/>
      <c r="AB292" s="40"/>
      <c r="AC292" s="40"/>
      <c r="AD292" s="40"/>
      <c r="AE292" s="40"/>
      <c r="AR292" s="217" t="s">
        <v>227</v>
      </c>
      <c r="AT292" s="217" t="s">
        <v>137</v>
      </c>
      <c r="AU292" s="217" t="s">
        <v>143</v>
      </c>
      <c r="AY292" s="19" t="s">
        <v>134</v>
      </c>
      <c r="BE292" s="218">
        <f>IF(N292="základní",J292,0)</f>
        <v>0</v>
      </c>
      <c r="BF292" s="218">
        <f>IF(N292="snížená",J292,0)</f>
        <v>0</v>
      </c>
      <c r="BG292" s="218">
        <f>IF(N292="zákl. přenesená",J292,0)</f>
        <v>0</v>
      </c>
      <c r="BH292" s="218">
        <f>IF(N292="sníž. přenesená",J292,0)</f>
        <v>0</v>
      </c>
      <c r="BI292" s="218">
        <f>IF(N292="nulová",J292,0)</f>
        <v>0</v>
      </c>
      <c r="BJ292" s="19" t="s">
        <v>143</v>
      </c>
      <c r="BK292" s="218">
        <f>ROUND(I292*H292,2)</f>
        <v>0</v>
      </c>
      <c r="BL292" s="19" t="s">
        <v>227</v>
      </c>
      <c r="BM292" s="217" t="s">
        <v>564</v>
      </c>
    </row>
    <row r="293" s="2" customFormat="1">
      <c r="A293" s="40"/>
      <c r="B293" s="41"/>
      <c r="C293" s="42"/>
      <c r="D293" s="219" t="s">
        <v>145</v>
      </c>
      <c r="E293" s="42"/>
      <c r="F293" s="220" t="s">
        <v>565</v>
      </c>
      <c r="G293" s="42"/>
      <c r="H293" s="42"/>
      <c r="I293" s="221"/>
      <c r="J293" s="42"/>
      <c r="K293" s="42"/>
      <c r="L293" s="46"/>
      <c r="M293" s="222"/>
      <c r="N293" s="223"/>
      <c r="O293" s="86"/>
      <c r="P293" s="86"/>
      <c r="Q293" s="86"/>
      <c r="R293" s="86"/>
      <c r="S293" s="86"/>
      <c r="T293" s="87"/>
      <c r="U293" s="40"/>
      <c r="V293" s="40"/>
      <c r="W293" s="40"/>
      <c r="X293" s="40"/>
      <c r="Y293" s="40"/>
      <c r="Z293" s="40"/>
      <c r="AA293" s="40"/>
      <c r="AB293" s="40"/>
      <c r="AC293" s="40"/>
      <c r="AD293" s="40"/>
      <c r="AE293" s="40"/>
      <c r="AT293" s="19" t="s">
        <v>145</v>
      </c>
      <c r="AU293" s="19" t="s">
        <v>143</v>
      </c>
    </row>
    <row r="294" s="2" customFormat="1" ht="16.5" customHeight="1">
      <c r="A294" s="40"/>
      <c r="B294" s="41"/>
      <c r="C294" s="258" t="s">
        <v>566</v>
      </c>
      <c r="D294" s="258" t="s">
        <v>337</v>
      </c>
      <c r="E294" s="259" t="s">
        <v>567</v>
      </c>
      <c r="F294" s="260" t="s">
        <v>568</v>
      </c>
      <c r="G294" s="261" t="s">
        <v>235</v>
      </c>
      <c r="H294" s="262">
        <v>1</v>
      </c>
      <c r="I294" s="263"/>
      <c r="J294" s="264">
        <f>ROUND(I294*H294,2)</f>
        <v>0</v>
      </c>
      <c r="K294" s="260" t="s">
        <v>141</v>
      </c>
      <c r="L294" s="265"/>
      <c r="M294" s="266" t="s">
        <v>19</v>
      </c>
      <c r="N294" s="267" t="s">
        <v>42</v>
      </c>
      <c r="O294" s="86"/>
      <c r="P294" s="215">
        <f>O294*H294</f>
        <v>0</v>
      </c>
      <c r="Q294" s="215">
        <v>8.0000000000000007E-05</v>
      </c>
      <c r="R294" s="215">
        <f>Q294*H294</f>
        <v>8.0000000000000007E-05</v>
      </c>
      <c r="S294" s="215">
        <v>0</v>
      </c>
      <c r="T294" s="216">
        <f>S294*H294</f>
        <v>0</v>
      </c>
      <c r="U294" s="40"/>
      <c r="V294" s="40"/>
      <c r="W294" s="40"/>
      <c r="X294" s="40"/>
      <c r="Y294" s="40"/>
      <c r="Z294" s="40"/>
      <c r="AA294" s="40"/>
      <c r="AB294" s="40"/>
      <c r="AC294" s="40"/>
      <c r="AD294" s="40"/>
      <c r="AE294" s="40"/>
      <c r="AR294" s="217" t="s">
        <v>326</v>
      </c>
      <c r="AT294" s="217" t="s">
        <v>337</v>
      </c>
      <c r="AU294" s="217" t="s">
        <v>143</v>
      </c>
      <c r="AY294" s="19" t="s">
        <v>134</v>
      </c>
      <c r="BE294" s="218">
        <f>IF(N294="základní",J294,0)</f>
        <v>0</v>
      </c>
      <c r="BF294" s="218">
        <f>IF(N294="snížená",J294,0)</f>
        <v>0</v>
      </c>
      <c r="BG294" s="218">
        <f>IF(N294="zákl. přenesená",J294,0)</f>
        <v>0</v>
      </c>
      <c r="BH294" s="218">
        <f>IF(N294="sníž. přenesená",J294,0)</f>
        <v>0</v>
      </c>
      <c r="BI294" s="218">
        <f>IF(N294="nulová",J294,0)</f>
        <v>0</v>
      </c>
      <c r="BJ294" s="19" t="s">
        <v>143</v>
      </c>
      <c r="BK294" s="218">
        <f>ROUND(I294*H294,2)</f>
        <v>0</v>
      </c>
      <c r="BL294" s="19" t="s">
        <v>227</v>
      </c>
      <c r="BM294" s="217" t="s">
        <v>569</v>
      </c>
    </row>
    <row r="295" s="2" customFormat="1" ht="24.15" customHeight="1">
      <c r="A295" s="40"/>
      <c r="B295" s="41"/>
      <c r="C295" s="206" t="s">
        <v>570</v>
      </c>
      <c r="D295" s="206" t="s">
        <v>137</v>
      </c>
      <c r="E295" s="207" t="s">
        <v>571</v>
      </c>
      <c r="F295" s="208" t="s">
        <v>572</v>
      </c>
      <c r="G295" s="209" t="s">
        <v>235</v>
      </c>
      <c r="H295" s="210">
        <v>2</v>
      </c>
      <c r="I295" s="211"/>
      <c r="J295" s="212">
        <f>ROUND(I295*H295,2)</f>
        <v>0</v>
      </c>
      <c r="K295" s="208" t="s">
        <v>141</v>
      </c>
      <c r="L295" s="46"/>
      <c r="M295" s="213" t="s">
        <v>19</v>
      </c>
      <c r="N295" s="214" t="s">
        <v>42</v>
      </c>
      <c r="O295" s="86"/>
      <c r="P295" s="215">
        <f>O295*H295</f>
        <v>0</v>
      </c>
      <c r="Q295" s="215">
        <v>0</v>
      </c>
      <c r="R295" s="215">
        <f>Q295*H295</f>
        <v>0</v>
      </c>
      <c r="S295" s="215">
        <v>0</v>
      </c>
      <c r="T295" s="216">
        <f>S295*H295</f>
        <v>0</v>
      </c>
      <c r="U295" s="40"/>
      <c r="V295" s="40"/>
      <c r="W295" s="40"/>
      <c r="X295" s="40"/>
      <c r="Y295" s="40"/>
      <c r="Z295" s="40"/>
      <c r="AA295" s="40"/>
      <c r="AB295" s="40"/>
      <c r="AC295" s="40"/>
      <c r="AD295" s="40"/>
      <c r="AE295" s="40"/>
      <c r="AR295" s="217" t="s">
        <v>227</v>
      </c>
      <c r="AT295" s="217" t="s">
        <v>137</v>
      </c>
      <c r="AU295" s="217" t="s">
        <v>143</v>
      </c>
      <c r="AY295" s="19" t="s">
        <v>134</v>
      </c>
      <c r="BE295" s="218">
        <f>IF(N295="základní",J295,0)</f>
        <v>0</v>
      </c>
      <c r="BF295" s="218">
        <f>IF(N295="snížená",J295,0)</f>
        <v>0</v>
      </c>
      <c r="BG295" s="218">
        <f>IF(N295="zákl. přenesená",J295,0)</f>
        <v>0</v>
      </c>
      <c r="BH295" s="218">
        <f>IF(N295="sníž. přenesená",J295,0)</f>
        <v>0</v>
      </c>
      <c r="BI295" s="218">
        <f>IF(N295="nulová",J295,0)</f>
        <v>0</v>
      </c>
      <c r="BJ295" s="19" t="s">
        <v>143</v>
      </c>
      <c r="BK295" s="218">
        <f>ROUND(I295*H295,2)</f>
        <v>0</v>
      </c>
      <c r="BL295" s="19" t="s">
        <v>227</v>
      </c>
      <c r="BM295" s="217" t="s">
        <v>573</v>
      </c>
    </row>
    <row r="296" s="2" customFormat="1">
      <c r="A296" s="40"/>
      <c r="B296" s="41"/>
      <c r="C296" s="42"/>
      <c r="D296" s="219" t="s">
        <v>145</v>
      </c>
      <c r="E296" s="42"/>
      <c r="F296" s="220" t="s">
        <v>574</v>
      </c>
      <c r="G296" s="42"/>
      <c r="H296" s="42"/>
      <c r="I296" s="221"/>
      <c r="J296" s="42"/>
      <c r="K296" s="42"/>
      <c r="L296" s="46"/>
      <c r="M296" s="222"/>
      <c r="N296" s="223"/>
      <c r="O296" s="86"/>
      <c r="P296" s="86"/>
      <c r="Q296" s="86"/>
      <c r="R296" s="86"/>
      <c r="S296" s="86"/>
      <c r="T296" s="87"/>
      <c r="U296" s="40"/>
      <c r="V296" s="40"/>
      <c r="W296" s="40"/>
      <c r="X296" s="40"/>
      <c r="Y296" s="40"/>
      <c r="Z296" s="40"/>
      <c r="AA296" s="40"/>
      <c r="AB296" s="40"/>
      <c r="AC296" s="40"/>
      <c r="AD296" s="40"/>
      <c r="AE296" s="40"/>
      <c r="AT296" s="19" t="s">
        <v>145</v>
      </c>
      <c r="AU296" s="19" t="s">
        <v>143</v>
      </c>
    </row>
    <row r="297" s="2" customFormat="1" ht="16.5" customHeight="1">
      <c r="A297" s="40"/>
      <c r="B297" s="41"/>
      <c r="C297" s="258" t="s">
        <v>575</v>
      </c>
      <c r="D297" s="258" t="s">
        <v>337</v>
      </c>
      <c r="E297" s="259" t="s">
        <v>576</v>
      </c>
      <c r="F297" s="260" t="s">
        <v>577</v>
      </c>
      <c r="G297" s="261" t="s">
        <v>235</v>
      </c>
      <c r="H297" s="262">
        <v>2</v>
      </c>
      <c r="I297" s="263"/>
      <c r="J297" s="264">
        <f>ROUND(I297*H297,2)</f>
        <v>0</v>
      </c>
      <c r="K297" s="260" t="s">
        <v>141</v>
      </c>
      <c r="L297" s="265"/>
      <c r="M297" s="266" t="s">
        <v>19</v>
      </c>
      <c r="N297" s="267" t="s">
        <v>42</v>
      </c>
      <c r="O297" s="86"/>
      <c r="P297" s="215">
        <f>O297*H297</f>
        <v>0</v>
      </c>
      <c r="Q297" s="215">
        <v>0.00012999999999999999</v>
      </c>
      <c r="R297" s="215">
        <f>Q297*H297</f>
        <v>0.00025999999999999998</v>
      </c>
      <c r="S297" s="215">
        <v>0</v>
      </c>
      <c r="T297" s="216">
        <f>S297*H297</f>
        <v>0</v>
      </c>
      <c r="U297" s="40"/>
      <c r="V297" s="40"/>
      <c r="W297" s="40"/>
      <c r="X297" s="40"/>
      <c r="Y297" s="40"/>
      <c r="Z297" s="40"/>
      <c r="AA297" s="40"/>
      <c r="AB297" s="40"/>
      <c r="AC297" s="40"/>
      <c r="AD297" s="40"/>
      <c r="AE297" s="40"/>
      <c r="AR297" s="217" t="s">
        <v>326</v>
      </c>
      <c r="AT297" s="217" t="s">
        <v>337</v>
      </c>
      <c r="AU297" s="217" t="s">
        <v>143</v>
      </c>
      <c r="AY297" s="19" t="s">
        <v>134</v>
      </c>
      <c r="BE297" s="218">
        <f>IF(N297="základní",J297,0)</f>
        <v>0</v>
      </c>
      <c r="BF297" s="218">
        <f>IF(N297="snížená",J297,0)</f>
        <v>0</v>
      </c>
      <c r="BG297" s="218">
        <f>IF(N297="zákl. přenesená",J297,0)</f>
        <v>0</v>
      </c>
      <c r="BH297" s="218">
        <f>IF(N297="sníž. přenesená",J297,0)</f>
        <v>0</v>
      </c>
      <c r="BI297" s="218">
        <f>IF(N297="nulová",J297,0)</f>
        <v>0</v>
      </c>
      <c r="BJ297" s="19" t="s">
        <v>143</v>
      </c>
      <c r="BK297" s="218">
        <f>ROUND(I297*H297,2)</f>
        <v>0</v>
      </c>
      <c r="BL297" s="19" t="s">
        <v>227</v>
      </c>
      <c r="BM297" s="217" t="s">
        <v>578</v>
      </c>
    </row>
    <row r="298" s="2" customFormat="1" ht="16.5" customHeight="1">
      <c r="A298" s="40"/>
      <c r="B298" s="41"/>
      <c r="C298" s="258" t="s">
        <v>579</v>
      </c>
      <c r="D298" s="258" t="s">
        <v>337</v>
      </c>
      <c r="E298" s="259" t="s">
        <v>580</v>
      </c>
      <c r="F298" s="260" t="s">
        <v>581</v>
      </c>
      <c r="G298" s="261" t="s">
        <v>235</v>
      </c>
      <c r="H298" s="262">
        <v>2</v>
      </c>
      <c r="I298" s="263"/>
      <c r="J298" s="264">
        <f>ROUND(I298*H298,2)</f>
        <v>0</v>
      </c>
      <c r="K298" s="260" t="s">
        <v>141</v>
      </c>
      <c r="L298" s="265"/>
      <c r="M298" s="266" t="s">
        <v>19</v>
      </c>
      <c r="N298" s="267" t="s">
        <v>42</v>
      </c>
      <c r="O298" s="86"/>
      <c r="P298" s="215">
        <f>O298*H298</f>
        <v>0</v>
      </c>
      <c r="Q298" s="215">
        <v>2.0000000000000002E-05</v>
      </c>
      <c r="R298" s="215">
        <f>Q298*H298</f>
        <v>4.0000000000000003E-05</v>
      </c>
      <c r="S298" s="215">
        <v>0</v>
      </c>
      <c r="T298" s="216">
        <f>S298*H298</f>
        <v>0</v>
      </c>
      <c r="U298" s="40"/>
      <c r="V298" s="40"/>
      <c r="W298" s="40"/>
      <c r="X298" s="40"/>
      <c r="Y298" s="40"/>
      <c r="Z298" s="40"/>
      <c r="AA298" s="40"/>
      <c r="AB298" s="40"/>
      <c r="AC298" s="40"/>
      <c r="AD298" s="40"/>
      <c r="AE298" s="40"/>
      <c r="AR298" s="217" t="s">
        <v>326</v>
      </c>
      <c r="AT298" s="217" t="s">
        <v>337</v>
      </c>
      <c r="AU298" s="217" t="s">
        <v>143</v>
      </c>
      <c r="AY298" s="19" t="s">
        <v>134</v>
      </c>
      <c r="BE298" s="218">
        <f>IF(N298="základní",J298,0)</f>
        <v>0</v>
      </c>
      <c r="BF298" s="218">
        <f>IF(N298="snížená",J298,0)</f>
        <v>0</v>
      </c>
      <c r="BG298" s="218">
        <f>IF(N298="zákl. přenesená",J298,0)</f>
        <v>0</v>
      </c>
      <c r="BH298" s="218">
        <f>IF(N298="sníž. přenesená",J298,0)</f>
        <v>0</v>
      </c>
      <c r="BI298" s="218">
        <f>IF(N298="nulová",J298,0)</f>
        <v>0</v>
      </c>
      <c r="BJ298" s="19" t="s">
        <v>143</v>
      </c>
      <c r="BK298" s="218">
        <f>ROUND(I298*H298,2)</f>
        <v>0</v>
      </c>
      <c r="BL298" s="19" t="s">
        <v>227</v>
      </c>
      <c r="BM298" s="217" t="s">
        <v>582</v>
      </c>
    </row>
    <row r="299" s="2" customFormat="1" ht="24.15" customHeight="1">
      <c r="A299" s="40"/>
      <c r="B299" s="41"/>
      <c r="C299" s="206" t="s">
        <v>583</v>
      </c>
      <c r="D299" s="206" t="s">
        <v>137</v>
      </c>
      <c r="E299" s="207" t="s">
        <v>584</v>
      </c>
      <c r="F299" s="208" t="s">
        <v>585</v>
      </c>
      <c r="G299" s="209" t="s">
        <v>235</v>
      </c>
      <c r="H299" s="210">
        <v>1</v>
      </c>
      <c r="I299" s="211"/>
      <c r="J299" s="212">
        <f>ROUND(I299*H299,2)</f>
        <v>0</v>
      </c>
      <c r="K299" s="208" t="s">
        <v>141</v>
      </c>
      <c r="L299" s="46"/>
      <c r="M299" s="213" t="s">
        <v>19</v>
      </c>
      <c r="N299" s="214" t="s">
        <v>42</v>
      </c>
      <c r="O299" s="86"/>
      <c r="P299" s="215">
        <f>O299*H299</f>
        <v>0</v>
      </c>
      <c r="Q299" s="215">
        <v>0</v>
      </c>
      <c r="R299" s="215">
        <f>Q299*H299</f>
        <v>0</v>
      </c>
      <c r="S299" s="215">
        <v>0</v>
      </c>
      <c r="T299" s="216">
        <f>S299*H299</f>
        <v>0</v>
      </c>
      <c r="U299" s="40"/>
      <c r="V299" s="40"/>
      <c r="W299" s="40"/>
      <c r="X299" s="40"/>
      <c r="Y299" s="40"/>
      <c r="Z299" s="40"/>
      <c r="AA299" s="40"/>
      <c r="AB299" s="40"/>
      <c r="AC299" s="40"/>
      <c r="AD299" s="40"/>
      <c r="AE299" s="40"/>
      <c r="AR299" s="217" t="s">
        <v>227</v>
      </c>
      <c r="AT299" s="217" t="s">
        <v>137</v>
      </c>
      <c r="AU299" s="217" t="s">
        <v>143</v>
      </c>
      <c r="AY299" s="19" t="s">
        <v>134</v>
      </c>
      <c r="BE299" s="218">
        <f>IF(N299="základní",J299,0)</f>
        <v>0</v>
      </c>
      <c r="BF299" s="218">
        <f>IF(N299="snížená",J299,0)</f>
        <v>0</v>
      </c>
      <c r="BG299" s="218">
        <f>IF(N299="zákl. přenesená",J299,0)</f>
        <v>0</v>
      </c>
      <c r="BH299" s="218">
        <f>IF(N299="sníž. přenesená",J299,0)</f>
        <v>0</v>
      </c>
      <c r="BI299" s="218">
        <f>IF(N299="nulová",J299,0)</f>
        <v>0</v>
      </c>
      <c r="BJ299" s="19" t="s">
        <v>143</v>
      </c>
      <c r="BK299" s="218">
        <f>ROUND(I299*H299,2)</f>
        <v>0</v>
      </c>
      <c r="BL299" s="19" t="s">
        <v>227</v>
      </c>
      <c r="BM299" s="217" t="s">
        <v>586</v>
      </c>
    </row>
    <row r="300" s="2" customFormat="1">
      <c r="A300" s="40"/>
      <c r="B300" s="41"/>
      <c r="C300" s="42"/>
      <c r="D300" s="219" t="s">
        <v>145</v>
      </c>
      <c r="E300" s="42"/>
      <c r="F300" s="220" t="s">
        <v>587</v>
      </c>
      <c r="G300" s="42"/>
      <c r="H300" s="42"/>
      <c r="I300" s="221"/>
      <c r="J300" s="42"/>
      <c r="K300" s="42"/>
      <c r="L300" s="46"/>
      <c r="M300" s="222"/>
      <c r="N300" s="223"/>
      <c r="O300" s="86"/>
      <c r="P300" s="86"/>
      <c r="Q300" s="86"/>
      <c r="R300" s="86"/>
      <c r="S300" s="86"/>
      <c r="T300" s="87"/>
      <c r="U300" s="40"/>
      <c r="V300" s="40"/>
      <c r="W300" s="40"/>
      <c r="X300" s="40"/>
      <c r="Y300" s="40"/>
      <c r="Z300" s="40"/>
      <c r="AA300" s="40"/>
      <c r="AB300" s="40"/>
      <c r="AC300" s="40"/>
      <c r="AD300" s="40"/>
      <c r="AE300" s="40"/>
      <c r="AT300" s="19" t="s">
        <v>145</v>
      </c>
      <c r="AU300" s="19" t="s">
        <v>143</v>
      </c>
    </row>
    <row r="301" s="2" customFormat="1" ht="16.5" customHeight="1">
      <c r="A301" s="40"/>
      <c r="B301" s="41"/>
      <c r="C301" s="258" t="s">
        <v>588</v>
      </c>
      <c r="D301" s="258" t="s">
        <v>337</v>
      </c>
      <c r="E301" s="259" t="s">
        <v>589</v>
      </c>
      <c r="F301" s="260" t="s">
        <v>590</v>
      </c>
      <c r="G301" s="261" t="s">
        <v>235</v>
      </c>
      <c r="H301" s="262">
        <v>1</v>
      </c>
      <c r="I301" s="263"/>
      <c r="J301" s="264">
        <f>ROUND(I301*H301,2)</f>
        <v>0</v>
      </c>
      <c r="K301" s="260" t="s">
        <v>141</v>
      </c>
      <c r="L301" s="265"/>
      <c r="M301" s="266" t="s">
        <v>19</v>
      </c>
      <c r="N301" s="267" t="s">
        <v>42</v>
      </c>
      <c r="O301" s="86"/>
      <c r="P301" s="215">
        <f>O301*H301</f>
        <v>0</v>
      </c>
      <c r="Q301" s="215">
        <v>0.0012999999999999999</v>
      </c>
      <c r="R301" s="215">
        <f>Q301*H301</f>
        <v>0.0012999999999999999</v>
      </c>
      <c r="S301" s="215">
        <v>0</v>
      </c>
      <c r="T301" s="216">
        <f>S301*H301</f>
        <v>0</v>
      </c>
      <c r="U301" s="40"/>
      <c r="V301" s="40"/>
      <c r="W301" s="40"/>
      <c r="X301" s="40"/>
      <c r="Y301" s="40"/>
      <c r="Z301" s="40"/>
      <c r="AA301" s="40"/>
      <c r="AB301" s="40"/>
      <c r="AC301" s="40"/>
      <c r="AD301" s="40"/>
      <c r="AE301" s="40"/>
      <c r="AR301" s="217" t="s">
        <v>326</v>
      </c>
      <c r="AT301" s="217" t="s">
        <v>337</v>
      </c>
      <c r="AU301" s="217" t="s">
        <v>143</v>
      </c>
      <c r="AY301" s="19" t="s">
        <v>134</v>
      </c>
      <c r="BE301" s="218">
        <f>IF(N301="základní",J301,0)</f>
        <v>0</v>
      </c>
      <c r="BF301" s="218">
        <f>IF(N301="snížená",J301,0)</f>
        <v>0</v>
      </c>
      <c r="BG301" s="218">
        <f>IF(N301="zákl. přenesená",J301,0)</f>
        <v>0</v>
      </c>
      <c r="BH301" s="218">
        <f>IF(N301="sníž. přenesená",J301,0)</f>
        <v>0</v>
      </c>
      <c r="BI301" s="218">
        <f>IF(N301="nulová",J301,0)</f>
        <v>0</v>
      </c>
      <c r="BJ301" s="19" t="s">
        <v>143</v>
      </c>
      <c r="BK301" s="218">
        <f>ROUND(I301*H301,2)</f>
        <v>0</v>
      </c>
      <c r="BL301" s="19" t="s">
        <v>227</v>
      </c>
      <c r="BM301" s="217" t="s">
        <v>591</v>
      </c>
    </row>
    <row r="302" s="2" customFormat="1" ht="21.75" customHeight="1">
      <c r="A302" s="40"/>
      <c r="B302" s="41"/>
      <c r="C302" s="206" t="s">
        <v>592</v>
      </c>
      <c r="D302" s="206" t="s">
        <v>137</v>
      </c>
      <c r="E302" s="207" t="s">
        <v>593</v>
      </c>
      <c r="F302" s="208" t="s">
        <v>594</v>
      </c>
      <c r="G302" s="209" t="s">
        <v>345</v>
      </c>
      <c r="H302" s="210">
        <v>1</v>
      </c>
      <c r="I302" s="211"/>
      <c r="J302" s="212">
        <f>ROUND(I302*H302,2)</f>
        <v>0</v>
      </c>
      <c r="K302" s="208" t="s">
        <v>423</v>
      </c>
      <c r="L302" s="46"/>
      <c r="M302" s="213" t="s">
        <v>19</v>
      </c>
      <c r="N302" s="214" t="s">
        <v>42</v>
      </c>
      <c r="O302" s="86"/>
      <c r="P302" s="215">
        <f>O302*H302</f>
        <v>0</v>
      </c>
      <c r="Q302" s="215">
        <v>0</v>
      </c>
      <c r="R302" s="215">
        <f>Q302*H302</f>
        <v>0</v>
      </c>
      <c r="S302" s="215">
        <v>0</v>
      </c>
      <c r="T302" s="216">
        <f>S302*H302</f>
        <v>0</v>
      </c>
      <c r="U302" s="40"/>
      <c r="V302" s="40"/>
      <c r="W302" s="40"/>
      <c r="X302" s="40"/>
      <c r="Y302" s="40"/>
      <c r="Z302" s="40"/>
      <c r="AA302" s="40"/>
      <c r="AB302" s="40"/>
      <c r="AC302" s="40"/>
      <c r="AD302" s="40"/>
      <c r="AE302" s="40"/>
      <c r="AR302" s="217" t="s">
        <v>227</v>
      </c>
      <c r="AT302" s="217" t="s">
        <v>137</v>
      </c>
      <c r="AU302" s="217" t="s">
        <v>143</v>
      </c>
      <c r="AY302" s="19" t="s">
        <v>134</v>
      </c>
      <c r="BE302" s="218">
        <f>IF(N302="základní",J302,0)</f>
        <v>0</v>
      </c>
      <c r="BF302" s="218">
        <f>IF(N302="snížená",J302,0)</f>
        <v>0</v>
      </c>
      <c r="BG302" s="218">
        <f>IF(N302="zákl. přenesená",J302,0)</f>
        <v>0</v>
      </c>
      <c r="BH302" s="218">
        <f>IF(N302="sníž. přenesená",J302,0)</f>
        <v>0</v>
      </c>
      <c r="BI302" s="218">
        <f>IF(N302="nulová",J302,0)</f>
        <v>0</v>
      </c>
      <c r="BJ302" s="19" t="s">
        <v>143</v>
      </c>
      <c r="BK302" s="218">
        <f>ROUND(I302*H302,2)</f>
        <v>0</v>
      </c>
      <c r="BL302" s="19" t="s">
        <v>227</v>
      </c>
      <c r="BM302" s="217" t="s">
        <v>595</v>
      </c>
    </row>
    <row r="303" s="2" customFormat="1" ht="24.15" customHeight="1">
      <c r="A303" s="40"/>
      <c r="B303" s="41"/>
      <c r="C303" s="206" t="s">
        <v>596</v>
      </c>
      <c r="D303" s="206" t="s">
        <v>137</v>
      </c>
      <c r="E303" s="207" t="s">
        <v>597</v>
      </c>
      <c r="F303" s="208" t="s">
        <v>598</v>
      </c>
      <c r="G303" s="209" t="s">
        <v>235</v>
      </c>
      <c r="H303" s="210">
        <v>1</v>
      </c>
      <c r="I303" s="211"/>
      <c r="J303" s="212">
        <f>ROUND(I303*H303,2)</f>
        <v>0</v>
      </c>
      <c r="K303" s="208" t="s">
        <v>141</v>
      </c>
      <c r="L303" s="46"/>
      <c r="M303" s="213" t="s">
        <v>19</v>
      </c>
      <c r="N303" s="214" t="s">
        <v>42</v>
      </c>
      <c r="O303" s="86"/>
      <c r="P303" s="215">
        <f>O303*H303</f>
        <v>0</v>
      </c>
      <c r="Q303" s="215">
        <v>0</v>
      </c>
      <c r="R303" s="215">
        <f>Q303*H303</f>
        <v>0</v>
      </c>
      <c r="S303" s="215">
        <v>0</v>
      </c>
      <c r="T303" s="216">
        <f>S303*H303</f>
        <v>0</v>
      </c>
      <c r="U303" s="40"/>
      <c r="V303" s="40"/>
      <c r="W303" s="40"/>
      <c r="X303" s="40"/>
      <c r="Y303" s="40"/>
      <c r="Z303" s="40"/>
      <c r="AA303" s="40"/>
      <c r="AB303" s="40"/>
      <c r="AC303" s="40"/>
      <c r="AD303" s="40"/>
      <c r="AE303" s="40"/>
      <c r="AR303" s="217" t="s">
        <v>227</v>
      </c>
      <c r="AT303" s="217" t="s">
        <v>137</v>
      </c>
      <c r="AU303" s="217" t="s">
        <v>143</v>
      </c>
      <c r="AY303" s="19" t="s">
        <v>134</v>
      </c>
      <c r="BE303" s="218">
        <f>IF(N303="základní",J303,0)</f>
        <v>0</v>
      </c>
      <c r="BF303" s="218">
        <f>IF(N303="snížená",J303,0)</f>
        <v>0</v>
      </c>
      <c r="BG303" s="218">
        <f>IF(N303="zákl. přenesená",J303,0)</f>
        <v>0</v>
      </c>
      <c r="BH303" s="218">
        <f>IF(N303="sníž. přenesená",J303,0)</f>
        <v>0</v>
      </c>
      <c r="BI303" s="218">
        <f>IF(N303="nulová",J303,0)</f>
        <v>0</v>
      </c>
      <c r="BJ303" s="19" t="s">
        <v>143</v>
      </c>
      <c r="BK303" s="218">
        <f>ROUND(I303*H303,2)</f>
        <v>0</v>
      </c>
      <c r="BL303" s="19" t="s">
        <v>227</v>
      </c>
      <c r="BM303" s="217" t="s">
        <v>599</v>
      </c>
    </row>
    <row r="304" s="2" customFormat="1">
      <c r="A304" s="40"/>
      <c r="B304" s="41"/>
      <c r="C304" s="42"/>
      <c r="D304" s="219" t="s">
        <v>145</v>
      </c>
      <c r="E304" s="42"/>
      <c r="F304" s="220" t="s">
        <v>600</v>
      </c>
      <c r="G304" s="42"/>
      <c r="H304" s="42"/>
      <c r="I304" s="221"/>
      <c r="J304" s="42"/>
      <c r="K304" s="42"/>
      <c r="L304" s="46"/>
      <c r="M304" s="222"/>
      <c r="N304" s="223"/>
      <c r="O304" s="86"/>
      <c r="P304" s="86"/>
      <c r="Q304" s="86"/>
      <c r="R304" s="86"/>
      <c r="S304" s="86"/>
      <c r="T304" s="87"/>
      <c r="U304" s="40"/>
      <c r="V304" s="40"/>
      <c r="W304" s="40"/>
      <c r="X304" s="40"/>
      <c r="Y304" s="40"/>
      <c r="Z304" s="40"/>
      <c r="AA304" s="40"/>
      <c r="AB304" s="40"/>
      <c r="AC304" s="40"/>
      <c r="AD304" s="40"/>
      <c r="AE304" s="40"/>
      <c r="AT304" s="19" t="s">
        <v>145</v>
      </c>
      <c r="AU304" s="19" t="s">
        <v>143</v>
      </c>
    </row>
    <row r="305" s="2" customFormat="1" ht="24.15" customHeight="1">
      <c r="A305" s="40"/>
      <c r="B305" s="41"/>
      <c r="C305" s="206" t="s">
        <v>601</v>
      </c>
      <c r="D305" s="206" t="s">
        <v>137</v>
      </c>
      <c r="E305" s="207" t="s">
        <v>602</v>
      </c>
      <c r="F305" s="208" t="s">
        <v>603</v>
      </c>
      <c r="G305" s="209" t="s">
        <v>249</v>
      </c>
      <c r="H305" s="210">
        <v>0.002</v>
      </c>
      <c r="I305" s="211"/>
      <c r="J305" s="212">
        <f>ROUND(I305*H305,2)</f>
        <v>0</v>
      </c>
      <c r="K305" s="208" t="s">
        <v>141</v>
      </c>
      <c r="L305" s="46"/>
      <c r="M305" s="213" t="s">
        <v>19</v>
      </c>
      <c r="N305" s="214" t="s">
        <v>42</v>
      </c>
      <c r="O305" s="86"/>
      <c r="P305" s="215">
        <f>O305*H305</f>
        <v>0</v>
      </c>
      <c r="Q305" s="215">
        <v>0</v>
      </c>
      <c r="R305" s="215">
        <f>Q305*H305</f>
        <v>0</v>
      </c>
      <c r="S305" s="215">
        <v>0</v>
      </c>
      <c r="T305" s="216">
        <f>S305*H305</f>
        <v>0</v>
      </c>
      <c r="U305" s="40"/>
      <c r="V305" s="40"/>
      <c r="W305" s="40"/>
      <c r="X305" s="40"/>
      <c r="Y305" s="40"/>
      <c r="Z305" s="40"/>
      <c r="AA305" s="40"/>
      <c r="AB305" s="40"/>
      <c r="AC305" s="40"/>
      <c r="AD305" s="40"/>
      <c r="AE305" s="40"/>
      <c r="AR305" s="217" t="s">
        <v>227</v>
      </c>
      <c r="AT305" s="217" t="s">
        <v>137</v>
      </c>
      <c r="AU305" s="217" t="s">
        <v>143</v>
      </c>
      <c r="AY305" s="19" t="s">
        <v>134</v>
      </c>
      <c r="BE305" s="218">
        <f>IF(N305="základní",J305,0)</f>
        <v>0</v>
      </c>
      <c r="BF305" s="218">
        <f>IF(N305="snížená",J305,0)</f>
        <v>0</v>
      </c>
      <c r="BG305" s="218">
        <f>IF(N305="zákl. přenesená",J305,0)</f>
        <v>0</v>
      </c>
      <c r="BH305" s="218">
        <f>IF(N305="sníž. přenesená",J305,0)</f>
        <v>0</v>
      </c>
      <c r="BI305" s="218">
        <f>IF(N305="nulová",J305,0)</f>
        <v>0</v>
      </c>
      <c r="BJ305" s="19" t="s">
        <v>143</v>
      </c>
      <c r="BK305" s="218">
        <f>ROUND(I305*H305,2)</f>
        <v>0</v>
      </c>
      <c r="BL305" s="19" t="s">
        <v>227</v>
      </c>
      <c r="BM305" s="217" t="s">
        <v>604</v>
      </c>
    </row>
    <row r="306" s="2" customFormat="1">
      <c r="A306" s="40"/>
      <c r="B306" s="41"/>
      <c r="C306" s="42"/>
      <c r="D306" s="219" t="s">
        <v>145</v>
      </c>
      <c r="E306" s="42"/>
      <c r="F306" s="220" t="s">
        <v>605</v>
      </c>
      <c r="G306" s="42"/>
      <c r="H306" s="42"/>
      <c r="I306" s="221"/>
      <c r="J306" s="42"/>
      <c r="K306" s="42"/>
      <c r="L306" s="46"/>
      <c r="M306" s="222"/>
      <c r="N306" s="223"/>
      <c r="O306" s="86"/>
      <c r="P306" s="86"/>
      <c r="Q306" s="86"/>
      <c r="R306" s="86"/>
      <c r="S306" s="86"/>
      <c r="T306" s="87"/>
      <c r="U306" s="40"/>
      <c r="V306" s="40"/>
      <c r="W306" s="40"/>
      <c r="X306" s="40"/>
      <c r="Y306" s="40"/>
      <c r="Z306" s="40"/>
      <c r="AA306" s="40"/>
      <c r="AB306" s="40"/>
      <c r="AC306" s="40"/>
      <c r="AD306" s="40"/>
      <c r="AE306" s="40"/>
      <c r="AT306" s="19" t="s">
        <v>145</v>
      </c>
      <c r="AU306" s="19" t="s">
        <v>143</v>
      </c>
    </row>
    <row r="307" s="12" customFormat="1" ht="22.8" customHeight="1">
      <c r="A307" s="12"/>
      <c r="B307" s="190"/>
      <c r="C307" s="191"/>
      <c r="D307" s="192" t="s">
        <v>69</v>
      </c>
      <c r="E307" s="204" t="s">
        <v>606</v>
      </c>
      <c r="F307" s="204" t="s">
        <v>607</v>
      </c>
      <c r="G307" s="191"/>
      <c r="H307" s="191"/>
      <c r="I307" s="194"/>
      <c r="J307" s="205">
        <f>BK307</f>
        <v>0</v>
      </c>
      <c r="K307" s="191"/>
      <c r="L307" s="196"/>
      <c r="M307" s="197"/>
      <c r="N307" s="198"/>
      <c r="O307" s="198"/>
      <c r="P307" s="199">
        <f>SUM(P308:P312)</f>
        <v>0</v>
      </c>
      <c r="Q307" s="198"/>
      <c r="R307" s="199">
        <f>SUM(R308:R312)</f>
        <v>0.00089999999999999998</v>
      </c>
      <c r="S307" s="198"/>
      <c r="T307" s="200">
        <f>SUM(T308:T312)</f>
        <v>0</v>
      </c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R307" s="201" t="s">
        <v>143</v>
      </c>
      <c r="AT307" s="202" t="s">
        <v>69</v>
      </c>
      <c r="AU307" s="202" t="s">
        <v>78</v>
      </c>
      <c r="AY307" s="201" t="s">
        <v>134</v>
      </c>
      <c r="BK307" s="203">
        <f>SUM(BK308:BK312)</f>
        <v>0</v>
      </c>
    </row>
    <row r="308" s="2" customFormat="1" ht="16.5" customHeight="1">
      <c r="A308" s="40"/>
      <c r="B308" s="41"/>
      <c r="C308" s="206" t="s">
        <v>608</v>
      </c>
      <c r="D308" s="206" t="s">
        <v>137</v>
      </c>
      <c r="E308" s="207" t="s">
        <v>609</v>
      </c>
      <c r="F308" s="208" t="s">
        <v>610</v>
      </c>
      <c r="G308" s="209" t="s">
        <v>235</v>
      </c>
      <c r="H308" s="210">
        <v>1</v>
      </c>
      <c r="I308" s="211"/>
      <c r="J308" s="212">
        <f>ROUND(I308*H308,2)</f>
        <v>0</v>
      </c>
      <c r="K308" s="208" t="s">
        <v>141</v>
      </c>
      <c r="L308" s="46"/>
      <c r="M308" s="213" t="s">
        <v>19</v>
      </c>
      <c r="N308" s="214" t="s">
        <v>42</v>
      </c>
      <c r="O308" s="86"/>
      <c r="P308" s="215">
        <f>O308*H308</f>
        <v>0</v>
      </c>
      <c r="Q308" s="215">
        <v>0</v>
      </c>
      <c r="R308" s="215">
        <f>Q308*H308</f>
        <v>0</v>
      </c>
      <c r="S308" s="215">
        <v>0</v>
      </c>
      <c r="T308" s="216">
        <f>S308*H308</f>
        <v>0</v>
      </c>
      <c r="U308" s="40"/>
      <c r="V308" s="40"/>
      <c r="W308" s="40"/>
      <c r="X308" s="40"/>
      <c r="Y308" s="40"/>
      <c r="Z308" s="40"/>
      <c r="AA308" s="40"/>
      <c r="AB308" s="40"/>
      <c r="AC308" s="40"/>
      <c r="AD308" s="40"/>
      <c r="AE308" s="40"/>
      <c r="AR308" s="217" t="s">
        <v>227</v>
      </c>
      <c r="AT308" s="217" t="s">
        <v>137</v>
      </c>
      <c r="AU308" s="217" t="s">
        <v>143</v>
      </c>
      <c r="AY308" s="19" t="s">
        <v>134</v>
      </c>
      <c r="BE308" s="218">
        <f>IF(N308="základní",J308,0)</f>
        <v>0</v>
      </c>
      <c r="BF308" s="218">
        <f>IF(N308="snížená",J308,0)</f>
        <v>0</v>
      </c>
      <c r="BG308" s="218">
        <f>IF(N308="zákl. přenesená",J308,0)</f>
        <v>0</v>
      </c>
      <c r="BH308" s="218">
        <f>IF(N308="sníž. přenesená",J308,0)</f>
        <v>0</v>
      </c>
      <c r="BI308" s="218">
        <f>IF(N308="nulová",J308,0)</f>
        <v>0</v>
      </c>
      <c r="BJ308" s="19" t="s">
        <v>143</v>
      </c>
      <c r="BK308" s="218">
        <f>ROUND(I308*H308,2)</f>
        <v>0</v>
      </c>
      <c r="BL308" s="19" t="s">
        <v>227</v>
      </c>
      <c r="BM308" s="217" t="s">
        <v>611</v>
      </c>
    </row>
    <row r="309" s="2" customFormat="1">
      <c r="A309" s="40"/>
      <c r="B309" s="41"/>
      <c r="C309" s="42"/>
      <c r="D309" s="219" t="s">
        <v>145</v>
      </c>
      <c r="E309" s="42"/>
      <c r="F309" s="220" t="s">
        <v>612</v>
      </c>
      <c r="G309" s="42"/>
      <c r="H309" s="42"/>
      <c r="I309" s="221"/>
      <c r="J309" s="42"/>
      <c r="K309" s="42"/>
      <c r="L309" s="46"/>
      <c r="M309" s="222"/>
      <c r="N309" s="223"/>
      <c r="O309" s="86"/>
      <c r="P309" s="86"/>
      <c r="Q309" s="86"/>
      <c r="R309" s="86"/>
      <c r="S309" s="86"/>
      <c r="T309" s="87"/>
      <c r="U309" s="40"/>
      <c r="V309" s="40"/>
      <c r="W309" s="40"/>
      <c r="X309" s="40"/>
      <c r="Y309" s="40"/>
      <c r="Z309" s="40"/>
      <c r="AA309" s="40"/>
      <c r="AB309" s="40"/>
      <c r="AC309" s="40"/>
      <c r="AD309" s="40"/>
      <c r="AE309" s="40"/>
      <c r="AT309" s="19" t="s">
        <v>145</v>
      </c>
      <c r="AU309" s="19" t="s">
        <v>143</v>
      </c>
    </row>
    <row r="310" s="2" customFormat="1" ht="16.5" customHeight="1">
      <c r="A310" s="40"/>
      <c r="B310" s="41"/>
      <c r="C310" s="258" t="s">
        <v>613</v>
      </c>
      <c r="D310" s="258" t="s">
        <v>337</v>
      </c>
      <c r="E310" s="259" t="s">
        <v>614</v>
      </c>
      <c r="F310" s="260" t="s">
        <v>615</v>
      </c>
      <c r="G310" s="261" t="s">
        <v>235</v>
      </c>
      <c r="H310" s="262">
        <v>1</v>
      </c>
      <c r="I310" s="263"/>
      <c r="J310" s="264">
        <f>ROUND(I310*H310,2)</f>
        <v>0</v>
      </c>
      <c r="K310" s="260" t="s">
        <v>141</v>
      </c>
      <c r="L310" s="265"/>
      <c r="M310" s="266" t="s">
        <v>19</v>
      </c>
      <c r="N310" s="267" t="s">
        <v>42</v>
      </c>
      <c r="O310" s="86"/>
      <c r="P310" s="215">
        <f>O310*H310</f>
        <v>0</v>
      </c>
      <c r="Q310" s="215">
        <v>0.00089999999999999998</v>
      </c>
      <c r="R310" s="215">
        <f>Q310*H310</f>
        <v>0.00089999999999999998</v>
      </c>
      <c r="S310" s="215">
        <v>0</v>
      </c>
      <c r="T310" s="216">
        <f>S310*H310</f>
        <v>0</v>
      </c>
      <c r="U310" s="40"/>
      <c r="V310" s="40"/>
      <c r="W310" s="40"/>
      <c r="X310" s="40"/>
      <c r="Y310" s="40"/>
      <c r="Z310" s="40"/>
      <c r="AA310" s="40"/>
      <c r="AB310" s="40"/>
      <c r="AC310" s="40"/>
      <c r="AD310" s="40"/>
      <c r="AE310" s="40"/>
      <c r="AR310" s="217" t="s">
        <v>326</v>
      </c>
      <c r="AT310" s="217" t="s">
        <v>337</v>
      </c>
      <c r="AU310" s="217" t="s">
        <v>143</v>
      </c>
      <c r="AY310" s="19" t="s">
        <v>134</v>
      </c>
      <c r="BE310" s="218">
        <f>IF(N310="základní",J310,0)</f>
        <v>0</v>
      </c>
      <c r="BF310" s="218">
        <f>IF(N310="snížená",J310,0)</f>
        <v>0</v>
      </c>
      <c r="BG310" s="218">
        <f>IF(N310="zákl. přenesená",J310,0)</f>
        <v>0</v>
      </c>
      <c r="BH310" s="218">
        <f>IF(N310="sníž. přenesená",J310,0)</f>
        <v>0</v>
      </c>
      <c r="BI310" s="218">
        <f>IF(N310="nulová",J310,0)</f>
        <v>0</v>
      </c>
      <c r="BJ310" s="19" t="s">
        <v>143</v>
      </c>
      <c r="BK310" s="218">
        <f>ROUND(I310*H310,2)</f>
        <v>0</v>
      </c>
      <c r="BL310" s="19" t="s">
        <v>227</v>
      </c>
      <c r="BM310" s="217" t="s">
        <v>616</v>
      </c>
    </row>
    <row r="311" s="2" customFormat="1" ht="24.15" customHeight="1">
      <c r="A311" s="40"/>
      <c r="B311" s="41"/>
      <c r="C311" s="206" t="s">
        <v>617</v>
      </c>
      <c r="D311" s="206" t="s">
        <v>137</v>
      </c>
      <c r="E311" s="207" t="s">
        <v>618</v>
      </c>
      <c r="F311" s="208" t="s">
        <v>619</v>
      </c>
      <c r="G311" s="209" t="s">
        <v>249</v>
      </c>
      <c r="H311" s="210">
        <v>0.001</v>
      </c>
      <c r="I311" s="211"/>
      <c r="J311" s="212">
        <f>ROUND(I311*H311,2)</f>
        <v>0</v>
      </c>
      <c r="K311" s="208" t="s">
        <v>141</v>
      </c>
      <c r="L311" s="46"/>
      <c r="M311" s="213" t="s">
        <v>19</v>
      </c>
      <c r="N311" s="214" t="s">
        <v>42</v>
      </c>
      <c r="O311" s="86"/>
      <c r="P311" s="215">
        <f>O311*H311</f>
        <v>0</v>
      </c>
      <c r="Q311" s="215">
        <v>0</v>
      </c>
      <c r="R311" s="215">
        <f>Q311*H311</f>
        <v>0</v>
      </c>
      <c r="S311" s="215">
        <v>0</v>
      </c>
      <c r="T311" s="216">
        <f>S311*H311</f>
        <v>0</v>
      </c>
      <c r="U311" s="40"/>
      <c r="V311" s="40"/>
      <c r="W311" s="40"/>
      <c r="X311" s="40"/>
      <c r="Y311" s="40"/>
      <c r="Z311" s="40"/>
      <c r="AA311" s="40"/>
      <c r="AB311" s="40"/>
      <c r="AC311" s="40"/>
      <c r="AD311" s="40"/>
      <c r="AE311" s="40"/>
      <c r="AR311" s="217" t="s">
        <v>227</v>
      </c>
      <c r="AT311" s="217" t="s">
        <v>137</v>
      </c>
      <c r="AU311" s="217" t="s">
        <v>143</v>
      </c>
      <c r="AY311" s="19" t="s">
        <v>134</v>
      </c>
      <c r="BE311" s="218">
        <f>IF(N311="základní",J311,0)</f>
        <v>0</v>
      </c>
      <c r="BF311" s="218">
        <f>IF(N311="snížená",J311,0)</f>
        <v>0</v>
      </c>
      <c r="BG311" s="218">
        <f>IF(N311="zákl. přenesená",J311,0)</f>
        <v>0</v>
      </c>
      <c r="BH311" s="218">
        <f>IF(N311="sníž. přenesená",J311,0)</f>
        <v>0</v>
      </c>
      <c r="BI311" s="218">
        <f>IF(N311="nulová",J311,0)</f>
        <v>0</v>
      </c>
      <c r="BJ311" s="19" t="s">
        <v>143</v>
      </c>
      <c r="BK311" s="218">
        <f>ROUND(I311*H311,2)</f>
        <v>0</v>
      </c>
      <c r="BL311" s="19" t="s">
        <v>227</v>
      </c>
      <c r="BM311" s="217" t="s">
        <v>620</v>
      </c>
    </row>
    <row r="312" s="2" customFormat="1">
      <c r="A312" s="40"/>
      <c r="B312" s="41"/>
      <c r="C312" s="42"/>
      <c r="D312" s="219" t="s">
        <v>145</v>
      </c>
      <c r="E312" s="42"/>
      <c r="F312" s="220" t="s">
        <v>621</v>
      </c>
      <c r="G312" s="42"/>
      <c r="H312" s="42"/>
      <c r="I312" s="221"/>
      <c r="J312" s="42"/>
      <c r="K312" s="42"/>
      <c r="L312" s="46"/>
      <c r="M312" s="222"/>
      <c r="N312" s="223"/>
      <c r="O312" s="86"/>
      <c r="P312" s="86"/>
      <c r="Q312" s="86"/>
      <c r="R312" s="86"/>
      <c r="S312" s="86"/>
      <c r="T312" s="87"/>
      <c r="U312" s="40"/>
      <c r="V312" s="40"/>
      <c r="W312" s="40"/>
      <c r="X312" s="40"/>
      <c r="Y312" s="40"/>
      <c r="Z312" s="40"/>
      <c r="AA312" s="40"/>
      <c r="AB312" s="40"/>
      <c r="AC312" s="40"/>
      <c r="AD312" s="40"/>
      <c r="AE312" s="40"/>
      <c r="AT312" s="19" t="s">
        <v>145</v>
      </c>
      <c r="AU312" s="19" t="s">
        <v>143</v>
      </c>
    </row>
    <row r="313" s="12" customFormat="1" ht="22.8" customHeight="1">
      <c r="A313" s="12"/>
      <c r="B313" s="190"/>
      <c r="C313" s="191"/>
      <c r="D313" s="192" t="s">
        <v>69</v>
      </c>
      <c r="E313" s="204" t="s">
        <v>622</v>
      </c>
      <c r="F313" s="204" t="s">
        <v>623</v>
      </c>
      <c r="G313" s="191"/>
      <c r="H313" s="191"/>
      <c r="I313" s="194"/>
      <c r="J313" s="205">
        <f>BK313</f>
        <v>0</v>
      </c>
      <c r="K313" s="191"/>
      <c r="L313" s="196"/>
      <c r="M313" s="197"/>
      <c r="N313" s="198"/>
      <c r="O313" s="198"/>
      <c r="P313" s="199">
        <f>SUM(P314:P318)</f>
        <v>0</v>
      </c>
      <c r="Q313" s="198"/>
      <c r="R313" s="199">
        <f>SUM(R314:R318)</f>
        <v>0.0020600000000000002</v>
      </c>
      <c r="S313" s="198"/>
      <c r="T313" s="200">
        <f>SUM(T314:T318)</f>
        <v>0</v>
      </c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  <c r="AE313" s="12"/>
      <c r="AR313" s="201" t="s">
        <v>143</v>
      </c>
      <c r="AT313" s="202" t="s">
        <v>69</v>
      </c>
      <c r="AU313" s="202" t="s">
        <v>78</v>
      </c>
      <c r="AY313" s="201" t="s">
        <v>134</v>
      </c>
      <c r="BK313" s="203">
        <f>SUM(BK314:BK318)</f>
        <v>0</v>
      </c>
    </row>
    <row r="314" s="2" customFormat="1" ht="16.5" customHeight="1">
      <c r="A314" s="40"/>
      <c r="B314" s="41"/>
      <c r="C314" s="206" t="s">
        <v>624</v>
      </c>
      <c r="D314" s="206" t="s">
        <v>137</v>
      </c>
      <c r="E314" s="207" t="s">
        <v>625</v>
      </c>
      <c r="F314" s="208" t="s">
        <v>626</v>
      </c>
      <c r="G314" s="209" t="s">
        <v>235</v>
      </c>
      <c r="H314" s="210">
        <v>1</v>
      </c>
      <c r="I314" s="211"/>
      <c r="J314" s="212">
        <f>ROUND(I314*H314,2)</f>
        <v>0</v>
      </c>
      <c r="K314" s="208" t="s">
        <v>141</v>
      </c>
      <c r="L314" s="46"/>
      <c r="M314" s="213" t="s">
        <v>19</v>
      </c>
      <c r="N314" s="214" t="s">
        <v>42</v>
      </c>
      <c r="O314" s="86"/>
      <c r="P314" s="215">
        <f>O314*H314</f>
        <v>0</v>
      </c>
      <c r="Q314" s="215">
        <v>0</v>
      </c>
      <c r="R314" s="215">
        <f>Q314*H314</f>
        <v>0</v>
      </c>
      <c r="S314" s="215">
        <v>0</v>
      </c>
      <c r="T314" s="216">
        <f>S314*H314</f>
        <v>0</v>
      </c>
      <c r="U314" s="40"/>
      <c r="V314" s="40"/>
      <c r="W314" s="40"/>
      <c r="X314" s="40"/>
      <c r="Y314" s="40"/>
      <c r="Z314" s="40"/>
      <c r="AA314" s="40"/>
      <c r="AB314" s="40"/>
      <c r="AC314" s="40"/>
      <c r="AD314" s="40"/>
      <c r="AE314" s="40"/>
      <c r="AR314" s="217" t="s">
        <v>227</v>
      </c>
      <c r="AT314" s="217" t="s">
        <v>137</v>
      </c>
      <c r="AU314" s="217" t="s">
        <v>143</v>
      </c>
      <c r="AY314" s="19" t="s">
        <v>134</v>
      </c>
      <c r="BE314" s="218">
        <f>IF(N314="základní",J314,0)</f>
        <v>0</v>
      </c>
      <c r="BF314" s="218">
        <f>IF(N314="snížená",J314,0)</f>
        <v>0</v>
      </c>
      <c r="BG314" s="218">
        <f>IF(N314="zákl. přenesená",J314,0)</f>
        <v>0</v>
      </c>
      <c r="BH314" s="218">
        <f>IF(N314="sníž. přenesená",J314,0)</f>
        <v>0</v>
      </c>
      <c r="BI314" s="218">
        <f>IF(N314="nulová",J314,0)</f>
        <v>0</v>
      </c>
      <c r="BJ314" s="19" t="s">
        <v>143</v>
      </c>
      <c r="BK314" s="218">
        <f>ROUND(I314*H314,2)</f>
        <v>0</v>
      </c>
      <c r="BL314" s="19" t="s">
        <v>227</v>
      </c>
      <c r="BM314" s="217" t="s">
        <v>627</v>
      </c>
    </row>
    <row r="315" s="2" customFormat="1">
      <c r="A315" s="40"/>
      <c r="B315" s="41"/>
      <c r="C315" s="42"/>
      <c r="D315" s="219" t="s">
        <v>145</v>
      </c>
      <c r="E315" s="42"/>
      <c r="F315" s="220" t="s">
        <v>628</v>
      </c>
      <c r="G315" s="42"/>
      <c r="H315" s="42"/>
      <c r="I315" s="221"/>
      <c r="J315" s="42"/>
      <c r="K315" s="42"/>
      <c r="L315" s="46"/>
      <c r="M315" s="222"/>
      <c r="N315" s="223"/>
      <c r="O315" s="86"/>
      <c r="P315" s="86"/>
      <c r="Q315" s="86"/>
      <c r="R315" s="86"/>
      <c r="S315" s="86"/>
      <c r="T315" s="87"/>
      <c r="U315" s="40"/>
      <c r="V315" s="40"/>
      <c r="W315" s="40"/>
      <c r="X315" s="40"/>
      <c r="Y315" s="40"/>
      <c r="Z315" s="40"/>
      <c r="AA315" s="40"/>
      <c r="AB315" s="40"/>
      <c r="AC315" s="40"/>
      <c r="AD315" s="40"/>
      <c r="AE315" s="40"/>
      <c r="AT315" s="19" t="s">
        <v>145</v>
      </c>
      <c r="AU315" s="19" t="s">
        <v>143</v>
      </c>
    </row>
    <row r="316" s="2" customFormat="1" ht="16.5" customHeight="1">
      <c r="A316" s="40"/>
      <c r="B316" s="41"/>
      <c r="C316" s="258" t="s">
        <v>629</v>
      </c>
      <c r="D316" s="258" t="s">
        <v>337</v>
      </c>
      <c r="E316" s="259" t="s">
        <v>630</v>
      </c>
      <c r="F316" s="260" t="s">
        <v>631</v>
      </c>
      <c r="G316" s="261" t="s">
        <v>235</v>
      </c>
      <c r="H316" s="262">
        <v>1</v>
      </c>
      <c r="I316" s="263"/>
      <c r="J316" s="264">
        <f>ROUND(I316*H316,2)</f>
        <v>0</v>
      </c>
      <c r="K316" s="260" t="s">
        <v>423</v>
      </c>
      <c r="L316" s="265"/>
      <c r="M316" s="266" t="s">
        <v>19</v>
      </c>
      <c r="N316" s="267" t="s">
        <v>42</v>
      </c>
      <c r="O316" s="86"/>
      <c r="P316" s="215">
        <f>O316*H316</f>
        <v>0</v>
      </c>
      <c r="Q316" s="215">
        <v>0.0020600000000000002</v>
      </c>
      <c r="R316" s="215">
        <f>Q316*H316</f>
        <v>0.0020600000000000002</v>
      </c>
      <c r="S316" s="215">
        <v>0</v>
      </c>
      <c r="T316" s="216">
        <f>S316*H316</f>
        <v>0</v>
      </c>
      <c r="U316" s="40"/>
      <c r="V316" s="40"/>
      <c r="W316" s="40"/>
      <c r="X316" s="40"/>
      <c r="Y316" s="40"/>
      <c r="Z316" s="40"/>
      <c r="AA316" s="40"/>
      <c r="AB316" s="40"/>
      <c r="AC316" s="40"/>
      <c r="AD316" s="40"/>
      <c r="AE316" s="40"/>
      <c r="AR316" s="217" t="s">
        <v>326</v>
      </c>
      <c r="AT316" s="217" t="s">
        <v>337</v>
      </c>
      <c r="AU316" s="217" t="s">
        <v>143</v>
      </c>
      <c r="AY316" s="19" t="s">
        <v>134</v>
      </c>
      <c r="BE316" s="218">
        <f>IF(N316="základní",J316,0)</f>
        <v>0</v>
      </c>
      <c r="BF316" s="218">
        <f>IF(N316="snížená",J316,0)</f>
        <v>0</v>
      </c>
      <c r="BG316" s="218">
        <f>IF(N316="zákl. přenesená",J316,0)</f>
        <v>0</v>
      </c>
      <c r="BH316" s="218">
        <f>IF(N316="sníž. přenesená",J316,0)</f>
        <v>0</v>
      </c>
      <c r="BI316" s="218">
        <f>IF(N316="nulová",J316,0)</f>
        <v>0</v>
      </c>
      <c r="BJ316" s="19" t="s">
        <v>143</v>
      </c>
      <c r="BK316" s="218">
        <f>ROUND(I316*H316,2)</f>
        <v>0</v>
      </c>
      <c r="BL316" s="19" t="s">
        <v>227</v>
      </c>
      <c r="BM316" s="217" t="s">
        <v>632</v>
      </c>
    </row>
    <row r="317" s="2" customFormat="1" ht="37.8" customHeight="1">
      <c r="A317" s="40"/>
      <c r="B317" s="41"/>
      <c r="C317" s="206" t="s">
        <v>633</v>
      </c>
      <c r="D317" s="206" t="s">
        <v>137</v>
      </c>
      <c r="E317" s="207" t="s">
        <v>634</v>
      </c>
      <c r="F317" s="208" t="s">
        <v>635</v>
      </c>
      <c r="G317" s="209" t="s">
        <v>249</v>
      </c>
      <c r="H317" s="210">
        <v>0.002</v>
      </c>
      <c r="I317" s="211"/>
      <c r="J317" s="212">
        <f>ROUND(I317*H317,2)</f>
        <v>0</v>
      </c>
      <c r="K317" s="208" t="s">
        <v>141</v>
      </c>
      <c r="L317" s="46"/>
      <c r="M317" s="213" t="s">
        <v>19</v>
      </c>
      <c r="N317" s="214" t="s">
        <v>42</v>
      </c>
      <c r="O317" s="86"/>
      <c r="P317" s="215">
        <f>O317*H317</f>
        <v>0</v>
      </c>
      <c r="Q317" s="215">
        <v>0</v>
      </c>
      <c r="R317" s="215">
        <f>Q317*H317</f>
        <v>0</v>
      </c>
      <c r="S317" s="215">
        <v>0</v>
      </c>
      <c r="T317" s="216">
        <f>S317*H317</f>
        <v>0</v>
      </c>
      <c r="U317" s="40"/>
      <c r="V317" s="40"/>
      <c r="W317" s="40"/>
      <c r="X317" s="40"/>
      <c r="Y317" s="40"/>
      <c r="Z317" s="40"/>
      <c r="AA317" s="40"/>
      <c r="AB317" s="40"/>
      <c r="AC317" s="40"/>
      <c r="AD317" s="40"/>
      <c r="AE317" s="40"/>
      <c r="AR317" s="217" t="s">
        <v>227</v>
      </c>
      <c r="AT317" s="217" t="s">
        <v>137</v>
      </c>
      <c r="AU317" s="217" t="s">
        <v>143</v>
      </c>
      <c r="AY317" s="19" t="s">
        <v>134</v>
      </c>
      <c r="BE317" s="218">
        <f>IF(N317="základní",J317,0)</f>
        <v>0</v>
      </c>
      <c r="BF317" s="218">
        <f>IF(N317="snížená",J317,0)</f>
        <v>0</v>
      </c>
      <c r="BG317" s="218">
        <f>IF(N317="zákl. přenesená",J317,0)</f>
        <v>0</v>
      </c>
      <c r="BH317" s="218">
        <f>IF(N317="sníž. přenesená",J317,0)</f>
        <v>0</v>
      </c>
      <c r="BI317" s="218">
        <f>IF(N317="nulová",J317,0)</f>
        <v>0</v>
      </c>
      <c r="BJ317" s="19" t="s">
        <v>143</v>
      </c>
      <c r="BK317" s="218">
        <f>ROUND(I317*H317,2)</f>
        <v>0</v>
      </c>
      <c r="BL317" s="19" t="s">
        <v>227</v>
      </c>
      <c r="BM317" s="217" t="s">
        <v>636</v>
      </c>
    </row>
    <row r="318" s="2" customFormat="1">
      <c r="A318" s="40"/>
      <c r="B318" s="41"/>
      <c r="C318" s="42"/>
      <c r="D318" s="219" t="s">
        <v>145</v>
      </c>
      <c r="E318" s="42"/>
      <c r="F318" s="220" t="s">
        <v>637</v>
      </c>
      <c r="G318" s="42"/>
      <c r="H318" s="42"/>
      <c r="I318" s="221"/>
      <c r="J318" s="42"/>
      <c r="K318" s="42"/>
      <c r="L318" s="46"/>
      <c r="M318" s="222"/>
      <c r="N318" s="223"/>
      <c r="O318" s="86"/>
      <c r="P318" s="86"/>
      <c r="Q318" s="86"/>
      <c r="R318" s="86"/>
      <c r="S318" s="86"/>
      <c r="T318" s="87"/>
      <c r="U318" s="40"/>
      <c r="V318" s="40"/>
      <c r="W318" s="40"/>
      <c r="X318" s="40"/>
      <c r="Y318" s="40"/>
      <c r="Z318" s="40"/>
      <c r="AA318" s="40"/>
      <c r="AB318" s="40"/>
      <c r="AC318" s="40"/>
      <c r="AD318" s="40"/>
      <c r="AE318" s="40"/>
      <c r="AT318" s="19" t="s">
        <v>145</v>
      </c>
      <c r="AU318" s="19" t="s">
        <v>143</v>
      </c>
    </row>
    <row r="319" s="12" customFormat="1" ht="22.8" customHeight="1">
      <c r="A319" s="12"/>
      <c r="B319" s="190"/>
      <c r="C319" s="191"/>
      <c r="D319" s="192" t="s">
        <v>69</v>
      </c>
      <c r="E319" s="204" t="s">
        <v>638</v>
      </c>
      <c r="F319" s="204" t="s">
        <v>639</v>
      </c>
      <c r="G319" s="191"/>
      <c r="H319" s="191"/>
      <c r="I319" s="194"/>
      <c r="J319" s="205">
        <f>BK319</f>
        <v>0</v>
      </c>
      <c r="K319" s="191"/>
      <c r="L319" s="196"/>
      <c r="M319" s="197"/>
      <c r="N319" s="198"/>
      <c r="O319" s="198"/>
      <c r="P319" s="199">
        <f>SUM(P320:P333)</f>
        <v>0</v>
      </c>
      <c r="Q319" s="198"/>
      <c r="R319" s="199">
        <f>SUM(R320:R333)</f>
        <v>0.032500000000000001</v>
      </c>
      <c r="S319" s="198"/>
      <c r="T319" s="200">
        <f>SUM(T320:T333)</f>
        <v>0.048000000000000001</v>
      </c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  <c r="AE319" s="12"/>
      <c r="AR319" s="201" t="s">
        <v>143</v>
      </c>
      <c r="AT319" s="202" t="s">
        <v>69</v>
      </c>
      <c r="AU319" s="202" t="s">
        <v>78</v>
      </c>
      <c r="AY319" s="201" t="s">
        <v>134</v>
      </c>
      <c r="BK319" s="203">
        <f>SUM(BK320:BK333)</f>
        <v>0</v>
      </c>
    </row>
    <row r="320" s="2" customFormat="1" ht="24.15" customHeight="1">
      <c r="A320" s="40"/>
      <c r="B320" s="41"/>
      <c r="C320" s="206" t="s">
        <v>640</v>
      </c>
      <c r="D320" s="206" t="s">
        <v>137</v>
      </c>
      <c r="E320" s="207" t="s">
        <v>641</v>
      </c>
      <c r="F320" s="208" t="s">
        <v>642</v>
      </c>
      <c r="G320" s="209" t="s">
        <v>235</v>
      </c>
      <c r="H320" s="210">
        <v>1</v>
      </c>
      <c r="I320" s="211"/>
      <c r="J320" s="212">
        <f>ROUND(I320*H320,2)</f>
        <v>0</v>
      </c>
      <c r="K320" s="208" t="s">
        <v>141</v>
      </c>
      <c r="L320" s="46"/>
      <c r="M320" s="213" t="s">
        <v>19</v>
      </c>
      <c r="N320" s="214" t="s">
        <v>42</v>
      </c>
      <c r="O320" s="86"/>
      <c r="P320" s="215">
        <f>O320*H320</f>
        <v>0</v>
      </c>
      <c r="Q320" s="215">
        <v>0</v>
      </c>
      <c r="R320" s="215">
        <f>Q320*H320</f>
        <v>0</v>
      </c>
      <c r="S320" s="215">
        <v>0</v>
      </c>
      <c r="T320" s="216">
        <f>S320*H320</f>
        <v>0</v>
      </c>
      <c r="U320" s="40"/>
      <c r="V320" s="40"/>
      <c r="W320" s="40"/>
      <c r="X320" s="40"/>
      <c r="Y320" s="40"/>
      <c r="Z320" s="40"/>
      <c r="AA320" s="40"/>
      <c r="AB320" s="40"/>
      <c r="AC320" s="40"/>
      <c r="AD320" s="40"/>
      <c r="AE320" s="40"/>
      <c r="AR320" s="217" t="s">
        <v>227</v>
      </c>
      <c r="AT320" s="217" t="s">
        <v>137</v>
      </c>
      <c r="AU320" s="217" t="s">
        <v>143</v>
      </c>
      <c r="AY320" s="19" t="s">
        <v>134</v>
      </c>
      <c r="BE320" s="218">
        <f>IF(N320="základní",J320,0)</f>
        <v>0</v>
      </c>
      <c r="BF320" s="218">
        <f>IF(N320="snížená",J320,0)</f>
        <v>0</v>
      </c>
      <c r="BG320" s="218">
        <f>IF(N320="zákl. přenesená",J320,0)</f>
        <v>0</v>
      </c>
      <c r="BH320" s="218">
        <f>IF(N320="sníž. přenesená",J320,0)</f>
        <v>0</v>
      </c>
      <c r="BI320" s="218">
        <f>IF(N320="nulová",J320,0)</f>
        <v>0</v>
      </c>
      <c r="BJ320" s="19" t="s">
        <v>143</v>
      </c>
      <c r="BK320" s="218">
        <f>ROUND(I320*H320,2)</f>
        <v>0</v>
      </c>
      <c r="BL320" s="19" t="s">
        <v>227</v>
      </c>
      <c r="BM320" s="217" t="s">
        <v>643</v>
      </c>
    </row>
    <row r="321" s="2" customFormat="1">
      <c r="A321" s="40"/>
      <c r="B321" s="41"/>
      <c r="C321" s="42"/>
      <c r="D321" s="219" t="s">
        <v>145</v>
      </c>
      <c r="E321" s="42"/>
      <c r="F321" s="220" t="s">
        <v>644</v>
      </c>
      <c r="G321" s="42"/>
      <c r="H321" s="42"/>
      <c r="I321" s="221"/>
      <c r="J321" s="42"/>
      <c r="K321" s="42"/>
      <c r="L321" s="46"/>
      <c r="M321" s="222"/>
      <c r="N321" s="223"/>
      <c r="O321" s="86"/>
      <c r="P321" s="86"/>
      <c r="Q321" s="86"/>
      <c r="R321" s="86"/>
      <c r="S321" s="86"/>
      <c r="T321" s="87"/>
      <c r="U321" s="40"/>
      <c r="V321" s="40"/>
      <c r="W321" s="40"/>
      <c r="X321" s="40"/>
      <c r="Y321" s="40"/>
      <c r="Z321" s="40"/>
      <c r="AA321" s="40"/>
      <c r="AB321" s="40"/>
      <c r="AC321" s="40"/>
      <c r="AD321" s="40"/>
      <c r="AE321" s="40"/>
      <c r="AT321" s="19" t="s">
        <v>145</v>
      </c>
      <c r="AU321" s="19" t="s">
        <v>143</v>
      </c>
    </row>
    <row r="322" s="2" customFormat="1" ht="16.5" customHeight="1">
      <c r="A322" s="40"/>
      <c r="B322" s="41"/>
      <c r="C322" s="258" t="s">
        <v>645</v>
      </c>
      <c r="D322" s="258" t="s">
        <v>337</v>
      </c>
      <c r="E322" s="259" t="s">
        <v>646</v>
      </c>
      <c r="F322" s="260" t="s">
        <v>647</v>
      </c>
      <c r="G322" s="261" t="s">
        <v>235</v>
      </c>
      <c r="H322" s="262">
        <v>1</v>
      </c>
      <c r="I322" s="263"/>
      <c r="J322" s="264">
        <f>ROUND(I322*H322,2)</f>
        <v>0</v>
      </c>
      <c r="K322" s="260" t="s">
        <v>141</v>
      </c>
      <c r="L322" s="265"/>
      <c r="M322" s="266" t="s">
        <v>19</v>
      </c>
      <c r="N322" s="267" t="s">
        <v>42</v>
      </c>
      <c r="O322" s="86"/>
      <c r="P322" s="215">
        <f>O322*H322</f>
        <v>0</v>
      </c>
      <c r="Q322" s="215">
        <v>0.016</v>
      </c>
      <c r="R322" s="215">
        <f>Q322*H322</f>
        <v>0.016</v>
      </c>
      <c r="S322" s="215">
        <v>0</v>
      </c>
      <c r="T322" s="216">
        <f>S322*H322</f>
        <v>0</v>
      </c>
      <c r="U322" s="40"/>
      <c r="V322" s="40"/>
      <c r="W322" s="40"/>
      <c r="X322" s="40"/>
      <c r="Y322" s="40"/>
      <c r="Z322" s="40"/>
      <c r="AA322" s="40"/>
      <c r="AB322" s="40"/>
      <c r="AC322" s="40"/>
      <c r="AD322" s="40"/>
      <c r="AE322" s="40"/>
      <c r="AR322" s="217" t="s">
        <v>326</v>
      </c>
      <c r="AT322" s="217" t="s">
        <v>337</v>
      </c>
      <c r="AU322" s="217" t="s">
        <v>143</v>
      </c>
      <c r="AY322" s="19" t="s">
        <v>134</v>
      </c>
      <c r="BE322" s="218">
        <f>IF(N322="základní",J322,0)</f>
        <v>0</v>
      </c>
      <c r="BF322" s="218">
        <f>IF(N322="snížená",J322,0)</f>
        <v>0</v>
      </c>
      <c r="BG322" s="218">
        <f>IF(N322="zákl. přenesená",J322,0)</f>
        <v>0</v>
      </c>
      <c r="BH322" s="218">
        <f>IF(N322="sníž. přenesená",J322,0)</f>
        <v>0</v>
      </c>
      <c r="BI322" s="218">
        <f>IF(N322="nulová",J322,0)</f>
        <v>0</v>
      </c>
      <c r="BJ322" s="19" t="s">
        <v>143</v>
      </c>
      <c r="BK322" s="218">
        <f>ROUND(I322*H322,2)</f>
        <v>0</v>
      </c>
      <c r="BL322" s="19" t="s">
        <v>227</v>
      </c>
      <c r="BM322" s="217" t="s">
        <v>648</v>
      </c>
    </row>
    <row r="323" s="2" customFormat="1" ht="16.5" customHeight="1">
      <c r="A323" s="40"/>
      <c r="B323" s="41"/>
      <c r="C323" s="206" t="s">
        <v>649</v>
      </c>
      <c r="D323" s="206" t="s">
        <v>137</v>
      </c>
      <c r="E323" s="207" t="s">
        <v>650</v>
      </c>
      <c r="F323" s="208" t="s">
        <v>651</v>
      </c>
      <c r="G323" s="209" t="s">
        <v>235</v>
      </c>
      <c r="H323" s="210">
        <v>1</v>
      </c>
      <c r="I323" s="211"/>
      <c r="J323" s="212">
        <f>ROUND(I323*H323,2)</f>
        <v>0</v>
      </c>
      <c r="K323" s="208" t="s">
        <v>141</v>
      </c>
      <c r="L323" s="46"/>
      <c r="M323" s="213" t="s">
        <v>19</v>
      </c>
      <c r="N323" s="214" t="s">
        <v>42</v>
      </c>
      <c r="O323" s="86"/>
      <c r="P323" s="215">
        <f>O323*H323</f>
        <v>0</v>
      </c>
      <c r="Q323" s="215">
        <v>0</v>
      </c>
      <c r="R323" s="215">
        <f>Q323*H323</f>
        <v>0</v>
      </c>
      <c r="S323" s="215">
        <v>0</v>
      </c>
      <c r="T323" s="216">
        <f>S323*H323</f>
        <v>0</v>
      </c>
      <c r="U323" s="40"/>
      <c r="V323" s="40"/>
      <c r="W323" s="40"/>
      <c r="X323" s="40"/>
      <c r="Y323" s="40"/>
      <c r="Z323" s="40"/>
      <c r="AA323" s="40"/>
      <c r="AB323" s="40"/>
      <c r="AC323" s="40"/>
      <c r="AD323" s="40"/>
      <c r="AE323" s="40"/>
      <c r="AR323" s="217" t="s">
        <v>227</v>
      </c>
      <c r="AT323" s="217" t="s">
        <v>137</v>
      </c>
      <c r="AU323" s="217" t="s">
        <v>143</v>
      </c>
      <c r="AY323" s="19" t="s">
        <v>134</v>
      </c>
      <c r="BE323" s="218">
        <f>IF(N323="základní",J323,0)</f>
        <v>0</v>
      </c>
      <c r="BF323" s="218">
        <f>IF(N323="snížená",J323,0)</f>
        <v>0</v>
      </c>
      <c r="BG323" s="218">
        <f>IF(N323="zákl. přenesená",J323,0)</f>
        <v>0</v>
      </c>
      <c r="BH323" s="218">
        <f>IF(N323="sníž. přenesená",J323,0)</f>
        <v>0</v>
      </c>
      <c r="BI323" s="218">
        <f>IF(N323="nulová",J323,0)</f>
        <v>0</v>
      </c>
      <c r="BJ323" s="19" t="s">
        <v>143</v>
      </c>
      <c r="BK323" s="218">
        <f>ROUND(I323*H323,2)</f>
        <v>0</v>
      </c>
      <c r="BL323" s="19" t="s">
        <v>227</v>
      </c>
      <c r="BM323" s="217" t="s">
        <v>652</v>
      </c>
    </row>
    <row r="324" s="2" customFormat="1">
      <c r="A324" s="40"/>
      <c r="B324" s="41"/>
      <c r="C324" s="42"/>
      <c r="D324" s="219" t="s">
        <v>145</v>
      </c>
      <c r="E324" s="42"/>
      <c r="F324" s="220" t="s">
        <v>653</v>
      </c>
      <c r="G324" s="42"/>
      <c r="H324" s="42"/>
      <c r="I324" s="221"/>
      <c r="J324" s="42"/>
      <c r="K324" s="42"/>
      <c r="L324" s="46"/>
      <c r="M324" s="222"/>
      <c r="N324" s="223"/>
      <c r="O324" s="86"/>
      <c r="P324" s="86"/>
      <c r="Q324" s="86"/>
      <c r="R324" s="86"/>
      <c r="S324" s="86"/>
      <c r="T324" s="87"/>
      <c r="U324" s="40"/>
      <c r="V324" s="40"/>
      <c r="W324" s="40"/>
      <c r="X324" s="40"/>
      <c r="Y324" s="40"/>
      <c r="Z324" s="40"/>
      <c r="AA324" s="40"/>
      <c r="AB324" s="40"/>
      <c r="AC324" s="40"/>
      <c r="AD324" s="40"/>
      <c r="AE324" s="40"/>
      <c r="AT324" s="19" t="s">
        <v>145</v>
      </c>
      <c r="AU324" s="19" t="s">
        <v>143</v>
      </c>
    </row>
    <row r="325" s="2" customFormat="1" ht="16.5" customHeight="1">
      <c r="A325" s="40"/>
      <c r="B325" s="41"/>
      <c r="C325" s="258" t="s">
        <v>654</v>
      </c>
      <c r="D325" s="258" t="s">
        <v>337</v>
      </c>
      <c r="E325" s="259" t="s">
        <v>655</v>
      </c>
      <c r="F325" s="260" t="s">
        <v>656</v>
      </c>
      <c r="G325" s="261" t="s">
        <v>235</v>
      </c>
      <c r="H325" s="262">
        <v>1</v>
      </c>
      <c r="I325" s="263"/>
      <c r="J325" s="264">
        <f>ROUND(I325*H325,2)</f>
        <v>0</v>
      </c>
      <c r="K325" s="260" t="s">
        <v>141</v>
      </c>
      <c r="L325" s="265"/>
      <c r="M325" s="266" t="s">
        <v>19</v>
      </c>
      <c r="N325" s="267" t="s">
        <v>42</v>
      </c>
      <c r="O325" s="86"/>
      <c r="P325" s="215">
        <f>O325*H325</f>
        <v>0</v>
      </c>
      <c r="Q325" s="215">
        <v>5.0000000000000002E-05</v>
      </c>
      <c r="R325" s="215">
        <f>Q325*H325</f>
        <v>5.0000000000000002E-05</v>
      </c>
      <c r="S325" s="215">
        <v>0</v>
      </c>
      <c r="T325" s="216">
        <f>S325*H325</f>
        <v>0</v>
      </c>
      <c r="U325" s="40"/>
      <c r="V325" s="40"/>
      <c r="W325" s="40"/>
      <c r="X325" s="40"/>
      <c r="Y325" s="40"/>
      <c r="Z325" s="40"/>
      <c r="AA325" s="40"/>
      <c r="AB325" s="40"/>
      <c r="AC325" s="40"/>
      <c r="AD325" s="40"/>
      <c r="AE325" s="40"/>
      <c r="AR325" s="217" t="s">
        <v>326</v>
      </c>
      <c r="AT325" s="217" t="s">
        <v>337</v>
      </c>
      <c r="AU325" s="217" t="s">
        <v>143</v>
      </c>
      <c r="AY325" s="19" t="s">
        <v>134</v>
      </c>
      <c r="BE325" s="218">
        <f>IF(N325="základní",J325,0)</f>
        <v>0</v>
      </c>
      <c r="BF325" s="218">
        <f>IF(N325="snížená",J325,0)</f>
        <v>0</v>
      </c>
      <c r="BG325" s="218">
        <f>IF(N325="zákl. přenesená",J325,0)</f>
        <v>0</v>
      </c>
      <c r="BH325" s="218">
        <f>IF(N325="sníž. přenesená",J325,0)</f>
        <v>0</v>
      </c>
      <c r="BI325" s="218">
        <f>IF(N325="nulová",J325,0)</f>
        <v>0</v>
      </c>
      <c r="BJ325" s="19" t="s">
        <v>143</v>
      </c>
      <c r="BK325" s="218">
        <f>ROUND(I325*H325,2)</f>
        <v>0</v>
      </c>
      <c r="BL325" s="19" t="s">
        <v>227</v>
      </c>
      <c r="BM325" s="217" t="s">
        <v>657</v>
      </c>
    </row>
    <row r="326" s="2" customFormat="1" ht="21.75" customHeight="1">
      <c r="A326" s="40"/>
      <c r="B326" s="41"/>
      <c r="C326" s="206" t="s">
        <v>658</v>
      </c>
      <c r="D326" s="206" t="s">
        <v>137</v>
      </c>
      <c r="E326" s="207" t="s">
        <v>659</v>
      </c>
      <c r="F326" s="208" t="s">
        <v>660</v>
      </c>
      <c r="G326" s="209" t="s">
        <v>235</v>
      </c>
      <c r="H326" s="210">
        <v>1</v>
      </c>
      <c r="I326" s="211"/>
      <c r="J326" s="212">
        <f>ROUND(I326*H326,2)</f>
        <v>0</v>
      </c>
      <c r="K326" s="208" t="s">
        <v>141</v>
      </c>
      <c r="L326" s="46"/>
      <c r="M326" s="213" t="s">
        <v>19</v>
      </c>
      <c r="N326" s="214" t="s">
        <v>42</v>
      </c>
      <c r="O326" s="86"/>
      <c r="P326" s="215">
        <f>O326*H326</f>
        <v>0</v>
      </c>
      <c r="Q326" s="215">
        <v>0.00044999999999999999</v>
      </c>
      <c r="R326" s="215">
        <f>Q326*H326</f>
        <v>0.00044999999999999999</v>
      </c>
      <c r="S326" s="215">
        <v>0</v>
      </c>
      <c r="T326" s="216">
        <f>S326*H326</f>
        <v>0</v>
      </c>
      <c r="U326" s="40"/>
      <c r="V326" s="40"/>
      <c r="W326" s="40"/>
      <c r="X326" s="40"/>
      <c r="Y326" s="40"/>
      <c r="Z326" s="40"/>
      <c r="AA326" s="40"/>
      <c r="AB326" s="40"/>
      <c r="AC326" s="40"/>
      <c r="AD326" s="40"/>
      <c r="AE326" s="40"/>
      <c r="AR326" s="217" t="s">
        <v>227</v>
      </c>
      <c r="AT326" s="217" t="s">
        <v>137</v>
      </c>
      <c r="AU326" s="217" t="s">
        <v>143</v>
      </c>
      <c r="AY326" s="19" t="s">
        <v>134</v>
      </c>
      <c r="BE326" s="218">
        <f>IF(N326="základní",J326,0)</f>
        <v>0</v>
      </c>
      <c r="BF326" s="218">
        <f>IF(N326="snížená",J326,0)</f>
        <v>0</v>
      </c>
      <c r="BG326" s="218">
        <f>IF(N326="zákl. přenesená",J326,0)</f>
        <v>0</v>
      </c>
      <c r="BH326" s="218">
        <f>IF(N326="sníž. přenesená",J326,0)</f>
        <v>0</v>
      </c>
      <c r="BI326" s="218">
        <f>IF(N326="nulová",J326,0)</f>
        <v>0</v>
      </c>
      <c r="BJ326" s="19" t="s">
        <v>143</v>
      </c>
      <c r="BK326" s="218">
        <f>ROUND(I326*H326,2)</f>
        <v>0</v>
      </c>
      <c r="BL326" s="19" t="s">
        <v>227</v>
      </c>
      <c r="BM326" s="217" t="s">
        <v>661</v>
      </c>
    </row>
    <row r="327" s="2" customFormat="1">
      <c r="A327" s="40"/>
      <c r="B327" s="41"/>
      <c r="C327" s="42"/>
      <c r="D327" s="219" t="s">
        <v>145</v>
      </c>
      <c r="E327" s="42"/>
      <c r="F327" s="220" t="s">
        <v>662</v>
      </c>
      <c r="G327" s="42"/>
      <c r="H327" s="42"/>
      <c r="I327" s="221"/>
      <c r="J327" s="42"/>
      <c r="K327" s="42"/>
      <c r="L327" s="46"/>
      <c r="M327" s="222"/>
      <c r="N327" s="223"/>
      <c r="O327" s="86"/>
      <c r="P327" s="86"/>
      <c r="Q327" s="86"/>
      <c r="R327" s="86"/>
      <c r="S327" s="86"/>
      <c r="T327" s="87"/>
      <c r="U327" s="40"/>
      <c r="V327" s="40"/>
      <c r="W327" s="40"/>
      <c r="X327" s="40"/>
      <c r="Y327" s="40"/>
      <c r="Z327" s="40"/>
      <c r="AA327" s="40"/>
      <c r="AB327" s="40"/>
      <c r="AC327" s="40"/>
      <c r="AD327" s="40"/>
      <c r="AE327" s="40"/>
      <c r="AT327" s="19" t="s">
        <v>145</v>
      </c>
      <c r="AU327" s="19" t="s">
        <v>143</v>
      </c>
    </row>
    <row r="328" s="2" customFormat="1" ht="21.75" customHeight="1">
      <c r="A328" s="40"/>
      <c r="B328" s="41"/>
      <c r="C328" s="258" t="s">
        <v>663</v>
      </c>
      <c r="D328" s="258" t="s">
        <v>337</v>
      </c>
      <c r="E328" s="259" t="s">
        <v>664</v>
      </c>
      <c r="F328" s="260" t="s">
        <v>665</v>
      </c>
      <c r="G328" s="261" t="s">
        <v>235</v>
      </c>
      <c r="H328" s="262">
        <v>1</v>
      </c>
      <c r="I328" s="263"/>
      <c r="J328" s="264">
        <f>ROUND(I328*H328,2)</f>
        <v>0</v>
      </c>
      <c r="K328" s="260" t="s">
        <v>141</v>
      </c>
      <c r="L328" s="265"/>
      <c r="M328" s="266" t="s">
        <v>19</v>
      </c>
      <c r="N328" s="267" t="s">
        <v>42</v>
      </c>
      <c r="O328" s="86"/>
      <c r="P328" s="215">
        <f>O328*H328</f>
        <v>0</v>
      </c>
      <c r="Q328" s="215">
        <v>0.016</v>
      </c>
      <c r="R328" s="215">
        <f>Q328*H328</f>
        <v>0.016</v>
      </c>
      <c r="S328" s="215">
        <v>0</v>
      </c>
      <c r="T328" s="216">
        <f>S328*H328</f>
        <v>0</v>
      </c>
      <c r="U328" s="40"/>
      <c r="V328" s="40"/>
      <c r="W328" s="40"/>
      <c r="X328" s="40"/>
      <c r="Y328" s="40"/>
      <c r="Z328" s="40"/>
      <c r="AA328" s="40"/>
      <c r="AB328" s="40"/>
      <c r="AC328" s="40"/>
      <c r="AD328" s="40"/>
      <c r="AE328" s="40"/>
      <c r="AR328" s="217" t="s">
        <v>326</v>
      </c>
      <c r="AT328" s="217" t="s">
        <v>337</v>
      </c>
      <c r="AU328" s="217" t="s">
        <v>143</v>
      </c>
      <c r="AY328" s="19" t="s">
        <v>134</v>
      </c>
      <c r="BE328" s="218">
        <f>IF(N328="základní",J328,0)</f>
        <v>0</v>
      </c>
      <c r="BF328" s="218">
        <f>IF(N328="snížená",J328,0)</f>
        <v>0</v>
      </c>
      <c r="BG328" s="218">
        <f>IF(N328="zákl. přenesená",J328,0)</f>
        <v>0</v>
      </c>
      <c r="BH328" s="218">
        <f>IF(N328="sníž. přenesená",J328,0)</f>
        <v>0</v>
      </c>
      <c r="BI328" s="218">
        <f>IF(N328="nulová",J328,0)</f>
        <v>0</v>
      </c>
      <c r="BJ328" s="19" t="s">
        <v>143</v>
      </c>
      <c r="BK328" s="218">
        <f>ROUND(I328*H328,2)</f>
        <v>0</v>
      </c>
      <c r="BL328" s="19" t="s">
        <v>227</v>
      </c>
      <c r="BM328" s="217" t="s">
        <v>666</v>
      </c>
    </row>
    <row r="329" s="2" customFormat="1" ht="16.5" customHeight="1">
      <c r="A329" s="40"/>
      <c r="B329" s="41"/>
      <c r="C329" s="206" t="s">
        <v>667</v>
      </c>
      <c r="D329" s="206" t="s">
        <v>137</v>
      </c>
      <c r="E329" s="207" t="s">
        <v>668</v>
      </c>
      <c r="F329" s="208" t="s">
        <v>669</v>
      </c>
      <c r="G329" s="209" t="s">
        <v>235</v>
      </c>
      <c r="H329" s="210">
        <v>2</v>
      </c>
      <c r="I329" s="211"/>
      <c r="J329" s="212">
        <f>ROUND(I329*H329,2)</f>
        <v>0</v>
      </c>
      <c r="K329" s="208" t="s">
        <v>141</v>
      </c>
      <c r="L329" s="46"/>
      <c r="M329" s="213" t="s">
        <v>19</v>
      </c>
      <c r="N329" s="214" t="s">
        <v>42</v>
      </c>
      <c r="O329" s="86"/>
      <c r="P329" s="215">
        <f>O329*H329</f>
        <v>0</v>
      </c>
      <c r="Q329" s="215">
        <v>0</v>
      </c>
      <c r="R329" s="215">
        <f>Q329*H329</f>
        <v>0</v>
      </c>
      <c r="S329" s="215">
        <v>0.024</v>
      </c>
      <c r="T329" s="216">
        <f>S329*H329</f>
        <v>0.048000000000000001</v>
      </c>
      <c r="U329" s="40"/>
      <c r="V329" s="40"/>
      <c r="W329" s="40"/>
      <c r="X329" s="40"/>
      <c r="Y329" s="40"/>
      <c r="Z329" s="40"/>
      <c r="AA329" s="40"/>
      <c r="AB329" s="40"/>
      <c r="AC329" s="40"/>
      <c r="AD329" s="40"/>
      <c r="AE329" s="40"/>
      <c r="AR329" s="217" t="s">
        <v>227</v>
      </c>
      <c r="AT329" s="217" t="s">
        <v>137</v>
      </c>
      <c r="AU329" s="217" t="s">
        <v>143</v>
      </c>
      <c r="AY329" s="19" t="s">
        <v>134</v>
      </c>
      <c r="BE329" s="218">
        <f>IF(N329="základní",J329,0)</f>
        <v>0</v>
      </c>
      <c r="BF329" s="218">
        <f>IF(N329="snížená",J329,0)</f>
        <v>0</v>
      </c>
      <c r="BG329" s="218">
        <f>IF(N329="zákl. přenesená",J329,0)</f>
        <v>0</v>
      </c>
      <c r="BH329" s="218">
        <f>IF(N329="sníž. přenesená",J329,0)</f>
        <v>0</v>
      </c>
      <c r="BI329" s="218">
        <f>IF(N329="nulová",J329,0)</f>
        <v>0</v>
      </c>
      <c r="BJ329" s="19" t="s">
        <v>143</v>
      </c>
      <c r="BK329" s="218">
        <f>ROUND(I329*H329,2)</f>
        <v>0</v>
      </c>
      <c r="BL329" s="19" t="s">
        <v>227</v>
      </c>
      <c r="BM329" s="217" t="s">
        <v>670</v>
      </c>
    </row>
    <row r="330" s="2" customFormat="1">
      <c r="A330" s="40"/>
      <c r="B330" s="41"/>
      <c r="C330" s="42"/>
      <c r="D330" s="219" t="s">
        <v>145</v>
      </c>
      <c r="E330" s="42"/>
      <c r="F330" s="220" t="s">
        <v>671</v>
      </c>
      <c r="G330" s="42"/>
      <c r="H330" s="42"/>
      <c r="I330" s="221"/>
      <c r="J330" s="42"/>
      <c r="K330" s="42"/>
      <c r="L330" s="46"/>
      <c r="M330" s="222"/>
      <c r="N330" s="223"/>
      <c r="O330" s="86"/>
      <c r="P330" s="86"/>
      <c r="Q330" s="86"/>
      <c r="R330" s="86"/>
      <c r="S330" s="86"/>
      <c r="T330" s="87"/>
      <c r="U330" s="40"/>
      <c r="V330" s="40"/>
      <c r="W330" s="40"/>
      <c r="X330" s="40"/>
      <c r="Y330" s="40"/>
      <c r="Z330" s="40"/>
      <c r="AA330" s="40"/>
      <c r="AB330" s="40"/>
      <c r="AC330" s="40"/>
      <c r="AD330" s="40"/>
      <c r="AE330" s="40"/>
      <c r="AT330" s="19" t="s">
        <v>145</v>
      </c>
      <c r="AU330" s="19" t="s">
        <v>143</v>
      </c>
    </row>
    <row r="331" s="2" customFormat="1" ht="16.5" customHeight="1">
      <c r="A331" s="40"/>
      <c r="B331" s="41"/>
      <c r="C331" s="206" t="s">
        <v>672</v>
      </c>
      <c r="D331" s="206" t="s">
        <v>137</v>
      </c>
      <c r="E331" s="207" t="s">
        <v>673</v>
      </c>
      <c r="F331" s="208" t="s">
        <v>674</v>
      </c>
      <c r="G331" s="209" t="s">
        <v>345</v>
      </c>
      <c r="H331" s="210">
        <v>1</v>
      </c>
      <c r="I331" s="211"/>
      <c r="J331" s="212">
        <f>ROUND(I331*H331,2)</f>
        <v>0</v>
      </c>
      <c r="K331" s="208" t="s">
        <v>423</v>
      </c>
      <c r="L331" s="46"/>
      <c r="M331" s="213" t="s">
        <v>19</v>
      </c>
      <c r="N331" s="214" t="s">
        <v>42</v>
      </c>
      <c r="O331" s="86"/>
      <c r="P331" s="215">
        <f>O331*H331</f>
        <v>0</v>
      </c>
      <c r="Q331" s="215">
        <v>0</v>
      </c>
      <c r="R331" s="215">
        <f>Q331*H331</f>
        <v>0</v>
      </c>
      <c r="S331" s="215">
        <v>0</v>
      </c>
      <c r="T331" s="216">
        <f>S331*H331</f>
        <v>0</v>
      </c>
      <c r="U331" s="40"/>
      <c r="V331" s="40"/>
      <c r="W331" s="40"/>
      <c r="X331" s="40"/>
      <c r="Y331" s="40"/>
      <c r="Z331" s="40"/>
      <c r="AA331" s="40"/>
      <c r="AB331" s="40"/>
      <c r="AC331" s="40"/>
      <c r="AD331" s="40"/>
      <c r="AE331" s="40"/>
      <c r="AR331" s="217" t="s">
        <v>227</v>
      </c>
      <c r="AT331" s="217" t="s">
        <v>137</v>
      </c>
      <c r="AU331" s="217" t="s">
        <v>143</v>
      </c>
      <c r="AY331" s="19" t="s">
        <v>134</v>
      </c>
      <c r="BE331" s="218">
        <f>IF(N331="základní",J331,0)</f>
        <v>0</v>
      </c>
      <c r="BF331" s="218">
        <f>IF(N331="snížená",J331,0)</f>
        <v>0</v>
      </c>
      <c r="BG331" s="218">
        <f>IF(N331="zákl. přenesená",J331,0)</f>
        <v>0</v>
      </c>
      <c r="BH331" s="218">
        <f>IF(N331="sníž. přenesená",J331,0)</f>
        <v>0</v>
      </c>
      <c r="BI331" s="218">
        <f>IF(N331="nulová",J331,0)</f>
        <v>0</v>
      </c>
      <c r="BJ331" s="19" t="s">
        <v>143</v>
      </c>
      <c r="BK331" s="218">
        <f>ROUND(I331*H331,2)</f>
        <v>0</v>
      </c>
      <c r="BL331" s="19" t="s">
        <v>227</v>
      </c>
      <c r="BM331" s="217" t="s">
        <v>675</v>
      </c>
    </row>
    <row r="332" s="2" customFormat="1" ht="24.15" customHeight="1">
      <c r="A332" s="40"/>
      <c r="B332" s="41"/>
      <c r="C332" s="206" t="s">
        <v>676</v>
      </c>
      <c r="D332" s="206" t="s">
        <v>137</v>
      </c>
      <c r="E332" s="207" t="s">
        <v>677</v>
      </c>
      <c r="F332" s="208" t="s">
        <v>678</v>
      </c>
      <c r="G332" s="209" t="s">
        <v>249</v>
      </c>
      <c r="H332" s="210">
        <v>0.033000000000000002</v>
      </c>
      <c r="I332" s="211"/>
      <c r="J332" s="212">
        <f>ROUND(I332*H332,2)</f>
        <v>0</v>
      </c>
      <c r="K332" s="208" t="s">
        <v>141</v>
      </c>
      <c r="L332" s="46"/>
      <c r="M332" s="213" t="s">
        <v>19</v>
      </c>
      <c r="N332" s="214" t="s">
        <v>42</v>
      </c>
      <c r="O332" s="86"/>
      <c r="P332" s="215">
        <f>O332*H332</f>
        <v>0</v>
      </c>
      <c r="Q332" s="215">
        <v>0</v>
      </c>
      <c r="R332" s="215">
        <f>Q332*H332</f>
        <v>0</v>
      </c>
      <c r="S332" s="215">
        <v>0</v>
      </c>
      <c r="T332" s="216">
        <f>S332*H332</f>
        <v>0</v>
      </c>
      <c r="U332" s="40"/>
      <c r="V332" s="40"/>
      <c r="W332" s="40"/>
      <c r="X332" s="40"/>
      <c r="Y332" s="40"/>
      <c r="Z332" s="40"/>
      <c r="AA332" s="40"/>
      <c r="AB332" s="40"/>
      <c r="AC332" s="40"/>
      <c r="AD332" s="40"/>
      <c r="AE332" s="40"/>
      <c r="AR332" s="217" t="s">
        <v>227</v>
      </c>
      <c r="AT332" s="217" t="s">
        <v>137</v>
      </c>
      <c r="AU332" s="217" t="s">
        <v>143</v>
      </c>
      <c r="AY332" s="19" t="s">
        <v>134</v>
      </c>
      <c r="BE332" s="218">
        <f>IF(N332="základní",J332,0)</f>
        <v>0</v>
      </c>
      <c r="BF332" s="218">
        <f>IF(N332="snížená",J332,0)</f>
        <v>0</v>
      </c>
      <c r="BG332" s="218">
        <f>IF(N332="zákl. přenesená",J332,0)</f>
        <v>0</v>
      </c>
      <c r="BH332" s="218">
        <f>IF(N332="sníž. přenesená",J332,0)</f>
        <v>0</v>
      </c>
      <c r="BI332" s="218">
        <f>IF(N332="nulová",J332,0)</f>
        <v>0</v>
      </c>
      <c r="BJ332" s="19" t="s">
        <v>143</v>
      </c>
      <c r="BK332" s="218">
        <f>ROUND(I332*H332,2)</f>
        <v>0</v>
      </c>
      <c r="BL332" s="19" t="s">
        <v>227</v>
      </c>
      <c r="BM332" s="217" t="s">
        <v>679</v>
      </c>
    </row>
    <row r="333" s="2" customFormat="1">
      <c r="A333" s="40"/>
      <c r="B333" s="41"/>
      <c r="C333" s="42"/>
      <c r="D333" s="219" t="s">
        <v>145</v>
      </c>
      <c r="E333" s="42"/>
      <c r="F333" s="220" t="s">
        <v>680</v>
      </c>
      <c r="G333" s="42"/>
      <c r="H333" s="42"/>
      <c r="I333" s="221"/>
      <c r="J333" s="42"/>
      <c r="K333" s="42"/>
      <c r="L333" s="46"/>
      <c r="M333" s="222"/>
      <c r="N333" s="223"/>
      <c r="O333" s="86"/>
      <c r="P333" s="86"/>
      <c r="Q333" s="86"/>
      <c r="R333" s="86"/>
      <c r="S333" s="86"/>
      <c r="T333" s="87"/>
      <c r="U333" s="40"/>
      <c r="V333" s="40"/>
      <c r="W333" s="40"/>
      <c r="X333" s="40"/>
      <c r="Y333" s="40"/>
      <c r="Z333" s="40"/>
      <c r="AA333" s="40"/>
      <c r="AB333" s="40"/>
      <c r="AC333" s="40"/>
      <c r="AD333" s="40"/>
      <c r="AE333" s="40"/>
      <c r="AT333" s="19" t="s">
        <v>145</v>
      </c>
      <c r="AU333" s="19" t="s">
        <v>143</v>
      </c>
    </row>
    <row r="334" s="12" customFormat="1" ht="22.8" customHeight="1">
      <c r="A334" s="12"/>
      <c r="B334" s="190"/>
      <c r="C334" s="191"/>
      <c r="D334" s="192" t="s">
        <v>69</v>
      </c>
      <c r="E334" s="204" t="s">
        <v>681</v>
      </c>
      <c r="F334" s="204" t="s">
        <v>682</v>
      </c>
      <c r="G334" s="191"/>
      <c r="H334" s="191"/>
      <c r="I334" s="194"/>
      <c r="J334" s="205">
        <f>BK334</f>
        <v>0</v>
      </c>
      <c r="K334" s="191"/>
      <c r="L334" s="196"/>
      <c r="M334" s="197"/>
      <c r="N334" s="198"/>
      <c r="O334" s="198"/>
      <c r="P334" s="199">
        <f>SUM(P335:P367)</f>
        <v>0</v>
      </c>
      <c r="Q334" s="198"/>
      <c r="R334" s="199">
        <f>SUM(R335:R367)</f>
        <v>0.26003789999999999</v>
      </c>
      <c r="S334" s="198"/>
      <c r="T334" s="200">
        <f>SUM(T335:T367)</f>
        <v>0</v>
      </c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R334" s="201" t="s">
        <v>143</v>
      </c>
      <c r="AT334" s="202" t="s">
        <v>69</v>
      </c>
      <c r="AU334" s="202" t="s">
        <v>78</v>
      </c>
      <c r="AY334" s="201" t="s">
        <v>134</v>
      </c>
      <c r="BK334" s="203">
        <f>SUM(BK335:BK367)</f>
        <v>0</v>
      </c>
    </row>
    <row r="335" s="2" customFormat="1" ht="16.5" customHeight="1">
      <c r="A335" s="40"/>
      <c r="B335" s="41"/>
      <c r="C335" s="206" t="s">
        <v>683</v>
      </c>
      <c r="D335" s="206" t="s">
        <v>137</v>
      </c>
      <c r="E335" s="207" t="s">
        <v>684</v>
      </c>
      <c r="F335" s="208" t="s">
        <v>685</v>
      </c>
      <c r="G335" s="209" t="s">
        <v>140</v>
      </c>
      <c r="H335" s="210">
        <v>6.1600000000000001</v>
      </c>
      <c r="I335" s="211"/>
      <c r="J335" s="212">
        <f>ROUND(I335*H335,2)</f>
        <v>0</v>
      </c>
      <c r="K335" s="208" t="s">
        <v>141</v>
      </c>
      <c r="L335" s="46"/>
      <c r="M335" s="213" t="s">
        <v>19</v>
      </c>
      <c r="N335" s="214" t="s">
        <v>42</v>
      </c>
      <c r="O335" s="86"/>
      <c r="P335" s="215">
        <f>O335*H335</f>
        <v>0</v>
      </c>
      <c r="Q335" s="215">
        <v>0.00029999999999999997</v>
      </c>
      <c r="R335" s="215">
        <f>Q335*H335</f>
        <v>0.0018479999999999998</v>
      </c>
      <c r="S335" s="215">
        <v>0</v>
      </c>
      <c r="T335" s="216">
        <f>S335*H335</f>
        <v>0</v>
      </c>
      <c r="U335" s="40"/>
      <c r="V335" s="40"/>
      <c r="W335" s="40"/>
      <c r="X335" s="40"/>
      <c r="Y335" s="40"/>
      <c r="Z335" s="40"/>
      <c r="AA335" s="40"/>
      <c r="AB335" s="40"/>
      <c r="AC335" s="40"/>
      <c r="AD335" s="40"/>
      <c r="AE335" s="40"/>
      <c r="AR335" s="217" t="s">
        <v>227</v>
      </c>
      <c r="AT335" s="217" t="s">
        <v>137</v>
      </c>
      <c r="AU335" s="217" t="s">
        <v>143</v>
      </c>
      <c r="AY335" s="19" t="s">
        <v>134</v>
      </c>
      <c r="BE335" s="218">
        <f>IF(N335="základní",J335,0)</f>
        <v>0</v>
      </c>
      <c r="BF335" s="218">
        <f>IF(N335="snížená",J335,0)</f>
        <v>0</v>
      </c>
      <c r="BG335" s="218">
        <f>IF(N335="zákl. přenesená",J335,0)</f>
        <v>0</v>
      </c>
      <c r="BH335" s="218">
        <f>IF(N335="sníž. přenesená",J335,0)</f>
        <v>0</v>
      </c>
      <c r="BI335" s="218">
        <f>IF(N335="nulová",J335,0)</f>
        <v>0</v>
      </c>
      <c r="BJ335" s="19" t="s">
        <v>143</v>
      </c>
      <c r="BK335" s="218">
        <f>ROUND(I335*H335,2)</f>
        <v>0</v>
      </c>
      <c r="BL335" s="19" t="s">
        <v>227</v>
      </c>
      <c r="BM335" s="217" t="s">
        <v>686</v>
      </c>
    </row>
    <row r="336" s="2" customFormat="1">
      <c r="A336" s="40"/>
      <c r="B336" s="41"/>
      <c r="C336" s="42"/>
      <c r="D336" s="219" t="s">
        <v>145</v>
      </c>
      <c r="E336" s="42"/>
      <c r="F336" s="220" t="s">
        <v>687</v>
      </c>
      <c r="G336" s="42"/>
      <c r="H336" s="42"/>
      <c r="I336" s="221"/>
      <c r="J336" s="42"/>
      <c r="K336" s="42"/>
      <c r="L336" s="46"/>
      <c r="M336" s="222"/>
      <c r="N336" s="223"/>
      <c r="O336" s="86"/>
      <c r="P336" s="86"/>
      <c r="Q336" s="86"/>
      <c r="R336" s="86"/>
      <c r="S336" s="86"/>
      <c r="T336" s="87"/>
      <c r="U336" s="40"/>
      <c r="V336" s="40"/>
      <c r="W336" s="40"/>
      <c r="X336" s="40"/>
      <c r="Y336" s="40"/>
      <c r="Z336" s="40"/>
      <c r="AA336" s="40"/>
      <c r="AB336" s="40"/>
      <c r="AC336" s="40"/>
      <c r="AD336" s="40"/>
      <c r="AE336" s="40"/>
      <c r="AT336" s="19" t="s">
        <v>145</v>
      </c>
      <c r="AU336" s="19" t="s">
        <v>143</v>
      </c>
    </row>
    <row r="337" s="13" customFormat="1">
      <c r="A337" s="13"/>
      <c r="B337" s="224"/>
      <c r="C337" s="225"/>
      <c r="D337" s="226" t="s">
        <v>151</v>
      </c>
      <c r="E337" s="227" t="s">
        <v>19</v>
      </c>
      <c r="F337" s="228" t="s">
        <v>688</v>
      </c>
      <c r="G337" s="225"/>
      <c r="H337" s="229">
        <v>6.1600000000000001</v>
      </c>
      <c r="I337" s="230"/>
      <c r="J337" s="225"/>
      <c r="K337" s="225"/>
      <c r="L337" s="231"/>
      <c r="M337" s="232"/>
      <c r="N337" s="233"/>
      <c r="O337" s="233"/>
      <c r="P337" s="233"/>
      <c r="Q337" s="233"/>
      <c r="R337" s="233"/>
      <c r="S337" s="233"/>
      <c r="T337" s="234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T337" s="235" t="s">
        <v>151</v>
      </c>
      <c r="AU337" s="235" t="s">
        <v>143</v>
      </c>
      <c r="AV337" s="13" t="s">
        <v>143</v>
      </c>
      <c r="AW337" s="13" t="s">
        <v>32</v>
      </c>
      <c r="AX337" s="13" t="s">
        <v>70</v>
      </c>
      <c r="AY337" s="235" t="s">
        <v>134</v>
      </c>
    </row>
    <row r="338" s="14" customFormat="1">
      <c r="A338" s="14"/>
      <c r="B338" s="236"/>
      <c r="C338" s="237"/>
      <c r="D338" s="226" t="s">
        <v>151</v>
      </c>
      <c r="E338" s="238" t="s">
        <v>19</v>
      </c>
      <c r="F338" s="239" t="s">
        <v>153</v>
      </c>
      <c r="G338" s="237"/>
      <c r="H338" s="240">
        <v>6.1600000000000001</v>
      </c>
      <c r="I338" s="241"/>
      <c r="J338" s="237"/>
      <c r="K338" s="237"/>
      <c r="L338" s="242"/>
      <c r="M338" s="243"/>
      <c r="N338" s="244"/>
      <c r="O338" s="244"/>
      <c r="P338" s="244"/>
      <c r="Q338" s="244"/>
      <c r="R338" s="244"/>
      <c r="S338" s="244"/>
      <c r="T338" s="245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T338" s="246" t="s">
        <v>151</v>
      </c>
      <c r="AU338" s="246" t="s">
        <v>143</v>
      </c>
      <c r="AV338" s="14" t="s">
        <v>142</v>
      </c>
      <c r="AW338" s="14" t="s">
        <v>32</v>
      </c>
      <c r="AX338" s="14" t="s">
        <v>78</v>
      </c>
      <c r="AY338" s="246" t="s">
        <v>134</v>
      </c>
    </row>
    <row r="339" s="2" customFormat="1" ht="24.15" customHeight="1">
      <c r="A339" s="40"/>
      <c r="B339" s="41"/>
      <c r="C339" s="206" t="s">
        <v>689</v>
      </c>
      <c r="D339" s="206" t="s">
        <v>137</v>
      </c>
      <c r="E339" s="207" t="s">
        <v>690</v>
      </c>
      <c r="F339" s="208" t="s">
        <v>691</v>
      </c>
      <c r="G339" s="209" t="s">
        <v>140</v>
      </c>
      <c r="H339" s="210">
        <v>6.1600000000000001</v>
      </c>
      <c r="I339" s="211"/>
      <c r="J339" s="212">
        <f>ROUND(I339*H339,2)</f>
        <v>0</v>
      </c>
      <c r="K339" s="208" t="s">
        <v>141</v>
      </c>
      <c r="L339" s="46"/>
      <c r="M339" s="213" t="s">
        <v>19</v>
      </c>
      <c r="N339" s="214" t="s">
        <v>42</v>
      </c>
      <c r="O339" s="86"/>
      <c r="P339" s="215">
        <f>O339*H339</f>
        <v>0</v>
      </c>
      <c r="Q339" s="215">
        <v>0.0074999999999999997</v>
      </c>
      <c r="R339" s="215">
        <f>Q339*H339</f>
        <v>0.046199999999999998</v>
      </c>
      <c r="S339" s="215">
        <v>0</v>
      </c>
      <c r="T339" s="216">
        <f>S339*H339</f>
        <v>0</v>
      </c>
      <c r="U339" s="40"/>
      <c r="V339" s="40"/>
      <c r="W339" s="40"/>
      <c r="X339" s="40"/>
      <c r="Y339" s="40"/>
      <c r="Z339" s="40"/>
      <c r="AA339" s="40"/>
      <c r="AB339" s="40"/>
      <c r="AC339" s="40"/>
      <c r="AD339" s="40"/>
      <c r="AE339" s="40"/>
      <c r="AR339" s="217" t="s">
        <v>227</v>
      </c>
      <c r="AT339" s="217" t="s">
        <v>137</v>
      </c>
      <c r="AU339" s="217" t="s">
        <v>143</v>
      </c>
      <c r="AY339" s="19" t="s">
        <v>134</v>
      </c>
      <c r="BE339" s="218">
        <f>IF(N339="základní",J339,0)</f>
        <v>0</v>
      </c>
      <c r="BF339" s="218">
        <f>IF(N339="snížená",J339,0)</f>
        <v>0</v>
      </c>
      <c r="BG339" s="218">
        <f>IF(N339="zákl. přenesená",J339,0)</f>
        <v>0</v>
      </c>
      <c r="BH339" s="218">
        <f>IF(N339="sníž. přenesená",J339,0)</f>
        <v>0</v>
      </c>
      <c r="BI339" s="218">
        <f>IF(N339="nulová",J339,0)</f>
        <v>0</v>
      </c>
      <c r="BJ339" s="19" t="s">
        <v>143</v>
      </c>
      <c r="BK339" s="218">
        <f>ROUND(I339*H339,2)</f>
        <v>0</v>
      </c>
      <c r="BL339" s="19" t="s">
        <v>227</v>
      </c>
      <c r="BM339" s="217" t="s">
        <v>692</v>
      </c>
    </row>
    <row r="340" s="2" customFormat="1">
      <c r="A340" s="40"/>
      <c r="B340" s="41"/>
      <c r="C340" s="42"/>
      <c r="D340" s="219" t="s">
        <v>145</v>
      </c>
      <c r="E340" s="42"/>
      <c r="F340" s="220" t="s">
        <v>693</v>
      </c>
      <c r="G340" s="42"/>
      <c r="H340" s="42"/>
      <c r="I340" s="221"/>
      <c r="J340" s="42"/>
      <c r="K340" s="42"/>
      <c r="L340" s="46"/>
      <c r="M340" s="222"/>
      <c r="N340" s="223"/>
      <c r="O340" s="86"/>
      <c r="P340" s="86"/>
      <c r="Q340" s="86"/>
      <c r="R340" s="86"/>
      <c r="S340" s="86"/>
      <c r="T340" s="87"/>
      <c r="U340" s="40"/>
      <c r="V340" s="40"/>
      <c r="W340" s="40"/>
      <c r="X340" s="40"/>
      <c r="Y340" s="40"/>
      <c r="Z340" s="40"/>
      <c r="AA340" s="40"/>
      <c r="AB340" s="40"/>
      <c r="AC340" s="40"/>
      <c r="AD340" s="40"/>
      <c r="AE340" s="40"/>
      <c r="AT340" s="19" t="s">
        <v>145</v>
      </c>
      <c r="AU340" s="19" t="s">
        <v>143</v>
      </c>
    </row>
    <row r="341" s="13" customFormat="1">
      <c r="A341" s="13"/>
      <c r="B341" s="224"/>
      <c r="C341" s="225"/>
      <c r="D341" s="226" t="s">
        <v>151</v>
      </c>
      <c r="E341" s="227" t="s">
        <v>19</v>
      </c>
      <c r="F341" s="228" t="s">
        <v>688</v>
      </c>
      <c r="G341" s="225"/>
      <c r="H341" s="229">
        <v>6.1600000000000001</v>
      </c>
      <c r="I341" s="230"/>
      <c r="J341" s="225"/>
      <c r="K341" s="225"/>
      <c r="L341" s="231"/>
      <c r="M341" s="232"/>
      <c r="N341" s="233"/>
      <c r="O341" s="233"/>
      <c r="P341" s="233"/>
      <c r="Q341" s="233"/>
      <c r="R341" s="233"/>
      <c r="S341" s="233"/>
      <c r="T341" s="234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T341" s="235" t="s">
        <v>151</v>
      </c>
      <c r="AU341" s="235" t="s">
        <v>143</v>
      </c>
      <c r="AV341" s="13" t="s">
        <v>143</v>
      </c>
      <c r="AW341" s="13" t="s">
        <v>32</v>
      </c>
      <c r="AX341" s="13" t="s">
        <v>70</v>
      </c>
      <c r="AY341" s="235" t="s">
        <v>134</v>
      </c>
    </row>
    <row r="342" s="14" customFormat="1">
      <c r="A342" s="14"/>
      <c r="B342" s="236"/>
      <c r="C342" s="237"/>
      <c r="D342" s="226" t="s">
        <v>151</v>
      </c>
      <c r="E342" s="238" t="s">
        <v>19</v>
      </c>
      <c r="F342" s="239" t="s">
        <v>153</v>
      </c>
      <c r="G342" s="237"/>
      <c r="H342" s="240">
        <v>6.1600000000000001</v>
      </c>
      <c r="I342" s="241"/>
      <c r="J342" s="237"/>
      <c r="K342" s="237"/>
      <c r="L342" s="242"/>
      <c r="M342" s="243"/>
      <c r="N342" s="244"/>
      <c r="O342" s="244"/>
      <c r="P342" s="244"/>
      <c r="Q342" s="244"/>
      <c r="R342" s="244"/>
      <c r="S342" s="244"/>
      <c r="T342" s="245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T342" s="246" t="s">
        <v>151</v>
      </c>
      <c r="AU342" s="246" t="s">
        <v>143</v>
      </c>
      <c r="AV342" s="14" t="s">
        <v>142</v>
      </c>
      <c r="AW342" s="14" t="s">
        <v>32</v>
      </c>
      <c r="AX342" s="14" t="s">
        <v>78</v>
      </c>
      <c r="AY342" s="246" t="s">
        <v>134</v>
      </c>
    </row>
    <row r="343" s="2" customFormat="1" ht="24.15" customHeight="1">
      <c r="A343" s="40"/>
      <c r="B343" s="41"/>
      <c r="C343" s="206" t="s">
        <v>694</v>
      </c>
      <c r="D343" s="206" t="s">
        <v>137</v>
      </c>
      <c r="E343" s="207" t="s">
        <v>695</v>
      </c>
      <c r="F343" s="208" t="s">
        <v>696</v>
      </c>
      <c r="G343" s="209" t="s">
        <v>140</v>
      </c>
      <c r="H343" s="210">
        <v>6.1600000000000001</v>
      </c>
      <c r="I343" s="211"/>
      <c r="J343" s="212">
        <f>ROUND(I343*H343,2)</f>
        <v>0</v>
      </c>
      <c r="K343" s="208" t="s">
        <v>141</v>
      </c>
      <c r="L343" s="46"/>
      <c r="M343" s="213" t="s">
        <v>19</v>
      </c>
      <c r="N343" s="214" t="s">
        <v>42</v>
      </c>
      <c r="O343" s="86"/>
      <c r="P343" s="215">
        <f>O343*H343</f>
        <v>0</v>
      </c>
      <c r="Q343" s="215">
        <v>0.0060000000000000001</v>
      </c>
      <c r="R343" s="215">
        <f>Q343*H343</f>
        <v>0.03696</v>
      </c>
      <c r="S343" s="215">
        <v>0</v>
      </c>
      <c r="T343" s="216">
        <f>S343*H343</f>
        <v>0</v>
      </c>
      <c r="U343" s="40"/>
      <c r="V343" s="40"/>
      <c r="W343" s="40"/>
      <c r="X343" s="40"/>
      <c r="Y343" s="40"/>
      <c r="Z343" s="40"/>
      <c r="AA343" s="40"/>
      <c r="AB343" s="40"/>
      <c r="AC343" s="40"/>
      <c r="AD343" s="40"/>
      <c r="AE343" s="40"/>
      <c r="AR343" s="217" t="s">
        <v>227</v>
      </c>
      <c r="AT343" s="217" t="s">
        <v>137</v>
      </c>
      <c r="AU343" s="217" t="s">
        <v>143</v>
      </c>
      <c r="AY343" s="19" t="s">
        <v>134</v>
      </c>
      <c r="BE343" s="218">
        <f>IF(N343="základní",J343,0)</f>
        <v>0</v>
      </c>
      <c r="BF343" s="218">
        <f>IF(N343="snížená",J343,0)</f>
        <v>0</v>
      </c>
      <c r="BG343" s="218">
        <f>IF(N343="zákl. přenesená",J343,0)</f>
        <v>0</v>
      </c>
      <c r="BH343" s="218">
        <f>IF(N343="sníž. přenesená",J343,0)</f>
        <v>0</v>
      </c>
      <c r="BI343" s="218">
        <f>IF(N343="nulová",J343,0)</f>
        <v>0</v>
      </c>
      <c r="BJ343" s="19" t="s">
        <v>143</v>
      </c>
      <c r="BK343" s="218">
        <f>ROUND(I343*H343,2)</f>
        <v>0</v>
      </c>
      <c r="BL343" s="19" t="s">
        <v>227</v>
      </c>
      <c r="BM343" s="217" t="s">
        <v>697</v>
      </c>
    </row>
    <row r="344" s="2" customFormat="1">
      <c r="A344" s="40"/>
      <c r="B344" s="41"/>
      <c r="C344" s="42"/>
      <c r="D344" s="219" t="s">
        <v>145</v>
      </c>
      <c r="E344" s="42"/>
      <c r="F344" s="220" t="s">
        <v>698</v>
      </c>
      <c r="G344" s="42"/>
      <c r="H344" s="42"/>
      <c r="I344" s="221"/>
      <c r="J344" s="42"/>
      <c r="K344" s="42"/>
      <c r="L344" s="46"/>
      <c r="M344" s="222"/>
      <c r="N344" s="223"/>
      <c r="O344" s="86"/>
      <c r="P344" s="86"/>
      <c r="Q344" s="86"/>
      <c r="R344" s="86"/>
      <c r="S344" s="86"/>
      <c r="T344" s="87"/>
      <c r="U344" s="40"/>
      <c r="V344" s="40"/>
      <c r="W344" s="40"/>
      <c r="X344" s="40"/>
      <c r="Y344" s="40"/>
      <c r="Z344" s="40"/>
      <c r="AA344" s="40"/>
      <c r="AB344" s="40"/>
      <c r="AC344" s="40"/>
      <c r="AD344" s="40"/>
      <c r="AE344" s="40"/>
      <c r="AT344" s="19" t="s">
        <v>145</v>
      </c>
      <c r="AU344" s="19" t="s">
        <v>143</v>
      </c>
    </row>
    <row r="345" s="13" customFormat="1">
      <c r="A345" s="13"/>
      <c r="B345" s="224"/>
      <c r="C345" s="225"/>
      <c r="D345" s="226" t="s">
        <v>151</v>
      </c>
      <c r="E345" s="227" t="s">
        <v>19</v>
      </c>
      <c r="F345" s="228" t="s">
        <v>688</v>
      </c>
      <c r="G345" s="225"/>
      <c r="H345" s="229">
        <v>6.1600000000000001</v>
      </c>
      <c r="I345" s="230"/>
      <c r="J345" s="225"/>
      <c r="K345" s="225"/>
      <c r="L345" s="231"/>
      <c r="M345" s="232"/>
      <c r="N345" s="233"/>
      <c r="O345" s="233"/>
      <c r="P345" s="233"/>
      <c r="Q345" s="233"/>
      <c r="R345" s="233"/>
      <c r="S345" s="233"/>
      <c r="T345" s="234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T345" s="235" t="s">
        <v>151</v>
      </c>
      <c r="AU345" s="235" t="s">
        <v>143</v>
      </c>
      <c r="AV345" s="13" t="s">
        <v>143</v>
      </c>
      <c r="AW345" s="13" t="s">
        <v>32</v>
      </c>
      <c r="AX345" s="13" t="s">
        <v>70</v>
      </c>
      <c r="AY345" s="235" t="s">
        <v>134</v>
      </c>
    </row>
    <row r="346" s="14" customFormat="1">
      <c r="A346" s="14"/>
      <c r="B346" s="236"/>
      <c r="C346" s="237"/>
      <c r="D346" s="226" t="s">
        <v>151</v>
      </c>
      <c r="E346" s="238" t="s">
        <v>19</v>
      </c>
      <c r="F346" s="239" t="s">
        <v>153</v>
      </c>
      <c r="G346" s="237"/>
      <c r="H346" s="240">
        <v>6.1600000000000001</v>
      </c>
      <c r="I346" s="241"/>
      <c r="J346" s="237"/>
      <c r="K346" s="237"/>
      <c r="L346" s="242"/>
      <c r="M346" s="243"/>
      <c r="N346" s="244"/>
      <c r="O346" s="244"/>
      <c r="P346" s="244"/>
      <c r="Q346" s="244"/>
      <c r="R346" s="244"/>
      <c r="S346" s="244"/>
      <c r="T346" s="245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T346" s="246" t="s">
        <v>151</v>
      </c>
      <c r="AU346" s="246" t="s">
        <v>143</v>
      </c>
      <c r="AV346" s="14" t="s">
        <v>142</v>
      </c>
      <c r="AW346" s="14" t="s">
        <v>32</v>
      </c>
      <c r="AX346" s="14" t="s">
        <v>78</v>
      </c>
      <c r="AY346" s="246" t="s">
        <v>134</v>
      </c>
    </row>
    <row r="347" s="2" customFormat="1" ht="21.75" customHeight="1">
      <c r="A347" s="40"/>
      <c r="B347" s="41"/>
      <c r="C347" s="258" t="s">
        <v>699</v>
      </c>
      <c r="D347" s="258" t="s">
        <v>337</v>
      </c>
      <c r="E347" s="259" t="s">
        <v>700</v>
      </c>
      <c r="F347" s="260" t="s">
        <v>701</v>
      </c>
      <c r="G347" s="261" t="s">
        <v>140</v>
      </c>
      <c r="H347" s="262">
        <v>6.7759999999999998</v>
      </c>
      <c r="I347" s="263"/>
      <c r="J347" s="264">
        <f>ROUND(I347*H347,2)</f>
        <v>0</v>
      </c>
      <c r="K347" s="260" t="s">
        <v>141</v>
      </c>
      <c r="L347" s="265"/>
      <c r="M347" s="266" t="s">
        <v>19</v>
      </c>
      <c r="N347" s="267" t="s">
        <v>42</v>
      </c>
      <c r="O347" s="86"/>
      <c r="P347" s="215">
        <f>O347*H347</f>
        <v>0</v>
      </c>
      <c r="Q347" s="215">
        <v>0.021999999999999999</v>
      </c>
      <c r="R347" s="215">
        <f>Q347*H347</f>
        <v>0.14907199999999998</v>
      </c>
      <c r="S347" s="215">
        <v>0</v>
      </c>
      <c r="T347" s="216">
        <f>S347*H347</f>
        <v>0</v>
      </c>
      <c r="U347" s="40"/>
      <c r="V347" s="40"/>
      <c r="W347" s="40"/>
      <c r="X347" s="40"/>
      <c r="Y347" s="40"/>
      <c r="Z347" s="40"/>
      <c r="AA347" s="40"/>
      <c r="AB347" s="40"/>
      <c r="AC347" s="40"/>
      <c r="AD347" s="40"/>
      <c r="AE347" s="40"/>
      <c r="AR347" s="217" t="s">
        <v>326</v>
      </c>
      <c r="AT347" s="217" t="s">
        <v>337</v>
      </c>
      <c r="AU347" s="217" t="s">
        <v>143</v>
      </c>
      <c r="AY347" s="19" t="s">
        <v>134</v>
      </c>
      <c r="BE347" s="218">
        <f>IF(N347="základní",J347,0)</f>
        <v>0</v>
      </c>
      <c r="BF347" s="218">
        <f>IF(N347="snížená",J347,0)</f>
        <v>0</v>
      </c>
      <c r="BG347" s="218">
        <f>IF(N347="zákl. přenesená",J347,0)</f>
        <v>0</v>
      </c>
      <c r="BH347" s="218">
        <f>IF(N347="sníž. přenesená",J347,0)</f>
        <v>0</v>
      </c>
      <c r="BI347" s="218">
        <f>IF(N347="nulová",J347,0)</f>
        <v>0</v>
      </c>
      <c r="BJ347" s="19" t="s">
        <v>143</v>
      </c>
      <c r="BK347" s="218">
        <f>ROUND(I347*H347,2)</f>
        <v>0</v>
      </c>
      <c r="BL347" s="19" t="s">
        <v>227</v>
      </c>
      <c r="BM347" s="217" t="s">
        <v>702</v>
      </c>
    </row>
    <row r="348" s="13" customFormat="1">
      <c r="A348" s="13"/>
      <c r="B348" s="224"/>
      <c r="C348" s="225"/>
      <c r="D348" s="226" t="s">
        <v>151</v>
      </c>
      <c r="E348" s="227" t="s">
        <v>19</v>
      </c>
      <c r="F348" s="228" t="s">
        <v>688</v>
      </c>
      <c r="G348" s="225"/>
      <c r="H348" s="229">
        <v>6.1600000000000001</v>
      </c>
      <c r="I348" s="230"/>
      <c r="J348" s="225"/>
      <c r="K348" s="225"/>
      <c r="L348" s="231"/>
      <c r="M348" s="232"/>
      <c r="N348" s="233"/>
      <c r="O348" s="233"/>
      <c r="P348" s="233"/>
      <c r="Q348" s="233"/>
      <c r="R348" s="233"/>
      <c r="S348" s="233"/>
      <c r="T348" s="234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T348" s="235" t="s">
        <v>151</v>
      </c>
      <c r="AU348" s="235" t="s">
        <v>143</v>
      </c>
      <c r="AV348" s="13" t="s">
        <v>143</v>
      </c>
      <c r="AW348" s="13" t="s">
        <v>32</v>
      </c>
      <c r="AX348" s="13" t="s">
        <v>70</v>
      </c>
      <c r="AY348" s="235" t="s">
        <v>134</v>
      </c>
    </row>
    <row r="349" s="14" customFormat="1">
      <c r="A349" s="14"/>
      <c r="B349" s="236"/>
      <c r="C349" s="237"/>
      <c r="D349" s="226" t="s">
        <v>151</v>
      </c>
      <c r="E349" s="238" t="s">
        <v>19</v>
      </c>
      <c r="F349" s="239" t="s">
        <v>153</v>
      </c>
      <c r="G349" s="237"/>
      <c r="H349" s="240">
        <v>6.1600000000000001</v>
      </c>
      <c r="I349" s="241"/>
      <c r="J349" s="237"/>
      <c r="K349" s="237"/>
      <c r="L349" s="242"/>
      <c r="M349" s="243"/>
      <c r="N349" s="244"/>
      <c r="O349" s="244"/>
      <c r="P349" s="244"/>
      <c r="Q349" s="244"/>
      <c r="R349" s="244"/>
      <c r="S349" s="244"/>
      <c r="T349" s="245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T349" s="246" t="s">
        <v>151</v>
      </c>
      <c r="AU349" s="246" t="s">
        <v>143</v>
      </c>
      <c r="AV349" s="14" t="s">
        <v>142</v>
      </c>
      <c r="AW349" s="14" t="s">
        <v>32</v>
      </c>
      <c r="AX349" s="14" t="s">
        <v>78</v>
      </c>
      <c r="AY349" s="246" t="s">
        <v>134</v>
      </c>
    </row>
    <row r="350" s="13" customFormat="1">
      <c r="A350" s="13"/>
      <c r="B350" s="224"/>
      <c r="C350" s="225"/>
      <c r="D350" s="226" t="s">
        <v>151</v>
      </c>
      <c r="E350" s="225"/>
      <c r="F350" s="228" t="s">
        <v>703</v>
      </c>
      <c r="G350" s="225"/>
      <c r="H350" s="229">
        <v>6.7759999999999998</v>
      </c>
      <c r="I350" s="230"/>
      <c r="J350" s="225"/>
      <c r="K350" s="225"/>
      <c r="L350" s="231"/>
      <c r="M350" s="232"/>
      <c r="N350" s="233"/>
      <c r="O350" s="233"/>
      <c r="P350" s="233"/>
      <c r="Q350" s="233"/>
      <c r="R350" s="233"/>
      <c r="S350" s="233"/>
      <c r="T350" s="234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T350" s="235" t="s">
        <v>151</v>
      </c>
      <c r="AU350" s="235" t="s">
        <v>143</v>
      </c>
      <c r="AV350" s="13" t="s">
        <v>143</v>
      </c>
      <c r="AW350" s="13" t="s">
        <v>4</v>
      </c>
      <c r="AX350" s="13" t="s">
        <v>78</v>
      </c>
      <c r="AY350" s="235" t="s">
        <v>134</v>
      </c>
    </row>
    <row r="351" s="2" customFormat="1" ht="16.5" customHeight="1">
      <c r="A351" s="40"/>
      <c r="B351" s="41"/>
      <c r="C351" s="206" t="s">
        <v>704</v>
      </c>
      <c r="D351" s="206" t="s">
        <v>137</v>
      </c>
      <c r="E351" s="207" t="s">
        <v>705</v>
      </c>
      <c r="F351" s="208" t="s">
        <v>706</v>
      </c>
      <c r="G351" s="209" t="s">
        <v>140</v>
      </c>
      <c r="H351" s="210">
        <v>5.0350000000000001</v>
      </c>
      <c r="I351" s="211"/>
      <c r="J351" s="212">
        <f>ROUND(I351*H351,2)</f>
        <v>0</v>
      </c>
      <c r="K351" s="208" t="s">
        <v>141</v>
      </c>
      <c r="L351" s="46"/>
      <c r="M351" s="213" t="s">
        <v>19</v>
      </c>
      <c r="N351" s="214" t="s">
        <v>42</v>
      </c>
      <c r="O351" s="86"/>
      <c r="P351" s="215">
        <f>O351*H351</f>
        <v>0</v>
      </c>
      <c r="Q351" s="215">
        <v>0.0015</v>
      </c>
      <c r="R351" s="215">
        <f>Q351*H351</f>
        <v>0.0075525000000000002</v>
      </c>
      <c r="S351" s="215">
        <v>0</v>
      </c>
      <c r="T351" s="216">
        <f>S351*H351</f>
        <v>0</v>
      </c>
      <c r="U351" s="40"/>
      <c r="V351" s="40"/>
      <c r="W351" s="40"/>
      <c r="X351" s="40"/>
      <c r="Y351" s="40"/>
      <c r="Z351" s="40"/>
      <c r="AA351" s="40"/>
      <c r="AB351" s="40"/>
      <c r="AC351" s="40"/>
      <c r="AD351" s="40"/>
      <c r="AE351" s="40"/>
      <c r="AR351" s="217" t="s">
        <v>227</v>
      </c>
      <c r="AT351" s="217" t="s">
        <v>137</v>
      </c>
      <c r="AU351" s="217" t="s">
        <v>143</v>
      </c>
      <c r="AY351" s="19" t="s">
        <v>134</v>
      </c>
      <c r="BE351" s="218">
        <f>IF(N351="základní",J351,0)</f>
        <v>0</v>
      </c>
      <c r="BF351" s="218">
        <f>IF(N351="snížená",J351,0)</f>
        <v>0</v>
      </c>
      <c r="BG351" s="218">
        <f>IF(N351="zákl. přenesená",J351,0)</f>
        <v>0</v>
      </c>
      <c r="BH351" s="218">
        <f>IF(N351="sníž. přenesená",J351,0)</f>
        <v>0</v>
      </c>
      <c r="BI351" s="218">
        <f>IF(N351="nulová",J351,0)</f>
        <v>0</v>
      </c>
      <c r="BJ351" s="19" t="s">
        <v>143</v>
      </c>
      <c r="BK351" s="218">
        <f>ROUND(I351*H351,2)</f>
        <v>0</v>
      </c>
      <c r="BL351" s="19" t="s">
        <v>227</v>
      </c>
      <c r="BM351" s="217" t="s">
        <v>707</v>
      </c>
    </row>
    <row r="352" s="2" customFormat="1">
      <c r="A352" s="40"/>
      <c r="B352" s="41"/>
      <c r="C352" s="42"/>
      <c r="D352" s="219" t="s">
        <v>145</v>
      </c>
      <c r="E352" s="42"/>
      <c r="F352" s="220" t="s">
        <v>708</v>
      </c>
      <c r="G352" s="42"/>
      <c r="H352" s="42"/>
      <c r="I352" s="221"/>
      <c r="J352" s="42"/>
      <c r="K352" s="42"/>
      <c r="L352" s="46"/>
      <c r="M352" s="222"/>
      <c r="N352" s="223"/>
      <c r="O352" s="86"/>
      <c r="P352" s="86"/>
      <c r="Q352" s="86"/>
      <c r="R352" s="86"/>
      <c r="S352" s="86"/>
      <c r="T352" s="87"/>
      <c r="U352" s="40"/>
      <c r="V352" s="40"/>
      <c r="W352" s="40"/>
      <c r="X352" s="40"/>
      <c r="Y352" s="40"/>
      <c r="Z352" s="40"/>
      <c r="AA352" s="40"/>
      <c r="AB352" s="40"/>
      <c r="AC352" s="40"/>
      <c r="AD352" s="40"/>
      <c r="AE352" s="40"/>
      <c r="AT352" s="19" t="s">
        <v>145</v>
      </c>
      <c r="AU352" s="19" t="s">
        <v>143</v>
      </c>
    </row>
    <row r="353" s="15" customFormat="1">
      <c r="A353" s="15"/>
      <c r="B353" s="247"/>
      <c r="C353" s="248"/>
      <c r="D353" s="226" t="s">
        <v>151</v>
      </c>
      <c r="E353" s="249" t="s">
        <v>19</v>
      </c>
      <c r="F353" s="250" t="s">
        <v>709</v>
      </c>
      <c r="G353" s="248"/>
      <c r="H353" s="249" t="s">
        <v>19</v>
      </c>
      <c r="I353" s="251"/>
      <c r="J353" s="248"/>
      <c r="K353" s="248"/>
      <c r="L353" s="252"/>
      <c r="M353" s="253"/>
      <c r="N353" s="254"/>
      <c r="O353" s="254"/>
      <c r="P353" s="254"/>
      <c r="Q353" s="254"/>
      <c r="R353" s="254"/>
      <c r="S353" s="254"/>
      <c r="T353" s="25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  <c r="AT353" s="256" t="s">
        <v>151</v>
      </c>
      <c r="AU353" s="256" t="s">
        <v>143</v>
      </c>
      <c r="AV353" s="15" t="s">
        <v>78</v>
      </c>
      <c r="AW353" s="15" t="s">
        <v>32</v>
      </c>
      <c r="AX353" s="15" t="s">
        <v>70</v>
      </c>
      <c r="AY353" s="256" t="s">
        <v>134</v>
      </c>
    </row>
    <row r="354" s="13" customFormat="1">
      <c r="A354" s="13"/>
      <c r="B354" s="224"/>
      <c r="C354" s="225"/>
      <c r="D354" s="226" t="s">
        <v>151</v>
      </c>
      <c r="E354" s="227" t="s">
        <v>19</v>
      </c>
      <c r="F354" s="228" t="s">
        <v>710</v>
      </c>
      <c r="G354" s="225"/>
      <c r="H354" s="229">
        <v>5.0350000000000001</v>
      </c>
      <c r="I354" s="230"/>
      <c r="J354" s="225"/>
      <c r="K354" s="225"/>
      <c r="L354" s="231"/>
      <c r="M354" s="232"/>
      <c r="N354" s="233"/>
      <c r="O354" s="233"/>
      <c r="P354" s="233"/>
      <c r="Q354" s="233"/>
      <c r="R354" s="233"/>
      <c r="S354" s="233"/>
      <c r="T354" s="234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T354" s="235" t="s">
        <v>151</v>
      </c>
      <c r="AU354" s="235" t="s">
        <v>143</v>
      </c>
      <c r="AV354" s="13" t="s">
        <v>143</v>
      </c>
      <c r="AW354" s="13" t="s">
        <v>32</v>
      </c>
      <c r="AX354" s="13" t="s">
        <v>70</v>
      </c>
      <c r="AY354" s="235" t="s">
        <v>134</v>
      </c>
    </row>
    <row r="355" s="14" customFormat="1">
      <c r="A355" s="14"/>
      <c r="B355" s="236"/>
      <c r="C355" s="237"/>
      <c r="D355" s="226" t="s">
        <v>151</v>
      </c>
      <c r="E355" s="238" t="s">
        <v>19</v>
      </c>
      <c r="F355" s="239" t="s">
        <v>153</v>
      </c>
      <c r="G355" s="237"/>
      <c r="H355" s="240">
        <v>5.0350000000000001</v>
      </c>
      <c r="I355" s="241"/>
      <c r="J355" s="237"/>
      <c r="K355" s="237"/>
      <c r="L355" s="242"/>
      <c r="M355" s="243"/>
      <c r="N355" s="244"/>
      <c r="O355" s="244"/>
      <c r="P355" s="244"/>
      <c r="Q355" s="244"/>
      <c r="R355" s="244"/>
      <c r="S355" s="244"/>
      <c r="T355" s="245"/>
      <c r="U355" s="14"/>
      <c r="V355" s="14"/>
      <c r="W355" s="14"/>
      <c r="X355" s="14"/>
      <c r="Y355" s="14"/>
      <c r="Z355" s="14"/>
      <c r="AA355" s="14"/>
      <c r="AB355" s="14"/>
      <c r="AC355" s="14"/>
      <c r="AD355" s="14"/>
      <c r="AE355" s="14"/>
      <c r="AT355" s="246" t="s">
        <v>151</v>
      </c>
      <c r="AU355" s="246" t="s">
        <v>143</v>
      </c>
      <c r="AV355" s="14" t="s">
        <v>142</v>
      </c>
      <c r="AW355" s="14" t="s">
        <v>32</v>
      </c>
      <c r="AX355" s="14" t="s">
        <v>78</v>
      </c>
      <c r="AY355" s="246" t="s">
        <v>134</v>
      </c>
    </row>
    <row r="356" s="2" customFormat="1" ht="16.5" customHeight="1">
      <c r="A356" s="40"/>
      <c r="B356" s="41"/>
      <c r="C356" s="206" t="s">
        <v>711</v>
      </c>
      <c r="D356" s="206" t="s">
        <v>137</v>
      </c>
      <c r="E356" s="207" t="s">
        <v>712</v>
      </c>
      <c r="F356" s="208" t="s">
        <v>713</v>
      </c>
      <c r="G356" s="209" t="s">
        <v>235</v>
      </c>
      <c r="H356" s="210">
        <v>4</v>
      </c>
      <c r="I356" s="211"/>
      <c r="J356" s="212">
        <f>ROUND(I356*H356,2)</f>
        <v>0</v>
      </c>
      <c r="K356" s="208" t="s">
        <v>141</v>
      </c>
      <c r="L356" s="46"/>
      <c r="M356" s="213" t="s">
        <v>19</v>
      </c>
      <c r="N356" s="214" t="s">
        <v>42</v>
      </c>
      <c r="O356" s="86"/>
      <c r="P356" s="215">
        <f>O356*H356</f>
        <v>0</v>
      </c>
      <c r="Q356" s="215">
        <v>0.00021000000000000001</v>
      </c>
      <c r="R356" s="215">
        <f>Q356*H356</f>
        <v>0.00084000000000000003</v>
      </c>
      <c r="S356" s="215">
        <v>0</v>
      </c>
      <c r="T356" s="216">
        <f>S356*H356</f>
        <v>0</v>
      </c>
      <c r="U356" s="40"/>
      <c r="V356" s="40"/>
      <c r="W356" s="40"/>
      <c r="X356" s="40"/>
      <c r="Y356" s="40"/>
      <c r="Z356" s="40"/>
      <c r="AA356" s="40"/>
      <c r="AB356" s="40"/>
      <c r="AC356" s="40"/>
      <c r="AD356" s="40"/>
      <c r="AE356" s="40"/>
      <c r="AR356" s="217" t="s">
        <v>227</v>
      </c>
      <c r="AT356" s="217" t="s">
        <v>137</v>
      </c>
      <c r="AU356" s="217" t="s">
        <v>143</v>
      </c>
      <c r="AY356" s="19" t="s">
        <v>134</v>
      </c>
      <c r="BE356" s="218">
        <f>IF(N356="základní",J356,0)</f>
        <v>0</v>
      </c>
      <c r="BF356" s="218">
        <f>IF(N356="snížená",J356,0)</f>
        <v>0</v>
      </c>
      <c r="BG356" s="218">
        <f>IF(N356="zákl. přenesená",J356,0)</f>
        <v>0</v>
      </c>
      <c r="BH356" s="218">
        <f>IF(N356="sníž. přenesená",J356,0)</f>
        <v>0</v>
      </c>
      <c r="BI356" s="218">
        <f>IF(N356="nulová",J356,0)</f>
        <v>0</v>
      </c>
      <c r="BJ356" s="19" t="s">
        <v>143</v>
      </c>
      <c r="BK356" s="218">
        <f>ROUND(I356*H356,2)</f>
        <v>0</v>
      </c>
      <c r="BL356" s="19" t="s">
        <v>227</v>
      </c>
      <c r="BM356" s="217" t="s">
        <v>714</v>
      </c>
    </row>
    <row r="357" s="2" customFormat="1">
      <c r="A357" s="40"/>
      <c r="B357" s="41"/>
      <c r="C357" s="42"/>
      <c r="D357" s="219" t="s">
        <v>145</v>
      </c>
      <c r="E357" s="42"/>
      <c r="F357" s="220" t="s">
        <v>715</v>
      </c>
      <c r="G357" s="42"/>
      <c r="H357" s="42"/>
      <c r="I357" s="221"/>
      <c r="J357" s="42"/>
      <c r="K357" s="42"/>
      <c r="L357" s="46"/>
      <c r="M357" s="222"/>
      <c r="N357" s="223"/>
      <c r="O357" s="86"/>
      <c r="P357" s="86"/>
      <c r="Q357" s="86"/>
      <c r="R357" s="86"/>
      <c r="S357" s="86"/>
      <c r="T357" s="87"/>
      <c r="U357" s="40"/>
      <c r="V357" s="40"/>
      <c r="W357" s="40"/>
      <c r="X357" s="40"/>
      <c r="Y357" s="40"/>
      <c r="Z357" s="40"/>
      <c r="AA357" s="40"/>
      <c r="AB357" s="40"/>
      <c r="AC357" s="40"/>
      <c r="AD357" s="40"/>
      <c r="AE357" s="40"/>
      <c r="AT357" s="19" t="s">
        <v>145</v>
      </c>
      <c r="AU357" s="19" t="s">
        <v>143</v>
      </c>
    </row>
    <row r="358" s="13" customFormat="1">
      <c r="A358" s="13"/>
      <c r="B358" s="224"/>
      <c r="C358" s="225"/>
      <c r="D358" s="226" t="s">
        <v>151</v>
      </c>
      <c r="E358" s="227" t="s">
        <v>19</v>
      </c>
      <c r="F358" s="228" t="s">
        <v>142</v>
      </c>
      <c r="G358" s="225"/>
      <c r="H358" s="229">
        <v>4</v>
      </c>
      <c r="I358" s="230"/>
      <c r="J358" s="225"/>
      <c r="K358" s="225"/>
      <c r="L358" s="231"/>
      <c r="M358" s="232"/>
      <c r="N358" s="233"/>
      <c r="O358" s="233"/>
      <c r="P358" s="233"/>
      <c r="Q358" s="233"/>
      <c r="R358" s="233"/>
      <c r="S358" s="233"/>
      <c r="T358" s="234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T358" s="235" t="s">
        <v>151</v>
      </c>
      <c r="AU358" s="235" t="s">
        <v>143</v>
      </c>
      <c r="AV358" s="13" t="s">
        <v>143</v>
      </c>
      <c r="AW358" s="13" t="s">
        <v>32</v>
      </c>
      <c r="AX358" s="13" t="s">
        <v>70</v>
      </c>
      <c r="AY358" s="235" t="s">
        <v>134</v>
      </c>
    </row>
    <row r="359" s="13" customFormat="1">
      <c r="A359" s="13"/>
      <c r="B359" s="224"/>
      <c r="C359" s="225"/>
      <c r="D359" s="226" t="s">
        <v>151</v>
      </c>
      <c r="E359" s="227" t="s">
        <v>19</v>
      </c>
      <c r="F359" s="228" t="s">
        <v>142</v>
      </c>
      <c r="G359" s="225"/>
      <c r="H359" s="229">
        <v>4</v>
      </c>
      <c r="I359" s="230"/>
      <c r="J359" s="225"/>
      <c r="K359" s="225"/>
      <c r="L359" s="231"/>
      <c r="M359" s="232"/>
      <c r="N359" s="233"/>
      <c r="O359" s="233"/>
      <c r="P359" s="233"/>
      <c r="Q359" s="233"/>
      <c r="R359" s="233"/>
      <c r="S359" s="233"/>
      <c r="T359" s="234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T359" s="235" t="s">
        <v>151</v>
      </c>
      <c r="AU359" s="235" t="s">
        <v>143</v>
      </c>
      <c r="AV359" s="13" t="s">
        <v>143</v>
      </c>
      <c r="AW359" s="13" t="s">
        <v>32</v>
      </c>
      <c r="AX359" s="13" t="s">
        <v>78</v>
      </c>
      <c r="AY359" s="235" t="s">
        <v>134</v>
      </c>
    </row>
    <row r="360" s="2" customFormat="1" ht="16.5" customHeight="1">
      <c r="A360" s="40"/>
      <c r="B360" s="41"/>
      <c r="C360" s="206" t="s">
        <v>716</v>
      </c>
      <c r="D360" s="206" t="s">
        <v>137</v>
      </c>
      <c r="E360" s="207" t="s">
        <v>717</v>
      </c>
      <c r="F360" s="208" t="s">
        <v>718</v>
      </c>
      <c r="G360" s="209" t="s">
        <v>290</v>
      </c>
      <c r="H360" s="210">
        <v>12.369999999999999</v>
      </c>
      <c r="I360" s="211"/>
      <c r="J360" s="212">
        <f>ROUND(I360*H360,2)</f>
        <v>0</v>
      </c>
      <c r="K360" s="208" t="s">
        <v>141</v>
      </c>
      <c r="L360" s="46"/>
      <c r="M360" s="213" t="s">
        <v>19</v>
      </c>
      <c r="N360" s="214" t="s">
        <v>42</v>
      </c>
      <c r="O360" s="86"/>
      <c r="P360" s="215">
        <f>O360*H360</f>
        <v>0</v>
      </c>
      <c r="Q360" s="215">
        <v>0.00142</v>
      </c>
      <c r="R360" s="215">
        <f>Q360*H360</f>
        <v>0.017565399999999998</v>
      </c>
      <c r="S360" s="215">
        <v>0</v>
      </c>
      <c r="T360" s="216">
        <f>S360*H360</f>
        <v>0</v>
      </c>
      <c r="U360" s="40"/>
      <c r="V360" s="40"/>
      <c r="W360" s="40"/>
      <c r="X360" s="40"/>
      <c r="Y360" s="40"/>
      <c r="Z360" s="40"/>
      <c r="AA360" s="40"/>
      <c r="AB360" s="40"/>
      <c r="AC360" s="40"/>
      <c r="AD360" s="40"/>
      <c r="AE360" s="40"/>
      <c r="AR360" s="217" t="s">
        <v>227</v>
      </c>
      <c r="AT360" s="217" t="s">
        <v>137</v>
      </c>
      <c r="AU360" s="217" t="s">
        <v>143</v>
      </c>
      <c r="AY360" s="19" t="s">
        <v>134</v>
      </c>
      <c r="BE360" s="218">
        <f>IF(N360="základní",J360,0)</f>
        <v>0</v>
      </c>
      <c r="BF360" s="218">
        <f>IF(N360="snížená",J360,0)</f>
        <v>0</v>
      </c>
      <c r="BG360" s="218">
        <f>IF(N360="zákl. přenesená",J360,0)</f>
        <v>0</v>
      </c>
      <c r="BH360" s="218">
        <f>IF(N360="sníž. přenesená",J360,0)</f>
        <v>0</v>
      </c>
      <c r="BI360" s="218">
        <f>IF(N360="nulová",J360,0)</f>
        <v>0</v>
      </c>
      <c r="BJ360" s="19" t="s">
        <v>143</v>
      </c>
      <c r="BK360" s="218">
        <f>ROUND(I360*H360,2)</f>
        <v>0</v>
      </c>
      <c r="BL360" s="19" t="s">
        <v>227</v>
      </c>
      <c r="BM360" s="217" t="s">
        <v>719</v>
      </c>
    </row>
    <row r="361" s="2" customFormat="1">
      <c r="A361" s="40"/>
      <c r="B361" s="41"/>
      <c r="C361" s="42"/>
      <c r="D361" s="219" t="s">
        <v>145</v>
      </c>
      <c r="E361" s="42"/>
      <c r="F361" s="220" t="s">
        <v>720</v>
      </c>
      <c r="G361" s="42"/>
      <c r="H361" s="42"/>
      <c r="I361" s="221"/>
      <c r="J361" s="42"/>
      <c r="K361" s="42"/>
      <c r="L361" s="46"/>
      <c r="M361" s="222"/>
      <c r="N361" s="223"/>
      <c r="O361" s="86"/>
      <c r="P361" s="86"/>
      <c r="Q361" s="86"/>
      <c r="R361" s="86"/>
      <c r="S361" s="86"/>
      <c r="T361" s="87"/>
      <c r="U361" s="40"/>
      <c r="V361" s="40"/>
      <c r="W361" s="40"/>
      <c r="X361" s="40"/>
      <c r="Y361" s="40"/>
      <c r="Z361" s="40"/>
      <c r="AA361" s="40"/>
      <c r="AB361" s="40"/>
      <c r="AC361" s="40"/>
      <c r="AD361" s="40"/>
      <c r="AE361" s="40"/>
      <c r="AT361" s="19" t="s">
        <v>145</v>
      </c>
      <c r="AU361" s="19" t="s">
        <v>143</v>
      </c>
    </row>
    <row r="362" s="15" customFormat="1">
      <c r="A362" s="15"/>
      <c r="B362" s="247"/>
      <c r="C362" s="248"/>
      <c r="D362" s="226" t="s">
        <v>151</v>
      </c>
      <c r="E362" s="249" t="s">
        <v>19</v>
      </c>
      <c r="F362" s="250" t="s">
        <v>709</v>
      </c>
      <c r="G362" s="248"/>
      <c r="H362" s="249" t="s">
        <v>19</v>
      </c>
      <c r="I362" s="251"/>
      <c r="J362" s="248"/>
      <c r="K362" s="248"/>
      <c r="L362" s="252"/>
      <c r="M362" s="253"/>
      <c r="N362" s="254"/>
      <c r="O362" s="254"/>
      <c r="P362" s="254"/>
      <c r="Q362" s="254"/>
      <c r="R362" s="254"/>
      <c r="S362" s="254"/>
      <c r="T362" s="25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  <c r="AT362" s="256" t="s">
        <v>151</v>
      </c>
      <c r="AU362" s="256" t="s">
        <v>143</v>
      </c>
      <c r="AV362" s="15" t="s">
        <v>78</v>
      </c>
      <c r="AW362" s="15" t="s">
        <v>32</v>
      </c>
      <c r="AX362" s="15" t="s">
        <v>70</v>
      </c>
      <c r="AY362" s="256" t="s">
        <v>134</v>
      </c>
    </row>
    <row r="363" s="13" customFormat="1">
      <c r="A363" s="13"/>
      <c r="B363" s="224"/>
      <c r="C363" s="225"/>
      <c r="D363" s="226" t="s">
        <v>151</v>
      </c>
      <c r="E363" s="227" t="s">
        <v>19</v>
      </c>
      <c r="F363" s="228" t="s">
        <v>721</v>
      </c>
      <c r="G363" s="225"/>
      <c r="H363" s="229">
        <v>4.71</v>
      </c>
      <c r="I363" s="230"/>
      <c r="J363" s="225"/>
      <c r="K363" s="225"/>
      <c r="L363" s="231"/>
      <c r="M363" s="232"/>
      <c r="N363" s="233"/>
      <c r="O363" s="233"/>
      <c r="P363" s="233"/>
      <c r="Q363" s="233"/>
      <c r="R363" s="233"/>
      <c r="S363" s="233"/>
      <c r="T363" s="234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T363" s="235" t="s">
        <v>151</v>
      </c>
      <c r="AU363" s="235" t="s">
        <v>143</v>
      </c>
      <c r="AV363" s="13" t="s">
        <v>143</v>
      </c>
      <c r="AW363" s="13" t="s">
        <v>32</v>
      </c>
      <c r="AX363" s="13" t="s">
        <v>70</v>
      </c>
      <c r="AY363" s="235" t="s">
        <v>134</v>
      </c>
    </row>
    <row r="364" s="13" customFormat="1">
      <c r="A364" s="13"/>
      <c r="B364" s="224"/>
      <c r="C364" s="225"/>
      <c r="D364" s="226" t="s">
        <v>151</v>
      </c>
      <c r="E364" s="227" t="s">
        <v>19</v>
      </c>
      <c r="F364" s="228" t="s">
        <v>722</v>
      </c>
      <c r="G364" s="225"/>
      <c r="H364" s="229">
        <v>7.6600000000000001</v>
      </c>
      <c r="I364" s="230"/>
      <c r="J364" s="225"/>
      <c r="K364" s="225"/>
      <c r="L364" s="231"/>
      <c r="M364" s="232"/>
      <c r="N364" s="233"/>
      <c r="O364" s="233"/>
      <c r="P364" s="233"/>
      <c r="Q364" s="233"/>
      <c r="R364" s="233"/>
      <c r="S364" s="233"/>
      <c r="T364" s="234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T364" s="235" t="s">
        <v>151</v>
      </c>
      <c r="AU364" s="235" t="s">
        <v>143</v>
      </c>
      <c r="AV364" s="13" t="s">
        <v>143</v>
      </c>
      <c r="AW364" s="13" t="s">
        <v>32</v>
      </c>
      <c r="AX364" s="13" t="s">
        <v>70</v>
      </c>
      <c r="AY364" s="235" t="s">
        <v>134</v>
      </c>
    </row>
    <row r="365" s="14" customFormat="1">
      <c r="A365" s="14"/>
      <c r="B365" s="236"/>
      <c r="C365" s="237"/>
      <c r="D365" s="226" t="s">
        <v>151</v>
      </c>
      <c r="E365" s="238" t="s">
        <v>19</v>
      </c>
      <c r="F365" s="239" t="s">
        <v>153</v>
      </c>
      <c r="G365" s="237"/>
      <c r="H365" s="240">
        <v>12.370000000000001</v>
      </c>
      <c r="I365" s="241"/>
      <c r="J365" s="237"/>
      <c r="K365" s="237"/>
      <c r="L365" s="242"/>
      <c r="M365" s="243"/>
      <c r="N365" s="244"/>
      <c r="O365" s="244"/>
      <c r="P365" s="244"/>
      <c r="Q365" s="244"/>
      <c r="R365" s="244"/>
      <c r="S365" s="244"/>
      <c r="T365" s="245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  <c r="AE365" s="14"/>
      <c r="AT365" s="246" t="s">
        <v>151</v>
      </c>
      <c r="AU365" s="246" t="s">
        <v>143</v>
      </c>
      <c r="AV365" s="14" t="s">
        <v>142</v>
      </c>
      <c r="AW365" s="14" t="s">
        <v>32</v>
      </c>
      <c r="AX365" s="14" t="s">
        <v>78</v>
      </c>
      <c r="AY365" s="246" t="s">
        <v>134</v>
      </c>
    </row>
    <row r="366" s="2" customFormat="1" ht="24.15" customHeight="1">
      <c r="A366" s="40"/>
      <c r="B366" s="41"/>
      <c r="C366" s="206" t="s">
        <v>723</v>
      </c>
      <c r="D366" s="206" t="s">
        <v>137</v>
      </c>
      <c r="E366" s="207" t="s">
        <v>724</v>
      </c>
      <c r="F366" s="208" t="s">
        <v>725</v>
      </c>
      <c r="G366" s="209" t="s">
        <v>249</v>
      </c>
      <c r="H366" s="210">
        <v>0.26000000000000001</v>
      </c>
      <c r="I366" s="211"/>
      <c r="J366" s="212">
        <f>ROUND(I366*H366,2)</f>
        <v>0</v>
      </c>
      <c r="K366" s="208" t="s">
        <v>141</v>
      </c>
      <c r="L366" s="46"/>
      <c r="M366" s="213" t="s">
        <v>19</v>
      </c>
      <c r="N366" s="214" t="s">
        <v>42</v>
      </c>
      <c r="O366" s="86"/>
      <c r="P366" s="215">
        <f>O366*H366</f>
        <v>0</v>
      </c>
      <c r="Q366" s="215">
        <v>0</v>
      </c>
      <c r="R366" s="215">
        <f>Q366*H366</f>
        <v>0</v>
      </c>
      <c r="S366" s="215">
        <v>0</v>
      </c>
      <c r="T366" s="216">
        <f>S366*H366</f>
        <v>0</v>
      </c>
      <c r="U366" s="40"/>
      <c r="V366" s="40"/>
      <c r="W366" s="40"/>
      <c r="X366" s="40"/>
      <c r="Y366" s="40"/>
      <c r="Z366" s="40"/>
      <c r="AA366" s="40"/>
      <c r="AB366" s="40"/>
      <c r="AC366" s="40"/>
      <c r="AD366" s="40"/>
      <c r="AE366" s="40"/>
      <c r="AR366" s="217" t="s">
        <v>227</v>
      </c>
      <c r="AT366" s="217" t="s">
        <v>137</v>
      </c>
      <c r="AU366" s="217" t="s">
        <v>143</v>
      </c>
      <c r="AY366" s="19" t="s">
        <v>134</v>
      </c>
      <c r="BE366" s="218">
        <f>IF(N366="základní",J366,0)</f>
        <v>0</v>
      </c>
      <c r="BF366" s="218">
        <f>IF(N366="snížená",J366,0)</f>
        <v>0</v>
      </c>
      <c r="BG366" s="218">
        <f>IF(N366="zákl. přenesená",J366,0)</f>
        <v>0</v>
      </c>
      <c r="BH366" s="218">
        <f>IF(N366="sníž. přenesená",J366,0)</f>
        <v>0</v>
      </c>
      <c r="BI366" s="218">
        <f>IF(N366="nulová",J366,0)</f>
        <v>0</v>
      </c>
      <c r="BJ366" s="19" t="s">
        <v>143</v>
      </c>
      <c r="BK366" s="218">
        <f>ROUND(I366*H366,2)</f>
        <v>0</v>
      </c>
      <c r="BL366" s="19" t="s">
        <v>227</v>
      </c>
      <c r="BM366" s="217" t="s">
        <v>726</v>
      </c>
    </row>
    <row r="367" s="2" customFormat="1">
      <c r="A367" s="40"/>
      <c r="B367" s="41"/>
      <c r="C367" s="42"/>
      <c r="D367" s="219" t="s">
        <v>145</v>
      </c>
      <c r="E367" s="42"/>
      <c r="F367" s="220" t="s">
        <v>727</v>
      </c>
      <c r="G367" s="42"/>
      <c r="H367" s="42"/>
      <c r="I367" s="221"/>
      <c r="J367" s="42"/>
      <c r="K367" s="42"/>
      <c r="L367" s="46"/>
      <c r="M367" s="222"/>
      <c r="N367" s="223"/>
      <c r="O367" s="86"/>
      <c r="P367" s="86"/>
      <c r="Q367" s="86"/>
      <c r="R367" s="86"/>
      <c r="S367" s="86"/>
      <c r="T367" s="87"/>
      <c r="U367" s="40"/>
      <c r="V367" s="40"/>
      <c r="W367" s="40"/>
      <c r="X367" s="40"/>
      <c r="Y367" s="40"/>
      <c r="Z367" s="40"/>
      <c r="AA367" s="40"/>
      <c r="AB367" s="40"/>
      <c r="AC367" s="40"/>
      <c r="AD367" s="40"/>
      <c r="AE367" s="40"/>
      <c r="AT367" s="19" t="s">
        <v>145</v>
      </c>
      <c r="AU367" s="19" t="s">
        <v>143</v>
      </c>
    </row>
    <row r="368" s="12" customFormat="1" ht="22.8" customHeight="1">
      <c r="A368" s="12"/>
      <c r="B368" s="190"/>
      <c r="C368" s="191"/>
      <c r="D368" s="192" t="s">
        <v>69</v>
      </c>
      <c r="E368" s="204" t="s">
        <v>728</v>
      </c>
      <c r="F368" s="204" t="s">
        <v>729</v>
      </c>
      <c r="G368" s="191"/>
      <c r="H368" s="191"/>
      <c r="I368" s="194"/>
      <c r="J368" s="205">
        <f>BK368</f>
        <v>0</v>
      </c>
      <c r="K368" s="191"/>
      <c r="L368" s="196"/>
      <c r="M368" s="197"/>
      <c r="N368" s="198"/>
      <c r="O368" s="198"/>
      <c r="P368" s="199">
        <f>SUM(P369:P395)</f>
        <v>0</v>
      </c>
      <c r="Q368" s="198"/>
      <c r="R368" s="199">
        <f>SUM(R369:R395)</f>
        <v>0.68868890000000005</v>
      </c>
      <c r="S368" s="198"/>
      <c r="T368" s="200">
        <f>SUM(T369:T395)</f>
        <v>0.62287999999999988</v>
      </c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R368" s="201" t="s">
        <v>143</v>
      </c>
      <c r="AT368" s="202" t="s">
        <v>69</v>
      </c>
      <c r="AU368" s="202" t="s">
        <v>78</v>
      </c>
      <c r="AY368" s="201" t="s">
        <v>134</v>
      </c>
      <c r="BK368" s="203">
        <f>SUM(BK369:BK395)</f>
        <v>0</v>
      </c>
    </row>
    <row r="369" s="2" customFormat="1" ht="16.5" customHeight="1">
      <c r="A369" s="40"/>
      <c r="B369" s="41"/>
      <c r="C369" s="206" t="s">
        <v>730</v>
      </c>
      <c r="D369" s="206" t="s">
        <v>137</v>
      </c>
      <c r="E369" s="207" t="s">
        <v>731</v>
      </c>
      <c r="F369" s="208" t="s">
        <v>732</v>
      </c>
      <c r="G369" s="209" t="s">
        <v>140</v>
      </c>
      <c r="H369" s="210">
        <v>25.908999999999999</v>
      </c>
      <c r="I369" s="211"/>
      <c r="J369" s="212">
        <f>ROUND(I369*H369,2)</f>
        <v>0</v>
      </c>
      <c r="K369" s="208" t="s">
        <v>141</v>
      </c>
      <c r="L369" s="46"/>
      <c r="M369" s="213" t="s">
        <v>19</v>
      </c>
      <c r="N369" s="214" t="s">
        <v>42</v>
      </c>
      <c r="O369" s="86"/>
      <c r="P369" s="215">
        <f>O369*H369</f>
        <v>0</v>
      </c>
      <c r="Q369" s="215">
        <v>0.00029999999999999997</v>
      </c>
      <c r="R369" s="215">
        <f>Q369*H369</f>
        <v>0.0077726999999999987</v>
      </c>
      <c r="S369" s="215">
        <v>0</v>
      </c>
      <c r="T369" s="216">
        <f>S369*H369</f>
        <v>0</v>
      </c>
      <c r="U369" s="40"/>
      <c r="V369" s="40"/>
      <c r="W369" s="40"/>
      <c r="X369" s="40"/>
      <c r="Y369" s="40"/>
      <c r="Z369" s="40"/>
      <c r="AA369" s="40"/>
      <c r="AB369" s="40"/>
      <c r="AC369" s="40"/>
      <c r="AD369" s="40"/>
      <c r="AE369" s="40"/>
      <c r="AR369" s="217" t="s">
        <v>227</v>
      </c>
      <c r="AT369" s="217" t="s">
        <v>137</v>
      </c>
      <c r="AU369" s="217" t="s">
        <v>143</v>
      </c>
      <c r="AY369" s="19" t="s">
        <v>134</v>
      </c>
      <c r="BE369" s="218">
        <f>IF(N369="základní",J369,0)</f>
        <v>0</v>
      </c>
      <c r="BF369" s="218">
        <f>IF(N369="snížená",J369,0)</f>
        <v>0</v>
      </c>
      <c r="BG369" s="218">
        <f>IF(N369="zákl. přenesená",J369,0)</f>
        <v>0</v>
      </c>
      <c r="BH369" s="218">
        <f>IF(N369="sníž. přenesená",J369,0)</f>
        <v>0</v>
      </c>
      <c r="BI369" s="218">
        <f>IF(N369="nulová",J369,0)</f>
        <v>0</v>
      </c>
      <c r="BJ369" s="19" t="s">
        <v>143</v>
      </c>
      <c r="BK369" s="218">
        <f>ROUND(I369*H369,2)</f>
        <v>0</v>
      </c>
      <c r="BL369" s="19" t="s">
        <v>227</v>
      </c>
      <c r="BM369" s="217" t="s">
        <v>733</v>
      </c>
    </row>
    <row r="370" s="2" customFormat="1">
      <c r="A370" s="40"/>
      <c r="B370" s="41"/>
      <c r="C370" s="42"/>
      <c r="D370" s="219" t="s">
        <v>145</v>
      </c>
      <c r="E370" s="42"/>
      <c r="F370" s="220" t="s">
        <v>734</v>
      </c>
      <c r="G370" s="42"/>
      <c r="H370" s="42"/>
      <c r="I370" s="221"/>
      <c r="J370" s="42"/>
      <c r="K370" s="42"/>
      <c r="L370" s="46"/>
      <c r="M370" s="222"/>
      <c r="N370" s="223"/>
      <c r="O370" s="86"/>
      <c r="P370" s="86"/>
      <c r="Q370" s="86"/>
      <c r="R370" s="86"/>
      <c r="S370" s="86"/>
      <c r="T370" s="87"/>
      <c r="U370" s="40"/>
      <c r="V370" s="40"/>
      <c r="W370" s="40"/>
      <c r="X370" s="40"/>
      <c r="Y370" s="40"/>
      <c r="Z370" s="40"/>
      <c r="AA370" s="40"/>
      <c r="AB370" s="40"/>
      <c r="AC370" s="40"/>
      <c r="AD370" s="40"/>
      <c r="AE370" s="40"/>
      <c r="AT370" s="19" t="s">
        <v>145</v>
      </c>
      <c r="AU370" s="19" t="s">
        <v>143</v>
      </c>
    </row>
    <row r="371" s="15" customFormat="1">
      <c r="A371" s="15"/>
      <c r="B371" s="247"/>
      <c r="C371" s="248"/>
      <c r="D371" s="226" t="s">
        <v>151</v>
      </c>
      <c r="E371" s="249" t="s">
        <v>19</v>
      </c>
      <c r="F371" s="250" t="s">
        <v>184</v>
      </c>
      <c r="G371" s="248"/>
      <c r="H371" s="249" t="s">
        <v>19</v>
      </c>
      <c r="I371" s="251"/>
      <c r="J371" s="248"/>
      <c r="K371" s="248"/>
      <c r="L371" s="252"/>
      <c r="M371" s="253"/>
      <c r="N371" s="254"/>
      <c r="O371" s="254"/>
      <c r="P371" s="254"/>
      <c r="Q371" s="254"/>
      <c r="R371" s="254"/>
      <c r="S371" s="254"/>
      <c r="T371" s="25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  <c r="AE371" s="15"/>
      <c r="AT371" s="256" t="s">
        <v>151</v>
      </c>
      <c r="AU371" s="256" t="s">
        <v>143</v>
      </c>
      <c r="AV371" s="15" t="s">
        <v>78</v>
      </c>
      <c r="AW371" s="15" t="s">
        <v>32</v>
      </c>
      <c r="AX371" s="15" t="s">
        <v>70</v>
      </c>
      <c r="AY371" s="256" t="s">
        <v>134</v>
      </c>
    </row>
    <row r="372" s="13" customFormat="1">
      <c r="A372" s="13"/>
      <c r="B372" s="224"/>
      <c r="C372" s="225"/>
      <c r="D372" s="226" t="s">
        <v>151</v>
      </c>
      <c r="E372" s="227" t="s">
        <v>19</v>
      </c>
      <c r="F372" s="228" t="s">
        <v>185</v>
      </c>
      <c r="G372" s="225"/>
      <c r="H372" s="229">
        <v>25.908999999999999</v>
      </c>
      <c r="I372" s="230"/>
      <c r="J372" s="225"/>
      <c r="K372" s="225"/>
      <c r="L372" s="231"/>
      <c r="M372" s="232"/>
      <c r="N372" s="233"/>
      <c r="O372" s="233"/>
      <c r="P372" s="233"/>
      <c r="Q372" s="233"/>
      <c r="R372" s="233"/>
      <c r="S372" s="233"/>
      <c r="T372" s="234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T372" s="235" t="s">
        <v>151</v>
      </c>
      <c r="AU372" s="235" t="s">
        <v>143</v>
      </c>
      <c r="AV372" s="13" t="s">
        <v>143</v>
      </c>
      <c r="AW372" s="13" t="s">
        <v>32</v>
      </c>
      <c r="AX372" s="13" t="s">
        <v>70</v>
      </c>
      <c r="AY372" s="235" t="s">
        <v>134</v>
      </c>
    </row>
    <row r="373" s="14" customFormat="1">
      <c r="A373" s="14"/>
      <c r="B373" s="236"/>
      <c r="C373" s="237"/>
      <c r="D373" s="226" t="s">
        <v>151</v>
      </c>
      <c r="E373" s="238" t="s">
        <v>19</v>
      </c>
      <c r="F373" s="239" t="s">
        <v>153</v>
      </c>
      <c r="G373" s="237"/>
      <c r="H373" s="240">
        <v>25.908999999999999</v>
      </c>
      <c r="I373" s="241"/>
      <c r="J373" s="237"/>
      <c r="K373" s="237"/>
      <c r="L373" s="242"/>
      <c r="M373" s="243"/>
      <c r="N373" s="244"/>
      <c r="O373" s="244"/>
      <c r="P373" s="244"/>
      <c r="Q373" s="244"/>
      <c r="R373" s="244"/>
      <c r="S373" s="244"/>
      <c r="T373" s="245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T373" s="246" t="s">
        <v>151</v>
      </c>
      <c r="AU373" s="246" t="s">
        <v>143</v>
      </c>
      <c r="AV373" s="14" t="s">
        <v>142</v>
      </c>
      <c r="AW373" s="14" t="s">
        <v>32</v>
      </c>
      <c r="AX373" s="14" t="s">
        <v>78</v>
      </c>
      <c r="AY373" s="246" t="s">
        <v>134</v>
      </c>
    </row>
    <row r="374" s="2" customFormat="1" ht="16.5" customHeight="1">
      <c r="A374" s="40"/>
      <c r="B374" s="41"/>
      <c r="C374" s="206" t="s">
        <v>735</v>
      </c>
      <c r="D374" s="206" t="s">
        <v>137</v>
      </c>
      <c r="E374" s="207" t="s">
        <v>736</v>
      </c>
      <c r="F374" s="208" t="s">
        <v>737</v>
      </c>
      <c r="G374" s="209" t="s">
        <v>140</v>
      </c>
      <c r="H374" s="210">
        <v>25.908999999999999</v>
      </c>
      <c r="I374" s="211"/>
      <c r="J374" s="212">
        <f>ROUND(I374*H374,2)</f>
        <v>0</v>
      </c>
      <c r="K374" s="208" t="s">
        <v>141</v>
      </c>
      <c r="L374" s="46"/>
      <c r="M374" s="213" t="s">
        <v>19</v>
      </c>
      <c r="N374" s="214" t="s">
        <v>42</v>
      </c>
      <c r="O374" s="86"/>
      <c r="P374" s="215">
        <f>O374*H374</f>
        <v>0</v>
      </c>
      <c r="Q374" s="215">
        <v>0.0015</v>
      </c>
      <c r="R374" s="215">
        <f>Q374*H374</f>
        <v>0.038863500000000002</v>
      </c>
      <c r="S374" s="215">
        <v>0</v>
      </c>
      <c r="T374" s="216">
        <f>S374*H374</f>
        <v>0</v>
      </c>
      <c r="U374" s="40"/>
      <c r="V374" s="40"/>
      <c r="W374" s="40"/>
      <c r="X374" s="40"/>
      <c r="Y374" s="40"/>
      <c r="Z374" s="40"/>
      <c r="AA374" s="40"/>
      <c r="AB374" s="40"/>
      <c r="AC374" s="40"/>
      <c r="AD374" s="40"/>
      <c r="AE374" s="40"/>
      <c r="AR374" s="217" t="s">
        <v>227</v>
      </c>
      <c r="AT374" s="217" t="s">
        <v>137</v>
      </c>
      <c r="AU374" s="217" t="s">
        <v>143</v>
      </c>
      <c r="AY374" s="19" t="s">
        <v>134</v>
      </c>
      <c r="BE374" s="218">
        <f>IF(N374="základní",J374,0)</f>
        <v>0</v>
      </c>
      <c r="BF374" s="218">
        <f>IF(N374="snížená",J374,0)</f>
        <v>0</v>
      </c>
      <c r="BG374" s="218">
        <f>IF(N374="zákl. přenesená",J374,0)</f>
        <v>0</v>
      </c>
      <c r="BH374" s="218">
        <f>IF(N374="sníž. přenesená",J374,0)</f>
        <v>0</v>
      </c>
      <c r="BI374" s="218">
        <f>IF(N374="nulová",J374,0)</f>
        <v>0</v>
      </c>
      <c r="BJ374" s="19" t="s">
        <v>143</v>
      </c>
      <c r="BK374" s="218">
        <f>ROUND(I374*H374,2)</f>
        <v>0</v>
      </c>
      <c r="BL374" s="19" t="s">
        <v>227</v>
      </c>
      <c r="BM374" s="217" t="s">
        <v>738</v>
      </c>
    </row>
    <row r="375" s="2" customFormat="1">
      <c r="A375" s="40"/>
      <c r="B375" s="41"/>
      <c r="C375" s="42"/>
      <c r="D375" s="219" t="s">
        <v>145</v>
      </c>
      <c r="E375" s="42"/>
      <c r="F375" s="220" t="s">
        <v>739</v>
      </c>
      <c r="G375" s="42"/>
      <c r="H375" s="42"/>
      <c r="I375" s="221"/>
      <c r="J375" s="42"/>
      <c r="K375" s="42"/>
      <c r="L375" s="46"/>
      <c r="M375" s="222"/>
      <c r="N375" s="223"/>
      <c r="O375" s="86"/>
      <c r="P375" s="86"/>
      <c r="Q375" s="86"/>
      <c r="R375" s="86"/>
      <c r="S375" s="86"/>
      <c r="T375" s="87"/>
      <c r="U375" s="40"/>
      <c r="V375" s="40"/>
      <c r="W375" s="40"/>
      <c r="X375" s="40"/>
      <c r="Y375" s="40"/>
      <c r="Z375" s="40"/>
      <c r="AA375" s="40"/>
      <c r="AB375" s="40"/>
      <c r="AC375" s="40"/>
      <c r="AD375" s="40"/>
      <c r="AE375" s="40"/>
      <c r="AT375" s="19" t="s">
        <v>145</v>
      </c>
      <c r="AU375" s="19" t="s">
        <v>143</v>
      </c>
    </row>
    <row r="376" s="15" customFormat="1">
      <c r="A376" s="15"/>
      <c r="B376" s="247"/>
      <c r="C376" s="248"/>
      <c r="D376" s="226" t="s">
        <v>151</v>
      </c>
      <c r="E376" s="249" t="s">
        <v>19</v>
      </c>
      <c r="F376" s="250" t="s">
        <v>184</v>
      </c>
      <c r="G376" s="248"/>
      <c r="H376" s="249" t="s">
        <v>19</v>
      </c>
      <c r="I376" s="251"/>
      <c r="J376" s="248"/>
      <c r="K376" s="248"/>
      <c r="L376" s="252"/>
      <c r="M376" s="253"/>
      <c r="N376" s="254"/>
      <c r="O376" s="254"/>
      <c r="P376" s="254"/>
      <c r="Q376" s="254"/>
      <c r="R376" s="254"/>
      <c r="S376" s="254"/>
      <c r="T376" s="25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T376" s="256" t="s">
        <v>151</v>
      </c>
      <c r="AU376" s="256" t="s">
        <v>143</v>
      </c>
      <c r="AV376" s="15" t="s">
        <v>78</v>
      </c>
      <c r="AW376" s="15" t="s">
        <v>32</v>
      </c>
      <c r="AX376" s="15" t="s">
        <v>70</v>
      </c>
      <c r="AY376" s="256" t="s">
        <v>134</v>
      </c>
    </row>
    <row r="377" s="13" customFormat="1">
      <c r="A377" s="13"/>
      <c r="B377" s="224"/>
      <c r="C377" s="225"/>
      <c r="D377" s="226" t="s">
        <v>151</v>
      </c>
      <c r="E377" s="227" t="s">
        <v>19</v>
      </c>
      <c r="F377" s="228" t="s">
        <v>185</v>
      </c>
      <c r="G377" s="225"/>
      <c r="H377" s="229">
        <v>25.908999999999999</v>
      </c>
      <c r="I377" s="230"/>
      <c r="J377" s="225"/>
      <c r="K377" s="225"/>
      <c r="L377" s="231"/>
      <c r="M377" s="232"/>
      <c r="N377" s="233"/>
      <c r="O377" s="233"/>
      <c r="P377" s="233"/>
      <c r="Q377" s="233"/>
      <c r="R377" s="233"/>
      <c r="S377" s="233"/>
      <c r="T377" s="234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  <c r="AE377" s="13"/>
      <c r="AT377" s="235" t="s">
        <v>151</v>
      </c>
      <c r="AU377" s="235" t="s">
        <v>143</v>
      </c>
      <c r="AV377" s="13" t="s">
        <v>143</v>
      </c>
      <c r="AW377" s="13" t="s">
        <v>32</v>
      </c>
      <c r="AX377" s="13" t="s">
        <v>70</v>
      </c>
      <c r="AY377" s="235" t="s">
        <v>134</v>
      </c>
    </row>
    <row r="378" s="14" customFormat="1">
      <c r="A378" s="14"/>
      <c r="B378" s="236"/>
      <c r="C378" s="237"/>
      <c r="D378" s="226" t="s">
        <v>151</v>
      </c>
      <c r="E378" s="238" t="s">
        <v>19</v>
      </c>
      <c r="F378" s="239" t="s">
        <v>153</v>
      </c>
      <c r="G378" s="237"/>
      <c r="H378" s="240">
        <v>25.908999999999999</v>
      </c>
      <c r="I378" s="241"/>
      <c r="J378" s="237"/>
      <c r="K378" s="237"/>
      <c r="L378" s="242"/>
      <c r="M378" s="243"/>
      <c r="N378" s="244"/>
      <c r="O378" s="244"/>
      <c r="P378" s="244"/>
      <c r="Q378" s="244"/>
      <c r="R378" s="244"/>
      <c r="S378" s="244"/>
      <c r="T378" s="245"/>
      <c r="U378" s="14"/>
      <c r="V378" s="14"/>
      <c r="W378" s="14"/>
      <c r="X378" s="14"/>
      <c r="Y378" s="14"/>
      <c r="Z378" s="14"/>
      <c r="AA378" s="14"/>
      <c r="AB378" s="14"/>
      <c r="AC378" s="14"/>
      <c r="AD378" s="14"/>
      <c r="AE378" s="14"/>
      <c r="AT378" s="246" t="s">
        <v>151</v>
      </c>
      <c r="AU378" s="246" t="s">
        <v>143</v>
      </c>
      <c r="AV378" s="14" t="s">
        <v>142</v>
      </c>
      <c r="AW378" s="14" t="s">
        <v>32</v>
      </c>
      <c r="AX378" s="14" t="s">
        <v>78</v>
      </c>
      <c r="AY378" s="246" t="s">
        <v>134</v>
      </c>
    </row>
    <row r="379" s="2" customFormat="1" ht="21.75" customHeight="1">
      <c r="A379" s="40"/>
      <c r="B379" s="41"/>
      <c r="C379" s="206" t="s">
        <v>740</v>
      </c>
      <c r="D379" s="206" t="s">
        <v>137</v>
      </c>
      <c r="E379" s="207" t="s">
        <v>741</v>
      </c>
      <c r="F379" s="208" t="s">
        <v>742</v>
      </c>
      <c r="G379" s="209" t="s">
        <v>140</v>
      </c>
      <c r="H379" s="210">
        <v>25.908999999999999</v>
      </c>
      <c r="I379" s="211"/>
      <c r="J379" s="212">
        <f>ROUND(I379*H379,2)</f>
        <v>0</v>
      </c>
      <c r="K379" s="208" t="s">
        <v>141</v>
      </c>
      <c r="L379" s="46"/>
      <c r="M379" s="213" t="s">
        <v>19</v>
      </c>
      <c r="N379" s="214" t="s">
        <v>42</v>
      </c>
      <c r="O379" s="86"/>
      <c r="P379" s="215">
        <f>O379*H379</f>
        <v>0</v>
      </c>
      <c r="Q379" s="215">
        <v>0.0053</v>
      </c>
      <c r="R379" s="215">
        <f>Q379*H379</f>
        <v>0.13731769999999999</v>
      </c>
      <c r="S379" s="215">
        <v>0</v>
      </c>
      <c r="T379" s="216">
        <f>S379*H379</f>
        <v>0</v>
      </c>
      <c r="U379" s="40"/>
      <c r="V379" s="40"/>
      <c r="W379" s="40"/>
      <c r="X379" s="40"/>
      <c r="Y379" s="40"/>
      <c r="Z379" s="40"/>
      <c r="AA379" s="40"/>
      <c r="AB379" s="40"/>
      <c r="AC379" s="40"/>
      <c r="AD379" s="40"/>
      <c r="AE379" s="40"/>
      <c r="AR379" s="217" t="s">
        <v>227</v>
      </c>
      <c r="AT379" s="217" t="s">
        <v>137</v>
      </c>
      <c r="AU379" s="217" t="s">
        <v>143</v>
      </c>
      <c r="AY379" s="19" t="s">
        <v>134</v>
      </c>
      <c r="BE379" s="218">
        <f>IF(N379="základní",J379,0)</f>
        <v>0</v>
      </c>
      <c r="BF379" s="218">
        <f>IF(N379="snížená",J379,0)</f>
        <v>0</v>
      </c>
      <c r="BG379" s="218">
        <f>IF(N379="zákl. přenesená",J379,0)</f>
        <v>0</v>
      </c>
      <c r="BH379" s="218">
        <f>IF(N379="sníž. přenesená",J379,0)</f>
        <v>0</v>
      </c>
      <c r="BI379" s="218">
        <f>IF(N379="nulová",J379,0)</f>
        <v>0</v>
      </c>
      <c r="BJ379" s="19" t="s">
        <v>143</v>
      </c>
      <c r="BK379" s="218">
        <f>ROUND(I379*H379,2)</f>
        <v>0</v>
      </c>
      <c r="BL379" s="19" t="s">
        <v>227</v>
      </c>
      <c r="BM379" s="217" t="s">
        <v>743</v>
      </c>
    </row>
    <row r="380" s="2" customFormat="1">
      <c r="A380" s="40"/>
      <c r="B380" s="41"/>
      <c r="C380" s="42"/>
      <c r="D380" s="219" t="s">
        <v>145</v>
      </c>
      <c r="E380" s="42"/>
      <c r="F380" s="220" t="s">
        <v>744</v>
      </c>
      <c r="G380" s="42"/>
      <c r="H380" s="42"/>
      <c r="I380" s="221"/>
      <c r="J380" s="42"/>
      <c r="K380" s="42"/>
      <c r="L380" s="46"/>
      <c r="M380" s="222"/>
      <c r="N380" s="223"/>
      <c r="O380" s="86"/>
      <c r="P380" s="86"/>
      <c r="Q380" s="86"/>
      <c r="R380" s="86"/>
      <c r="S380" s="86"/>
      <c r="T380" s="87"/>
      <c r="U380" s="40"/>
      <c r="V380" s="40"/>
      <c r="W380" s="40"/>
      <c r="X380" s="40"/>
      <c r="Y380" s="40"/>
      <c r="Z380" s="40"/>
      <c r="AA380" s="40"/>
      <c r="AB380" s="40"/>
      <c r="AC380" s="40"/>
      <c r="AD380" s="40"/>
      <c r="AE380" s="40"/>
      <c r="AT380" s="19" t="s">
        <v>145</v>
      </c>
      <c r="AU380" s="19" t="s">
        <v>143</v>
      </c>
    </row>
    <row r="381" s="15" customFormat="1">
      <c r="A381" s="15"/>
      <c r="B381" s="247"/>
      <c r="C381" s="248"/>
      <c r="D381" s="226" t="s">
        <v>151</v>
      </c>
      <c r="E381" s="249" t="s">
        <v>19</v>
      </c>
      <c r="F381" s="250" t="s">
        <v>184</v>
      </c>
      <c r="G381" s="248"/>
      <c r="H381" s="249" t="s">
        <v>19</v>
      </c>
      <c r="I381" s="251"/>
      <c r="J381" s="248"/>
      <c r="K381" s="248"/>
      <c r="L381" s="252"/>
      <c r="M381" s="253"/>
      <c r="N381" s="254"/>
      <c r="O381" s="254"/>
      <c r="P381" s="254"/>
      <c r="Q381" s="254"/>
      <c r="R381" s="254"/>
      <c r="S381" s="254"/>
      <c r="T381" s="25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  <c r="AE381" s="15"/>
      <c r="AT381" s="256" t="s">
        <v>151</v>
      </c>
      <c r="AU381" s="256" t="s">
        <v>143</v>
      </c>
      <c r="AV381" s="15" t="s">
        <v>78</v>
      </c>
      <c r="AW381" s="15" t="s">
        <v>32</v>
      </c>
      <c r="AX381" s="15" t="s">
        <v>70</v>
      </c>
      <c r="AY381" s="256" t="s">
        <v>134</v>
      </c>
    </row>
    <row r="382" s="13" customFormat="1">
      <c r="A382" s="13"/>
      <c r="B382" s="224"/>
      <c r="C382" s="225"/>
      <c r="D382" s="226" t="s">
        <v>151</v>
      </c>
      <c r="E382" s="227" t="s">
        <v>19</v>
      </c>
      <c r="F382" s="228" t="s">
        <v>185</v>
      </c>
      <c r="G382" s="225"/>
      <c r="H382" s="229">
        <v>25.908999999999999</v>
      </c>
      <c r="I382" s="230"/>
      <c r="J382" s="225"/>
      <c r="K382" s="225"/>
      <c r="L382" s="231"/>
      <c r="M382" s="232"/>
      <c r="N382" s="233"/>
      <c r="O382" s="233"/>
      <c r="P382" s="233"/>
      <c r="Q382" s="233"/>
      <c r="R382" s="233"/>
      <c r="S382" s="233"/>
      <c r="T382" s="234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T382" s="235" t="s">
        <v>151</v>
      </c>
      <c r="AU382" s="235" t="s">
        <v>143</v>
      </c>
      <c r="AV382" s="13" t="s">
        <v>143</v>
      </c>
      <c r="AW382" s="13" t="s">
        <v>32</v>
      </c>
      <c r="AX382" s="13" t="s">
        <v>70</v>
      </c>
      <c r="AY382" s="235" t="s">
        <v>134</v>
      </c>
    </row>
    <row r="383" s="14" customFormat="1">
      <c r="A383" s="14"/>
      <c r="B383" s="236"/>
      <c r="C383" s="237"/>
      <c r="D383" s="226" t="s">
        <v>151</v>
      </c>
      <c r="E383" s="238" t="s">
        <v>19</v>
      </c>
      <c r="F383" s="239" t="s">
        <v>153</v>
      </c>
      <c r="G383" s="237"/>
      <c r="H383" s="240">
        <v>25.908999999999999</v>
      </c>
      <c r="I383" s="241"/>
      <c r="J383" s="237"/>
      <c r="K383" s="237"/>
      <c r="L383" s="242"/>
      <c r="M383" s="243"/>
      <c r="N383" s="244"/>
      <c r="O383" s="244"/>
      <c r="P383" s="244"/>
      <c r="Q383" s="244"/>
      <c r="R383" s="244"/>
      <c r="S383" s="244"/>
      <c r="T383" s="245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T383" s="246" t="s">
        <v>151</v>
      </c>
      <c r="AU383" s="246" t="s">
        <v>143</v>
      </c>
      <c r="AV383" s="14" t="s">
        <v>142</v>
      </c>
      <c r="AW383" s="14" t="s">
        <v>32</v>
      </c>
      <c r="AX383" s="14" t="s">
        <v>78</v>
      </c>
      <c r="AY383" s="246" t="s">
        <v>134</v>
      </c>
    </row>
    <row r="384" s="2" customFormat="1" ht="16.5" customHeight="1">
      <c r="A384" s="40"/>
      <c r="B384" s="41"/>
      <c r="C384" s="258" t="s">
        <v>745</v>
      </c>
      <c r="D384" s="258" t="s">
        <v>337</v>
      </c>
      <c r="E384" s="259" t="s">
        <v>746</v>
      </c>
      <c r="F384" s="260" t="s">
        <v>747</v>
      </c>
      <c r="G384" s="261" t="s">
        <v>140</v>
      </c>
      <c r="H384" s="262">
        <v>28.5</v>
      </c>
      <c r="I384" s="263"/>
      <c r="J384" s="264">
        <f>ROUND(I384*H384,2)</f>
        <v>0</v>
      </c>
      <c r="K384" s="260" t="s">
        <v>141</v>
      </c>
      <c r="L384" s="265"/>
      <c r="M384" s="266" t="s">
        <v>19</v>
      </c>
      <c r="N384" s="267" t="s">
        <v>42</v>
      </c>
      <c r="O384" s="86"/>
      <c r="P384" s="215">
        <f>O384*H384</f>
        <v>0</v>
      </c>
      <c r="Q384" s="215">
        <v>0.01771</v>
      </c>
      <c r="R384" s="215">
        <f>Q384*H384</f>
        <v>0.50473500000000004</v>
      </c>
      <c r="S384" s="215">
        <v>0</v>
      </c>
      <c r="T384" s="216">
        <f>S384*H384</f>
        <v>0</v>
      </c>
      <c r="U384" s="40"/>
      <c r="V384" s="40"/>
      <c r="W384" s="40"/>
      <c r="X384" s="40"/>
      <c r="Y384" s="40"/>
      <c r="Z384" s="40"/>
      <c r="AA384" s="40"/>
      <c r="AB384" s="40"/>
      <c r="AC384" s="40"/>
      <c r="AD384" s="40"/>
      <c r="AE384" s="40"/>
      <c r="AR384" s="217" t="s">
        <v>326</v>
      </c>
      <c r="AT384" s="217" t="s">
        <v>337</v>
      </c>
      <c r="AU384" s="217" t="s">
        <v>143</v>
      </c>
      <c r="AY384" s="19" t="s">
        <v>134</v>
      </c>
      <c r="BE384" s="218">
        <f>IF(N384="základní",J384,0)</f>
        <v>0</v>
      </c>
      <c r="BF384" s="218">
        <f>IF(N384="snížená",J384,0)</f>
        <v>0</v>
      </c>
      <c r="BG384" s="218">
        <f>IF(N384="zákl. přenesená",J384,0)</f>
        <v>0</v>
      </c>
      <c r="BH384" s="218">
        <f>IF(N384="sníž. přenesená",J384,0)</f>
        <v>0</v>
      </c>
      <c r="BI384" s="218">
        <f>IF(N384="nulová",J384,0)</f>
        <v>0</v>
      </c>
      <c r="BJ384" s="19" t="s">
        <v>143</v>
      </c>
      <c r="BK384" s="218">
        <f>ROUND(I384*H384,2)</f>
        <v>0</v>
      </c>
      <c r="BL384" s="19" t="s">
        <v>227</v>
      </c>
      <c r="BM384" s="217" t="s">
        <v>748</v>
      </c>
    </row>
    <row r="385" s="15" customFormat="1">
      <c r="A385" s="15"/>
      <c r="B385" s="247"/>
      <c r="C385" s="248"/>
      <c r="D385" s="226" t="s">
        <v>151</v>
      </c>
      <c r="E385" s="249" t="s">
        <v>19</v>
      </c>
      <c r="F385" s="250" t="s">
        <v>184</v>
      </c>
      <c r="G385" s="248"/>
      <c r="H385" s="249" t="s">
        <v>19</v>
      </c>
      <c r="I385" s="251"/>
      <c r="J385" s="248"/>
      <c r="K385" s="248"/>
      <c r="L385" s="252"/>
      <c r="M385" s="253"/>
      <c r="N385" s="254"/>
      <c r="O385" s="254"/>
      <c r="P385" s="254"/>
      <c r="Q385" s="254"/>
      <c r="R385" s="254"/>
      <c r="S385" s="254"/>
      <c r="T385" s="25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T385" s="256" t="s">
        <v>151</v>
      </c>
      <c r="AU385" s="256" t="s">
        <v>143</v>
      </c>
      <c r="AV385" s="15" t="s">
        <v>78</v>
      </c>
      <c r="AW385" s="15" t="s">
        <v>32</v>
      </c>
      <c r="AX385" s="15" t="s">
        <v>70</v>
      </c>
      <c r="AY385" s="256" t="s">
        <v>134</v>
      </c>
    </row>
    <row r="386" s="13" customFormat="1">
      <c r="A386" s="13"/>
      <c r="B386" s="224"/>
      <c r="C386" s="225"/>
      <c r="D386" s="226" t="s">
        <v>151</v>
      </c>
      <c r="E386" s="227" t="s">
        <v>19</v>
      </c>
      <c r="F386" s="228" t="s">
        <v>185</v>
      </c>
      <c r="G386" s="225"/>
      <c r="H386" s="229">
        <v>25.908999999999999</v>
      </c>
      <c r="I386" s="230"/>
      <c r="J386" s="225"/>
      <c r="K386" s="225"/>
      <c r="L386" s="231"/>
      <c r="M386" s="232"/>
      <c r="N386" s="233"/>
      <c r="O386" s="233"/>
      <c r="P386" s="233"/>
      <c r="Q386" s="233"/>
      <c r="R386" s="233"/>
      <c r="S386" s="233"/>
      <c r="T386" s="234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T386" s="235" t="s">
        <v>151</v>
      </c>
      <c r="AU386" s="235" t="s">
        <v>143</v>
      </c>
      <c r="AV386" s="13" t="s">
        <v>143</v>
      </c>
      <c r="AW386" s="13" t="s">
        <v>32</v>
      </c>
      <c r="AX386" s="13" t="s">
        <v>70</v>
      </c>
      <c r="AY386" s="235" t="s">
        <v>134</v>
      </c>
    </row>
    <row r="387" s="14" customFormat="1">
      <c r="A387" s="14"/>
      <c r="B387" s="236"/>
      <c r="C387" s="237"/>
      <c r="D387" s="226" t="s">
        <v>151</v>
      </c>
      <c r="E387" s="238" t="s">
        <v>19</v>
      </c>
      <c r="F387" s="239" t="s">
        <v>153</v>
      </c>
      <c r="G387" s="237"/>
      <c r="H387" s="240">
        <v>25.908999999999999</v>
      </c>
      <c r="I387" s="241"/>
      <c r="J387" s="237"/>
      <c r="K387" s="237"/>
      <c r="L387" s="242"/>
      <c r="M387" s="243"/>
      <c r="N387" s="244"/>
      <c r="O387" s="244"/>
      <c r="P387" s="244"/>
      <c r="Q387" s="244"/>
      <c r="R387" s="244"/>
      <c r="S387" s="244"/>
      <c r="T387" s="245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T387" s="246" t="s">
        <v>151</v>
      </c>
      <c r="AU387" s="246" t="s">
        <v>143</v>
      </c>
      <c r="AV387" s="14" t="s">
        <v>142</v>
      </c>
      <c r="AW387" s="14" t="s">
        <v>32</v>
      </c>
      <c r="AX387" s="14" t="s">
        <v>78</v>
      </c>
      <c r="AY387" s="246" t="s">
        <v>134</v>
      </c>
    </row>
    <row r="388" s="13" customFormat="1">
      <c r="A388" s="13"/>
      <c r="B388" s="224"/>
      <c r="C388" s="225"/>
      <c r="D388" s="226" t="s">
        <v>151</v>
      </c>
      <c r="E388" s="225"/>
      <c r="F388" s="228" t="s">
        <v>749</v>
      </c>
      <c r="G388" s="225"/>
      <c r="H388" s="229">
        <v>28.5</v>
      </c>
      <c r="I388" s="230"/>
      <c r="J388" s="225"/>
      <c r="K388" s="225"/>
      <c r="L388" s="231"/>
      <c r="M388" s="232"/>
      <c r="N388" s="233"/>
      <c r="O388" s="233"/>
      <c r="P388" s="233"/>
      <c r="Q388" s="233"/>
      <c r="R388" s="233"/>
      <c r="S388" s="233"/>
      <c r="T388" s="234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T388" s="235" t="s">
        <v>151</v>
      </c>
      <c r="AU388" s="235" t="s">
        <v>143</v>
      </c>
      <c r="AV388" s="13" t="s">
        <v>143</v>
      </c>
      <c r="AW388" s="13" t="s">
        <v>4</v>
      </c>
      <c r="AX388" s="13" t="s">
        <v>78</v>
      </c>
      <c r="AY388" s="235" t="s">
        <v>134</v>
      </c>
    </row>
    <row r="389" s="2" customFormat="1" ht="16.5" customHeight="1">
      <c r="A389" s="40"/>
      <c r="B389" s="41"/>
      <c r="C389" s="206" t="s">
        <v>750</v>
      </c>
      <c r="D389" s="206" t="s">
        <v>137</v>
      </c>
      <c r="E389" s="207" t="s">
        <v>751</v>
      </c>
      <c r="F389" s="208" t="s">
        <v>752</v>
      </c>
      <c r="G389" s="209" t="s">
        <v>140</v>
      </c>
      <c r="H389" s="210">
        <v>22.899999999999999</v>
      </c>
      <c r="I389" s="211"/>
      <c r="J389" s="212">
        <f>ROUND(I389*H389,2)</f>
        <v>0</v>
      </c>
      <c r="K389" s="208" t="s">
        <v>141</v>
      </c>
      <c r="L389" s="46"/>
      <c r="M389" s="213" t="s">
        <v>19</v>
      </c>
      <c r="N389" s="214" t="s">
        <v>42</v>
      </c>
      <c r="O389" s="86"/>
      <c r="P389" s="215">
        <f>O389*H389</f>
        <v>0</v>
      </c>
      <c r="Q389" s="215">
        <v>0</v>
      </c>
      <c r="R389" s="215">
        <f>Q389*H389</f>
        <v>0</v>
      </c>
      <c r="S389" s="215">
        <v>0.027199999999999998</v>
      </c>
      <c r="T389" s="216">
        <f>S389*H389</f>
        <v>0.62287999999999988</v>
      </c>
      <c r="U389" s="40"/>
      <c r="V389" s="40"/>
      <c r="W389" s="40"/>
      <c r="X389" s="40"/>
      <c r="Y389" s="40"/>
      <c r="Z389" s="40"/>
      <c r="AA389" s="40"/>
      <c r="AB389" s="40"/>
      <c r="AC389" s="40"/>
      <c r="AD389" s="40"/>
      <c r="AE389" s="40"/>
      <c r="AR389" s="217" t="s">
        <v>227</v>
      </c>
      <c r="AT389" s="217" t="s">
        <v>137</v>
      </c>
      <c r="AU389" s="217" t="s">
        <v>143</v>
      </c>
      <c r="AY389" s="19" t="s">
        <v>134</v>
      </c>
      <c r="BE389" s="218">
        <f>IF(N389="základní",J389,0)</f>
        <v>0</v>
      </c>
      <c r="BF389" s="218">
        <f>IF(N389="snížená",J389,0)</f>
        <v>0</v>
      </c>
      <c r="BG389" s="218">
        <f>IF(N389="zákl. přenesená",J389,0)</f>
        <v>0</v>
      </c>
      <c r="BH389" s="218">
        <f>IF(N389="sníž. přenesená",J389,0)</f>
        <v>0</v>
      </c>
      <c r="BI389" s="218">
        <f>IF(N389="nulová",J389,0)</f>
        <v>0</v>
      </c>
      <c r="BJ389" s="19" t="s">
        <v>143</v>
      </c>
      <c r="BK389" s="218">
        <f>ROUND(I389*H389,2)</f>
        <v>0</v>
      </c>
      <c r="BL389" s="19" t="s">
        <v>227</v>
      </c>
      <c r="BM389" s="217" t="s">
        <v>753</v>
      </c>
    </row>
    <row r="390" s="2" customFormat="1">
      <c r="A390" s="40"/>
      <c r="B390" s="41"/>
      <c r="C390" s="42"/>
      <c r="D390" s="219" t="s">
        <v>145</v>
      </c>
      <c r="E390" s="42"/>
      <c r="F390" s="220" t="s">
        <v>754</v>
      </c>
      <c r="G390" s="42"/>
      <c r="H390" s="42"/>
      <c r="I390" s="221"/>
      <c r="J390" s="42"/>
      <c r="K390" s="42"/>
      <c r="L390" s="46"/>
      <c r="M390" s="222"/>
      <c r="N390" s="223"/>
      <c r="O390" s="86"/>
      <c r="P390" s="86"/>
      <c r="Q390" s="86"/>
      <c r="R390" s="86"/>
      <c r="S390" s="86"/>
      <c r="T390" s="87"/>
      <c r="U390" s="40"/>
      <c r="V390" s="40"/>
      <c r="W390" s="40"/>
      <c r="X390" s="40"/>
      <c r="Y390" s="40"/>
      <c r="Z390" s="40"/>
      <c r="AA390" s="40"/>
      <c r="AB390" s="40"/>
      <c r="AC390" s="40"/>
      <c r="AD390" s="40"/>
      <c r="AE390" s="40"/>
      <c r="AT390" s="19" t="s">
        <v>145</v>
      </c>
      <c r="AU390" s="19" t="s">
        <v>143</v>
      </c>
    </row>
    <row r="391" s="13" customFormat="1">
      <c r="A391" s="13"/>
      <c r="B391" s="224"/>
      <c r="C391" s="225"/>
      <c r="D391" s="226" t="s">
        <v>151</v>
      </c>
      <c r="E391" s="227" t="s">
        <v>19</v>
      </c>
      <c r="F391" s="228" t="s">
        <v>191</v>
      </c>
      <c r="G391" s="225"/>
      <c r="H391" s="229">
        <v>10</v>
      </c>
      <c r="I391" s="230"/>
      <c r="J391" s="225"/>
      <c r="K391" s="225"/>
      <c r="L391" s="231"/>
      <c r="M391" s="232"/>
      <c r="N391" s="233"/>
      <c r="O391" s="233"/>
      <c r="P391" s="233"/>
      <c r="Q391" s="233"/>
      <c r="R391" s="233"/>
      <c r="S391" s="233"/>
      <c r="T391" s="234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T391" s="235" t="s">
        <v>151</v>
      </c>
      <c r="AU391" s="235" t="s">
        <v>143</v>
      </c>
      <c r="AV391" s="13" t="s">
        <v>143</v>
      </c>
      <c r="AW391" s="13" t="s">
        <v>32</v>
      </c>
      <c r="AX391" s="13" t="s">
        <v>70</v>
      </c>
      <c r="AY391" s="235" t="s">
        <v>134</v>
      </c>
    </row>
    <row r="392" s="13" customFormat="1">
      <c r="A392" s="13"/>
      <c r="B392" s="224"/>
      <c r="C392" s="225"/>
      <c r="D392" s="226" t="s">
        <v>151</v>
      </c>
      <c r="E392" s="227" t="s">
        <v>19</v>
      </c>
      <c r="F392" s="228" t="s">
        <v>755</v>
      </c>
      <c r="G392" s="225"/>
      <c r="H392" s="229">
        <v>12.9</v>
      </c>
      <c r="I392" s="230"/>
      <c r="J392" s="225"/>
      <c r="K392" s="225"/>
      <c r="L392" s="231"/>
      <c r="M392" s="232"/>
      <c r="N392" s="233"/>
      <c r="O392" s="233"/>
      <c r="P392" s="233"/>
      <c r="Q392" s="233"/>
      <c r="R392" s="233"/>
      <c r="S392" s="233"/>
      <c r="T392" s="234"/>
      <c r="U392" s="13"/>
      <c r="V392" s="13"/>
      <c r="W392" s="13"/>
      <c r="X392" s="13"/>
      <c r="Y392" s="13"/>
      <c r="Z392" s="13"/>
      <c r="AA392" s="13"/>
      <c r="AB392" s="13"/>
      <c r="AC392" s="13"/>
      <c r="AD392" s="13"/>
      <c r="AE392" s="13"/>
      <c r="AT392" s="235" t="s">
        <v>151</v>
      </c>
      <c r="AU392" s="235" t="s">
        <v>143</v>
      </c>
      <c r="AV392" s="13" t="s">
        <v>143</v>
      </c>
      <c r="AW392" s="13" t="s">
        <v>32</v>
      </c>
      <c r="AX392" s="13" t="s">
        <v>70</v>
      </c>
      <c r="AY392" s="235" t="s">
        <v>134</v>
      </c>
    </row>
    <row r="393" s="14" customFormat="1">
      <c r="A393" s="14"/>
      <c r="B393" s="236"/>
      <c r="C393" s="237"/>
      <c r="D393" s="226" t="s">
        <v>151</v>
      </c>
      <c r="E393" s="238" t="s">
        <v>19</v>
      </c>
      <c r="F393" s="239" t="s">
        <v>153</v>
      </c>
      <c r="G393" s="237"/>
      <c r="H393" s="240">
        <v>22.899999999999999</v>
      </c>
      <c r="I393" s="241"/>
      <c r="J393" s="237"/>
      <c r="K393" s="237"/>
      <c r="L393" s="242"/>
      <c r="M393" s="243"/>
      <c r="N393" s="244"/>
      <c r="O393" s="244"/>
      <c r="P393" s="244"/>
      <c r="Q393" s="244"/>
      <c r="R393" s="244"/>
      <c r="S393" s="244"/>
      <c r="T393" s="245"/>
      <c r="U393" s="14"/>
      <c r="V393" s="14"/>
      <c r="W393" s="14"/>
      <c r="X393" s="14"/>
      <c r="Y393" s="14"/>
      <c r="Z393" s="14"/>
      <c r="AA393" s="14"/>
      <c r="AB393" s="14"/>
      <c r="AC393" s="14"/>
      <c r="AD393" s="14"/>
      <c r="AE393" s="14"/>
      <c r="AT393" s="246" t="s">
        <v>151</v>
      </c>
      <c r="AU393" s="246" t="s">
        <v>143</v>
      </c>
      <c r="AV393" s="14" t="s">
        <v>142</v>
      </c>
      <c r="AW393" s="14" t="s">
        <v>32</v>
      </c>
      <c r="AX393" s="14" t="s">
        <v>78</v>
      </c>
      <c r="AY393" s="246" t="s">
        <v>134</v>
      </c>
    </row>
    <row r="394" s="2" customFormat="1" ht="24.15" customHeight="1">
      <c r="A394" s="40"/>
      <c r="B394" s="41"/>
      <c r="C394" s="206" t="s">
        <v>756</v>
      </c>
      <c r="D394" s="206" t="s">
        <v>137</v>
      </c>
      <c r="E394" s="207" t="s">
        <v>757</v>
      </c>
      <c r="F394" s="208" t="s">
        <v>758</v>
      </c>
      <c r="G394" s="209" t="s">
        <v>249</v>
      </c>
      <c r="H394" s="210">
        <v>0.68899999999999995</v>
      </c>
      <c r="I394" s="211"/>
      <c r="J394" s="212">
        <f>ROUND(I394*H394,2)</f>
        <v>0</v>
      </c>
      <c r="K394" s="208" t="s">
        <v>141</v>
      </c>
      <c r="L394" s="46"/>
      <c r="M394" s="213" t="s">
        <v>19</v>
      </c>
      <c r="N394" s="214" t="s">
        <v>42</v>
      </c>
      <c r="O394" s="86"/>
      <c r="P394" s="215">
        <f>O394*H394</f>
        <v>0</v>
      </c>
      <c r="Q394" s="215">
        <v>0</v>
      </c>
      <c r="R394" s="215">
        <f>Q394*H394</f>
        <v>0</v>
      </c>
      <c r="S394" s="215">
        <v>0</v>
      </c>
      <c r="T394" s="216">
        <f>S394*H394</f>
        <v>0</v>
      </c>
      <c r="U394" s="40"/>
      <c r="V394" s="40"/>
      <c r="W394" s="40"/>
      <c r="X394" s="40"/>
      <c r="Y394" s="40"/>
      <c r="Z394" s="40"/>
      <c r="AA394" s="40"/>
      <c r="AB394" s="40"/>
      <c r="AC394" s="40"/>
      <c r="AD394" s="40"/>
      <c r="AE394" s="40"/>
      <c r="AR394" s="217" t="s">
        <v>227</v>
      </c>
      <c r="AT394" s="217" t="s">
        <v>137</v>
      </c>
      <c r="AU394" s="217" t="s">
        <v>143</v>
      </c>
      <c r="AY394" s="19" t="s">
        <v>134</v>
      </c>
      <c r="BE394" s="218">
        <f>IF(N394="základní",J394,0)</f>
        <v>0</v>
      </c>
      <c r="BF394" s="218">
        <f>IF(N394="snížená",J394,0)</f>
        <v>0</v>
      </c>
      <c r="BG394" s="218">
        <f>IF(N394="zákl. přenesená",J394,0)</f>
        <v>0</v>
      </c>
      <c r="BH394" s="218">
        <f>IF(N394="sníž. přenesená",J394,0)</f>
        <v>0</v>
      </c>
      <c r="BI394" s="218">
        <f>IF(N394="nulová",J394,0)</f>
        <v>0</v>
      </c>
      <c r="BJ394" s="19" t="s">
        <v>143</v>
      </c>
      <c r="BK394" s="218">
        <f>ROUND(I394*H394,2)</f>
        <v>0</v>
      </c>
      <c r="BL394" s="19" t="s">
        <v>227</v>
      </c>
      <c r="BM394" s="217" t="s">
        <v>759</v>
      </c>
    </row>
    <row r="395" s="2" customFormat="1">
      <c r="A395" s="40"/>
      <c r="B395" s="41"/>
      <c r="C395" s="42"/>
      <c r="D395" s="219" t="s">
        <v>145</v>
      </c>
      <c r="E395" s="42"/>
      <c r="F395" s="220" t="s">
        <v>760</v>
      </c>
      <c r="G395" s="42"/>
      <c r="H395" s="42"/>
      <c r="I395" s="221"/>
      <c r="J395" s="42"/>
      <c r="K395" s="42"/>
      <c r="L395" s="46"/>
      <c r="M395" s="222"/>
      <c r="N395" s="223"/>
      <c r="O395" s="86"/>
      <c r="P395" s="86"/>
      <c r="Q395" s="86"/>
      <c r="R395" s="86"/>
      <c r="S395" s="86"/>
      <c r="T395" s="87"/>
      <c r="U395" s="40"/>
      <c r="V395" s="40"/>
      <c r="W395" s="40"/>
      <c r="X395" s="40"/>
      <c r="Y395" s="40"/>
      <c r="Z395" s="40"/>
      <c r="AA395" s="40"/>
      <c r="AB395" s="40"/>
      <c r="AC395" s="40"/>
      <c r="AD395" s="40"/>
      <c r="AE395" s="40"/>
      <c r="AT395" s="19" t="s">
        <v>145</v>
      </c>
      <c r="AU395" s="19" t="s">
        <v>143</v>
      </c>
    </row>
    <row r="396" s="12" customFormat="1" ht="22.8" customHeight="1">
      <c r="A396" s="12"/>
      <c r="B396" s="190"/>
      <c r="C396" s="191"/>
      <c r="D396" s="192" t="s">
        <v>69</v>
      </c>
      <c r="E396" s="204" t="s">
        <v>761</v>
      </c>
      <c r="F396" s="204" t="s">
        <v>762</v>
      </c>
      <c r="G396" s="191"/>
      <c r="H396" s="191"/>
      <c r="I396" s="194"/>
      <c r="J396" s="205">
        <f>BK396</f>
        <v>0</v>
      </c>
      <c r="K396" s="191"/>
      <c r="L396" s="196"/>
      <c r="M396" s="197"/>
      <c r="N396" s="198"/>
      <c r="O396" s="198"/>
      <c r="P396" s="199">
        <f>SUM(P397:P402)</f>
        <v>0</v>
      </c>
      <c r="Q396" s="198"/>
      <c r="R396" s="199">
        <f>SUM(R397:R402)</f>
        <v>0.0072790000000000007</v>
      </c>
      <c r="S396" s="198"/>
      <c r="T396" s="200">
        <f>SUM(T397:T402)</f>
        <v>0</v>
      </c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  <c r="AE396" s="12"/>
      <c r="AR396" s="201" t="s">
        <v>143</v>
      </c>
      <c r="AT396" s="202" t="s">
        <v>69</v>
      </c>
      <c r="AU396" s="202" t="s">
        <v>78</v>
      </c>
      <c r="AY396" s="201" t="s">
        <v>134</v>
      </c>
      <c r="BK396" s="203">
        <f>SUM(BK397:BK402)</f>
        <v>0</v>
      </c>
    </row>
    <row r="397" s="2" customFormat="1" ht="24.15" customHeight="1">
      <c r="A397" s="40"/>
      <c r="B397" s="41"/>
      <c r="C397" s="206" t="s">
        <v>763</v>
      </c>
      <c r="D397" s="206" t="s">
        <v>137</v>
      </c>
      <c r="E397" s="207" t="s">
        <v>764</v>
      </c>
      <c r="F397" s="208" t="s">
        <v>765</v>
      </c>
      <c r="G397" s="209" t="s">
        <v>140</v>
      </c>
      <c r="H397" s="210">
        <v>25.100000000000001</v>
      </c>
      <c r="I397" s="211"/>
      <c r="J397" s="212">
        <f>ROUND(I397*H397,2)</f>
        <v>0</v>
      </c>
      <c r="K397" s="208" t="s">
        <v>141</v>
      </c>
      <c r="L397" s="46"/>
      <c r="M397" s="213" t="s">
        <v>19</v>
      </c>
      <c r="N397" s="214" t="s">
        <v>42</v>
      </c>
      <c r="O397" s="86"/>
      <c r="P397" s="215">
        <f>O397*H397</f>
        <v>0</v>
      </c>
      <c r="Q397" s="215">
        <v>0.00029</v>
      </c>
      <c r="R397" s="215">
        <f>Q397*H397</f>
        <v>0.0072790000000000007</v>
      </c>
      <c r="S397" s="215">
        <v>0</v>
      </c>
      <c r="T397" s="216">
        <f>S397*H397</f>
        <v>0</v>
      </c>
      <c r="U397" s="40"/>
      <c r="V397" s="40"/>
      <c r="W397" s="40"/>
      <c r="X397" s="40"/>
      <c r="Y397" s="40"/>
      <c r="Z397" s="40"/>
      <c r="AA397" s="40"/>
      <c r="AB397" s="40"/>
      <c r="AC397" s="40"/>
      <c r="AD397" s="40"/>
      <c r="AE397" s="40"/>
      <c r="AR397" s="217" t="s">
        <v>227</v>
      </c>
      <c r="AT397" s="217" t="s">
        <v>137</v>
      </c>
      <c r="AU397" s="217" t="s">
        <v>143</v>
      </c>
      <c r="AY397" s="19" t="s">
        <v>134</v>
      </c>
      <c r="BE397" s="218">
        <f>IF(N397="základní",J397,0)</f>
        <v>0</v>
      </c>
      <c r="BF397" s="218">
        <f>IF(N397="snížená",J397,0)</f>
        <v>0</v>
      </c>
      <c r="BG397" s="218">
        <f>IF(N397="zákl. přenesená",J397,0)</f>
        <v>0</v>
      </c>
      <c r="BH397" s="218">
        <f>IF(N397="sníž. přenesená",J397,0)</f>
        <v>0</v>
      </c>
      <c r="BI397" s="218">
        <f>IF(N397="nulová",J397,0)</f>
        <v>0</v>
      </c>
      <c r="BJ397" s="19" t="s">
        <v>143</v>
      </c>
      <c r="BK397" s="218">
        <f>ROUND(I397*H397,2)</f>
        <v>0</v>
      </c>
      <c r="BL397" s="19" t="s">
        <v>227</v>
      </c>
      <c r="BM397" s="217" t="s">
        <v>766</v>
      </c>
    </row>
    <row r="398" s="2" customFormat="1">
      <c r="A398" s="40"/>
      <c r="B398" s="41"/>
      <c r="C398" s="42"/>
      <c r="D398" s="219" t="s">
        <v>145</v>
      </c>
      <c r="E398" s="42"/>
      <c r="F398" s="220" t="s">
        <v>767</v>
      </c>
      <c r="G398" s="42"/>
      <c r="H398" s="42"/>
      <c r="I398" s="221"/>
      <c r="J398" s="42"/>
      <c r="K398" s="42"/>
      <c r="L398" s="46"/>
      <c r="M398" s="222"/>
      <c r="N398" s="223"/>
      <c r="O398" s="86"/>
      <c r="P398" s="86"/>
      <c r="Q398" s="86"/>
      <c r="R398" s="86"/>
      <c r="S398" s="86"/>
      <c r="T398" s="87"/>
      <c r="U398" s="40"/>
      <c r="V398" s="40"/>
      <c r="W398" s="40"/>
      <c r="X398" s="40"/>
      <c r="Y398" s="40"/>
      <c r="Z398" s="40"/>
      <c r="AA398" s="40"/>
      <c r="AB398" s="40"/>
      <c r="AC398" s="40"/>
      <c r="AD398" s="40"/>
      <c r="AE398" s="40"/>
      <c r="AT398" s="19" t="s">
        <v>145</v>
      </c>
      <c r="AU398" s="19" t="s">
        <v>143</v>
      </c>
    </row>
    <row r="399" s="13" customFormat="1">
      <c r="A399" s="13"/>
      <c r="B399" s="224"/>
      <c r="C399" s="225"/>
      <c r="D399" s="226" t="s">
        <v>151</v>
      </c>
      <c r="E399" s="227" t="s">
        <v>19</v>
      </c>
      <c r="F399" s="228" t="s">
        <v>243</v>
      </c>
      <c r="G399" s="225"/>
      <c r="H399" s="229">
        <v>14.199999999999999</v>
      </c>
      <c r="I399" s="230"/>
      <c r="J399" s="225"/>
      <c r="K399" s="225"/>
      <c r="L399" s="231"/>
      <c r="M399" s="232"/>
      <c r="N399" s="233"/>
      <c r="O399" s="233"/>
      <c r="P399" s="233"/>
      <c r="Q399" s="233"/>
      <c r="R399" s="233"/>
      <c r="S399" s="233"/>
      <c r="T399" s="234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  <c r="AE399" s="13"/>
      <c r="AT399" s="235" t="s">
        <v>151</v>
      </c>
      <c r="AU399" s="235" t="s">
        <v>143</v>
      </c>
      <c r="AV399" s="13" t="s">
        <v>143</v>
      </c>
      <c r="AW399" s="13" t="s">
        <v>32</v>
      </c>
      <c r="AX399" s="13" t="s">
        <v>70</v>
      </c>
      <c r="AY399" s="235" t="s">
        <v>134</v>
      </c>
    </row>
    <row r="400" s="13" customFormat="1">
      <c r="A400" s="13"/>
      <c r="B400" s="224"/>
      <c r="C400" s="225"/>
      <c r="D400" s="226" t="s">
        <v>151</v>
      </c>
      <c r="E400" s="227" t="s">
        <v>19</v>
      </c>
      <c r="F400" s="228" t="s">
        <v>768</v>
      </c>
      <c r="G400" s="225"/>
      <c r="H400" s="229">
        <v>5.2000000000000002</v>
      </c>
      <c r="I400" s="230"/>
      <c r="J400" s="225"/>
      <c r="K400" s="225"/>
      <c r="L400" s="231"/>
      <c r="M400" s="232"/>
      <c r="N400" s="233"/>
      <c r="O400" s="233"/>
      <c r="P400" s="233"/>
      <c r="Q400" s="233"/>
      <c r="R400" s="233"/>
      <c r="S400" s="233"/>
      <c r="T400" s="234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T400" s="235" t="s">
        <v>151</v>
      </c>
      <c r="AU400" s="235" t="s">
        <v>143</v>
      </c>
      <c r="AV400" s="13" t="s">
        <v>143</v>
      </c>
      <c r="AW400" s="13" t="s">
        <v>32</v>
      </c>
      <c r="AX400" s="13" t="s">
        <v>70</v>
      </c>
      <c r="AY400" s="235" t="s">
        <v>134</v>
      </c>
    </row>
    <row r="401" s="13" customFormat="1">
      <c r="A401" s="13"/>
      <c r="B401" s="224"/>
      <c r="C401" s="225"/>
      <c r="D401" s="226" t="s">
        <v>151</v>
      </c>
      <c r="E401" s="227" t="s">
        <v>19</v>
      </c>
      <c r="F401" s="228" t="s">
        <v>208</v>
      </c>
      <c r="G401" s="225"/>
      <c r="H401" s="229">
        <v>5.7000000000000002</v>
      </c>
      <c r="I401" s="230"/>
      <c r="J401" s="225"/>
      <c r="K401" s="225"/>
      <c r="L401" s="231"/>
      <c r="M401" s="232"/>
      <c r="N401" s="233"/>
      <c r="O401" s="233"/>
      <c r="P401" s="233"/>
      <c r="Q401" s="233"/>
      <c r="R401" s="233"/>
      <c r="S401" s="233"/>
      <c r="T401" s="234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T401" s="235" t="s">
        <v>151</v>
      </c>
      <c r="AU401" s="235" t="s">
        <v>143</v>
      </c>
      <c r="AV401" s="13" t="s">
        <v>143</v>
      </c>
      <c r="AW401" s="13" t="s">
        <v>32</v>
      </c>
      <c r="AX401" s="13" t="s">
        <v>70</v>
      </c>
      <c r="AY401" s="235" t="s">
        <v>134</v>
      </c>
    </row>
    <row r="402" s="14" customFormat="1">
      <c r="A402" s="14"/>
      <c r="B402" s="236"/>
      <c r="C402" s="237"/>
      <c r="D402" s="226" t="s">
        <v>151</v>
      </c>
      <c r="E402" s="238" t="s">
        <v>19</v>
      </c>
      <c r="F402" s="239" t="s">
        <v>153</v>
      </c>
      <c r="G402" s="237"/>
      <c r="H402" s="240">
        <v>25.099999999999998</v>
      </c>
      <c r="I402" s="241"/>
      <c r="J402" s="237"/>
      <c r="K402" s="237"/>
      <c r="L402" s="242"/>
      <c r="M402" s="243"/>
      <c r="N402" s="244"/>
      <c r="O402" s="244"/>
      <c r="P402" s="244"/>
      <c r="Q402" s="244"/>
      <c r="R402" s="244"/>
      <c r="S402" s="244"/>
      <c r="T402" s="245"/>
      <c r="U402" s="14"/>
      <c r="V402" s="14"/>
      <c r="W402" s="14"/>
      <c r="X402" s="14"/>
      <c r="Y402" s="14"/>
      <c r="Z402" s="14"/>
      <c r="AA402" s="14"/>
      <c r="AB402" s="14"/>
      <c r="AC402" s="14"/>
      <c r="AD402" s="14"/>
      <c r="AE402" s="14"/>
      <c r="AT402" s="246" t="s">
        <v>151</v>
      </c>
      <c r="AU402" s="246" t="s">
        <v>143</v>
      </c>
      <c r="AV402" s="14" t="s">
        <v>142</v>
      </c>
      <c r="AW402" s="14" t="s">
        <v>32</v>
      </c>
      <c r="AX402" s="14" t="s">
        <v>78</v>
      </c>
      <c r="AY402" s="246" t="s">
        <v>134</v>
      </c>
    </row>
    <row r="403" s="12" customFormat="1" ht="25.92" customHeight="1">
      <c r="A403" s="12"/>
      <c r="B403" s="190"/>
      <c r="C403" s="191"/>
      <c r="D403" s="192" t="s">
        <v>69</v>
      </c>
      <c r="E403" s="193" t="s">
        <v>337</v>
      </c>
      <c r="F403" s="193" t="s">
        <v>769</v>
      </c>
      <c r="G403" s="191"/>
      <c r="H403" s="191"/>
      <c r="I403" s="194"/>
      <c r="J403" s="195">
        <f>BK403</f>
        <v>0</v>
      </c>
      <c r="K403" s="191"/>
      <c r="L403" s="196"/>
      <c r="M403" s="197"/>
      <c r="N403" s="198"/>
      <c r="O403" s="198"/>
      <c r="P403" s="199">
        <f>P404+P407</f>
        <v>0</v>
      </c>
      <c r="Q403" s="198"/>
      <c r="R403" s="199">
        <f>R404+R407</f>
        <v>0.00010000000000000001</v>
      </c>
      <c r="S403" s="198"/>
      <c r="T403" s="200">
        <f>T404+T407</f>
        <v>0</v>
      </c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  <c r="AE403" s="12"/>
      <c r="AR403" s="201" t="s">
        <v>135</v>
      </c>
      <c r="AT403" s="202" t="s">
        <v>69</v>
      </c>
      <c r="AU403" s="202" t="s">
        <v>70</v>
      </c>
      <c r="AY403" s="201" t="s">
        <v>134</v>
      </c>
      <c r="BK403" s="203">
        <f>BK404+BK407</f>
        <v>0</v>
      </c>
    </row>
    <row r="404" s="12" customFormat="1" ht="22.8" customHeight="1">
      <c r="A404" s="12"/>
      <c r="B404" s="190"/>
      <c r="C404" s="191"/>
      <c r="D404" s="192" t="s">
        <v>69</v>
      </c>
      <c r="E404" s="204" t="s">
        <v>770</v>
      </c>
      <c r="F404" s="204" t="s">
        <v>771</v>
      </c>
      <c r="G404" s="191"/>
      <c r="H404" s="191"/>
      <c r="I404" s="194"/>
      <c r="J404" s="205">
        <f>BK404</f>
        <v>0</v>
      </c>
      <c r="K404" s="191"/>
      <c r="L404" s="196"/>
      <c r="M404" s="197"/>
      <c r="N404" s="198"/>
      <c r="O404" s="198"/>
      <c r="P404" s="199">
        <f>SUM(P405:P406)</f>
        <v>0</v>
      </c>
      <c r="Q404" s="198"/>
      <c r="R404" s="199">
        <f>SUM(R405:R406)</f>
        <v>0</v>
      </c>
      <c r="S404" s="198"/>
      <c r="T404" s="200">
        <f>SUM(T405:T406)</f>
        <v>0</v>
      </c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  <c r="AE404" s="12"/>
      <c r="AR404" s="201" t="s">
        <v>135</v>
      </c>
      <c r="AT404" s="202" t="s">
        <v>69</v>
      </c>
      <c r="AU404" s="202" t="s">
        <v>78</v>
      </c>
      <c r="AY404" s="201" t="s">
        <v>134</v>
      </c>
      <c r="BK404" s="203">
        <f>SUM(BK405:BK406)</f>
        <v>0</v>
      </c>
    </row>
    <row r="405" s="2" customFormat="1" ht="16.5" customHeight="1">
      <c r="A405" s="40"/>
      <c r="B405" s="41"/>
      <c r="C405" s="206" t="s">
        <v>772</v>
      </c>
      <c r="D405" s="206" t="s">
        <v>137</v>
      </c>
      <c r="E405" s="207" t="s">
        <v>773</v>
      </c>
      <c r="F405" s="208" t="s">
        <v>774</v>
      </c>
      <c r="G405" s="209" t="s">
        <v>345</v>
      </c>
      <c r="H405" s="210">
        <v>1</v>
      </c>
      <c r="I405" s="211"/>
      <c r="J405" s="212">
        <f>ROUND(I405*H405,2)</f>
        <v>0</v>
      </c>
      <c r="K405" s="208" t="s">
        <v>423</v>
      </c>
      <c r="L405" s="46"/>
      <c r="M405" s="213" t="s">
        <v>19</v>
      </c>
      <c r="N405" s="214" t="s">
        <v>42</v>
      </c>
      <c r="O405" s="86"/>
      <c r="P405" s="215">
        <f>O405*H405</f>
        <v>0</v>
      </c>
      <c r="Q405" s="215">
        <v>0</v>
      </c>
      <c r="R405" s="215">
        <f>Q405*H405</f>
        <v>0</v>
      </c>
      <c r="S405" s="215">
        <v>0</v>
      </c>
      <c r="T405" s="216">
        <f>S405*H405</f>
        <v>0</v>
      </c>
      <c r="U405" s="40"/>
      <c r="V405" s="40"/>
      <c r="W405" s="40"/>
      <c r="X405" s="40"/>
      <c r="Y405" s="40"/>
      <c r="Z405" s="40"/>
      <c r="AA405" s="40"/>
      <c r="AB405" s="40"/>
      <c r="AC405" s="40"/>
      <c r="AD405" s="40"/>
      <c r="AE405" s="40"/>
      <c r="AR405" s="217" t="s">
        <v>486</v>
      </c>
      <c r="AT405" s="217" t="s">
        <v>137</v>
      </c>
      <c r="AU405" s="217" t="s">
        <v>143</v>
      </c>
      <c r="AY405" s="19" t="s">
        <v>134</v>
      </c>
      <c r="BE405" s="218">
        <f>IF(N405="základní",J405,0)</f>
        <v>0</v>
      </c>
      <c r="BF405" s="218">
        <f>IF(N405="snížená",J405,0)</f>
        <v>0</v>
      </c>
      <c r="BG405" s="218">
        <f>IF(N405="zákl. přenesená",J405,0)</f>
        <v>0</v>
      </c>
      <c r="BH405" s="218">
        <f>IF(N405="sníž. přenesená",J405,0)</f>
        <v>0</v>
      </c>
      <c r="BI405" s="218">
        <f>IF(N405="nulová",J405,0)</f>
        <v>0</v>
      </c>
      <c r="BJ405" s="19" t="s">
        <v>143</v>
      </c>
      <c r="BK405" s="218">
        <f>ROUND(I405*H405,2)</f>
        <v>0</v>
      </c>
      <c r="BL405" s="19" t="s">
        <v>486</v>
      </c>
      <c r="BM405" s="217" t="s">
        <v>775</v>
      </c>
    </row>
    <row r="406" s="2" customFormat="1" ht="16.5" customHeight="1">
      <c r="A406" s="40"/>
      <c r="B406" s="41"/>
      <c r="C406" s="206" t="s">
        <v>776</v>
      </c>
      <c r="D406" s="206" t="s">
        <v>137</v>
      </c>
      <c r="E406" s="207" t="s">
        <v>777</v>
      </c>
      <c r="F406" s="208" t="s">
        <v>778</v>
      </c>
      <c r="G406" s="209" t="s">
        <v>345</v>
      </c>
      <c r="H406" s="210">
        <v>1</v>
      </c>
      <c r="I406" s="211"/>
      <c r="J406" s="212">
        <f>ROUND(I406*H406,2)</f>
        <v>0</v>
      </c>
      <c r="K406" s="208" t="s">
        <v>423</v>
      </c>
      <c r="L406" s="46"/>
      <c r="M406" s="213" t="s">
        <v>19</v>
      </c>
      <c r="N406" s="214" t="s">
        <v>42</v>
      </c>
      <c r="O406" s="86"/>
      <c r="P406" s="215">
        <f>O406*H406</f>
        <v>0</v>
      </c>
      <c r="Q406" s="215">
        <v>0</v>
      </c>
      <c r="R406" s="215">
        <f>Q406*H406</f>
        <v>0</v>
      </c>
      <c r="S406" s="215">
        <v>0</v>
      </c>
      <c r="T406" s="216">
        <f>S406*H406</f>
        <v>0</v>
      </c>
      <c r="U406" s="40"/>
      <c r="V406" s="40"/>
      <c r="W406" s="40"/>
      <c r="X406" s="40"/>
      <c r="Y406" s="40"/>
      <c r="Z406" s="40"/>
      <c r="AA406" s="40"/>
      <c r="AB406" s="40"/>
      <c r="AC406" s="40"/>
      <c r="AD406" s="40"/>
      <c r="AE406" s="40"/>
      <c r="AR406" s="217" t="s">
        <v>486</v>
      </c>
      <c r="AT406" s="217" t="s">
        <v>137</v>
      </c>
      <c r="AU406" s="217" t="s">
        <v>143</v>
      </c>
      <c r="AY406" s="19" t="s">
        <v>134</v>
      </c>
      <c r="BE406" s="218">
        <f>IF(N406="základní",J406,0)</f>
        <v>0</v>
      </c>
      <c r="BF406" s="218">
        <f>IF(N406="snížená",J406,0)</f>
        <v>0</v>
      </c>
      <c r="BG406" s="218">
        <f>IF(N406="zákl. přenesená",J406,0)</f>
        <v>0</v>
      </c>
      <c r="BH406" s="218">
        <f>IF(N406="sníž. přenesená",J406,0)</f>
        <v>0</v>
      </c>
      <c r="BI406" s="218">
        <f>IF(N406="nulová",J406,0)</f>
        <v>0</v>
      </c>
      <c r="BJ406" s="19" t="s">
        <v>143</v>
      </c>
      <c r="BK406" s="218">
        <f>ROUND(I406*H406,2)</f>
        <v>0</v>
      </c>
      <c r="BL406" s="19" t="s">
        <v>486</v>
      </c>
      <c r="BM406" s="217" t="s">
        <v>779</v>
      </c>
    </row>
    <row r="407" s="12" customFormat="1" ht="22.8" customHeight="1">
      <c r="A407" s="12"/>
      <c r="B407" s="190"/>
      <c r="C407" s="191"/>
      <c r="D407" s="192" t="s">
        <v>69</v>
      </c>
      <c r="E407" s="204" t="s">
        <v>780</v>
      </c>
      <c r="F407" s="204" t="s">
        <v>781</v>
      </c>
      <c r="G407" s="191"/>
      <c r="H407" s="191"/>
      <c r="I407" s="194"/>
      <c r="J407" s="205">
        <f>BK407</f>
        <v>0</v>
      </c>
      <c r="K407" s="191"/>
      <c r="L407" s="196"/>
      <c r="M407" s="197"/>
      <c r="N407" s="198"/>
      <c r="O407" s="198"/>
      <c r="P407" s="199">
        <f>SUM(P408:P410)</f>
        <v>0</v>
      </c>
      <c r="Q407" s="198"/>
      <c r="R407" s="199">
        <f>SUM(R408:R410)</f>
        <v>0.00010000000000000001</v>
      </c>
      <c r="S407" s="198"/>
      <c r="T407" s="200">
        <f>SUM(T408:T410)</f>
        <v>0</v>
      </c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  <c r="AE407" s="12"/>
      <c r="AR407" s="201" t="s">
        <v>135</v>
      </c>
      <c r="AT407" s="202" t="s">
        <v>69</v>
      </c>
      <c r="AU407" s="202" t="s">
        <v>78</v>
      </c>
      <c r="AY407" s="201" t="s">
        <v>134</v>
      </c>
      <c r="BK407" s="203">
        <f>SUM(BK408:BK410)</f>
        <v>0</v>
      </c>
    </row>
    <row r="408" s="2" customFormat="1" ht="16.5" customHeight="1">
      <c r="A408" s="40"/>
      <c r="B408" s="41"/>
      <c r="C408" s="206" t="s">
        <v>782</v>
      </c>
      <c r="D408" s="206" t="s">
        <v>137</v>
      </c>
      <c r="E408" s="207" t="s">
        <v>783</v>
      </c>
      <c r="F408" s="208" t="s">
        <v>784</v>
      </c>
      <c r="G408" s="209" t="s">
        <v>235</v>
      </c>
      <c r="H408" s="210">
        <v>1</v>
      </c>
      <c r="I408" s="211"/>
      <c r="J408" s="212">
        <f>ROUND(I408*H408,2)</f>
        <v>0</v>
      </c>
      <c r="K408" s="208" t="s">
        <v>141</v>
      </c>
      <c r="L408" s="46"/>
      <c r="M408" s="213" t="s">
        <v>19</v>
      </c>
      <c r="N408" s="214" t="s">
        <v>42</v>
      </c>
      <c r="O408" s="86"/>
      <c r="P408" s="215">
        <f>O408*H408</f>
        <v>0</v>
      </c>
      <c r="Q408" s="215">
        <v>0</v>
      </c>
      <c r="R408" s="215">
        <f>Q408*H408</f>
        <v>0</v>
      </c>
      <c r="S408" s="215">
        <v>0</v>
      </c>
      <c r="T408" s="216">
        <f>S408*H408</f>
        <v>0</v>
      </c>
      <c r="U408" s="40"/>
      <c r="V408" s="40"/>
      <c r="W408" s="40"/>
      <c r="X408" s="40"/>
      <c r="Y408" s="40"/>
      <c r="Z408" s="40"/>
      <c r="AA408" s="40"/>
      <c r="AB408" s="40"/>
      <c r="AC408" s="40"/>
      <c r="AD408" s="40"/>
      <c r="AE408" s="40"/>
      <c r="AR408" s="217" t="s">
        <v>486</v>
      </c>
      <c r="AT408" s="217" t="s">
        <v>137</v>
      </c>
      <c r="AU408" s="217" t="s">
        <v>143</v>
      </c>
      <c r="AY408" s="19" t="s">
        <v>134</v>
      </c>
      <c r="BE408" s="218">
        <f>IF(N408="základní",J408,0)</f>
        <v>0</v>
      </c>
      <c r="BF408" s="218">
        <f>IF(N408="snížená",J408,0)</f>
        <v>0</v>
      </c>
      <c r="BG408" s="218">
        <f>IF(N408="zákl. přenesená",J408,0)</f>
        <v>0</v>
      </c>
      <c r="BH408" s="218">
        <f>IF(N408="sníž. přenesená",J408,0)</f>
        <v>0</v>
      </c>
      <c r="BI408" s="218">
        <f>IF(N408="nulová",J408,0)</f>
        <v>0</v>
      </c>
      <c r="BJ408" s="19" t="s">
        <v>143</v>
      </c>
      <c r="BK408" s="218">
        <f>ROUND(I408*H408,2)</f>
        <v>0</v>
      </c>
      <c r="BL408" s="19" t="s">
        <v>486</v>
      </c>
      <c r="BM408" s="217" t="s">
        <v>785</v>
      </c>
    </row>
    <row r="409" s="2" customFormat="1">
      <c r="A409" s="40"/>
      <c r="B409" s="41"/>
      <c r="C409" s="42"/>
      <c r="D409" s="219" t="s">
        <v>145</v>
      </c>
      <c r="E409" s="42"/>
      <c r="F409" s="220" t="s">
        <v>786</v>
      </c>
      <c r="G409" s="42"/>
      <c r="H409" s="42"/>
      <c r="I409" s="221"/>
      <c r="J409" s="42"/>
      <c r="K409" s="42"/>
      <c r="L409" s="46"/>
      <c r="M409" s="222"/>
      <c r="N409" s="223"/>
      <c r="O409" s="86"/>
      <c r="P409" s="86"/>
      <c r="Q409" s="86"/>
      <c r="R409" s="86"/>
      <c r="S409" s="86"/>
      <c r="T409" s="87"/>
      <c r="U409" s="40"/>
      <c r="V409" s="40"/>
      <c r="W409" s="40"/>
      <c r="X409" s="40"/>
      <c r="Y409" s="40"/>
      <c r="Z409" s="40"/>
      <c r="AA409" s="40"/>
      <c r="AB409" s="40"/>
      <c r="AC409" s="40"/>
      <c r="AD409" s="40"/>
      <c r="AE409" s="40"/>
      <c r="AT409" s="19" t="s">
        <v>145</v>
      </c>
      <c r="AU409" s="19" t="s">
        <v>143</v>
      </c>
    </row>
    <row r="410" s="2" customFormat="1" ht="16.5" customHeight="1">
      <c r="A410" s="40"/>
      <c r="B410" s="41"/>
      <c r="C410" s="258" t="s">
        <v>787</v>
      </c>
      <c r="D410" s="258" t="s">
        <v>337</v>
      </c>
      <c r="E410" s="259" t="s">
        <v>788</v>
      </c>
      <c r="F410" s="260" t="s">
        <v>789</v>
      </c>
      <c r="G410" s="261" t="s">
        <v>235</v>
      </c>
      <c r="H410" s="262">
        <v>1</v>
      </c>
      <c r="I410" s="263"/>
      <c r="J410" s="264">
        <f>ROUND(I410*H410,2)</f>
        <v>0</v>
      </c>
      <c r="K410" s="260" t="s">
        <v>141</v>
      </c>
      <c r="L410" s="265"/>
      <c r="M410" s="266" t="s">
        <v>19</v>
      </c>
      <c r="N410" s="267" t="s">
        <v>42</v>
      </c>
      <c r="O410" s="86"/>
      <c r="P410" s="215">
        <f>O410*H410</f>
        <v>0</v>
      </c>
      <c r="Q410" s="215">
        <v>0.00010000000000000001</v>
      </c>
      <c r="R410" s="215">
        <f>Q410*H410</f>
        <v>0.00010000000000000001</v>
      </c>
      <c r="S410" s="215">
        <v>0</v>
      </c>
      <c r="T410" s="216">
        <f>S410*H410</f>
        <v>0</v>
      </c>
      <c r="U410" s="40"/>
      <c r="V410" s="40"/>
      <c r="W410" s="40"/>
      <c r="X410" s="40"/>
      <c r="Y410" s="40"/>
      <c r="Z410" s="40"/>
      <c r="AA410" s="40"/>
      <c r="AB410" s="40"/>
      <c r="AC410" s="40"/>
      <c r="AD410" s="40"/>
      <c r="AE410" s="40"/>
      <c r="AR410" s="217" t="s">
        <v>790</v>
      </c>
      <c r="AT410" s="217" t="s">
        <v>337</v>
      </c>
      <c r="AU410" s="217" t="s">
        <v>143</v>
      </c>
      <c r="AY410" s="19" t="s">
        <v>134</v>
      </c>
      <c r="BE410" s="218">
        <f>IF(N410="základní",J410,0)</f>
        <v>0</v>
      </c>
      <c r="BF410" s="218">
        <f>IF(N410="snížená",J410,0)</f>
        <v>0</v>
      </c>
      <c r="BG410" s="218">
        <f>IF(N410="zákl. přenesená",J410,0)</f>
        <v>0</v>
      </c>
      <c r="BH410" s="218">
        <f>IF(N410="sníž. přenesená",J410,0)</f>
        <v>0</v>
      </c>
      <c r="BI410" s="218">
        <f>IF(N410="nulová",J410,0)</f>
        <v>0</v>
      </c>
      <c r="BJ410" s="19" t="s">
        <v>143</v>
      </c>
      <c r="BK410" s="218">
        <f>ROUND(I410*H410,2)</f>
        <v>0</v>
      </c>
      <c r="BL410" s="19" t="s">
        <v>790</v>
      </c>
      <c r="BM410" s="217" t="s">
        <v>791</v>
      </c>
    </row>
    <row r="411" s="12" customFormat="1" ht="25.92" customHeight="1">
      <c r="A411" s="12"/>
      <c r="B411" s="190"/>
      <c r="C411" s="191"/>
      <c r="D411" s="192" t="s">
        <v>69</v>
      </c>
      <c r="E411" s="193" t="s">
        <v>792</v>
      </c>
      <c r="F411" s="193" t="s">
        <v>793</v>
      </c>
      <c r="G411" s="191"/>
      <c r="H411" s="191"/>
      <c r="I411" s="194"/>
      <c r="J411" s="195">
        <f>BK411</f>
        <v>0</v>
      </c>
      <c r="K411" s="191"/>
      <c r="L411" s="196"/>
      <c r="M411" s="197"/>
      <c r="N411" s="198"/>
      <c r="O411" s="198"/>
      <c r="P411" s="199">
        <f>SUM(P412:P419)</f>
        <v>0</v>
      </c>
      <c r="Q411" s="198"/>
      <c r="R411" s="199">
        <f>SUM(R412:R419)</f>
        <v>0</v>
      </c>
      <c r="S411" s="198"/>
      <c r="T411" s="200">
        <f>SUM(T412:T419)</f>
        <v>0</v>
      </c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  <c r="AE411" s="12"/>
      <c r="AR411" s="201" t="s">
        <v>164</v>
      </c>
      <c r="AT411" s="202" t="s">
        <v>69</v>
      </c>
      <c r="AU411" s="202" t="s">
        <v>70</v>
      </c>
      <c r="AY411" s="201" t="s">
        <v>134</v>
      </c>
      <c r="BK411" s="203">
        <f>SUM(BK412:BK419)</f>
        <v>0</v>
      </c>
    </row>
    <row r="412" s="2" customFormat="1" ht="16.5" customHeight="1">
      <c r="A412" s="40"/>
      <c r="B412" s="41"/>
      <c r="C412" s="206" t="s">
        <v>794</v>
      </c>
      <c r="D412" s="206" t="s">
        <v>137</v>
      </c>
      <c r="E412" s="207" t="s">
        <v>795</v>
      </c>
      <c r="F412" s="208" t="s">
        <v>796</v>
      </c>
      <c r="G412" s="209" t="s">
        <v>345</v>
      </c>
      <c r="H412" s="210">
        <v>1</v>
      </c>
      <c r="I412" s="211"/>
      <c r="J412" s="212">
        <f>ROUND(I412*H412,2)</f>
        <v>0</v>
      </c>
      <c r="K412" s="208" t="s">
        <v>19</v>
      </c>
      <c r="L412" s="46"/>
      <c r="M412" s="213" t="s">
        <v>19</v>
      </c>
      <c r="N412" s="214" t="s">
        <v>42</v>
      </c>
      <c r="O412" s="86"/>
      <c r="P412" s="215">
        <f>O412*H412</f>
        <v>0</v>
      </c>
      <c r="Q412" s="215">
        <v>0</v>
      </c>
      <c r="R412" s="215">
        <f>Q412*H412</f>
        <v>0</v>
      </c>
      <c r="S412" s="215">
        <v>0</v>
      </c>
      <c r="T412" s="216">
        <f>S412*H412</f>
        <v>0</v>
      </c>
      <c r="U412" s="40"/>
      <c r="V412" s="40"/>
      <c r="W412" s="40"/>
      <c r="X412" s="40"/>
      <c r="Y412" s="40"/>
      <c r="Z412" s="40"/>
      <c r="AA412" s="40"/>
      <c r="AB412" s="40"/>
      <c r="AC412" s="40"/>
      <c r="AD412" s="40"/>
      <c r="AE412" s="40"/>
      <c r="AR412" s="217" t="s">
        <v>142</v>
      </c>
      <c r="AT412" s="217" t="s">
        <v>137</v>
      </c>
      <c r="AU412" s="217" t="s">
        <v>78</v>
      </c>
      <c r="AY412" s="19" t="s">
        <v>134</v>
      </c>
      <c r="BE412" s="218">
        <f>IF(N412="základní",J412,0)</f>
        <v>0</v>
      </c>
      <c r="BF412" s="218">
        <f>IF(N412="snížená",J412,0)</f>
        <v>0</v>
      </c>
      <c r="BG412" s="218">
        <f>IF(N412="zákl. přenesená",J412,0)</f>
        <v>0</v>
      </c>
      <c r="BH412" s="218">
        <f>IF(N412="sníž. přenesená",J412,0)</f>
        <v>0</v>
      </c>
      <c r="BI412" s="218">
        <f>IF(N412="nulová",J412,0)</f>
        <v>0</v>
      </c>
      <c r="BJ412" s="19" t="s">
        <v>143</v>
      </c>
      <c r="BK412" s="218">
        <f>ROUND(I412*H412,2)</f>
        <v>0</v>
      </c>
      <c r="BL412" s="19" t="s">
        <v>142</v>
      </c>
      <c r="BM412" s="217" t="s">
        <v>797</v>
      </c>
    </row>
    <row r="413" s="2" customFormat="1" ht="16.5" customHeight="1">
      <c r="A413" s="40"/>
      <c r="B413" s="41"/>
      <c r="C413" s="206" t="s">
        <v>798</v>
      </c>
      <c r="D413" s="206" t="s">
        <v>137</v>
      </c>
      <c r="E413" s="207" t="s">
        <v>799</v>
      </c>
      <c r="F413" s="208" t="s">
        <v>800</v>
      </c>
      <c r="G413" s="209" t="s">
        <v>345</v>
      </c>
      <c r="H413" s="210">
        <v>1</v>
      </c>
      <c r="I413" s="211"/>
      <c r="J413" s="212">
        <f>ROUND(I413*H413,2)</f>
        <v>0</v>
      </c>
      <c r="K413" s="208" t="s">
        <v>19</v>
      </c>
      <c r="L413" s="46"/>
      <c r="M413" s="213" t="s">
        <v>19</v>
      </c>
      <c r="N413" s="214" t="s">
        <v>42</v>
      </c>
      <c r="O413" s="86"/>
      <c r="P413" s="215">
        <f>O413*H413</f>
        <v>0</v>
      </c>
      <c r="Q413" s="215">
        <v>0</v>
      </c>
      <c r="R413" s="215">
        <f>Q413*H413</f>
        <v>0</v>
      </c>
      <c r="S413" s="215">
        <v>0</v>
      </c>
      <c r="T413" s="216">
        <f>S413*H413</f>
        <v>0</v>
      </c>
      <c r="U413" s="40"/>
      <c r="V413" s="40"/>
      <c r="W413" s="40"/>
      <c r="X413" s="40"/>
      <c r="Y413" s="40"/>
      <c r="Z413" s="40"/>
      <c r="AA413" s="40"/>
      <c r="AB413" s="40"/>
      <c r="AC413" s="40"/>
      <c r="AD413" s="40"/>
      <c r="AE413" s="40"/>
      <c r="AR413" s="217" t="s">
        <v>142</v>
      </c>
      <c r="AT413" s="217" t="s">
        <v>137</v>
      </c>
      <c r="AU413" s="217" t="s">
        <v>78</v>
      </c>
      <c r="AY413" s="19" t="s">
        <v>134</v>
      </c>
      <c r="BE413" s="218">
        <f>IF(N413="základní",J413,0)</f>
        <v>0</v>
      </c>
      <c r="BF413" s="218">
        <f>IF(N413="snížená",J413,0)</f>
        <v>0</v>
      </c>
      <c r="BG413" s="218">
        <f>IF(N413="zákl. přenesená",J413,0)</f>
        <v>0</v>
      </c>
      <c r="BH413" s="218">
        <f>IF(N413="sníž. přenesená",J413,0)</f>
        <v>0</v>
      </c>
      <c r="BI413" s="218">
        <f>IF(N413="nulová",J413,0)</f>
        <v>0</v>
      </c>
      <c r="BJ413" s="19" t="s">
        <v>143</v>
      </c>
      <c r="BK413" s="218">
        <f>ROUND(I413*H413,2)</f>
        <v>0</v>
      </c>
      <c r="BL413" s="19" t="s">
        <v>142</v>
      </c>
      <c r="BM413" s="217" t="s">
        <v>801</v>
      </c>
    </row>
    <row r="414" s="2" customFormat="1" ht="24.15" customHeight="1">
      <c r="A414" s="40"/>
      <c r="B414" s="41"/>
      <c r="C414" s="206" t="s">
        <v>802</v>
      </c>
      <c r="D414" s="206" t="s">
        <v>137</v>
      </c>
      <c r="E414" s="207" t="s">
        <v>803</v>
      </c>
      <c r="F414" s="208" t="s">
        <v>804</v>
      </c>
      <c r="G414" s="209" t="s">
        <v>345</v>
      </c>
      <c r="H414" s="210">
        <v>1</v>
      </c>
      <c r="I414" s="211"/>
      <c r="J414" s="212">
        <f>ROUND(I414*H414,2)</f>
        <v>0</v>
      </c>
      <c r="K414" s="208" t="s">
        <v>19</v>
      </c>
      <c r="L414" s="46"/>
      <c r="M414" s="213" t="s">
        <v>19</v>
      </c>
      <c r="N414" s="214" t="s">
        <v>42</v>
      </c>
      <c r="O414" s="86"/>
      <c r="P414" s="215">
        <f>O414*H414</f>
        <v>0</v>
      </c>
      <c r="Q414" s="215">
        <v>0</v>
      </c>
      <c r="R414" s="215">
        <f>Q414*H414</f>
        <v>0</v>
      </c>
      <c r="S414" s="215">
        <v>0</v>
      </c>
      <c r="T414" s="216">
        <f>S414*H414</f>
        <v>0</v>
      </c>
      <c r="U414" s="40"/>
      <c r="V414" s="40"/>
      <c r="W414" s="40"/>
      <c r="X414" s="40"/>
      <c r="Y414" s="40"/>
      <c r="Z414" s="40"/>
      <c r="AA414" s="40"/>
      <c r="AB414" s="40"/>
      <c r="AC414" s="40"/>
      <c r="AD414" s="40"/>
      <c r="AE414" s="40"/>
      <c r="AR414" s="217" t="s">
        <v>142</v>
      </c>
      <c r="AT414" s="217" t="s">
        <v>137</v>
      </c>
      <c r="AU414" s="217" t="s">
        <v>78</v>
      </c>
      <c r="AY414" s="19" t="s">
        <v>134</v>
      </c>
      <c r="BE414" s="218">
        <f>IF(N414="základní",J414,0)</f>
        <v>0</v>
      </c>
      <c r="BF414" s="218">
        <f>IF(N414="snížená",J414,0)</f>
        <v>0</v>
      </c>
      <c r="BG414" s="218">
        <f>IF(N414="zákl. přenesená",J414,0)</f>
        <v>0</v>
      </c>
      <c r="BH414" s="218">
        <f>IF(N414="sníž. přenesená",J414,0)</f>
        <v>0</v>
      </c>
      <c r="BI414" s="218">
        <f>IF(N414="nulová",J414,0)</f>
        <v>0</v>
      </c>
      <c r="BJ414" s="19" t="s">
        <v>143</v>
      </c>
      <c r="BK414" s="218">
        <f>ROUND(I414*H414,2)</f>
        <v>0</v>
      </c>
      <c r="BL414" s="19" t="s">
        <v>142</v>
      </c>
      <c r="BM414" s="217" t="s">
        <v>805</v>
      </c>
    </row>
    <row r="415" s="2" customFormat="1" ht="16.5" customHeight="1">
      <c r="A415" s="40"/>
      <c r="B415" s="41"/>
      <c r="C415" s="206" t="s">
        <v>806</v>
      </c>
      <c r="D415" s="206" t="s">
        <v>137</v>
      </c>
      <c r="E415" s="207" t="s">
        <v>807</v>
      </c>
      <c r="F415" s="208" t="s">
        <v>808</v>
      </c>
      <c r="G415" s="209" t="s">
        <v>345</v>
      </c>
      <c r="H415" s="210">
        <v>1</v>
      </c>
      <c r="I415" s="211"/>
      <c r="J415" s="212">
        <f>ROUND(I415*H415,2)</f>
        <v>0</v>
      </c>
      <c r="K415" s="208" t="s">
        <v>19</v>
      </c>
      <c r="L415" s="46"/>
      <c r="M415" s="213" t="s">
        <v>19</v>
      </c>
      <c r="N415" s="214" t="s">
        <v>42</v>
      </c>
      <c r="O415" s="86"/>
      <c r="P415" s="215">
        <f>O415*H415</f>
        <v>0</v>
      </c>
      <c r="Q415" s="215">
        <v>0</v>
      </c>
      <c r="R415" s="215">
        <f>Q415*H415</f>
        <v>0</v>
      </c>
      <c r="S415" s="215">
        <v>0</v>
      </c>
      <c r="T415" s="216">
        <f>S415*H415</f>
        <v>0</v>
      </c>
      <c r="U415" s="40"/>
      <c r="V415" s="40"/>
      <c r="W415" s="40"/>
      <c r="X415" s="40"/>
      <c r="Y415" s="40"/>
      <c r="Z415" s="40"/>
      <c r="AA415" s="40"/>
      <c r="AB415" s="40"/>
      <c r="AC415" s="40"/>
      <c r="AD415" s="40"/>
      <c r="AE415" s="40"/>
      <c r="AR415" s="217" t="s">
        <v>142</v>
      </c>
      <c r="AT415" s="217" t="s">
        <v>137</v>
      </c>
      <c r="AU415" s="217" t="s">
        <v>78</v>
      </c>
      <c r="AY415" s="19" t="s">
        <v>134</v>
      </c>
      <c r="BE415" s="218">
        <f>IF(N415="základní",J415,0)</f>
        <v>0</v>
      </c>
      <c r="BF415" s="218">
        <f>IF(N415="snížená",J415,0)</f>
        <v>0</v>
      </c>
      <c r="BG415" s="218">
        <f>IF(N415="zákl. přenesená",J415,0)</f>
        <v>0</v>
      </c>
      <c r="BH415" s="218">
        <f>IF(N415="sníž. přenesená",J415,0)</f>
        <v>0</v>
      </c>
      <c r="BI415" s="218">
        <f>IF(N415="nulová",J415,0)</f>
        <v>0</v>
      </c>
      <c r="BJ415" s="19" t="s">
        <v>143</v>
      </c>
      <c r="BK415" s="218">
        <f>ROUND(I415*H415,2)</f>
        <v>0</v>
      </c>
      <c r="BL415" s="19" t="s">
        <v>142</v>
      </c>
      <c r="BM415" s="217" t="s">
        <v>809</v>
      </c>
    </row>
    <row r="416" s="2" customFormat="1" ht="16.5" customHeight="1">
      <c r="A416" s="40"/>
      <c r="B416" s="41"/>
      <c r="C416" s="206" t="s">
        <v>810</v>
      </c>
      <c r="D416" s="206" t="s">
        <v>137</v>
      </c>
      <c r="E416" s="207" t="s">
        <v>811</v>
      </c>
      <c r="F416" s="208" t="s">
        <v>812</v>
      </c>
      <c r="G416" s="209" t="s">
        <v>345</v>
      </c>
      <c r="H416" s="210">
        <v>1</v>
      </c>
      <c r="I416" s="211"/>
      <c r="J416" s="212">
        <f>ROUND(I416*H416,2)</f>
        <v>0</v>
      </c>
      <c r="K416" s="208" t="s">
        <v>19</v>
      </c>
      <c r="L416" s="46"/>
      <c r="M416" s="213" t="s">
        <v>19</v>
      </c>
      <c r="N416" s="214" t="s">
        <v>42</v>
      </c>
      <c r="O416" s="86"/>
      <c r="P416" s="215">
        <f>O416*H416</f>
        <v>0</v>
      </c>
      <c r="Q416" s="215">
        <v>0</v>
      </c>
      <c r="R416" s="215">
        <f>Q416*H416</f>
        <v>0</v>
      </c>
      <c r="S416" s="215">
        <v>0</v>
      </c>
      <c r="T416" s="216">
        <f>S416*H416</f>
        <v>0</v>
      </c>
      <c r="U416" s="40"/>
      <c r="V416" s="40"/>
      <c r="W416" s="40"/>
      <c r="X416" s="40"/>
      <c r="Y416" s="40"/>
      <c r="Z416" s="40"/>
      <c r="AA416" s="40"/>
      <c r="AB416" s="40"/>
      <c r="AC416" s="40"/>
      <c r="AD416" s="40"/>
      <c r="AE416" s="40"/>
      <c r="AR416" s="217" t="s">
        <v>142</v>
      </c>
      <c r="AT416" s="217" t="s">
        <v>137</v>
      </c>
      <c r="AU416" s="217" t="s">
        <v>78</v>
      </c>
      <c r="AY416" s="19" t="s">
        <v>134</v>
      </c>
      <c r="BE416" s="218">
        <f>IF(N416="základní",J416,0)</f>
        <v>0</v>
      </c>
      <c r="BF416" s="218">
        <f>IF(N416="snížená",J416,0)</f>
        <v>0</v>
      </c>
      <c r="BG416" s="218">
        <f>IF(N416="zákl. přenesená",J416,0)</f>
        <v>0</v>
      </c>
      <c r="BH416" s="218">
        <f>IF(N416="sníž. přenesená",J416,0)</f>
        <v>0</v>
      </c>
      <c r="BI416" s="218">
        <f>IF(N416="nulová",J416,0)</f>
        <v>0</v>
      </c>
      <c r="BJ416" s="19" t="s">
        <v>143</v>
      </c>
      <c r="BK416" s="218">
        <f>ROUND(I416*H416,2)</f>
        <v>0</v>
      </c>
      <c r="BL416" s="19" t="s">
        <v>142</v>
      </c>
      <c r="BM416" s="217" t="s">
        <v>813</v>
      </c>
    </row>
    <row r="417" s="2" customFormat="1" ht="24.15" customHeight="1">
      <c r="A417" s="40"/>
      <c r="B417" s="41"/>
      <c r="C417" s="206" t="s">
        <v>814</v>
      </c>
      <c r="D417" s="206" t="s">
        <v>137</v>
      </c>
      <c r="E417" s="207" t="s">
        <v>815</v>
      </c>
      <c r="F417" s="208" t="s">
        <v>816</v>
      </c>
      <c r="G417" s="209" t="s">
        <v>345</v>
      </c>
      <c r="H417" s="210">
        <v>1</v>
      </c>
      <c r="I417" s="211"/>
      <c r="J417" s="212">
        <f>ROUND(I417*H417,2)</f>
        <v>0</v>
      </c>
      <c r="K417" s="208" t="s">
        <v>19</v>
      </c>
      <c r="L417" s="46"/>
      <c r="M417" s="213" t="s">
        <v>19</v>
      </c>
      <c r="N417" s="214" t="s">
        <v>42</v>
      </c>
      <c r="O417" s="86"/>
      <c r="P417" s="215">
        <f>O417*H417</f>
        <v>0</v>
      </c>
      <c r="Q417" s="215">
        <v>0</v>
      </c>
      <c r="R417" s="215">
        <f>Q417*H417</f>
        <v>0</v>
      </c>
      <c r="S417" s="215">
        <v>0</v>
      </c>
      <c r="T417" s="216">
        <f>S417*H417</f>
        <v>0</v>
      </c>
      <c r="U417" s="40"/>
      <c r="V417" s="40"/>
      <c r="W417" s="40"/>
      <c r="X417" s="40"/>
      <c r="Y417" s="40"/>
      <c r="Z417" s="40"/>
      <c r="AA417" s="40"/>
      <c r="AB417" s="40"/>
      <c r="AC417" s="40"/>
      <c r="AD417" s="40"/>
      <c r="AE417" s="40"/>
      <c r="AR417" s="217" t="s">
        <v>142</v>
      </c>
      <c r="AT417" s="217" t="s">
        <v>137</v>
      </c>
      <c r="AU417" s="217" t="s">
        <v>78</v>
      </c>
      <c r="AY417" s="19" t="s">
        <v>134</v>
      </c>
      <c r="BE417" s="218">
        <f>IF(N417="základní",J417,0)</f>
        <v>0</v>
      </c>
      <c r="BF417" s="218">
        <f>IF(N417="snížená",J417,0)</f>
        <v>0</v>
      </c>
      <c r="BG417" s="218">
        <f>IF(N417="zákl. přenesená",J417,0)</f>
        <v>0</v>
      </c>
      <c r="BH417" s="218">
        <f>IF(N417="sníž. přenesená",J417,0)</f>
        <v>0</v>
      </c>
      <c r="BI417" s="218">
        <f>IF(N417="nulová",J417,0)</f>
        <v>0</v>
      </c>
      <c r="BJ417" s="19" t="s">
        <v>143</v>
      </c>
      <c r="BK417" s="218">
        <f>ROUND(I417*H417,2)</f>
        <v>0</v>
      </c>
      <c r="BL417" s="19" t="s">
        <v>142</v>
      </c>
      <c r="BM417" s="217" t="s">
        <v>817</v>
      </c>
    </row>
    <row r="418" s="2" customFormat="1" ht="33" customHeight="1">
      <c r="A418" s="40"/>
      <c r="B418" s="41"/>
      <c r="C418" s="206" t="s">
        <v>790</v>
      </c>
      <c r="D418" s="206" t="s">
        <v>137</v>
      </c>
      <c r="E418" s="207" t="s">
        <v>818</v>
      </c>
      <c r="F418" s="208" t="s">
        <v>819</v>
      </c>
      <c r="G418" s="209" t="s">
        <v>345</v>
      </c>
      <c r="H418" s="210">
        <v>1</v>
      </c>
      <c r="I418" s="211"/>
      <c r="J418" s="212">
        <f>ROUND(I418*H418,2)</f>
        <v>0</v>
      </c>
      <c r="K418" s="208" t="s">
        <v>19</v>
      </c>
      <c r="L418" s="46"/>
      <c r="M418" s="213" t="s">
        <v>19</v>
      </c>
      <c r="N418" s="214" t="s">
        <v>42</v>
      </c>
      <c r="O418" s="86"/>
      <c r="P418" s="215">
        <f>O418*H418</f>
        <v>0</v>
      </c>
      <c r="Q418" s="215">
        <v>0</v>
      </c>
      <c r="R418" s="215">
        <f>Q418*H418</f>
        <v>0</v>
      </c>
      <c r="S418" s="215">
        <v>0</v>
      </c>
      <c r="T418" s="216">
        <f>S418*H418</f>
        <v>0</v>
      </c>
      <c r="U418" s="40"/>
      <c r="V418" s="40"/>
      <c r="W418" s="40"/>
      <c r="X418" s="40"/>
      <c r="Y418" s="40"/>
      <c r="Z418" s="40"/>
      <c r="AA418" s="40"/>
      <c r="AB418" s="40"/>
      <c r="AC418" s="40"/>
      <c r="AD418" s="40"/>
      <c r="AE418" s="40"/>
      <c r="AR418" s="217" t="s">
        <v>142</v>
      </c>
      <c r="AT418" s="217" t="s">
        <v>137</v>
      </c>
      <c r="AU418" s="217" t="s">
        <v>78</v>
      </c>
      <c r="AY418" s="19" t="s">
        <v>134</v>
      </c>
      <c r="BE418" s="218">
        <f>IF(N418="základní",J418,0)</f>
        <v>0</v>
      </c>
      <c r="BF418" s="218">
        <f>IF(N418="snížená",J418,0)</f>
        <v>0</v>
      </c>
      <c r="BG418" s="218">
        <f>IF(N418="zákl. přenesená",J418,0)</f>
        <v>0</v>
      </c>
      <c r="BH418" s="218">
        <f>IF(N418="sníž. přenesená",J418,0)</f>
        <v>0</v>
      </c>
      <c r="BI418" s="218">
        <f>IF(N418="nulová",J418,0)</f>
        <v>0</v>
      </c>
      <c r="BJ418" s="19" t="s">
        <v>143</v>
      </c>
      <c r="BK418" s="218">
        <f>ROUND(I418*H418,2)</f>
        <v>0</v>
      </c>
      <c r="BL418" s="19" t="s">
        <v>142</v>
      </c>
      <c r="BM418" s="217" t="s">
        <v>820</v>
      </c>
    </row>
    <row r="419" s="2" customFormat="1" ht="16.5" customHeight="1">
      <c r="A419" s="40"/>
      <c r="B419" s="41"/>
      <c r="C419" s="206" t="s">
        <v>821</v>
      </c>
      <c r="D419" s="206" t="s">
        <v>137</v>
      </c>
      <c r="E419" s="207" t="s">
        <v>822</v>
      </c>
      <c r="F419" s="208" t="s">
        <v>823</v>
      </c>
      <c r="G419" s="209" t="s">
        <v>345</v>
      </c>
      <c r="H419" s="210">
        <v>1</v>
      </c>
      <c r="I419" s="211"/>
      <c r="J419" s="212">
        <f>ROUND(I419*H419,2)</f>
        <v>0</v>
      </c>
      <c r="K419" s="208" t="s">
        <v>19</v>
      </c>
      <c r="L419" s="46"/>
      <c r="M419" s="268" t="s">
        <v>19</v>
      </c>
      <c r="N419" s="269" t="s">
        <v>42</v>
      </c>
      <c r="O419" s="270"/>
      <c r="P419" s="271">
        <f>O419*H419</f>
        <v>0</v>
      </c>
      <c r="Q419" s="271">
        <v>0</v>
      </c>
      <c r="R419" s="271">
        <f>Q419*H419</f>
        <v>0</v>
      </c>
      <c r="S419" s="271">
        <v>0</v>
      </c>
      <c r="T419" s="272">
        <f>S419*H419</f>
        <v>0</v>
      </c>
      <c r="U419" s="40"/>
      <c r="V419" s="40"/>
      <c r="W419" s="40"/>
      <c r="X419" s="40"/>
      <c r="Y419" s="40"/>
      <c r="Z419" s="40"/>
      <c r="AA419" s="40"/>
      <c r="AB419" s="40"/>
      <c r="AC419" s="40"/>
      <c r="AD419" s="40"/>
      <c r="AE419" s="40"/>
      <c r="AR419" s="217" t="s">
        <v>142</v>
      </c>
      <c r="AT419" s="217" t="s">
        <v>137</v>
      </c>
      <c r="AU419" s="217" t="s">
        <v>78</v>
      </c>
      <c r="AY419" s="19" t="s">
        <v>134</v>
      </c>
      <c r="BE419" s="218">
        <f>IF(N419="základní",J419,0)</f>
        <v>0</v>
      </c>
      <c r="BF419" s="218">
        <f>IF(N419="snížená",J419,0)</f>
        <v>0</v>
      </c>
      <c r="BG419" s="218">
        <f>IF(N419="zákl. přenesená",J419,0)</f>
        <v>0</v>
      </c>
      <c r="BH419" s="218">
        <f>IF(N419="sníž. přenesená",J419,0)</f>
        <v>0</v>
      </c>
      <c r="BI419" s="218">
        <f>IF(N419="nulová",J419,0)</f>
        <v>0</v>
      </c>
      <c r="BJ419" s="19" t="s">
        <v>143</v>
      </c>
      <c r="BK419" s="218">
        <f>ROUND(I419*H419,2)</f>
        <v>0</v>
      </c>
      <c r="BL419" s="19" t="s">
        <v>142</v>
      </c>
      <c r="BM419" s="217" t="s">
        <v>824</v>
      </c>
    </row>
    <row r="420" s="2" customFormat="1" ht="6.96" customHeight="1">
      <c r="A420" s="40"/>
      <c r="B420" s="61"/>
      <c r="C420" s="62"/>
      <c r="D420" s="62"/>
      <c r="E420" s="62"/>
      <c r="F420" s="62"/>
      <c r="G420" s="62"/>
      <c r="H420" s="62"/>
      <c r="I420" s="62"/>
      <c r="J420" s="62"/>
      <c r="K420" s="62"/>
      <c r="L420" s="46"/>
      <c r="M420" s="40"/>
      <c r="O420" s="40"/>
      <c r="P420" s="40"/>
      <c r="Q420" s="40"/>
      <c r="R420" s="40"/>
      <c r="S420" s="40"/>
      <c r="T420" s="40"/>
      <c r="U420" s="40"/>
      <c r="V420" s="40"/>
      <c r="W420" s="40"/>
      <c r="X420" s="40"/>
      <c r="Y420" s="40"/>
      <c r="Z420" s="40"/>
      <c r="AA420" s="40"/>
      <c r="AB420" s="40"/>
      <c r="AC420" s="40"/>
      <c r="AD420" s="40"/>
      <c r="AE420" s="40"/>
    </row>
  </sheetData>
  <sheetProtection sheet="1" autoFilter="0" formatColumns="0" formatRows="0" objects="1" scenarios="1" spinCount="100000" saltValue="qGGZckL8H/oO+250bjSccCtajTvMytIfpeYaEINHX8xKKXNoJsStJRM5acRZaadj2irCVeioC9YtZOy59dGUNg==" hashValue="hAuVHTPDWZJqawVQvDke3OkXehK7XZskgYhOs357rjpRM1hLsS1MqhzX4UnF/8bi8mENw428S+DBiOYQIjOgKQ==" algorithmName="SHA-512" password="CC35"/>
  <autoFilter ref="C101:K419"/>
  <mergeCells count="9">
    <mergeCell ref="E7:H7"/>
    <mergeCell ref="E9:H9"/>
    <mergeCell ref="E18:H18"/>
    <mergeCell ref="E27:H27"/>
    <mergeCell ref="E48:H48"/>
    <mergeCell ref="E50:H50"/>
    <mergeCell ref="E92:H92"/>
    <mergeCell ref="E94:H94"/>
    <mergeCell ref="L2:V2"/>
  </mergeCells>
  <hyperlinks>
    <hyperlink ref="F106" r:id="rId1" display="https://podminky.urs.cz/item/CS_URS_2026_01/340271021"/>
    <hyperlink ref="F108" r:id="rId2" display="https://podminky.urs.cz/item/CS_URS_2026_01/340271041"/>
    <hyperlink ref="F113" r:id="rId3" display="https://podminky.urs.cz/item/CS_URS_2026_01/611142001"/>
    <hyperlink ref="F115" r:id="rId4" display="https://podminky.urs.cz/item/CS_URS_2026_01/611321131"/>
    <hyperlink ref="F117" r:id="rId5" display="https://podminky.urs.cz/item/CS_URS_2026_01/612135001"/>
    <hyperlink ref="F119" r:id="rId6" display="https://podminky.urs.cz/item/CS_URS_2026_01/612135091"/>
    <hyperlink ref="F123" r:id="rId7" display="https://podminky.urs.cz/item/CS_URS_2026_01/612142001"/>
    <hyperlink ref="F125" r:id="rId8" display="https://podminky.urs.cz/item/CS_URS_2026_01/612321111"/>
    <hyperlink ref="F130" r:id="rId9" display="https://podminky.urs.cz/item/CS_URS_2026_01/612321131"/>
    <hyperlink ref="F132" r:id="rId10" display="https://podminky.urs.cz/item/CS_URS_2026_01/612321141"/>
    <hyperlink ref="F134" r:id="rId11" display="https://podminky.urs.cz/item/CS_URS_2026_01/631311115"/>
    <hyperlink ref="F139" r:id="rId12" display="https://podminky.urs.cz/item/CS_URS_2026_01/949101111"/>
    <hyperlink ref="F144" r:id="rId13" display="https://podminky.urs.cz/item/CS_URS_2026_01/962031013"/>
    <hyperlink ref="F149" r:id="rId14" display="https://podminky.urs.cz/item/CS_URS_2026_01/965042131"/>
    <hyperlink ref="F151" r:id="rId15" display="https://podminky.urs.cz/item/CS_URS_2026_01/965081213"/>
    <hyperlink ref="F153" r:id="rId16" display="https://podminky.urs.cz/item/CS_URS_2026_01/968072455"/>
    <hyperlink ref="F155" r:id="rId17" display="https://podminky.urs.cz/item/CS_URS_2026_01/971033441"/>
    <hyperlink ref="F157" r:id="rId18" display="https://podminky.urs.cz/item/CS_URS_2026_01/978013191"/>
    <hyperlink ref="F164" r:id="rId19" display="https://podminky.urs.cz/item/CS_URS_2026_01/997013213"/>
    <hyperlink ref="F166" r:id="rId20" display="https://podminky.urs.cz/item/CS_URS_2026_01/997013219"/>
    <hyperlink ref="F169" r:id="rId21" display="https://podminky.urs.cz/item/CS_URS_2026_01/997013501"/>
    <hyperlink ref="F171" r:id="rId22" display="https://podminky.urs.cz/item/CS_URS_2026_01/997013509"/>
    <hyperlink ref="F176" r:id="rId23" display="https://podminky.urs.cz/item/CS_URS_2026_01/997013609"/>
    <hyperlink ref="F180" r:id="rId24" display="https://podminky.urs.cz/item/CS_URS_2026_01/998018002"/>
    <hyperlink ref="F184" r:id="rId25" display="https://podminky.urs.cz/item/CS_URS_2026_01/721171808"/>
    <hyperlink ref="F186" r:id="rId26" display="https://podminky.urs.cz/item/CS_URS_2026_01/721174025"/>
    <hyperlink ref="F188" r:id="rId27" display="https://podminky.urs.cz/item/CS_URS_2026_01/721174042"/>
    <hyperlink ref="F190" r:id="rId28" display="https://podminky.urs.cz/item/CS_URS_2026_01/721174043"/>
    <hyperlink ref="F192" r:id="rId29" display="https://podminky.urs.cz/item/CS_URS_2026_01/721212126"/>
    <hyperlink ref="F194" r:id="rId30" display="https://podminky.urs.cz/item/CS_URS_2026_01/721290111"/>
    <hyperlink ref="F198" r:id="rId31" display="https://podminky.urs.cz/item/CS_URS_2026_01/998721122"/>
    <hyperlink ref="F201" r:id="rId32" display="https://podminky.urs.cz/item/CS_URS_2026_01/722130802"/>
    <hyperlink ref="F203" r:id="rId33" display="https://podminky.urs.cz/item/CS_URS_2026_01/722176113"/>
    <hyperlink ref="F207" r:id="rId34" display="https://podminky.urs.cz/item/CS_URS_2026_01/722179191"/>
    <hyperlink ref="F209" r:id="rId35" display="https://podminky.urs.cz/item/CS_URS_2026_01/722181212"/>
    <hyperlink ref="F211" r:id="rId36" display="https://podminky.urs.cz/item/CS_URS_2026_01/722220111"/>
    <hyperlink ref="F213" r:id="rId37" display="https://podminky.urs.cz/item/CS_URS_2026_01/722220853"/>
    <hyperlink ref="F215" r:id="rId38" display="https://podminky.urs.cz/item/CS_URS_2026_01/722224115"/>
    <hyperlink ref="F217" r:id="rId39" display="https://podminky.urs.cz/item/CS_URS_2026_01/722231141"/>
    <hyperlink ref="F219" r:id="rId40" display="https://podminky.urs.cz/item/CS_URS_2026_01/722290234"/>
    <hyperlink ref="F221" r:id="rId41" display="https://podminky.urs.cz/item/CS_URS_2026_01/722290246"/>
    <hyperlink ref="F223" r:id="rId42" display="https://podminky.urs.cz/item/CS_URS_2026_01/998722122"/>
    <hyperlink ref="F226" r:id="rId43" display="https://podminky.urs.cz/item/CS_URS_2026_01/725110811"/>
    <hyperlink ref="F228" r:id="rId44" display="https://podminky.urs.cz/item/CS_URS_2026_01/725112182"/>
    <hyperlink ref="F230" r:id="rId45" display="https://podminky.urs.cz/item/CS_URS_2026_01/725210821"/>
    <hyperlink ref="F232" r:id="rId46" display="https://podminky.urs.cz/item/CS_URS_2026_01/725212213"/>
    <hyperlink ref="F234" r:id="rId47" display="https://podminky.urs.cz/item/CS_URS_2026_01/725220831"/>
    <hyperlink ref="F236" r:id="rId48" display="https://podminky.urs.cz/item/CS_URS_2026_01/725243902"/>
    <hyperlink ref="F239" r:id="rId49" display="https://podminky.urs.cz/item/CS_URS_2026_01/725244904"/>
    <hyperlink ref="F242" r:id="rId50" display="https://podminky.urs.cz/item/CS_URS_2026_01/725291662"/>
    <hyperlink ref="F245" r:id="rId51" display="https://podminky.urs.cz/item/CS_URS_2026_01/725291668"/>
    <hyperlink ref="F248" r:id="rId52" display="https://podminky.urs.cz/item/CS_URS_2026_01/725291670"/>
    <hyperlink ref="F251" r:id="rId53" display="https://podminky.urs.cz/item/CS_URS_2026_01/725291676"/>
    <hyperlink ref="F254" r:id="rId54" display="https://podminky.urs.cz/item/CS_URS_2026_01/725813112"/>
    <hyperlink ref="F256" r:id="rId55" display="https://podminky.urs.cz/item/CS_URS_2026_01/725820801"/>
    <hyperlink ref="F260" r:id="rId56" display="https://podminky.urs.cz/item/CS_URS_2026_01/725822611"/>
    <hyperlink ref="F262" r:id="rId57" display="https://podminky.urs.cz/item/CS_URS_2026_01/725841312"/>
    <hyperlink ref="F264" r:id="rId58" display="https://podminky.urs.cz/item/CS_URS_2026_01/725865501"/>
    <hyperlink ref="F269" r:id="rId59" display="https://podminky.urs.cz/item/CS_URS_2026_01/998725122"/>
    <hyperlink ref="F272" r:id="rId60" display="https://podminky.urs.cz/item/CS_URS_2026_01/734209103"/>
    <hyperlink ref="F275" r:id="rId61" display="https://podminky.urs.cz/item/CS_URS_2026_01/734221514"/>
    <hyperlink ref="F277" r:id="rId62" display="https://podminky.urs.cz/item/CS_URS_2026_01/734261418"/>
    <hyperlink ref="F279" r:id="rId63" display="https://podminky.urs.cz/item/CS_URS_2026_01/998734122"/>
    <hyperlink ref="F283" r:id="rId64" display="https://podminky.urs.cz/item/CS_URS_2026_01/735511009"/>
    <hyperlink ref="F285" r:id="rId65" display="https://podminky.urs.cz/item/CS_URS_2026_01/735511010"/>
    <hyperlink ref="F287" r:id="rId66" display="https://podminky.urs.cz/item/CS_URS_2026_01/735511138"/>
    <hyperlink ref="F290" r:id="rId67" display="https://podminky.urs.cz/item/CS_URS_2026_01/998735122"/>
    <hyperlink ref="F293" r:id="rId68" display="https://podminky.urs.cz/item/CS_URS_2026_01/741310261"/>
    <hyperlink ref="F296" r:id="rId69" display="https://podminky.urs.cz/item/CS_URS_2026_01/741313082"/>
    <hyperlink ref="F300" r:id="rId70" display="https://podminky.urs.cz/item/CS_URS_2026_01/741371001"/>
    <hyperlink ref="F304" r:id="rId71" display="https://podminky.urs.cz/item/CS_URS_2026_01/741810001"/>
    <hyperlink ref="F306" r:id="rId72" display="https://podminky.urs.cz/item/CS_URS_2026_01/998741122"/>
    <hyperlink ref="F309" r:id="rId73" display="https://podminky.urs.cz/item/CS_URS_2026_01/751111012"/>
    <hyperlink ref="F312" r:id="rId74" display="https://podminky.urs.cz/item/CS_URS_2026_01/998751121"/>
    <hyperlink ref="F315" r:id="rId75" display="https://podminky.urs.cz/item/CS_URS_2026_01/763761201"/>
    <hyperlink ref="F318" r:id="rId76" display="https://podminky.urs.cz/item/CS_URS_2026_01/998763332"/>
    <hyperlink ref="F321" r:id="rId77" display="https://podminky.urs.cz/item/CS_URS_2026_01/766660351"/>
    <hyperlink ref="F324" r:id="rId78" display="https://podminky.urs.cz/item/CS_URS_2026_01/766660748"/>
    <hyperlink ref="F327" r:id="rId79" display="https://podminky.urs.cz/item/CS_URS_2026_01/766682111"/>
    <hyperlink ref="F330" r:id="rId80" display="https://podminky.urs.cz/item/CS_URS_2026_01/766691914"/>
    <hyperlink ref="F333" r:id="rId81" display="https://podminky.urs.cz/item/CS_URS_2026_01/998766122"/>
    <hyperlink ref="F336" r:id="rId82" display="https://podminky.urs.cz/item/CS_URS_2026_01/771121011"/>
    <hyperlink ref="F340" r:id="rId83" display="https://podminky.urs.cz/item/CS_URS_2026_01/771151022"/>
    <hyperlink ref="F344" r:id="rId84" display="https://podminky.urs.cz/item/CS_URS_2026_01/771574416"/>
    <hyperlink ref="F352" r:id="rId85" display="https://podminky.urs.cz/item/CS_URS_2026_01/771591112"/>
    <hyperlink ref="F357" r:id="rId86" display="https://podminky.urs.cz/item/CS_URS_2026_01/771591241"/>
    <hyperlink ref="F361" r:id="rId87" display="https://podminky.urs.cz/item/CS_URS_2026_01/771591264"/>
    <hyperlink ref="F367" r:id="rId88" display="https://podminky.urs.cz/item/CS_URS_2026_01/998771122"/>
    <hyperlink ref="F370" r:id="rId89" display="https://podminky.urs.cz/item/CS_URS_2026_01/781121011"/>
    <hyperlink ref="F375" r:id="rId90" display="https://podminky.urs.cz/item/CS_URS_2026_01/781131112"/>
    <hyperlink ref="F380" r:id="rId91" display="https://podminky.urs.cz/item/CS_URS_2026_01/781472217"/>
    <hyperlink ref="F390" r:id="rId92" display="https://podminky.urs.cz/item/CS_URS_2026_01/781473810"/>
    <hyperlink ref="F395" r:id="rId93" display="https://podminky.urs.cz/item/CS_URS_2026_01/998781122"/>
    <hyperlink ref="F398" r:id="rId94" display="https://podminky.urs.cz/item/CS_URS_2026_01/784211101"/>
    <hyperlink ref="F409" r:id="rId95" display="https://podminky.urs.cz/item/CS_URS_2026_01/220320233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96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82</v>
      </c>
    </row>
    <row r="3" s="1" customFormat="1" ht="6.96" customHeight="1">
      <c r="B3" s="130"/>
      <c r="C3" s="131"/>
      <c r="D3" s="131"/>
      <c r="E3" s="131"/>
      <c r="F3" s="131"/>
      <c r="G3" s="131"/>
      <c r="H3" s="131"/>
      <c r="I3" s="131"/>
      <c r="J3" s="131"/>
      <c r="K3" s="131"/>
      <c r="L3" s="22"/>
      <c r="AT3" s="19" t="s">
        <v>78</v>
      </c>
    </row>
    <row r="4" s="1" customFormat="1" ht="24.96" customHeight="1">
      <c r="B4" s="22"/>
      <c r="D4" s="132" t="s">
        <v>89</v>
      </c>
      <c r="L4" s="22"/>
      <c r="M4" s="133" t="s">
        <v>10</v>
      </c>
      <c r="AT4" s="19" t="s">
        <v>4</v>
      </c>
    </row>
    <row r="5" s="1" customFormat="1" ht="6.96" customHeight="1">
      <c r="B5" s="22"/>
      <c r="L5" s="22"/>
    </row>
    <row r="6" s="1" customFormat="1" ht="12" customHeight="1">
      <c r="B6" s="22"/>
      <c r="D6" s="134" t="s">
        <v>16</v>
      </c>
      <c r="L6" s="22"/>
    </row>
    <row r="7" s="1" customFormat="1" ht="16.5" customHeight="1">
      <c r="B7" s="22"/>
      <c r="E7" s="135" t="str">
        <f>'Rekapitulace stavby'!K6</f>
        <v>Rekonstrukce koupelen JK Tyla,Valašské Meziříčí</v>
      </c>
      <c r="F7" s="134"/>
      <c r="G7" s="134"/>
      <c r="H7" s="134"/>
      <c r="L7" s="22"/>
    </row>
    <row r="8" s="2" customFormat="1" ht="12" customHeight="1">
      <c r="A8" s="40"/>
      <c r="B8" s="46"/>
      <c r="C8" s="40"/>
      <c r="D8" s="134" t="s">
        <v>90</v>
      </c>
      <c r="E8" s="40"/>
      <c r="F8" s="40"/>
      <c r="G8" s="40"/>
      <c r="H8" s="40"/>
      <c r="I8" s="40"/>
      <c r="J8" s="40"/>
      <c r="K8" s="40"/>
      <c r="L8" s="136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</row>
    <row r="9" s="2" customFormat="1" ht="16.5" customHeight="1">
      <c r="A9" s="40"/>
      <c r="B9" s="46"/>
      <c r="C9" s="40"/>
      <c r="D9" s="40"/>
      <c r="E9" s="137" t="s">
        <v>825</v>
      </c>
      <c r="F9" s="40"/>
      <c r="G9" s="40"/>
      <c r="H9" s="40"/>
      <c r="I9" s="40"/>
      <c r="J9" s="40"/>
      <c r="K9" s="40"/>
      <c r="L9" s="136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</row>
    <row r="10" s="2" customFormat="1">
      <c r="A10" s="40"/>
      <c r="B10" s="46"/>
      <c r="C10" s="40"/>
      <c r="D10" s="40"/>
      <c r="E10" s="40"/>
      <c r="F10" s="40"/>
      <c r="G10" s="40"/>
      <c r="H10" s="40"/>
      <c r="I10" s="40"/>
      <c r="J10" s="40"/>
      <c r="K10" s="40"/>
      <c r="L10" s="136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</row>
    <row r="11" s="2" customFormat="1" ht="12" customHeight="1">
      <c r="A11" s="40"/>
      <c r="B11" s="46"/>
      <c r="C11" s="40"/>
      <c r="D11" s="134" t="s">
        <v>18</v>
      </c>
      <c r="E11" s="40"/>
      <c r="F11" s="138" t="s">
        <v>19</v>
      </c>
      <c r="G11" s="40"/>
      <c r="H11" s="40"/>
      <c r="I11" s="134" t="s">
        <v>20</v>
      </c>
      <c r="J11" s="138" t="s">
        <v>19</v>
      </c>
      <c r="K11" s="40"/>
      <c r="L11" s="136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</row>
    <row r="12" s="2" customFormat="1" ht="12" customHeight="1">
      <c r="A12" s="40"/>
      <c r="B12" s="46"/>
      <c r="C12" s="40"/>
      <c r="D12" s="134" t="s">
        <v>21</v>
      </c>
      <c r="E12" s="40"/>
      <c r="F12" s="138" t="s">
        <v>22</v>
      </c>
      <c r="G12" s="40"/>
      <c r="H12" s="40"/>
      <c r="I12" s="134" t="s">
        <v>23</v>
      </c>
      <c r="J12" s="139" t="str">
        <f>'Rekapitulace stavby'!AN8</f>
        <v>20. 2. 2026</v>
      </c>
      <c r="K12" s="40"/>
      <c r="L12" s="136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</row>
    <row r="13" s="2" customFormat="1" ht="10.8" customHeight="1">
      <c r="A13" s="40"/>
      <c r="B13" s="46"/>
      <c r="C13" s="40"/>
      <c r="D13" s="40"/>
      <c r="E13" s="40"/>
      <c r="F13" s="40"/>
      <c r="G13" s="40"/>
      <c r="H13" s="40"/>
      <c r="I13" s="40"/>
      <c r="J13" s="40"/>
      <c r="K13" s="40"/>
      <c r="L13" s="136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</row>
    <row r="14" s="2" customFormat="1" ht="12" customHeight="1">
      <c r="A14" s="40"/>
      <c r="B14" s="46"/>
      <c r="C14" s="40"/>
      <c r="D14" s="134" t="s">
        <v>25</v>
      </c>
      <c r="E14" s="40"/>
      <c r="F14" s="40"/>
      <c r="G14" s="40"/>
      <c r="H14" s="40"/>
      <c r="I14" s="134" t="s">
        <v>26</v>
      </c>
      <c r="J14" s="138" t="s">
        <v>19</v>
      </c>
      <c r="K14" s="40"/>
      <c r="L14" s="136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</row>
    <row r="15" s="2" customFormat="1" ht="18" customHeight="1">
      <c r="A15" s="40"/>
      <c r="B15" s="46"/>
      <c r="C15" s="40"/>
      <c r="D15" s="40"/>
      <c r="E15" s="138" t="s">
        <v>27</v>
      </c>
      <c r="F15" s="40"/>
      <c r="G15" s="40"/>
      <c r="H15" s="40"/>
      <c r="I15" s="134" t="s">
        <v>28</v>
      </c>
      <c r="J15" s="138" t="s">
        <v>19</v>
      </c>
      <c r="K15" s="40"/>
      <c r="L15" s="136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</row>
    <row r="16" s="2" customFormat="1" ht="6.96" customHeight="1">
      <c r="A16" s="40"/>
      <c r="B16" s="46"/>
      <c r="C16" s="40"/>
      <c r="D16" s="40"/>
      <c r="E16" s="40"/>
      <c r="F16" s="40"/>
      <c r="G16" s="40"/>
      <c r="H16" s="40"/>
      <c r="I16" s="40"/>
      <c r="J16" s="40"/>
      <c r="K16" s="40"/>
      <c r="L16" s="136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</row>
    <row r="17" s="2" customFormat="1" ht="12" customHeight="1">
      <c r="A17" s="40"/>
      <c r="B17" s="46"/>
      <c r="C17" s="40"/>
      <c r="D17" s="134" t="s">
        <v>29</v>
      </c>
      <c r="E17" s="40"/>
      <c r="F17" s="40"/>
      <c r="G17" s="40"/>
      <c r="H17" s="40"/>
      <c r="I17" s="134" t="s">
        <v>26</v>
      </c>
      <c r="J17" s="35" t="str">
        <f>'Rekapitulace stavby'!AN13</f>
        <v>Vyplň údaj</v>
      </c>
      <c r="K17" s="40"/>
      <c r="L17" s="136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</row>
    <row r="18" s="2" customFormat="1" ht="18" customHeight="1">
      <c r="A18" s="40"/>
      <c r="B18" s="46"/>
      <c r="C18" s="40"/>
      <c r="D18" s="40"/>
      <c r="E18" s="35" t="str">
        <f>'Rekapitulace stavby'!E14</f>
        <v>Vyplň údaj</v>
      </c>
      <c r="F18" s="138"/>
      <c r="G18" s="138"/>
      <c r="H18" s="138"/>
      <c r="I18" s="134" t="s">
        <v>28</v>
      </c>
      <c r="J18" s="35" t="str">
        <f>'Rekapitulace stavby'!AN14</f>
        <v>Vyplň údaj</v>
      </c>
      <c r="K18" s="40"/>
      <c r="L18" s="136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</row>
    <row r="19" s="2" customFormat="1" ht="6.96" customHeight="1">
      <c r="A19" s="40"/>
      <c r="B19" s="46"/>
      <c r="C19" s="40"/>
      <c r="D19" s="40"/>
      <c r="E19" s="40"/>
      <c r="F19" s="40"/>
      <c r="G19" s="40"/>
      <c r="H19" s="40"/>
      <c r="I19" s="40"/>
      <c r="J19" s="40"/>
      <c r="K19" s="40"/>
      <c r="L19" s="136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</row>
    <row r="20" s="2" customFormat="1" ht="12" customHeight="1">
      <c r="A20" s="40"/>
      <c r="B20" s="46"/>
      <c r="C20" s="40"/>
      <c r="D20" s="134" t="s">
        <v>31</v>
      </c>
      <c r="E20" s="40"/>
      <c r="F20" s="40"/>
      <c r="G20" s="40"/>
      <c r="H20" s="40"/>
      <c r="I20" s="134" t="s">
        <v>26</v>
      </c>
      <c r="J20" s="138" t="str">
        <f>IF('Rekapitulace stavby'!AN16="","",'Rekapitulace stavby'!AN16)</f>
        <v/>
      </c>
      <c r="K20" s="40"/>
      <c r="L20" s="136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</row>
    <row r="21" s="2" customFormat="1" ht="18" customHeight="1">
      <c r="A21" s="40"/>
      <c r="B21" s="46"/>
      <c r="C21" s="40"/>
      <c r="D21" s="40"/>
      <c r="E21" s="138" t="str">
        <f>IF('Rekapitulace stavby'!E17="","",'Rekapitulace stavby'!E17)</f>
        <v xml:space="preserve"> </v>
      </c>
      <c r="F21" s="40"/>
      <c r="G21" s="40"/>
      <c r="H21" s="40"/>
      <c r="I21" s="134" t="s">
        <v>28</v>
      </c>
      <c r="J21" s="138" t="str">
        <f>IF('Rekapitulace stavby'!AN17="","",'Rekapitulace stavby'!AN17)</f>
        <v/>
      </c>
      <c r="K21" s="40"/>
      <c r="L21" s="136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</row>
    <row r="22" s="2" customFormat="1" ht="6.96" customHeight="1">
      <c r="A22" s="40"/>
      <c r="B22" s="46"/>
      <c r="C22" s="40"/>
      <c r="D22" s="40"/>
      <c r="E22" s="40"/>
      <c r="F22" s="40"/>
      <c r="G22" s="40"/>
      <c r="H22" s="40"/>
      <c r="I22" s="40"/>
      <c r="J22" s="40"/>
      <c r="K22" s="40"/>
      <c r="L22" s="136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</row>
    <row r="23" s="2" customFormat="1" ht="12" customHeight="1">
      <c r="A23" s="40"/>
      <c r="B23" s="46"/>
      <c r="C23" s="40"/>
      <c r="D23" s="134" t="s">
        <v>33</v>
      </c>
      <c r="E23" s="40"/>
      <c r="F23" s="40"/>
      <c r="G23" s="40"/>
      <c r="H23" s="40"/>
      <c r="I23" s="134" t="s">
        <v>26</v>
      </c>
      <c r="J23" s="138" t="str">
        <f>IF('Rekapitulace stavby'!AN19="","",'Rekapitulace stavby'!AN19)</f>
        <v/>
      </c>
      <c r="K23" s="40"/>
      <c r="L23" s="136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</row>
    <row r="24" s="2" customFormat="1" ht="18" customHeight="1">
      <c r="A24" s="40"/>
      <c r="B24" s="46"/>
      <c r="C24" s="40"/>
      <c r="D24" s="40"/>
      <c r="E24" s="138" t="str">
        <f>IF('Rekapitulace stavby'!E20="","",'Rekapitulace stavby'!E20)</f>
        <v xml:space="preserve"> </v>
      </c>
      <c r="F24" s="40"/>
      <c r="G24" s="40"/>
      <c r="H24" s="40"/>
      <c r="I24" s="134" t="s">
        <v>28</v>
      </c>
      <c r="J24" s="138" t="str">
        <f>IF('Rekapitulace stavby'!AN20="","",'Rekapitulace stavby'!AN20)</f>
        <v/>
      </c>
      <c r="K24" s="40"/>
      <c r="L24" s="136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="2" customFormat="1" ht="6.96" customHeight="1">
      <c r="A25" s="40"/>
      <c r="B25" s="46"/>
      <c r="C25" s="40"/>
      <c r="D25" s="40"/>
      <c r="E25" s="40"/>
      <c r="F25" s="40"/>
      <c r="G25" s="40"/>
      <c r="H25" s="40"/>
      <c r="I25" s="40"/>
      <c r="J25" s="40"/>
      <c r="K25" s="40"/>
      <c r="L25" s="136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</row>
    <row r="26" s="2" customFormat="1" ht="12" customHeight="1">
      <c r="A26" s="40"/>
      <c r="B26" s="46"/>
      <c r="C26" s="40"/>
      <c r="D26" s="134" t="s">
        <v>34</v>
      </c>
      <c r="E26" s="40"/>
      <c r="F26" s="40"/>
      <c r="G26" s="40"/>
      <c r="H26" s="40"/>
      <c r="I26" s="40"/>
      <c r="J26" s="40"/>
      <c r="K26" s="40"/>
      <c r="L26" s="136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</row>
    <row r="27" s="8" customFormat="1" ht="16.5" customHeight="1">
      <c r="A27" s="140"/>
      <c r="B27" s="141"/>
      <c r="C27" s="140"/>
      <c r="D27" s="140"/>
      <c r="E27" s="142" t="s">
        <v>19</v>
      </c>
      <c r="F27" s="142"/>
      <c r="G27" s="142"/>
      <c r="H27" s="142"/>
      <c r="I27" s="140"/>
      <c r="J27" s="140"/>
      <c r="K27" s="140"/>
      <c r="L27" s="143"/>
      <c r="S27" s="140"/>
      <c r="T27" s="140"/>
      <c r="U27" s="140"/>
      <c r="V27" s="140"/>
      <c r="W27" s="140"/>
      <c r="X27" s="140"/>
      <c r="Y27" s="140"/>
      <c r="Z27" s="140"/>
      <c r="AA27" s="140"/>
      <c r="AB27" s="140"/>
      <c r="AC27" s="140"/>
      <c r="AD27" s="140"/>
      <c r="AE27" s="140"/>
    </row>
    <row r="28" s="2" customFormat="1" ht="6.96" customHeight="1">
      <c r="A28" s="40"/>
      <c r="B28" s="46"/>
      <c r="C28" s="40"/>
      <c r="D28" s="40"/>
      <c r="E28" s="40"/>
      <c r="F28" s="40"/>
      <c r="G28" s="40"/>
      <c r="H28" s="40"/>
      <c r="I28" s="40"/>
      <c r="J28" s="40"/>
      <c r="K28" s="40"/>
      <c r="L28" s="136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="2" customFormat="1" ht="6.96" customHeight="1">
      <c r="A29" s="40"/>
      <c r="B29" s="46"/>
      <c r="C29" s="40"/>
      <c r="D29" s="144"/>
      <c r="E29" s="144"/>
      <c r="F29" s="144"/>
      <c r="G29" s="144"/>
      <c r="H29" s="144"/>
      <c r="I29" s="144"/>
      <c r="J29" s="144"/>
      <c r="K29" s="144"/>
      <c r="L29" s="136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</row>
    <row r="30" s="2" customFormat="1" ht="25.44" customHeight="1">
      <c r="A30" s="40"/>
      <c r="B30" s="46"/>
      <c r="C30" s="40"/>
      <c r="D30" s="145" t="s">
        <v>36</v>
      </c>
      <c r="E30" s="40"/>
      <c r="F30" s="40"/>
      <c r="G30" s="40"/>
      <c r="H30" s="40"/>
      <c r="I30" s="40"/>
      <c r="J30" s="146">
        <f>ROUND(J102, 2)</f>
        <v>0</v>
      </c>
      <c r="K30" s="40"/>
      <c r="L30" s="136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</row>
    <row r="31" s="2" customFormat="1" ht="6.96" customHeight="1">
      <c r="A31" s="40"/>
      <c r="B31" s="46"/>
      <c r="C31" s="40"/>
      <c r="D31" s="144"/>
      <c r="E31" s="144"/>
      <c r="F31" s="144"/>
      <c r="G31" s="144"/>
      <c r="H31" s="144"/>
      <c r="I31" s="144"/>
      <c r="J31" s="144"/>
      <c r="K31" s="144"/>
      <c r="L31" s="136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</row>
    <row r="32" s="2" customFormat="1" ht="14.4" customHeight="1">
      <c r="A32" s="40"/>
      <c r="B32" s="46"/>
      <c r="C32" s="40"/>
      <c r="D32" s="40"/>
      <c r="E32" s="40"/>
      <c r="F32" s="147" t="s">
        <v>38</v>
      </c>
      <c r="G32" s="40"/>
      <c r="H32" s="40"/>
      <c r="I32" s="147" t="s">
        <v>37</v>
      </c>
      <c r="J32" s="147" t="s">
        <v>39</v>
      </c>
      <c r="K32" s="40"/>
      <c r="L32" s="136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</row>
    <row r="33" s="2" customFormat="1" ht="14.4" customHeight="1">
      <c r="A33" s="40"/>
      <c r="B33" s="46"/>
      <c r="C33" s="40"/>
      <c r="D33" s="148" t="s">
        <v>40</v>
      </c>
      <c r="E33" s="134" t="s">
        <v>41</v>
      </c>
      <c r="F33" s="149">
        <f>ROUND((SUM(BE102:BE419)),  2)</f>
        <v>0</v>
      </c>
      <c r="G33" s="40"/>
      <c r="H33" s="40"/>
      <c r="I33" s="150">
        <v>0.20999999999999999</v>
      </c>
      <c r="J33" s="149">
        <f>ROUND(((SUM(BE102:BE419))*I33),  2)</f>
        <v>0</v>
      </c>
      <c r="K33" s="40"/>
      <c r="L33" s="136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</row>
    <row r="34" s="2" customFormat="1" ht="14.4" customHeight="1">
      <c r="A34" s="40"/>
      <c r="B34" s="46"/>
      <c r="C34" s="40"/>
      <c r="D34" s="40"/>
      <c r="E34" s="134" t="s">
        <v>42</v>
      </c>
      <c r="F34" s="149">
        <f>ROUND((SUM(BF102:BF419)),  2)</f>
        <v>0</v>
      </c>
      <c r="G34" s="40"/>
      <c r="H34" s="40"/>
      <c r="I34" s="150">
        <v>0.12</v>
      </c>
      <c r="J34" s="149">
        <f>ROUND(((SUM(BF102:BF419))*I34),  2)</f>
        <v>0</v>
      </c>
      <c r="K34" s="40"/>
      <c r="L34" s="136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</row>
    <row r="35" hidden="1" s="2" customFormat="1" ht="14.4" customHeight="1">
      <c r="A35" s="40"/>
      <c r="B35" s="46"/>
      <c r="C35" s="40"/>
      <c r="D35" s="40"/>
      <c r="E35" s="134" t="s">
        <v>43</v>
      </c>
      <c r="F35" s="149">
        <f>ROUND((SUM(BG102:BG419)),  2)</f>
        <v>0</v>
      </c>
      <c r="G35" s="40"/>
      <c r="H35" s="40"/>
      <c r="I35" s="150">
        <v>0.20999999999999999</v>
      </c>
      <c r="J35" s="149">
        <f>0</f>
        <v>0</v>
      </c>
      <c r="K35" s="40"/>
      <c r="L35" s="136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</row>
    <row r="36" hidden="1" s="2" customFormat="1" ht="14.4" customHeight="1">
      <c r="A36" s="40"/>
      <c r="B36" s="46"/>
      <c r="C36" s="40"/>
      <c r="D36" s="40"/>
      <c r="E36" s="134" t="s">
        <v>44</v>
      </c>
      <c r="F36" s="149">
        <f>ROUND((SUM(BH102:BH419)),  2)</f>
        <v>0</v>
      </c>
      <c r="G36" s="40"/>
      <c r="H36" s="40"/>
      <c r="I36" s="150">
        <v>0.12</v>
      </c>
      <c r="J36" s="149">
        <f>0</f>
        <v>0</v>
      </c>
      <c r="K36" s="40"/>
      <c r="L36" s="136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</row>
    <row r="37" hidden="1" s="2" customFormat="1" ht="14.4" customHeight="1">
      <c r="A37" s="40"/>
      <c r="B37" s="46"/>
      <c r="C37" s="40"/>
      <c r="D37" s="40"/>
      <c r="E37" s="134" t="s">
        <v>45</v>
      </c>
      <c r="F37" s="149">
        <f>ROUND((SUM(BI102:BI419)),  2)</f>
        <v>0</v>
      </c>
      <c r="G37" s="40"/>
      <c r="H37" s="40"/>
      <c r="I37" s="150">
        <v>0</v>
      </c>
      <c r="J37" s="149">
        <f>0</f>
        <v>0</v>
      </c>
      <c r="K37" s="40"/>
      <c r="L37" s="136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</row>
    <row r="38" s="2" customFormat="1" ht="6.96" customHeight="1">
      <c r="A38" s="40"/>
      <c r="B38" s="46"/>
      <c r="C38" s="40"/>
      <c r="D38" s="40"/>
      <c r="E38" s="40"/>
      <c r="F38" s="40"/>
      <c r="G38" s="40"/>
      <c r="H38" s="40"/>
      <c r="I38" s="40"/>
      <c r="J38" s="40"/>
      <c r="K38" s="40"/>
      <c r="L38" s="136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</row>
    <row r="39" s="2" customFormat="1" ht="25.44" customHeight="1">
      <c r="A39" s="40"/>
      <c r="B39" s="46"/>
      <c r="C39" s="151"/>
      <c r="D39" s="152" t="s">
        <v>46</v>
      </c>
      <c r="E39" s="153"/>
      <c r="F39" s="153"/>
      <c r="G39" s="154" t="s">
        <v>47</v>
      </c>
      <c r="H39" s="155" t="s">
        <v>48</v>
      </c>
      <c r="I39" s="153"/>
      <c r="J39" s="156">
        <f>SUM(J30:J37)</f>
        <v>0</v>
      </c>
      <c r="K39" s="157"/>
      <c r="L39" s="136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</row>
    <row r="40" s="2" customFormat="1" ht="14.4" customHeight="1">
      <c r="A40" s="40"/>
      <c r="B40" s="158"/>
      <c r="C40" s="159"/>
      <c r="D40" s="159"/>
      <c r="E40" s="159"/>
      <c r="F40" s="159"/>
      <c r="G40" s="159"/>
      <c r="H40" s="159"/>
      <c r="I40" s="159"/>
      <c r="J40" s="159"/>
      <c r="K40" s="159"/>
      <c r="L40" s="136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</row>
    <row r="44" s="2" customFormat="1" ht="6.96" customHeight="1">
      <c r="A44" s="40"/>
      <c r="B44" s="160"/>
      <c r="C44" s="161"/>
      <c r="D44" s="161"/>
      <c r="E44" s="161"/>
      <c r="F44" s="161"/>
      <c r="G44" s="161"/>
      <c r="H44" s="161"/>
      <c r="I44" s="161"/>
      <c r="J44" s="161"/>
      <c r="K44" s="161"/>
      <c r="L44" s="136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</row>
    <row r="45" s="2" customFormat="1" ht="24.96" customHeight="1">
      <c r="A45" s="40"/>
      <c r="B45" s="41"/>
      <c r="C45" s="25" t="s">
        <v>92</v>
      </c>
      <c r="D45" s="42"/>
      <c r="E45" s="42"/>
      <c r="F45" s="42"/>
      <c r="G45" s="42"/>
      <c r="H45" s="42"/>
      <c r="I45" s="42"/>
      <c r="J45" s="42"/>
      <c r="K45" s="42"/>
      <c r="L45" s="136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</row>
    <row r="46" s="2" customFormat="1" ht="6.96" customHeight="1">
      <c r="A46" s="40"/>
      <c r="B46" s="41"/>
      <c r="C46" s="42"/>
      <c r="D46" s="42"/>
      <c r="E46" s="42"/>
      <c r="F46" s="42"/>
      <c r="G46" s="42"/>
      <c r="H46" s="42"/>
      <c r="I46" s="42"/>
      <c r="J46" s="42"/>
      <c r="K46" s="42"/>
      <c r="L46" s="136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</row>
    <row r="47" s="2" customFormat="1" ht="12" customHeight="1">
      <c r="A47" s="40"/>
      <c r="B47" s="41"/>
      <c r="C47" s="34" t="s">
        <v>16</v>
      </c>
      <c r="D47" s="42"/>
      <c r="E47" s="42"/>
      <c r="F47" s="42"/>
      <c r="G47" s="42"/>
      <c r="H47" s="42"/>
      <c r="I47" s="42"/>
      <c r="J47" s="42"/>
      <c r="K47" s="42"/>
      <c r="L47" s="136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</row>
    <row r="48" s="2" customFormat="1" ht="16.5" customHeight="1">
      <c r="A48" s="40"/>
      <c r="B48" s="41"/>
      <c r="C48" s="42"/>
      <c r="D48" s="42"/>
      <c r="E48" s="162" t="str">
        <f>E7</f>
        <v>Rekonstrukce koupelen JK Tyla,Valašské Meziříčí</v>
      </c>
      <c r="F48" s="34"/>
      <c r="G48" s="34"/>
      <c r="H48" s="34"/>
      <c r="I48" s="42"/>
      <c r="J48" s="42"/>
      <c r="K48" s="42"/>
      <c r="L48" s="136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</row>
    <row r="49" s="2" customFormat="1" ht="12" customHeight="1">
      <c r="A49" s="40"/>
      <c r="B49" s="41"/>
      <c r="C49" s="34" t="s">
        <v>90</v>
      </c>
      <c r="D49" s="42"/>
      <c r="E49" s="42"/>
      <c r="F49" s="42"/>
      <c r="G49" s="42"/>
      <c r="H49" s="42"/>
      <c r="I49" s="42"/>
      <c r="J49" s="42"/>
      <c r="K49" s="42"/>
      <c r="L49" s="136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</row>
    <row r="50" s="2" customFormat="1" ht="16.5" customHeight="1">
      <c r="A50" s="40"/>
      <c r="B50" s="41"/>
      <c r="C50" s="42"/>
      <c r="D50" s="42"/>
      <c r="E50" s="71" t="str">
        <f>E9</f>
        <v>02 - Koupelna 2 architektonicko stavební řešení</v>
      </c>
      <c r="F50" s="42"/>
      <c r="G50" s="42"/>
      <c r="H50" s="42"/>
      <c r="I50" s="42"/>
      <c r="J50" s="42"/>
      <c r="K50" s="42"/>
      <c r="L50" s="136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</row>
    <row r="51" s="2" customFormat="1" ht="6.96" customHeight="1">
      <c r="A51" s="40"/>
      <c r="B51" s="41"/>
      <c r="C51" s="42"/>
      <c r="D51" s="42"/>
      <c r="E51" s="42"/>
      <c r="F51" s="42"/>
      <c r="G51" s="42"/>
      <c r="H51" s="42"/>
      <c r="I51" s="42"/>
      <c r="J51" s="42"/>
      <c r="K51" s="42"/>
      <c r="L51" s="136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</row>
    <row r="52" s="2" customFormat="1" ht="12" customHeight="1">
      <c r="A52" s="40"/>
      <c r="B52" s="41"/>
      <c r="C52" s="34" t="s">
        <v>21</v>
      </c>
      <c r="D52" s="42"/>
      <c r="E52" s="42"/>
      <c r="F52" s="29" t="str">
        <f>F12</f>
        <v xml:space="preserve"> </v>
      </c>
      <c r="G52" s="42"/>
      <c r="H52" s="42"/>
      <c r="I52" s="34" t="s">
        <v>23</v>
      </c>
      <c r="J52" s="74" t="str">
        <f>IF(J12="","",J12)</f>
        <v>20. 2. 2026</v>
      </c>
      <c r="K52" s="42"/>
      <c r="L52" s="136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</row>
    <row r="53" s="2" customFormat="1" ht="6.96" customHeight="1">
      <c r="A53" s="40"/>
      <c r="B53" s="41"/>
      <c r="C53" s="42"/>
      <c r="D53" s="42"/>
      <c r="E53" s="42"/>
      <c r="F53" s="42"/>
      <c r="G53" s="42"/>
      <c r="H53" s="42"/>
      <c r="I53" s="42"/>
      <c r="J53" s="42"/>
      <c r="K53" s="42"/>
      <c r="L53" s="136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</row>
    <row r="54" s="2" customFormat="1" ht="15.15" customHeight="1">
      <c r="A54" s="40"/>
      <c r="B54" s="41"/>
      <c r="C54" s="34" t="s">
        <v>25</v>
      </c>
      <c r="D54" s="42"/>
      <c r="E54" s="42"/>
      <c r="F54" s="29" t="str">
        <f>E15</f>
        <v>Město Valašské Meziříčí</v>
      </c>
      <c r="G54" s="42"/>
      <c r="H54" s="42"/>
      <c r="I54" s="34" t="s">
        <v>31</v>
      </c>
      <c r="J54" s="38" t="str">
        <f>E21</f>
        <v xml:space="preserve"> </v>
      </c>
      <c r="K54" s="42"/>
      <c r="L54" s="136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</row>
    <row r="55" s="2" customFormat="1" ht="15.15" customHeight="1">
      <c r="A55" s="40"/>
      <c r="B55" s="41"/>
      <c r="C55" s="34" t="s">
        <v>29</v>
      </c>
      <c r="D55" s="42"/>
      <c r="E55" s="42"/>
      <c r="F55" s="29" t="str">
        <f>IF(E18="","",E18)</f>
        <v>Vyplň údaj</v>
      </c>
      <c r="G55" s="42"/>
      <c r="H55" s="42"/>
      <c r="I55" s="34" t="s">
        <v>33</v>
      </c>
      <c r="J55" s="38" t="str">
        <f>E24</f>
        <v xml:space="preserve"> </v>
      </c>
      <c r="K55" s="42"/>
      <c r="L55" s="136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</row>
    <row r="56" s="2" customFormat="1" ht="10.32" customHeight="1">
      <c r="A56" s="40"/>
      <c r="B56" s="41"/>
      <c r="C56" s="42"/>
      <c r="D56" s="42"/>
      <c r="E56" s="42"/>
      <c r="F56" s="42"/>
      <c r="G56" s="42"/>
      <c r="H56" s="42"/>
      <c r="I56" s="42"/>
      <c r="J56" s="42"/>
      <c r="K56" s="42"/>
      <c r="L56" s="136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</row>
    <row r="57" s="2" customFormat="1" ht="29.28" customHeight="1">
      <c r="A57" s="40"/>
      <c r="B57" s="41"/>
      <c r="C57" s="163" t="s">
        <v>93</v>
      </c>
      <c r="D57" s="164"/>
      <c r="E57" s="164"/>
      <c r="F57" s="164"/>
      <c r="G57" s="164"/>
      <c r="H57" s="164"/>
      <c r="I57" s="164"/>
      <c r="J57" s="165" t="s">
        <v>94</v>
      </c>
      <c r="K57" s="164"/>
      <c r="L57" s="136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</row>
    <row r="58" s="2" customFormat="1" ht="10.32" customHeight="1">
      <c r="A58" s="40"/>
      <c r="B58" s="41"/>
      <c r="C58" s="42"/>
      <c r="D58" s="42"/>
      <c r="E58" s="42"/>
      <c r="F58" s="42"/>
      <c r="G58" s="42"/>
      <c r="H58" s="42"/>
      <c r="I58" s="42"/>
      <c r="J58" s="42"/>
      <c r="K58" s="42"/>
      <c r="L58" s="136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</row>
    <row r="59" s="2" customFormat="1" ht="22.8" customHeight="1">
      <c r="A59" s="40"/>
      <c r="B59" s="41"/>
      <c r="C59" s="166" t="s">
        <v>68</v>
      </c>
      <c r="D59" s="42"/>
      <c r="E59" s="42"/>
      <c r="F59" s="42"/>
      <c r="G59" s="42"/>
      <c r="H59" s="42"/>
      <c r="I59" s="42"/>
      <c r="J59" s="104">
        <f>J102</f>
        <v>0</v>
      </c>
      <c r="K59" s="42"/>
      <c r="L59" s="136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U59" s="19" t="s">
        <v>95</v>
      </c>
    </row>
    <row r="60" s="9" customFormat="1" ht="24.96" customHeight="1">
      <c r="A60" s="9"/>
      <c r="B60" s="167"/>
      <c r="C60" s="168"/>
      <c r="D60" s="169" t="s">
        <v>96</v>
      </c>
      <c r="E60" s="170"/>
      <c r="F60" s="170"/>
      <c r="G60" s="170"/>
      <c r="H60" s="170"/>
      <c r="I60" s="170"/>
      <c r="J60" s="171">
        <f>J103</f>
        <v>0</v>
      </c>
      <c r="K60" s="168"/>
      <c r="L60" s="172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s="10" customFormat="1" ht="19.92" customHeight="1">
      <c r="A61" s="10"/>
      <c r="B61" s="173"/>
      <c r="C61" s="174"/>
      <c r="D61" s="175" t="s">
        <v>97</v>
      </c>
      <c r="E61" s="176"/>
      <c r="F61" s="176"/>
      <c r="G61" s="176"/>
      <c r="H61" s="176"/>
      <c r="I61" s="176"/>
      <c r="J61" s="177">
        <f>J104</f>
        <v>0</v>
      </c>
      <c r="K61" s="174"/>
      <c r="L61" s="178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</row>
    <row r="62" s="10" customFormat="1" ht="19.92" customHeight="1">
      <c r="A62" s="10"/>
      <c r="B62" s="173"/>
      <c r="C62" s="174"/>
      <c r="D62" s="175" t="s">
        <v>98</v>
      </c>
      <c r="E62" s="176"/>
      <c r="F62" s="176"/>
      <c r="G62" s="176"/>
      <c r="H62" s="176"/>
      <c r="I62" s="176"/>
      <c r="J62" s="177">
        <f>J111</f>
        <v>0</v>
      </c>
      <c r="K62" s="174"/>
      <c r="L62" s="178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</row>
    <row r="63" s="10" customFormat="1" ht="19.92" customHeight="1">
      <c r="A63" s="10"/>
      <c r="B63" s="173"/>
      <c r="C63" s="174"/>
      <c r="D63" s="175" t="s">
        <v>99</v>
      </c>
      <c r="E63" s="176"/>
      <c r="F63" s="176"/>
      <c r="G63" s="176"/>
      <c r="H63" s="176"/>
      <c r="I63" s="176"/>
      <c r="J63" s="177">
        <f>J137</f>
        <v>0</v>
      </c>
      <c r="K63" s="174"/>
      <c r="L63" s="178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</row>
    <row r="64" s="10" customFormat="1" ht="19.92" customHeight="1">
      <c r="A64" s="10"/>
      <c r="B64" s="173"/>
      <c r="C64" s="174"/>
      <c r="D64" s="175" t="s">
        <v>100</v>
      </c>
      <c r="E64" s="176"/>
      <c r="F64" s="176"/>
      <c r="G64" s="176"/>
      <c r="H64" s="176"/>
      <c r="I64" s="176"/>
      <c r="J64" s="177">
        <f>J162</f>
        <v>0</v>
      </c>
      <c r="K64" s="174"/>
      <c r="L64" s="178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</row>
    <row r="65" s="10" customFormat="1" ht="19.92" customHeight="1">
      <c r="A65" s="10"/>
      <c r="B65" s="173"/>
      <c r="C65" s="174"/>
      <c r="D65" s="175" t="s">
        <v>101</v>
      </c>
      <c r="E65" s="176"/>
      <c r="F65" s="176"/>
      <c r="G65" s="176"/>
      <c r="H65" s="176"/>
      <c r="I65" s="176"/>
      <c r="J65" s="177">
        <f>J178</f>
        <v>0</v>
      </c>
      <c r="K65" s="174"/>
      <c r="L65" s="178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="9" customFormat="1" ht="24.96" customHeight="1">
      <c r="A66" s="9"/>
      <c r="B66" s="167"/>
      <c r="C66" s="168"/>
      <c r="D66" s="169" t="s">
        <v>102</v>
      </c>
      <c r="E66" s="170"/>
      <c r="F66" s="170"/>
      <c r="G66" s="170"/>
      <c r="H66" s="170"/>
      <c r="I66" s="170"/>
      <c r="J66" s="171">
        <f>J181</f>
        <v>0</v>
      </c>
      <c r="K66" s="168"/>
      <c r="L66" s="172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</row>
    <row r="67" s="10" customFormat="1" ht="19.92" customHeight="1">
      <c r="A67" s="10"/>
      <c r="B67" s="173"/>
      <c r="C67" s="174"/>
      <c r="D67" s="175" t="s">
        <v>103</v>
      </c>
      <c r="E67" s="176"/>
      <c r="F67" s="176"/>
      <c r="G67" s="176"/>
      <c r="H67" s="176"/>
      <c r="I67" s="176"/>
      <c r="J67" s="177">
        <f>J182</f>
        <v>0</v>
      </c>
      <c r="K67" s="174"/>
      <c r="L67" s="178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</row>
    <row r="68" s="10" customFormat="1" ht="19.92" customHeight="1">
      <c r="A68" s="10"/>
      <c r="B68" s="173"/>
      <c r="C68" s="174"/>
      <c r="D68" s="175" t="s">
        <v>104</v>
      </c>
      <c r="E68" s="176"/>
      <c r="F68" s="176"/>
      <c r="G68" s="176"/>
      <c r="H68" s="176"/>
      <c r="I68" s="176"/>
      <c r="J68" s="177">
        <f>J199</f>
        <v>0</v>
      </c>
      <c r="K68" s="174"/>
      <c r="L68" s="178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</row>
    <row r="69" s="10" customFormat="1" ht="19.92" customHeight="1">
      <c r="A69" s="10"/>
      <c r="B69" s="173"/>
      <c r="C69" s="174"/>
      <c r="D69" s="175" t="s">
        <v>105</v>
      </c>
      <c r="E69" s="176"/>
      <c r="F69" s="176"/>
      <c r="G69" s="176"/>
      <c r="H69" s="176"/>
      <c r="I69" s="176"/>
      <c r="J69" s="177">
        <f>J224</f>
        <v>0</v>
      </c>
      <c r="K69" s="174"/>
      <c r="L69" s="178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="10" customFormat="1" ht="19.92" customHeight="1">
      <c r="A70" s="10"/>
      <c r="B70" s="173"/>
      <c r="C70" s="174"/>
      <c r="D70" s="175" t="s">
        <v>106</v>
      </c>
      <c r="E70" s="176"/>
      <c r="F70" s="176"/>
      <c r="G70" s="176"/>
      <c r="H70" s="176"/>
      <c r="I70" s="176"/>
      <c r="J70" s="177">
        <f>J270</f>
        <v>0</v>
      </c>
      <c r="K70" s="174"/>
      <c r="L70" s="178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</row>
    <row r="71" s="10" customFormat="1" ht="19.92" customHeight="1">
      <c r="A71" s="10"/>
      <c r="B71" s="173"/>
      <c r="C71" s="174"/>
      <c r="D71" s="175" t="s">
        <v>107</v>
      </c>
      <c r="E71" s="176"/>
      <c r="F71" s="176"/>
      <c r="G71" s="176"/>
      <c r="H71" s="176"/>
      <c r="I71" s="176"/>
      <c r="J71" s="177">
        <f>J280</f>
        <v>0</v>
      </c>
      <c r="K71" s="174"/>
      <c r="L71" s="178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</row>
    <row r="72" s="10" customFormat="1" ht="19.92" customHeight="1">
      <c r="A72" s="10"/>
      <c r="B72" s="173"/>
      <c r="C72" s="174"/>
      <c r="D72" s="175" t="s">
        <v>108</v>
      </c>
      <c r="E72" s="176"/>
      <c r="F72" s="176"/>
      <c r="G72" s="176"/>
      <c r="H72" s="176"/>
      <c r="I72" s="176"/>
      <c r="J72" s="177">
        <f>J291</f>
        <v>0</v>
      </c>
      <c r="K72" s="174"/>
      <c r="L72" s="178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</row>
    <row r="73" s="10" customFormat="1" ht="19.92" customHeight="1">
      <c r="A73" s="10"/>
      <c r="B73" s="173"/>
      <c r="C73" s="174"/>
      <c r="D73" s="175" t="s">
        <v>109</v>
      </c>
      <c r="E73" s="176"/>
      <c r="F73" s="176"/>
      <c r="G73" s="176"/>
      <c r="H73" s="176"/>
      <c r="I73" s="176"/>
      <c r="J73" s="177">
        <f>J307</f>
        <v>0</v>
      </c>
      <c r="K73" s="174"/>
      <c r="L73" s="178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</row>
    <row r="74" s="10" customFormat="1" ht="19.92" customHeight="1">
      <c r="A74" s="10"/>
      <c r="B74" s="173"/>
      <c r="C74" s="174"/>
      <c r="D74" s="175" t="s">
        <v>110</v>
      </c>
      <c r="E74" s="176"/>
      <c r="F74" s="176"/>
      <c r="G74" s="176"/>
      <c r="H74" s="176"/>
      <c r="I74" s="176"/>
      <c r="J74" s="177">
        <f>J313</f>
        <v>0</v>
      </c>
      <c r="K74" s="174"/>
      <c r="L74" s="178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</row>
    <row r="75" s="10" customFormat="1" ht="19.92" customHeight="1">
      <c r="A75" s="10"/>
      <c r="B75" s="173"/>
      <c r="C75" s="174"/>
      <c r="D75" s="175" t="s">
        <v>111</v>
      </c>
      <c r="E75" s="176"/>
      <c r="F75" s="176"/>
      <c r="G75" s="176"/>
      <c r="H75" s="176"/>
      <c r="I75" s="176"/>
      <c r="J75" s="177">
        <f>J319</f>
        <v>0</v>
      </c>
      <c r="K75" s="174"/>
      <c r="L75" s="178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</row>
    <row r="76" s="10" customFormat="1" ht="19.92" customHeight="1">
      <c r="A76" s="10"/>
      <c r="B76" s="173"/>
      <c r="C76" s="174"/>
      <c r="D76" s="175" t="s">
        <v>112</v>
      </c>
      <c r="E76" s="176"/>
      <c r="F76" s="176"/>
      <c r="G76" s="176"/>
      <c r="H76" s="176"/>
      <c r="I76" s="176"/>
      <c r="J76" s="177">
        <f>J334</f>
        <v>0</v>
      </c>
      <c r="K76" s="174"/>
      <c r="L76" s="178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</row>
    <row r="77" s="10" customFormat="1" ht="19.92" customHeight="1">
      <c r="A77" s="10"/>
      <c r="B77" s="173"/>
      <c r="C77" s="174"/>
      <c r="D77" s="175" t="s">
        <v>113</v>
      </c>
      <c r="E77" s="176"/>
      <c r="F77" s="176"/>
      <c r="G77" s="176"/>
      <c r="H77" s="176"/>
      <c r="I77" s="176"/>
      <c r="J77" s="177">
        <f>J368</f>
        <v>0</v>
      </c>
      <c r="K77" s="174"/>
      <c r="L77" s="178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</row>
    <row r="78" s="10" customFormat="1" ht="19.92" customHeight="1">
      <c r="A78" s="10"/>
      <c r="B78" s="173"/>
      <c r="C78" s="174"/>
      <c r="D78" s="175" t="s">
        <v>114</v>
      </c>
      <c r="E78" s="176"/>
      <c r="F78" s="176"/>
      <c r="G78" s="176"/>
      <c r="H78" s="176"/>
      <c r="I78" s="176"/>
      <c r="J78" s="177">
        <f>J396</f>
        <v>0</v>
      </c>
      <c r="K78" s="174"/>
      <c r="L78" s="178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</row>
    <row r="79" s="9" customFormat="1" ht="24.96" customHeight="1">
      <c r="A79" s="9"/>
      <c r="B79" s="167"/>
      <c r="C79" s="168"/>
      <c r="D79" s="169" t="s">
        <v>115</v>
      </c>
      <c r="E79" s="170"/>
      <c r="F79" s="170"/>
      <c r="G79" s="170"/>
      <c r="H79" s="170"/>
      <c r="I79" s="170"/>
      <c r="J79" s="171">
        <f>J403</f>
        <v>0</v>
      </c>
      <c r="K79" s="168"/>
      <c r="L79" s="172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</row>
    <row r="80" s="10" customFormat="1" ht="19.92" customHeight="1">
      <c r="A80" s="10"/>
      <c r="B80" s="173"/>
      <c r="C80" s="174"/>
      <c r="D80" s="175" t="s">
        <v>116</v>
      </c>
      <c r="E80" s="176"/>
      <c r="F80" s="176"/>
      <c r="G80" s="176"/>
      <c r="H80" s="176"/>
      <c r="I80" s="176"/>
      <c r="J80" s="177">
        <f>J404</f>
        <v>0</v>
      </c>
      <c r="K80" s="174"/>
      <c r="L80" s="178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</row>
    <row r="81" s="10" customFormat="1" ht="19.92" customHeight="1">
      <c r="A81" s="10"/>
      <c r="B81" s="173"/>
      <c r="C81" s="174"/>
      <c r="D81" s="175" t="s">
        <v>117</v>
      </c>
      <c r="E81" s="176"/>
      <c r="F81" s="176"/>
      <c r="G81" s="176"/>
      <c r="H81" s="176"/>
      <c r="I81" s="176"/>
      <c r="J81" s="177">
        <f>J407</f>
        <v>0</v>
      </c>
      <c r="K81" s="174"/>
      <c r="L81" s="178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</row>
    <row r="82" s="9" customFormat="1" ht="24.96" customHeight="1">
      <c r="A82" s="9"/>
      <c r="B82" s="167"/>
      <c r="C82" s="168"/>
      <c r="D82" s="169" t="s">
        <v>118</v>
      </c>
      <c r="E82" s="170"/>
      <c r="F82" s="170"/>
      <c r="G82" s="170"/>
      <c r="H82" s="170"/>
      <c r="I82" s="170"/>
      <c r="J82" s="171">
        <f>J411</f>
        <v>0</v>
      </c>
      <c r="K82" s="168"/>
      <c r="L82" s="172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</row>
    <row r="83" s="2" customFormat="1" ht="21.84" customHeight="1">
      <c r="A83" s="40"/>
      <c r="B83" s="41"/>
      <c r="C83" s="42"/>
      <c r="D83" s="42"/>
      <c r="E83" s="42"/>
      <c r="F83" s="42"/>
      <c r="G83" s="42"/>
      <c r="H83" s="42"/>
      <c r="I83" s="42"/>
      <c r="J83" s="42"/>
      <c r="K83" s="42"/>
      <c r="L83" s="136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</row>
    <row r="84" s="2" customFormat="1" ht="6.96" customHeight="1">
      <c r="A84" s="40"/>
      <c r="B84" s="61"/>
      <c r="C84" s="62"/>
      <c r="D84" s="62"/>
      <c r="E84" s="62"/>
      <c r="F84" s="62"/>
      <c r="G84" s="62"/>
      <c r="H84" s="62"/>
      <c r="I84" s="62"/>
      <c r="J84" s="62"/>
      <c r="K84" s="62"/>
      <c r="L84" s="136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</row>
    <row r="88" s="2" customFormat="1" ht="6.96" customHeight="1">
      <c r="A88" s="40"/>
      <c r="B88" s="63"/>
      <c r="C88" s="64"/>
      <c r="D88" s="64"/>
      <c r="E88" s="64"/>
      <c r="F88" s="64"/>
      <c r="G88" s="64"/>
      <c r="H88" s="64"/>
      <c r="I88" s="64"/>
      <c r="J88" s="64"/>
      <c r="K88" s="64"/>
      <c r="L88" s="136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</row>
    <row r="89" s="2" customFormat="1" ht="24.96" customHeight="1">
      <c r="A89" s="40"/>
      <c r="B89" s="41"/>
      <c r="C89" s="25" t="s">
        <v>119</v>
      </c>
      <c r="D89" s="42"/>
      <c r="E89" s="42"/>
      <c r="F89" s="42"/>
      <c r="G89" s="42"/>
      <c r="H89" s="42"/>
      <c r="I89" s="42"/>
      <c r="J89" s="42"/>
      <c r="K89" s="42"/>
      <c r="L89" s="136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</row>
    <row r="90" s="2" customFormat="1" ht="6.96" customHeight="1">
      <c r="A90" s="40"/>
      <c r="B90" s="41"/>
      <c r="C90" s="42"/>
      <c r="D90" s="42"/>
      <c r="E90" s="42"/>
      <c r="F90" s="42"/>
      <c r="G90" s="42"/>
      <c r="H90" s="42"/>
      <c r="I90" s="42"/>
      <c r="J90" s="42"/>
      <c r="K90" s="42"/>
      <c r="L90" s="136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</row>
    <row r="91" s="2" customFormat="1" ht="12" customHeight="1">
      <c r="A91" s="40"/>
      <c r="B91" s="41"/>
      <c r="C91" s="34" t="s">
        <v>16</v>
      </c>
      <c r="D91" s="42"/>
      <c r="E91" s="42"/>
      <c r="F91" s="42"/>
      <c r="G91" s="42"/>
      <c r="H91" s="42"/>
      <c r="I91" s="42"/>
      <c r="J91" s="42"/>
      <c r="K91" s="42"/>
      <c r="L91" s="136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</row>
    <row r="92" s="2" customFormat="1" ht="16.5" customHeight="1">
      <c r="A92" s="40"/>
      <c r="B92" s="41"/>
      <c r="C92" s="42"/>
      <c r="D92" s="42"/>
      <c r="E92" s="162" t="str">
        <f>E7</f>
        <v>Rekonstrukce koupelen JK Tyla,Valašské Meziříčí</v>
      </c>
      <c r="F92" s="34"/>
      <c r="G92" s="34"/>
      <c r="H92" s="34"/>
      <c r="I92" s="42"/>
      <c r="J92" s="42"/>
      <c r="K92" s="42"/>
      <c r="L92" s="136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</row>
    <row r="93" s="2" customFormat="1" ht="12" customHeight="1">
      <c r="A93" s="40"/>
      <c r="B93" s="41"/>
      <c r="C93" s="34" t="s">
        <v>90</v>
      </c>
      <c r="D93" s="42"/>
      <c r="E93" s="42"/>
      <c r="F93" s="42"/>
      <c r="G93" s="42"/>
      <c r="H93" s="42"/>
      <c r="I93" s="42"/>
      <c r="J93" s="42"/>
      <c r="K93" s="42"/>
      <c r="L93" s="136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</row>
    <row r="94" s="2" customFormat="1" ht="16.5" customHeight="1">
      <c r="A94" s="40"/>
      <c r="B94" s="41"/>
      <c r="C94" s="42"/>
      <c r="D94" s="42"/>
      <c r="E94" s="71" t="str">
        <f>E9</f>
        <v>02 - Koupelna 2 architektonicko stavební řešení</v>
      </c>
      <c r="F94" s="42"/>
      <c r="G94" s="42"/>
      <c r="H94" s="42"/>
      <c r="I94" s="42"/>
      <c r="J94" s="42"/>
      <c r="K94" s="42"/>
      <c r="L94" s="136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</row>
    <row r="95" s="2" customFormat="1" ht="6.96" customHeight="1">
      <c r="A95" s="40"/>
      <c r="B95" s="41"/>
      <c r="C95" s="42"/>
      <c r="D95" s="42"/>
      <c r="E95" s="42"/>
      <c r="F95" s="42"/>
      <c r="G95" s="42"/>
      <c r="H95" s="42"/>
      <c r="I95" s="42"/>
      <c r="J95" s="42"/>
      <c r="K95" s="42"/>
      <c r="L95" s="136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</row>
    <row r="96" s="2" customFormat="1" ht="12" customHeight="1">
      <c r="A96" s="40"/>
      <c r="B96" s="41"/>
      <c r="C96" s="34" t="s">
        <v>21</v>
      </c>
      <c r="D96" s="42"/>
      <c r="E96" s="42"/>
      <c r="F96" s="29" t="str">
        <f>F12</f>
        <v xml:space="preserve"> </v>
      </c>
      <c r="G96" s="42"/>
      <c r="H96" s="42"/>
      <c r="I96" s="34" t="s">
        <v>23</v>
      </c>
      <c r="J96" s="74" t="str">
        <f>IF(J12="","",J12)</f>
        <v>20. 2. 2026</v>
      </c>
      <c r="K96" s="42"/>
      <c r="L96" s="136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40"/>
    </row>
    <row r="97" s="2" customFormat="1" ht="6.96" customHeight="1">
      <c r="A97" s="40"/>
      <c r="B97" s="41"/>
      <c r="C97" s="42"/>
      <c r="D97" s="42"/>
      <c r="E97" s="42"/>
      <c r="F97" s="42"/>
      <c r="G97" s="42"/>
      <c r="H97" s="42"/>
      <c r="I97" s="42"/>
      <c r="J97" s="42"/>
      <c r="K97" s="42"/>
      <c r="L97" s="136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</row>
    <row r="98" s="2" customFormat="1" ht="15.15" customHeight="1">
      <c r="A98" s="40"/>
      <c r="B98" s="41"/>
      <c r="C98" s="34" t="s">
        <v>25</v>
      </c>
      <c r="D98" s="42"/>
      <c r="E98" s="42"/>
      <c r="F98" s="29" t="str">
        <f>E15</f>
        <v>Město Valašské Meziříčí</v>
      </c>
      <c r="G98" s="42"/>
      <c r="H98" s="42"/>
      <c r="I98" s="34" t="s">
        <v>31</v>
      </c>
      <c r="J98" s="38" t="str">
        <f>E21</f>
        <v xml:space="preserve"> </v>
      </c>
      <c r="K98" s="42"/>
      <c r="L98" s="136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</row>
    <row r="99" s="2" customFormat="1" ht="15.15" customHeight="1">
      <c r="A99" s="40"/>
      <c r="B99" s="41"/>
      <c r="C99" s="34" t="s">
        <v>29</v>
      </c>
      <c r="D99" s="42"/>
      <c r="E99" s="42"/>
      <c r="F99" s="29" t="str">
        <f>IF(E18="","",E18)</f>
        <v>Vyplň údaj</v>
      </c>
      <c r="G99" s="42"/>
      <c r="H99" s="42"/>
      <c r="I99" s="34" t="s">
        <v>33</v>
      </c>
      <c r="J99" s="38" t="str">
        <f>E24</f>
        <v xml:space="preserve"> </v>
      </c>
      <c r="K99" s="42"/>
      <c r="L99" s="136"/>
      <c r="S99" s="40"/>
      <c r="T99" s="40"/>
      <c r="U99" s="40"/>
      <c r="V99" s="40"/>
      <c r="W99" s="40"/>
      <c r="X99" s="40"/>
      <c r="Y99" s="40"/>
      <c r="Z99" s="40"/>
      <c r="AA99" s="40"/>
      <c r="AB99" s="40"/>
      <c r="AC99" s="40"/>
      <c r="AD99" s="40"/>
      <c r="AE99" s="40"/>
    </row>
    <row r="100" s="2" customFormat="1" ht="10.32" customHeight="1">
      <c r="A100" s="40"/>
      <c r="B100" s="41"/>
      <c r="C100" s="42"/>
      <c r="D100" s="42"/>
      <c r="E100" s="42"/>
      <c r="F100" s="42"/>
      <c r="G100" s="42"/>
      <c r="H100" s="42"/>
      <c r="I100" s="42"/>
      <c r="J100" s="42"/>
      <c r="K100" s="42"/>
      <c r="L100" s="136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</row>
    <row r="101" s="11" customFormat="1" ht="29.28" customHeight="1">
      <c r="A101" s="179"/>
      <c r="B101" s="180"/>
      <c r="C101" s="181" t="s">
        <v>120</v>
      </c>
      <c r="D101" s="182" t="s">
        <v>55</v>
      </c>
      <c r="E101" s="182" t="s">
        <v>51</v>
      </c>
      <c r="F101" s="182" t="s">
        <v>52</v>
      </c>
      <c r="G101" s="182" t="s">
        <v>121</v>
      </c>
      <c r="H101" s="182" t="s">
        <v>122</v>
      </c>
      <c r="I101" s="182" t="s">
        <v>123</v>
      </c>
      <c r="J101" s="182" t="s">
        <v>94</v>
      </c>
      <c r="K101" s="183" t="s">
        <v>124</v>
      </c>
      <c r="L101" s="184"/>
      <c r="M101" s="94" t="s">
        <v>19</v>
      </c>
      <c r="N101" s="95" t="s">
        <v>40</v>
      </c>
      <c r="O101" s="95" t="s">
        <v>125</v>
      </c>
      <c r="P101" s="95" t="s">
        <v>126</v>
      </c>
      <c r="Q101" s="95" t="s">
        <v>127</v>
      </c>
      <c r="R101" s="95" t="s">
        <v>128</v>
      </c>
      <c r="S101" s="95" t="s">
        <v>129</v>
      </c>
      <c r="T101" s="96" t="s">
        <v>130</v>
      </c>
      <c r="U101" s="179"/>
      <c r="V101" s="179"/>
      <c r="W101" s="179"/>
      <c r="X101" s="179"/>
      <c r="Y101" s="179"/>
      <c r="Z101" s="179"/>
      <c r="AA101" s="179"/>
      <c r="AB101" s="179"/>
      <c r="AC101" s="179"/>
      <c r="AD101" s="179"/>
      <c r="AE101" s="179"/>
    </row>
    <row r="102" s="2" customFormat="1" ht="22.8" customHeight="1">
      <c r="A102" s="40"/>
      <c r="B102" s="41"/>
      <c r="C102" s="101" t="s">
        <v>131</v>
      </c>
      <c r="D102" s="42"/>
      <c r="E102" s="42"/>
      <c r="F102" s="42"/>
      <c r="G102" s="42"/>
      <c r="H102" s="42"/>
      <c r="I102" s="42"/>
      <c r="J102" s="185">
        <f>BK102</f>
        <v>0</v>
      </c>
      <c r="K102" s="42"/>
      <c r="L102" s="46"/>
      <c r="M102" s="97"/>
      <c r="N102" s="186"/>
      <c r="O102" s="98"/>
      <c r="P102" s="187">
        <f>P103+P181+P403+P411</f>
        <v>0</v>
      </c>
      <c r="Q102" s="98"/>
      <c r="R102" s="187">
        <f>R103+R181+R403+R411</f>
        <v>6.14605011</v>
      </c>
      <c r="S102" s="98"/>
      <c r="T102" s="188">
        <f>T103+T181+T403+T411</f>
        <v>7.463209</v>
      </c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T102" s="19" t="s">
        <v>69</v>
      </c>
      <c r="AU102" s="19" t="s">
        <v>95</v>
      </c>
      <c r="BK102" s="189">
        <f>BK103+BK181+BK403+BK411</f>
        <v>0</v>
      </c>
    </row>
    <row r="103" s="12" customFormat="1" ht="25.92" customHeight="1">
      <c r="A103" s="12"/>
      <c r="B103" s="190"/>
      <c r="C103" s="191"/>
      <c r="D103" s="192" t="s">
        <v>69</v>
      </c>
      <c r="E103" s="193" t="s">
        <v>132</v>
      </c>
      <c r="F103" s="193" t="s">
        <v>133</v>
      </c>
      <c r="G103" s="191"/>
      <c r="H103" s="191"/>
      <c r="I103" s="194"/>
      <c r="J103" s="195">
        <f>BK103</f>
        <v>0</v>
      </c>
      <c r="K103" s="191"/>
      <c r="L103" s="196"/>
      <c r="M103" s="197"/>
      <c r="N103" s="198"/>
      <c r="O103" s="198"/>
      <c r="P103" s="199">
        <f>P104+P111+P137+P162+P178</f>
        <v>0</v>
      </c>
      <c r="Q103" s="198"/>
      <c r="R103" s="199">
        <f>R104+R111+R137+R162+R178</f>
        <v>4.9617965100000001</v>
      </c>
      <c r="S103" s="198"/>
      <c r="T103" s="200">
        <f>T104+T111+T137+T162+T178</f>
        <v>6.5963190000000003</v>
      </c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R103" s="201" t="s">
        <v>78</v>
      </c>
      <c r="AT103" s="202" t="s">
        <v>69</v>
      </c>
      <c r="AU103" s="202" t="s">
        <v>70</v>
      </c>
      <c r="AY103" s="201" t="s">
        <v>134</v>
      </c>
      <c r="BK103" s="203">
        <f>BK104+BK111+BK137+BK162+BK178</f>
        <v>0</v>
      </c>
    </row>
    <row r="104" s="12" customFormat="1" ht="22.8" customHeight="1">
      <c r="A104" s="12"/>
      <c r="B104" s="190"/>
      <c r="C104" s="191"/>
      <c r="D104" s="192" t="s">
        <v>69</v>
      </c>
      <c r="E104" s="204" t="s">
        <v>135</v>
      </c>
      <c r="F104" s="204" t="s">
        <v>136</v>
      </c>
      <c r="G104" s="191"/>
      <c r="H104" s="191"/>
      <c r="I104" s="194"/>
      <c r="J104" s="205">
        <f>BK104</f>
        <v>0</v>
      </c>
      <c r="K104" s="191"/>
      <c r="L104" s="196"/>
      <c r="M104" s="197"/>
      <c r="N104" s="198"/>
      <c r="O104" s="198"/>
      <c r="P104" s="199">
        <f>SUM(P105:P110)</f>
        <v>0</v>
      </c>
      <c r="Q104" s="198"/>
      <c r="R104" s="199">
        <f>SUM(R105:R110)</f>
        <v>0.491647</v>
      </c>
      <c r="S104" s="198"/>
      <c r="T104" s="200">
        <f>SUM(T105:T110)</f>
        <v>0</v>
      </c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R104" s="201" t="s">
        <v>78</v>
      </c>
      <c r="AT104" s="202" t="s">
        <v>69</v>
      </c>
      <c r="AU104" s="202" t="s">
        <v>78</v>
      </c>
      <c r="AY104" s="201" t="s">
        <v>134</v>
      </c>
      <c r="BK104" s="203">
        <f>SUM(BK105:BK110)</f>
        <v>0</v>
      </c>
    </row>
    <row r="105" s="2" customFormat="1" ht="24.15" customHeight="1">
      <c r="A105" s="40"/>
      <c r="B105" s="41"/>
      <c r="C105" s="206" t="s">
        <v>78</v>
      </c>
      <c r="D105" s="206" t="s">
        <v>137</v>
      </c>
      <c r="E105" s="207" t="s">
        <v>138</v>
      </c>
      <c r="F105" s="208" t="s">
        <v>139</v>
      </c>
      <c r="G105" s="209" t="s">
        <v>140</v>
      </c>
      <c r="H105" s="210">
        <v>4.5999999999999996</v>
      </c>
      <c r="I105" s="211"/>
      <c r="J105" s="212">
        <f>ROUND(I105*H105,2)</f>
        <v>0</v>
      </c>
      <c r="K105" s="208" t="s">
        <v>141</v>
      </c>
      <c r="L105" s="46"/>
      <c r="M105" s="213" t="s">
        <v>19</v>
      </c>
      <c r="N105" s="214" t="s">
        <v>42</v>
      </c>
      <c r="O105" s="86"/>
      <c r="P105" s="215">
        <f>O105*H105</f>
        <v>0</v>
      </c>
      <c r="Q105" s="215">
        <v>0.063070000000000001</v>
      </c>
      <c r="R105" s="215">
        <f>Q105*H105</f>
        <v>0.29012199999999999</v>
      </c>
      <c r="S105" s="215">
        <v>0</v>
      </c>
      <c r="T105" s="216">
        <f>S105*H105</f>
        <v>0</v>
      </c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R105" s="217" t="s">
        <v>142</v>
      </c>
      <c r="AT105" s="217" t="s">
        <v>137</v>
      </c>
      <c r="AU105" s="217" t="s">
        <v>143</v>
      </c>
      <c r="AY105" s="19" t="s">
        <v>134</v>
      </c>
      <c r="BE105" s="218">
        <f>IF(N105="základní",J105,0)</f>
        <v>0</v>
      </c>
      <c r="BF105" s="218">
        <f>IF(N105="snížená",J105,0)</f>
        <v>0</v>
      </c>
      <c r="BG105" s="218">
        <f>IF(N105="zákl. přenesená",J105,0)</f>
        <v>0</v>
      </c>
      <c r="BH105" s="218">
        <f>IF(N105="sníž. přenesená",J105,0)</f>
        <v>0</v>
      </c>
      <c r="BI105" s="218">
        <f>IF(N105="nulová",J105,0)</f>
        <v>0</v>
      </c>
      <c r="BJ105" s="19" t="s">
        <v>143</v>
      </c>
      <c r="BK105" s="218">
        <f>ROUND(I105*H105,2)</f>
        <v>0</v>
      </c>
      <c r="BL105" s="19" t="s">
        <v>142</v>
      </c>
      <c r="BM105" s="217" t="s">
        <v>144</v>
      </c>
    </row>
    <row r="106" s="2" customFormat="1">
      <c r="A106" s="40"/>
      <c r="B106" s="41"/>
      <c r="C106" s="42"/>
      <c r="D106" s="219" t="s">
        <v>145</v>
      </c>
      <c r="E106" s="42"/>
      <c r="F106" s="220" t="s">
        <v>146</v>
      </c>
      <c r="G106" s="42"/>
      <c r="H106" s="42"/>
      <c r="I106" s="221"/>
      <c r="J106" s="42"/>
      <c r="K106" s="42"/>
      <c r="L106" s="46"/>
      <c r="M106" s="222"/>
      <c r="N106" s="223"/>
      <c r="O106" s="86"/>
      <c r="P106" s="86"/>
      <c r="Q106" s="86"/>
      <c r="R106" s="86"/>
      <c r="S106" s="86"/>
      <c r="T106" s="87"/>
      <c r="U106" s="40"/>
      <c r="V106" s="40"/>
      <c r="W106" s="40"/>
      <c r="X106" s="40"/>
      <c r="Y106" s="40"/>
      <c r="Z106" s="40"/>
      <c r="AA106" s="40"/>
      <c r="AB106" s="40"/>
      <c r="AC106" s="40"/>
      <c r="AD106" s="40"/>
      <c r="AE106" s="40"/>
      <c r="AT106" s="19" t="s">
        <v>145</v>
      </c>
      <c r="AU106" s="19" t="s">
        <v>143</v>
      </c>
    </row>
    <row r="107" s="2" customFormat="1" ht="24.15" customHeight="1">
      <c r="A107" s="40"/>
      <c r="B107" s="41"/>
      <c r="C107" s="206" t="s">
        <v>143</v>
      </c>
      <c r="D107" s="206" t="s">
        <v>137</v>
      </c>
      <c r="E107" s="207" t="s">
        <v>147</v>
      </c>
      <c r="F107" s="208" t="s">
        <v>148</v>
      </c>
      <c r="G107" s="209" t="s">
        <v>140</v>
      </c>
      <c r="H107" s="210">
        <v>2.5</v>
      </c>
      <c r="I107" s="211"/>
      <c r="J107" s="212">
        <f>ROUND(I107*H107,2)</f>
        <v>0</v>
      </c>
      <c r="K107" s="208" t="s">
        <v>141</v>
      </c>
      <c r="L107" s="46"/>
      <c r="M107" s="213" t="s">
        <v>19</v>
      </c>
      <c r="N107" s="214" t="s">
        <v>42</v>
      </c>
      <c r="O107" s="86"/>
      <c r="P107" s="215">
        <f>O107*H107</f>
        <v>0</v>
      </c>
      <c r="Q107" s="215">
        <v>0.080610000000000001</v>
      </c>
      <c r="R107" s="215">
        <f>Q107*H107</f>
        <v>0.20152500000000001</v>
      </c>
      <c r="S107" s="215">
        <v>0</v>
      </c>
      <c r="T107" s="216">
        <f>S107*H107</f>
        <v>0</v>
      </c>
      <c r="U107" s="40"/>
      <c r="V107" s="40"/>
      <c r="W107" s="40"/>
      <c r="X107" s="40"/>
      <c r="Y107" s="40"/>
      <c r="Z107" s="40"/>
      <c r="AA107" s="40"/>
      <c r="AB107" s="40"/>
      <c r="AC107" s="40"/>
      <c r="AD107" s="40"/>
      <c r="AE107" s="40"/>
      <c r="AR107" s="217" t="s">
        <v>142</v>
      </c>
      <c r="AT107" s="217" t="s">
        <v>137</v>
      </c>
      <c r="AU107" s="217" t="s">
        <v>143</v>
      </c>
      <c r="AY107" s="19" t="s">
        <v>134</v>
      </c>
      <c r="BE107" s="218">
        <f>IF(N107="základní",J107,0)</f>
        <v>0</v>
      </c>
      <c r="BF107" s="218">
        <f>IF(N107="snížená",J107,0)</f>
        <v>0</v>
      </c>
      <c r="BG107" s="218">
        <f>IF(N107="zákl. přenesená",J107,0)</f>
        <v>0</v>
      </c>
      <c r="BH107" s="218">
        <f>IF(N107="sníž. přenesená",J107,0)</f>
        <v>0</v>
      </c>
      <c r="BI107" s="218">
        <f>IF(N107="nulová",J107,0)</f>
        <v>0</v>
      </c>
      <c r="BJ107" s="19" t="s">
        <v>143</v>
      </c>
      <c r="BK107" s="218">
        <f>ROUND(I107*H107,2)</f>
        <v>0</v>
      </c>
      <c r="BL107" s="19" t="s">
        <v>142</v>
      </c>
      <c r="BM107" s="217" t="s">
        <v>149</v>
      </c>
    </row>
    <row r="108" s="2" customFormat="1">
      <c r="A108" s="40"/>
      <c r="B108" s="41"/>
      <c r="C108" s="42"/>
      <c r="D108" s="219" t="s">
        <v>145</v>
      </c>
      <c r="E108" s="42"/>
      <c r="F108" s="220" t="s">
        <v>150</v>
      </c>
      <c r="G108" s="42"/>
      <c r="H108" s="42"/>
      <c r="I108" s="221"/>
      <c r="J108" s="42"/>
      <c r="K108" s="42"/>
      <c r="L108" s="46"/>
      <c r="M108" s="222"/>
      <c r="N108" s="223"/>
      <c r="O108" s="86"/>
      <c r="P108" s="86"/>
      <c r="Q108" s="86"/>
      <c r="R108" s="86"/>
      <c r="S108" s="86"/>
      <c r="T108" s="87"/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  <c r="AE108" s="40"/>
      <c r="AT108" s="19" t="s">
        <v>145</v>
      </c>
      <c r="AU108" s="19" t="s">
        <v>143</v>
      </c>
    </row>
    <row r="109" s="13" customFormat="1">
      <c r="A109" s="13"/>
      <c r="B109" s="224"/>
      <c r="C109" s="225"/>
      <c r="D109" s="226" t="s">
        <v>151</v>
      </c>
      <c r="E109" s="227" t="s">
        <v>19</v>
      </c>
      <c r="F109" s="228" t="s">
        <v>152</v>
      </c>
      <c r="G109" s="225"/>
      <c r="H109" s="229">
        <v>2.5</v>
      </c>
      <c r="I109" s="230"/>
      <c r="J109" s="225"/>
      <c r="K109" s="225"/>
      <c r="L109" s="231"/>
      <c r="M109" s="232"/>
      <c r="N109" s="233"/>
      <c r="O109" s="233"/>
      <c r="P109" s="233"/>
      <c r="Q109" s="233"/>
      <c r="R109" s="233"/>
      <c r="S109" s="233"/>
      <c r="T109" s="234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T109" s="235" t="s">
        <v>151</v>
      </c>
      <c r="AU109" s="235" t="s">
        <v>143</v>
      </c>
      <c r="AV109" s="13" t="s">
        <v>143</v>
      </c>
      <c r="AW109" s="13" t="s">
        <v>32</v>
      </c>
      <c r="AX109" s="13" t="s">
        <v>70</v>
      </c>
      <c r="AY109" s="235" t="s">
        <v>134</v>
      </c>
    </row>
    <row r="110" s="14" customFormat="1">
      <c r="A110" s="14"/>
      <c r="B110" s="236"/>
      <c r="C110" s="237"/>
      <c r="D110" s="226" t="s">
        <v>151</v>
      </c>
      <c r="E110" s="238" t="s">
        <v>19</v>
      </c>
      <c r="F110" s="239" t="s">
        <v>153</v>
      </c>
      <c r="G110" s="237"/>
      <c r="H110" s="240">
        <v>2.5</v>
      </c>
      <c r="I110" s="241"/>
      <c r="J110" s="237"/>
      <c r="K110" s="237"/>
      <c r="L110" s="242"/>
      <c r="M110" s="243"/>
      <c r="N110" s="244"/>
      <c r="O110" s="244"/>
      <c r="P110" s="244"/>
      <c r="Q110" s="244"/>
      <c r="R110" s="244"/>
      <c r="S110" s="244"/>
      <c r="T110" s="245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T110" s="246" t="s">
        <v>151</v>
      </c>
      <c r="AU110" s="246" t="s">
        <v>143</v>
      </c>
      <c r="AV110" s="14" t="s">
        <v>142</v>
      </c>
      <c r="AW110" s="14" t="s">
        <v>32</v>
      </c>
      <c r="AX110" s="14" t="s">
        <v>78</v>
      </c>
      <c r="AY110" s="246" t="s">
        <v>134</v>
      </c>
    </row>
    <row r="111" s="12" customFormat="1" ht="22.8" customHeight="1">
      <c r="A111" s="12"/>
      <c r="B111" s="190"/>
      <c r="C111" s="191"/>
      <c r="D111" s="192" t="s">
        <v>69</v>
      </c>
      <c r="E111" s="204" t="s">
        <v>154</v>
      </c>
      <c r="F111" s="204" t="s">
        <v>155</v>
      </c>
      <c r="G111" s="191"/>
      <c r="H111" s="191"/>
      <c r="I111" s="194"/>
      <c r="J111" s="205">
        <f>BK111</f>
        <v>0</v>
      </c>
      <c r="K111" s="191"/>
      <c r="L111" s="196"/>
      <c r="M111" s="197"/>
      <c r="N111" s="198"/>
      <c r="O111" s="198"/>
      <c r="P111" s="199">
        <f>SUM(P112:P136)</f>
        <v>0</v>
      </c>
      <c r="Q111" s="198"/>
      <c r="R111" s="199">
        <f>SUM(R112:R136)</f>
        <v>4.4701495099999997</v>
      </c>
      <c r="S111" s="198"/>
      <c r="T111" s="200">
        <f>SUM(T112:T136)</f>
        <v>0</v>
      </c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R111" s="201" t="s">
        <v>78</v>
      </c>
      <c r="AT111" s="202" t="s">
        <v>69</v>
      </c>
      <c r="AU111" s="202" t="s">
        <v>78</v>
      </c>
      <c r="AY111" s="201" t="s">
        <v>134</v>
      </c>
      <c r="BK111" s="203">
        <f>SUM(BK112:BK136)</f>
        <v>0</v>
      </c>
    </row>
    <row r="112" s="2" customFormat="1" ht="24.15" customHeight="1">
      <c r="A112" s="40"/>
      <c r="B112" s="41"/>
      <c r="C112" s="206" t="s">
        <v>135</v>
      </c>
      <c r="D112" s="206" t="s">
        <v>137</v>
      </c>
      <c r="E112" s="207" t="s">
        <v>156</v>
      </c>
      <c r="F112" s="208" t="s">
        <v>157</v>
      </c>
      <c r="G112" s="209" t="s">
        <v>140</v>
      </c>
      <c r="H112" s="210">
        <v>5.7000000000000002</v>
      </c>
      <c r="I112" s="211"/>
      <c r="J112" s="212">
        <f>ROUND(I112*H112,2)</f>
        <v>0</v>
      </c>
      <c r="K112" s="208" t="s">
        <v>141</v>
      </c>
      <c r="L112" s="46"/>
      <c r="M112" s="213" t="s">
        <v>19</v>
      </c>
      <c r="N112" s="214" t="s">
        <v>42</v>
      </c>
      <c r="O112" s="86"/>
      <c r="P112" s="215">
        <f>O112*H112</f>
        <v>0</v>
      </c>
      <c r="Q112" s="215">
        <v>0.0043800000000000002</v>
      </c>
      <c r="R112" s="215">
        <f>Q112*H112</f>
        <v>0.024966000000000002</v>
      </c>
      <c r="S112" s="215">
        <v>0</v>
      </c>
      <c r="T112" s="216">
        <f>S112*H112</f>
        <v>0</v>
      </c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R112" s="217" t="s">
        <v>142</v>
      </c>
      <c r="AT112" s="217" t="s">
        <v>137</v>
      </c>
      <c r="AU112" s="217" t="s">
        <v>143</v>
      </c>
      <c r="AY112" s="19" t="s">
        <v>134</v>
      </c>
      <c r="BE112" s="218">
        <f>IF(N112="základní",J112,0)</f>
        <v>0</v>
      </c>
      <c r="BF112" s="218">
        <f>IF(N112="snížená",J112,0)</f>
        <v>0</v>
      </c>
      <c r="BG112" s="218">
        <f>IF(N112="zákl. přenesená",J112,0)</f>
        <v>0</v>
      </c>
      <c r="BH112" s="218">
        <f>IF(N112="sníž. přenesená",J112,0)</f>
        <v>0</v>
      </c>
      <c r="BI112" s="218">
        <f>IF(N112="nulová",J112,0)</f>
        <v>0</v>
      </c>
      <c r="BJ112" s="19" t="s">
        <v>143</v>
      </c>
      <c r="BK112" s="218">
        <f>ROUND(I112*H112,2)</f>
        <v>0</v>
      </c>
      <c r="BL112" s="19" t="s">
        <v>142</v>
      </c>
      <c r="BM112" s="217" t="s">
        <v>158</v>
      </c>
    </row>
    <row r="113" s="2" customFormat="1">
      <c r="A113" s="40"/>
      <c r="B113" s="41"/>
      <c r="C113" s="42"/>
      <c r="D113" s="219" t="s">
        <v>145</v>
      </c>
      <c r="E113" s="42"/>
      <c r="F113" s="220" t="s">
        <v>159</v>
      </c>
      <c r="G113" s="42"/>
      <c r="H113" s="42"/>
      <c r="I113" s="221"/>
      <c r="J113" s="42"/>
      <c r="K113" s="42"/>
      <c r="L113" s="46"/>
      <c r="M113" s="222"/>
      <c r="N113" s="223"/>
      <c r="O113" s="86"/>
      <c r="P113" s="86"/>
      <c r="Q113" s="86"/>
      <c r="R113" s="86"/>
      <c r="S113" s="86"/>
      <c r="T113" s="87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T113" s="19" t="s">
        <v>145</v>
      </c>
      <c r="AU113" s="19" t="s">
        <v>143</v>
      </c>
    </row>
    <row r="114" s="2" customFormat="1" ht="16.5" customHeight="1">
      <c r="A114" s="40"/>
      <c r="B114" s="41"/>
      <c r="C114" s="206" t="s">
        <v>142</v>
      </c>
      <c r="D114" s="206" t="s">
        <v>137</v>
      </c>
      <c r="E114" s="207" t="s">
        <v>160</v>
      </c>
      <c r="F114" s="208" t="s">
        <v>161</v>
      </c>
      <c r="G114" s="209" t="s">
        <v>140</v>
      </c>
      <c r="H114" s="210">
        <v>5.7000000000000002</v>
      </c>
      <c r="I114" s="211"/>
      <c r="J114" s="212">
        <f>ROUND(I114*H114,2)</f>
        <v>0</v>
      </c>
      <c r="K114" s="208" t="s">
        <v>141</v>
      </c>
      <c r="L114" s="46"/>
      <c r="M114" s="213" t="s">
        <v>19</v>
      </c>
      <c r="N114" s="214" t="s">
        <v>42</v>
      </c>
      <c r="O114" s="86"/>
      <c r="P114" s="215">
        <f>O114*H114</f>
        <v>0</v>
      </c>
      <c r="Q114" s="215">
        <v>0.0030000000000000001</v>
      </c>
      <c r="R114" s="215">
        <f>Q114*H114</f>
        <v>0.017100000000000001</v>
      </c>
      <c r="S114" s="215">
        <v>0</v>
      </c>
      <c r="T114" s="216">
        <f>S114*H114</f>
        <v>0</v>
      </c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R114" s="217" t="s">
        <v>142</v>
      </c>
      <c r="AT114" s="217" t="s">
        <v>137</v>
      </c>
      <c r="AU114" s="217" t="s">
        <v>143</v>
      </c>
      <c r="AY114" s="19" t="s">
        <v>134</v>
      </c>
      <c r="BE114" s="218">
        <f>IF(N114="základní",J114,0)</f>
        <v>0</v>
      </c>
      <c r="BF114" s="218">
        <f>IF(N114="snížená",J114,0)</f>
        <v>0</v>
      </c>
      <c r="BG114" s="218">
        <f>IF(N114="zákl. přenesená",J114,0)</f>
        <v>0</v>
      </c>
      <c r="BH114" s="218">
        <f>IF(N114="sníž. přenesená",J114,0)</f>
        <v>0</v>
      </c>
      <c r="BI114" s="218">
        <f>IF(N114="nulová",J114,0)</f>
        <v>0</v>
      </c>
      <c r="BJ114" s="19" t="s">
        <v>143</v>
      </c>
      <c r="BK114" s="218">
        <f>ROUND(I114*H114,2)</f>
        <v>0</v>
      </c>
      <c r="BL114" s="19" t="s">
        <v>142</v>
      </c>
      <c r="BM114" s="217" t="s">
        <v>162</v>
      </c>
    </row>
    <row r="115" s="2" customFormat="1">
      <c r="A115" s="40"/>
      <c r="B115" s="41"/>
      <c r="C115" s="42"/>
      <c r="D115" s="219" t="s">
        <v>145</v>
      </c>
      <c r="E115" s="42"/>
      <c r="F115" s="220" t="s">
        <v>163</v>
      </c>
      <c r="G115" s="42"/>
      <c r="H115" s="42"/>
      <c r="I115" s="221"/>
      <c r="J115" s="42"/>
      <c r="K115" s="42"/>
      <c r="L115" s="46"/>
      <c r="M115" s="222"/>
      <c r="N115" s="223"/>
      <c r="O115" s="86"/>
      <c r="P115" s="86"/>
      <c r="Q115" s="86"/>
      <c r="R115" s="86"/>
      <c r="S115" s="86"/>
      <c r="T115" s="87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T115" s="19" t="s">
        <v>145</v>
      </c>
      <c r="AU115" s="19" t="s">
        <v>143</v>
      </c>
    </row>
    <row r="116" s="2" customFormat="1" ht="21.75" customHeight="1">
      <c r="A116" s="40"/>
      <c r="B116" s="41"/>
      <c r="C116" s="206" t="s">
        <v>164</v>
      </c>
      <c r="D116" s="206" t="s">
        <v>137</v>
      </c>
      <c r="E116" s="207" t="s">
        <v>165</v>
      </c>
      <c r="F116" s="208" t="s">
        <v>166</v>
      </c>
      <c r="G116" s="209" t="s">
        <v>140</v>
      </c>
      <c r="H116" s="210">
        <v>25.899999999999999</v>
      </c>
      <c r="I116" s="211"/>
      <c r="J116" s="212">
        <f>ROUND(I116*H116,2)</f>
        <v>0</v>
      </c>
      <c r="K116" s="208" t="s">
        <v>141</v>
      </c>
      <c r="L116" s="46"/>
      <c r="M116" s="213" t="s">
        <v>19</v>
      </c>
      <c r="N116" s="214" t="s">
        <v>42</v>
      </c>
      <c r="O116" s="86"/>
      <c r="P116" s="215">
        <f>O116*H116</f>
        <v>0</v>
      </c>
      <c r="Q116" s="215">
        <v>0.020480000000000002</v>
      </c>
      <c r="R116" s="215">
        <f>Q116*H116</f>
        <v>0.53043200000000001</v>
      </c>
      <c r="S116" s="215">
        <v>0</v>
      </c>
      <c r="T116" s="216">
        <f>S116*H116</f>
        <v>0</v>
      </c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R116" s="217" t="s">
        <v>142</v>
      </c>
      <c r="AT116" s="217" t="s">
        <v>137</v>
      </c>
      <c r="AU116" s="217" t="s">
        <v>143</v>
      </c>
      <c r="AY116" s="19" t="s">
        <v>134</v>
      </c>
      <c r="BE116" s="218">
        <f>IF(N116="základní",J116,0)</f>
        <v>0</v>
      </c>
      <c r="BF116" s="218">
        <f>IF(N116="snížená",J116,0)</f>
        <v>0</v>
      </c>
      <c r="BG116" s="218">
        <f>IF(N116="zákl. přenesená",J116,0)</f>
        <v>0</v>
      </c>
      <c r="BH116" s="218">
        <f>IF(N116="sníž. přenesená",J116,0)</f>
        <v>0</v>
      </c>
      <c r="BI116" s="218">
        <f>IF(N116="nulová",J116,0)</f>
        <v>0</v>
      </c>
      <c r="BJ116" s="19" t="s">
        <v>143</v>
      </c>
      <c r="BK116" s="218">
        <f>ROUND(I116*H116,2)</f>
        <v>0</v>
      </c>
      <c r="BL116" s="19" t="s">
        <v>142</v>
      </c>
      <c r="BM116" s="217" t="s">
        <v>167</v>
      </c>
    </row>
    <row r="117" s="2" customFormat="1">
      <c r="A117" s="40"/>
      <c r="B117" s="41"/>
      <c r="C117" s="42"/>
      <c r="D117" s="219" t="s">
        <v>145</v>
      </c>
      <c r="E117" s="42"/>
      <c r="F117" s="220" t="s">
        <v>168</v>
      </c>
      <c r="G117" s="42"/>
      <c r="H117" s="42"/>
      <c r="I117" s="221"/>
      <c r="J117" s="42"/>
      <c r="K117" s="42"/>
      <c r="L117" s="46"/>
      <c r="M117" s="222"/>
      <c r="N117" s="223"/>
      <c r="O117" s="86"/>
      <c r="P117" s="86"/>
      <c r="Q117" s="86"/>
      <c r="R117" s="86"/>
      <c r="S117" s="86"/>
      <c r="T117" s="87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T117" s="19" t="s">
        <v>145</v>
      </c>
      <c r="AU117" s="19" t="s">
        <v>143</v>
      </c>
    </row>
    <row r="118" s="2" customFormat="1" ht="24.15" customHeight="1">
      <c r="A118" s="40"/>
      <c r="B118" s="41"/>
      <c r="C118" s="206" t="s">
        <v>154</v>
      </c>
      <c r="D118" s="206" t="s">
        <v>137</v>
      </c>
      <c r="E118" s="207" t="s">
        <v>169</v>
      </c>
      <c r="F118" s="208" t="s">
        <v>170</v>
      </c>
      <c r="G118" s="209" t="s">
        <v>140</v>
      </c>
      <c r="H118" s="210">
        <v>103.59999999999999</v>
      </c>
      <c r="I118" s="211"/>
      <c r="J118" s="212">
        <f>ROUND(I118*H118,2)</f>
        <v>0</v>
      </c>
      <c r="K118" s="208" t="s">
        <v>141</v>
      </c>
      <c r="L118" s="46"/>
      <c r="M118" s="213" t="s">
        <v>19</v>
      </c>
      <c r="N118" s="214" t="s">
        <v>42</v>
      </c>
      <c r="O118" s="86"/>
      <c r="P118" s="215">
        <f>O118*H118</f>
        <v>0</v>
      </c>
      <c r="Q118" s="215">
        <v>0.0079000000000000008</v>
      </c>
      <c r="R118" s="215">
        <f>Q118*H118</f>
        <v>0.81844000000000006</v>
      </c>
      <c r="S118" s="215">
        <v>0</v>
      </c>
      <c r="T118" s="216">
        <f>S118*H118</f>
        <v>0</v>
      </c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R118" s="217" t="s">
        <v>142</v>
      </c>
      <c r="AT118" s="217" t="s">
        <v>137</v>
      </c>
      <c r="AU118" s="217" t="s">
        <v>143</v>
      </c>
      <c r="AY118" s="19" t="s">
        <v>134</v>
      </c>
      <c r="BE118" s="218">
        <f>IF(N118="základní",J118,0)</f>
        <v>0</v>
      </c>
      <c r="BF118" s="218">
        <f>IF(N118="snížená",J118,0)</f>
        <v>0</v>
      </c>
      <c r="BG118" s="218">
        <f>IF(N118="zákl. přenesená",J118,0)</f>
        <v>0</v>
      </c>
      <c r="BH118" s="218">
        <f>IF(N118="sníž. přenesená",J118,0)</f>
        <v>0</v>
      </c>
      <c r="BI118" s="218">
        <f>IF(N118="nulová",J118,0)</f>
        <v>0</v>
      </c>
      <c r="BJ118" s="19" t="s">
        <v>143</v>
      </c>
      <c r="BK118" s="218">
        <f>ROUND(I118*H118,2)</f>
        <v>0</v>
      </c>
      <c r="BL118" s="19" t="s">
        <v>142</v>
      </c>
      <c r="BM118" s="217" t="s">
        <v>171</v>
      </c>
    </row>
    <row r="119" s="2" customFormat="1">
      <c r="A119" s="40"/>
      <c r="B119" s="41"/>
      <c r="C119" s="42"/>
      <c r="D119" s="219" t="s">
        <v>145</v>
      </c>
      <c r="E119" s="42"/>
      <c r="F119" s="220" t="s">
        <v>172</v>
      </c>
      <c r="G119" s="42"/>
      <c r="H119" s="42"/>
      <c r="I119" s="221"/>
      <c r="J119" s="42"/>
      <c r="K119" s="42"/>
      <c r="L119" s="46"/>
      <c r="M119" s="222"/>
      <c r="N119" s="223"/>
      <c r="O119" s="86"/>
      <c r="P119" s="86"/>
      <c r="Q119" s="86"/>
      <c r="R119" s="86"/>
      <c r="S119" s="86"/>
      <c r="T119" s="87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  <c r="AT119" s="19" t="s">
        <v>145</v>
      </c>
      <c r="AU119" s="19" t="s">
        <v>143</v>
      </c>
    </row>
    <row r="120" s="13" customFormat="1">
      <c r="A120" s="13"/>
      <c r="B120" s="224"/>
      <c r="C120" s="225"/>
      <c r="D120" s="226" t="s">
        <v>151</v>
      </c>
      <c r="E120" s="227" t="s">
        <v>19</v>
      </c>
      <c r="F120" s="228" t="s">
        <v>173</v>
      </c>
      <c r="G120" s="225"/>
      <c r="H120" s="229">
        <v>103.59999999999999</v>
      </c>
      <c r="I120" s="230"/>
      <c r="J120" s="225"/>
      <c r="K120" s="225"/>
      <c r="L120" s="231"/>
      <c r="M120" s="232"/>
      <c r="N120" s="233"/>
      <c r="O120" s="233"/>
      <c r="P120" s="233"/>
      <c r="Q120" s="233"/>
      <c r="R120" s="233"/>
      <c r="S120" s="233"/>
      <c r="T120" s="234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T120" s="235" t="s">
        <v>151</v>
      </c>
      <c r="AU120" s="235" t="s">
        <v>143</v>
      </c>
      <c r="AV120" s="13" t="s">
        <v>143</v>
      </c>
      <c r="AW120" s="13" t="s">
        <v>32</v>
      </c>
      <c r="AX120" s="13" t="s">
        <v>70</v>
      </c>
      <c r="AY120" s="235" t="s">
        <v>134</v>
      </c>
    </row>
    <row r="121" s="14" customFormat="1">
      <c r="A121" s="14"/>
      <c r="B121" s="236"/>
      <c r="C121" s="237"/>
      <c r="D121" s="226" t="s">
        <v>151</v>
      </c>
      <c r="E121" s="238" t="s">
        <v>19</v>
      </c>
      <c r="F121" s="239" t="s">
        <v>153</v>
      </c>
      <c r="G121" s="237"/>
      <c r="H121" s="240">
        <v>103.59999999999999</v>
      </c>
      <c r="I121" s="241"/>
      <c r="J121" s="237"/>
      <c r="K121" s="237"/>
      <c r="L121" s="242"/>
      <c r="M121" s="243"/>
      <c r="N121" s="244"/>
      <c r="O121" s="244"/>
      <c r="P121" s="244"/>
      <c r="Q121" s="244"/>
      <c r="R121" s="244"/>
      <c r="S121" s="244"/>
      <c r="T121" s="245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T121" s="246" t="s">
        <v>151</v>
      </c>
      <c r="AU121" s="246" t="s">
        <v>143</v>
      </c>
      <c r="AV121" s="14" t="s">
        <v>142</v>
      </c>
      <c r="AW121" s="14" t="s">
        <v>32</v>
      </c>
      <c r="AX121" s="14" t="s">
        <v>78</v>
      </c>
      <c r="AY121" s="246" t="s">
        <v>134</v>
      </c>
    </row>
    <row r="122" s="2" customFormat="1" ht="24.15" customHeight="1">
      <c r="A122" s="40"/>
      <c r="B122" s="41"/>
      <c r="C122" s="206" t="s">
        <v>174</v>
      </c>
      <c r="D122" s="206" t="s">
        <v>137</v>
      </c>
      <c r="E122" s="207" t="s">
        <v>175</v>
      </c>
      <c r="F122" s="208" t="s">
        <v>176</v>
      </c>
      <c r="G122" s="209" t="s">
        <v>140</v>
      </c>
      <c r="H122" s="210">
        <v>5.2000000000000002</v>
      </c>
      <c r="I122" s="211"/>
      <c r="J122" s="212">
        <f>ROUND(I122*H122,2)</f>
        <v>0</v>
      </c>
      <c r="K122" s="208" t="s">
        <v>141</v>
      </c>
      <c r="L122" s="46"/>
      <c r="M122" s="213" t="s">
        <v>19</v>
      </c>
      <c r="N122" s="214" t="s">
        <v>42</v>
      </c>
      <c r="O122" s="86"/>
      <c r="P122" s="215">
        <f>O122*H122</f>
        <v>0</v>
      </c>
      <c r="Q122" s="215">
        <v>0.0043800000000000002</v>
      </c>
      <c r="R122" s="215">
        <f>Q122*H122</f>
        <v>0.022776000000000001</v>
      </c>
      <c r="S122" s="215">
        <v>0</v>
      </c>
      <c r="T122" s="216">
        <f>S122*H122</f>
        <v>0</v>
      </c>
      <c r="U122" s="40"/>
      <c r="V122" s="40"/>
      <c r="W122" s="40"/>
      <c r="X122" s="40"/>
      <c r="Y122" s="40"/>
      <c r="Z122" s="40"/>
      <c r="AA122" s="40"/>
      <c r="AB122" s="40"/>
      <c r="AC122" s="40"/>
      <c r="AD122" s="40"/>
      <c r="AE122" s="40"/>
      <c r="AR122" s="217" t="s">
        <v>142</v>
      </c>
      <c r="AT122" s="217" t="s">
        <v>137</v>
      </c>
      <c r="AU122" s="217" t="s">
        <v>143</v>
      </c>
      <c r="AY122" s="19" t="s">
        <v>134</v>
      </c>
      <c r="BE122" s="218">
        <f>IF(N122="základní",J122,0)</f>
        <v>0</v>
      </c>
      <c r="BF122" s="218">
        <f>IF(N122="snížená",J122,0)</f>
        <v>0</v>
      </c>
      <c r="BG122" s="218">
        <f>IF(N122="zákl. přenesená",J122,0)</f>
        <v>0</v>
      </c>
      <c r="BH122" s="218">
        <f>IF(N122="sníž. přenesená",J122,0)</f>
        <v>0</v>
      </c>
      <c r="BI122" s="218">
        <f>IF(N122="nulová",J122,0)</f>
        <v>0</v>
      </c>
      <c r="BJ122" s="19" t="s">
        <v>143</v>
      </c>
      <c r="BK122" s="218">
        <f>ROUND(I122*H122,2)</f>
        <v>0</v>
      </c>
      <c r="BL122" s="19" t="s">
        <v>142</v>
      </c>
      <c r="BM122" s="217" t="s">
        <v>177</v>
      </c>
    </row>
    <row r="123" s="2" customFormat="1">
      <c r="A123" s="40"/>
      <c r="B123" s="41"/>
      <c r="C123" s="42"/>
      <c r="D123" s="219" t="s">
        <v>145</v>
      </c>
      <c r="E123" s="42"/>
      <c r="F123" s="220" t="s">
        <v>178</v>
      </c>
      <c r="G123" s="42"/>
      <c r="H123" s="42"/>
      <c r="I123" s="221"/>
      <c r="J123" s="42"/>
      <c r="K123" s="42"/>
      <c r="L123" s="46"/>
      <c r="M123" s="222"/>
      <c r="N123" s="223"/>
      <c r="O123" s="86"/>
      <c r="P123" s="86"/>
      <c r="Q123" s="86"/>
      <c r="R123" s="86"/>
      <c r="S123" s="86"/>
      <c r="T123" s="87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T123" s="19" t="s">
        <v>145</v>
      </c>
      <c r="AU123" s="19" t="s">
        <v>143</v>
      </c>
    </row>
    <row r="124" s="2" customFormat="1" ht="24.15" customHeight="1">
      <c r="A124" s="40"/>
      <c r="B124" s="41"/>
      <c r="C124" s="206" t="s">
        <v>179</v>
      </c>
      <c r="D124" s="206" t="s">
        <v>137</v>
      </c>
      <c r="E124" s="207" t="s">
        <v>180</v>
      </c>
      <c r="F124" s="208" t="s">
        <v>181</v>
      </c>
      <c r="G124" s="209" t="s">
        <v>140</v>
      </c>
      <c r="H124" s="210">
        <v>25.908999999999999</v>
      </c>
      <c r="I124" s="211"/>
      <c r="J124" s="212">
        <f>ROUND(I124*H124,2)</f>
        <v>0</v>
      </c>
      <c r="K124" s="208" t="s">
        <v>141</v>
      </c>
      <c r="L124" s="46"/>
      <c r="M124" s="213" t="s">
        <v>19</v>
      </c>
      <c r="N124" s="214" t="s">
        <v>42</v>
      </c>
      <c r="O124" s="86"/>
      <c r="P124" s="215">
        <f>O124*H124</f>
        <v>0</v>
      </c>
      <c r="Q124" s="215">
        <v>0.01575</v>
      </c>
      <c r="R124" s="215">
        <f>Q124*H124</f>
        <v>0.40806674999999998</v>
      </c>
      <c r="S124" s="215">
        <v>0</v>
      </c>
      <c r="T124" s="216">
        <f>S124*H124</f>
        <v>0</v>
      </c>
      <c r="U124" s="40"/>
      <c r="V124" s="40"/>
      <c r="W124" s="40"/>
      <c r="X124" s="40"/>
      <c r="Y124" s="40"/>
      <c r="Z124" s="40"/>
      <c r="AA124" s="40"/>
      <c r="AB124" s="40"/>
      <c r="AC124" s="40"/>
      <c r="AD124" s="40"/>
      <c r="AE124" s="40"/>
      <c r="AR124" s="217" t="s">
        <v>142</v>
      </c>
      <c r="AT124" s="217" t="s">
        <v>137</v>
      </c>
      <c r="AU124" s="217" t="s">
        <v>143</v>
      </c>
      <c r="AY124" s="19" t="s">
        <v>134</v>
      </c>
      <c r="BE124" s="218">
        <f>IF(N124="základní",J124,0)</f>
        <v>0</v>
      </c>
      <c r="BF124" s="218">
        <f>IF(N124="snížená",J124,0)</f>
        <v>0</v>
      </c>
      <c r="BG124" s="218">
        <f>IF(N124="zákl. přenesená",J124,0)</f>
        <v>0</v>
      </c>
      <c r="BH124" s="218">
        <f>IF(N124="sníž. přenesená",J124,0)</f>
        <v>0</v>
      </c>
      <c r="BI124" s="218">
        <f>IF(N124="nulová",J124,0)</f>
        <v>0</v>
      </c>
      <c r="BJ124" s="19" t="s">
        <v>143</v>
      </c>
      <c r="BK124" s="218">
        <f>ROUND(I124*H124,2)</f>
        <v>0</v>
      </c>
      <c r="BL124" s="19" t="s">
        <v>142</v>
      </c>
      <c r="BM124" s="217" t="s">
        <v>182</v>
      </c>
    </row>
    <row r="125" s="2" customFormat="1">
      <c r="A125" s="40"/>
      <c r="B125" s="41"/>
      <c r="C125" s="42"/>
      <c r="D125" s="219" t="s">
        <v>145</v>
      </c>
      <c r="E125" s="42"/>
      <c r="F125" s="220" t="s">
        <v>183</v>
      </c>
      <c r="G125" s="42"/>
      <c r="H125" s="42"/>
      <c r="I125" s="221"/>
      <c r="J125" s="42"/>
      <c r="K125" s="42"/>
      <c r="L125" s="46"/>
      <c r="M125" s="222"/>
      <c r="N125" s="223"/>
      <c r="O125" s="86"/>
      <c r="P125" s="86"/>
      <c r="Q125" s="86"/>
      <c r="R125" s="86"/>
      <c r="S125" s="86"/>
      <c r="T125" s="87"/>
      <c r="U125" s="40"/>
      <c r="V125" s="40"/>
      <c r="W125" s="40"/>
      <c r="X125" s="40"/>
      <c r="Y125" s="40"/>
      <c r="Z125" s="40"/>
      <c r="AA125" s="40"/>
      <c r="AB125" s="40"/>
      <c r="AC125" s="40"/>
      <c r="AD125" s="40"/>
      <c r="AE125" s="40"/>
      <c r="AT125" s="19" t="s">
        <v>145</v>
      </c>
      <c r="AU125" s="19" t="s">
        <v>143</v>
      </c>
    </row>
    <row r="126" s="15" customFormat="1">
      <c r="A126" s="15"/>
      <c r="B126" s="247"/>
      <c r="C126" s="248"/>
      <c r="D126" s="226" t="s">
        <v>151</v>
      </c>
      <c r="E126" s="249" t="s">
        <v>19</v>
      </c>
      <c r="F126" s="250" t="s">
        <v>184</v>
      </c>
      <c r="G126" s="248"/>
      <c r="H126" s="249" t="s">
        <v>19</v>
      </c>
      <c r="I126" s="251"/>
      <c r="J126" s="248"/>
      <c r="K126" s="248"/>
      <c r="L126" s="252"/>
      <c r="M126" s="253"/>
      <c r="N126" s="254"/>
      <c r="O126" s="254"/>
      <c r="P126" s="254"/>
      <c r="Q126" s="254"/>
      <c r="R126" s="254"/>
      <c r="S126" s="254"/>
      <c r="T126" s="25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T126" s="256" t="s">
        <v>151</v>
      </c>
      <c r="AU126" s="256" t="s">
        <v>143</v>
      </c>
      <c r="AV126" s="15" t="s">
        <v>78</v>
      </c>
      <c r="AW126" s="15" t="s">
        <v>32</v>
      </c>
      <c r="AX126" s="15" t="s">
        <v>70</v>
      </c>
      <c r="AY126" s="256" t="s">
        <v>134</v>
      </c>
    </row>
    <row r="127" s="13" customFormat="1">
      <c r="A127" s="13"/>
      <c r="B127" s="224"/>
      <c r="C127" s="225"/>
      <c r="D127" s="226" t="s">
        <v>151</v>
      </c>
      <c r="E127" s="227" t="s">
        <v>19</v>
      </c>
      <c r="F127" s="228" t="s">
        <v>185</v>
      </c>
      <c r="G127" s="225"/>
      <c r="H127" s="229">
        <v>25.908999999999999</v>
      </c>
      <c r="I127" s="230"/>
      <c r="J127" s="225"/>
      <c r="K127" s="225"/>
      <c r="L127" s="231"/>
      <c r="M127" s="232"/>
      <c r="N127" s="233"/>
      <c r="O127" s="233"/>
      <c r="P127" s="233"/>
      <c r="Q127" s="233"/>
      <c r="R127" s="233"/>
      <c r="S127" s="233"/>
      <c r="T127" s="234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T127" s="235" t="s">
        <v>151</v>
      </c>
      <c r="AU127" s="235" t="s">
        <v>143</v>
      </c>
      <c r="AV127" s="13" t="s">
        <v>143</v>
      </c>
      <c r="AW127" s="13" t="s">
        <v>32</v>
      </c>
      <c r="AX127" s="13" t="s">
        <v>70</v>
      </c>
      <c r="AY127" s="235" t="s">
        <v>134</v>
      </c>
    </row>
    <row r="128" s="14" customFormat="1">
      <c r="A128" s="14"/>
      <c r="B128" s="236"/>
      <c r="C128" s="237"/>
      <c r="D128" s="226" t="s">
        <v>151</v>
      </c>
      <c r="E128" s="238" t="s">
        <v>19</v>
      </c>
      <c r="F128" s="239" t="s">
        <v>153</v>
      </c>
      <c r="G128" s="237"/>
      <c r="H128" s="240">
        <v>25.908999999999999</v>
      </c>
      <c r="I128" s="241"/>
      <c r="J128" s="237"/>
      <c r="K128" s="237"/>
      <c r="L128" s="242"/>
      <c r="M128" s="243"/>
      <c r="N128" s="244"/>
      <c r="O128" s="244"/>
      <c r="P128" s="244"/>
      <c r="Q128" s="244"/>
      <c r="R128" s="244"/>
      <c r="S128" s="244"/>
      <c r="T128" s="245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T128" s="246" t="s">
        <v>151</v>
      </c>
      <c r="AU128" s="246" t="s">
        <v>143</v>
      </c>
      <c r="AV128" s="14" t="s">
        <v>142</v>
      </c>
      <c r="AW128" s="14" t="s">
        <v>32</v>
      </c>
      <c r="AX128" s="14" t="s">
        <v>78</v>
      </c>
      <c r="AY128" s="246" t="s">
        <v>134</v>
      </c>
    </row>
    <row r="129" s="2" customFormat="1" ht="16.5" customHeight="1">
      <c r="A129" s="40"/>
      <c r="B129" s="41"/>
      <c r="C129" s="206" t="s">
        <v>186</v>
      </c>
      <c r="D129" s="206" t="s">
        <v>137</v>
      </c>
      <c r="E129" s="207" t="s">
        <v>187</v>
      </c>
      <c r="F129" s="208" t="s">
        <v>188</v>
      </c>
      <c r="G129" s="209" t="s">
        <v>140</v>
      </c>
      <c r="H129" s="210">
        <v>5.2000000000000002</v>
      </c>
      <c r="I129" s="211"/>
      <c r="J129" s="212">
        <f>ROUND(I129*H129,2)</f>
        <v>0</v>
      </c>
      <c r="K129" s="208" t="s">
        <v>141</v>
      </c>
      <c r="L129" s="46"/>
      <c r="M129" s="213" t="s">
        <v>19</v>
      </c>
      <c r="N129" s="214" t="s">
        <v>42</v>
      </c>
      <c r="O129" s="86"/>
      <c r="P129" s="215">
        <f>O129*H129</f>
        <v>0</v>
      </c>
      <c r="Q129" s="215">
        <v>0.0030000000000000001</v>
      </c>
      <c r="R129" s="215">
        <f>Q129*H129</f>
        <v>0.015600000000000001</v>
      </c>
      <c r="S129" s="215">
        <v>0</v>
      </c>
      <c r="T129" s="216">
        <f>S129*H129</f>
        <v>0</v>
      </c>
      <c r="U129" s="40"/>
      <c r="V129" s="40"/>
      <c r="W129" s="40"/>
      <c r="X129" s="40"/>
      <c r="Y129" s="40"/>
      <c r="Z129" s="40"/>
      <c r="AA129" s="40"/>
      <c r="AB129" s="40"/>
      <c r="AC129" s="40"/>
      <c r="AD129" s="40"/>
      <c r="AE129" s="40"/>
      <c r="AR129" s="217" t="s">
        <v>142</v>
      </c>
      <c r="AT129" s="217" t="s">
        <v>137</v>
      </c>
      <c r="AU129" s="217" t="s">
        <v>143</v>
      </c>
      <c r="AY129" s="19" t="s">
        <v>134</v>
      </c>
      <c r="BE129" s="218">
        <f>IF(N129="základní",J129,0)</f>
        <v>0</v>
      </c>
      <c r="BF129" s="218">
        <f>IF(N129="snížená",J129,0)</f>
        <v>0</v>
      </c>
      <c r="BG129" s="218">
        <f>IF(N129="zákl. přenesená",J129,0)</f>
        <v>0</v>
      </c>
      <c r="BH129" s="218">
        <f>IF(N129="sníž. přenesená",J129,0)</f>
        <v>0</v>
      </c>
      <c r="BI129" s="218">
        <f>IF(N129="nulová",J129,0)</f>
        <v>0</v>
      </c>
      <c r="BJ129" s="19" t="s">
        <v>143</v>
      </c>
      <c r="BK129" s="218">
        <f>ROUND(I129*H129,2)</f>
        <v>0</v>
      </c>
      <c r="BL129" s="19" t="s">
        <v>142</v>
      </c>
      <c r="BM129" s="217" t="s">
        <v>189</v>
      </c>
    </row>
    <row r="130" s="2" customFormat="1">
      <c r="A130" s="40"/>
      <c r="B130" s="41"/>
      <c r="C130" s="42"/>
      <c r="D130" s="219" t="s">
        <v>145</v>
      </c>
      <c r="E130" s="42"/>
      <c r="F130" s="220" t="s">
        <v>190</v>
      </c>
      <c r="G130" s="42"/>
      <c r="H130" s="42"/>
      <c r="I130" s="221"/>
      <c r="J130" s="42"/>
      <c r="K130" s="42"/>
      <c r="L130" s="46"/>
      <c r="M130" s="222"/>
      <c r="N130" s="223"/>
      <c r="O130" s="86"/>
      <c r="P130" s="86"/>
      <c r="Q130" s="86"/>
      <c r="R130" s="86"/>
      <c r="S130" s="86"/>
      <c r="T130" s="87"/>
      <c r="U130" s="40"/>
      <c r="V130" s="40"/>
      <c r="W130" s="40"/>
      <c r="X130" s="40"/>
      <c r="Y130" s="40"/>
      <c r="Z130" s="40"/>
      <c r="AA130" s="40"/>
      <c r="AB130" s="40"/>
      <c r="AC130" s="40"/>
      <c r="AD130" s="40"/>
      <c r="AE130" s="40"/>
      <c r="AT130" s="19" t="s">
        <v>145</v>
      </c>
      <c r="AU130" s="19" t="s">
        <v>143</v>
      </c>
    </row>
    <row r="131" s="2" customFormat="1" ht="24.15" customHeight="1">
      <c r="A131" s="40"/>
      <c r="B131" s="41"/>
      <c r="C131" s="206" t="s">
        <v>191</v>
      </c>
      <c r="D131" s="206" t="s">
        <v>137</v>
      </c>
      <c r="E131" s="207" t="s">
        <v>192</v>
      </c>
      <c r="F131" s="208" t="s">
        <v>193</v>
      </c>
      <c r="G131" s="209" t="s">
        <v>140</v>
      </c>
      <c r="H131" s="210">
        <v>14.199999999999999</v>
      </c>
      <c r="I131" s="211"/>
      <c r="J131" s="212">
        <f>ROUND(I131*H131,2)</f>
        <v>0</v>
      </c>
      <c r="K131" s="208" t="s">
        <v>141</v>
      </c>
      <c r="L131" s="46"/>
      <c r="M131" s="213" t="s">
        <v>19</v>
      </c>
      <c r="N131" s="214" t="s">
        <v>42</v>
      </c>
      <c r="O131" s="86"/>
      <c r="P131" s="215">
        <f>O131*H131</f>
        <v>0</v>
      </c>
      <c r="Q131" s="215">
        <v>0.018380000000000001</v>
      </c>
      <c r="R131" s="215">
        <f>Q131*H131</f>
        <v>0.26099600000000001</v>
      </c>
      <c r="S131" s="215">
        <v>0</v>
      </c>
      <c r="T131" s="216">
        <f>S131*H131</f>
        <v>0</v>
      </c>
      <c r="U131" s="40"/>
      <c r="V131" s="40"/>
      <c r="W131" s="40"/>
      <c r="X131" s="40"/>
      <c r="Y131" s="40"/>
      <c r="Z131" s="40"/>
      <c r="AA131" s="40"/>
      <c r="AB131" s="40"/>
      <c r="AC131" s="40"/>
      <c r="AD131" s="40"/>
      <c r="AE131" s="40"/>
      <c r="AR131" s="217" t="s">
        <v>142</v>
      </c>
      <c r="AT131" s="217" t="s">
        <v>137</v>
      </c>
      <c r="AU131" s="217" t="s">
        <v>143</v>
      </c>
      <c r="AY131" s="19" t="s">
        <v>134</v>
      </c>
      <c r="BE131" s="218">
        <f>IF(N131="základní",J131,0)</f>
        <v>0</v>
      </c>
      <c r="BF131" s="218">
        <f>IF(N131="snížená",J131,0)</f>
        <v>0</v>
      </c>
      <c r="BG131" s="218">
        <f>IF(N131="zákl. přenesená",J131,0)</f>
        <v>0</v>
      </c>
      <c r="BH131" s="218">
        <f>IF(N131="sníž. přenesená",J131,0)</f>
        <v>0</v>
      </c>
      <c r="BI131" s="218">
        <f>IF(N131="nulová",J131,0)</f>
        <v>0</v>
      </c>
      <c r="BJ131" s="19" t="s">
        <v>143</v>
      </c>
      <c r="BK131" s="218">
        <f>ROUND(I131*H131,2)</f>
        <v>0</v>
      </c>
      <c r="BL131" s="19" t="s">
        <v>142</v>
      </c>
      <c r="BM131" s="217" t="s">
        <v>194</v>
      </c>
    </row>
    <row r="132" s="2" customFormat="1">
      <c r="A132" s="40"/>
      <c r="B132" s="41"/>
      <c r="C132" s="42"/>
      <c r="D132" s="219" t="s">
        <v>145</v>
      </c>
      <c r="E132" s="42"/>
      <c r="F132" s="220" t="s">
        <v>195</v>
      </c>
      <c r="G132" s="42"/>
      <c r="H132" s="42"/>
      <c r="I132" s="221"/>
      <c r="J132" s="42"/>
      <c r="K132" s="42"/>
      <c r="L132" s="46"/>
      <c r="M132" s="222"/>
      <c r="N132" s="223"/>
      <c r="O132" s="86"/>
      <c r="P132" s="86"/>
      <c r="Q132" s="86"/>
      <c r="R132" s="86"/>
      <c r="S132" s="86"/>
      <c r="T132" s="87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T132" s="19" t="s">
        <v>145</v>
      </c>
      <c r="AU132" s="19" t="s">
        <v>143</v>
      </c>
    </row>
    <row r="133" s="2" customFormat="1" ht="21.75" customHeight="1">
      <c r="A133" s="40"/>
      <c r="B133" s="41"/>
      <c r="C133" s="206" t="s">
        <v>196</v>
      </c>
      <c r="D133" s="206" t="s">
        <v>137</v>
      </c>
      <c r="E133" s="207" t="s">
        <v>197</v>
      </c>
      <c r="F133" s="208" t="s">
        <v>198</v>
      </c>
      <c r="G133" s="209" t="s">
        <v>199</v>
      </c>
      <c r="H133" s="210">
        <v>0.94799999999999995</v>
      </c>
      <c r="I133" s="211"/>
      <c r="J133" s="212">
        <f>ROUND(I133*H133,2)</f>
        <v>0</v>
      </c>
      <c r="K133" s="208" t="s">
        <v>141</v>
      </c>
      <c r="L133" s="46"/>
      <c r="M133" s="213" t="s">
        <v>19</v>
      </c>
      <c r="N133" s="214" t="s">
        <v>42</v>
      </c>
      <c r="O133" s="86"/>
      <c r="P133" s="215">
        <f>O133*H133</f>
        <v>0</v>
      </c>
      <c r="Q133" s="215">
        <v>2.5018699999999998</v>
      </c>
      <c r="R133" s="215">
        <f>Q133*H133</f>
        <v>2.3717727599999998</v>
      </c>
      <c r="S133" s="215">
        <v>0</v>
      </c>
      <c r="T133" s="216">
        <f>S133*H133</f>
        <v>0</v>
      </c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  <c r="AE133" s="40"/>
      <c r="AR133" s="217" t="s">
        <v>142</v>
      </c>
      <c r="AT133" s="217" t="s">
        <v>137</v>
      </c>
      <c r="AU133" s="217" t="s">
        <v>143</v>
      </c>
      <c r="AY133" s="19" t="s">
        <v>134</v>
      </c>
      <c r="BE133" s="218">
        <f>IF(N133="základní",J133,0)</f>
        <v>0</v>
      </c>
      <c r="BF133" s="218">
        <f>IF(N133="snížená",J133,0)</f>
        <v>0</v>
      </c>
      <c r="BG133" s="218">
        <f>IF(N133="zákl. přenesená",J133,0)</f>
        <v>0</v>
      </c>
      <c r="BH133" s="218">
        <f>IF(N133="sníž. přenesená",J133,0)</f>
        <v>0</v>
      </c>
      <c r="BI133" s="218">
        <f>IF(N133="nulová",J133,0)</f>
        <v>0</v>
      </c>
      <c r="BJ133" s="19" t="s">
        <v>143</v>
      </c>
      <c r="BK133" s="218">
        <f>ROUND(I133*H133,2)</f>
        <v>0</v>
      </c>
      <c r="BL133" s="19" t="s">
        <v>142</v>
      </c>
      <c r="BM133" s="217" t="s">
        <v>200</v>
      </c>
    </row>
    <row r="134" s="2" customFormat="1">
      <c r="A134" s="40"/>
      <c r="B134" s="41"/>
      <c r="C134" s="42"/>
      <c r="D134" s="219" t="s">
        <v>145</v>
      </c>
      <c r="E134" s="42"/>
      <c r="F134" s="220" t="s">
        <v>201</v>
      </c>
      <c r="G134" s="42"/>
      <c r="H134" s="42"/>
      <c r="I134" s="221"/>
      <c r="J134" s="42"/>
      <c r="K134" s="42"/>
      <c r="L134" s="46"/>
      <c r="M134" s="222"/>
      <c r="N134" s="223"/>
      <c r="O134" s="86"/>
      <c r="P134" s="86"/>
      <c r="Q134" s="86"/>
      <c r="R134" s="86"/>
      <c r="S134" s="86"/>
      <c r="T134" s="87"/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  <c r="AT134" s="19" t="s">
        <v>145</v>
      </c>
      <c r="AU134" s="19" t="s">
        <v>143</v>
      </c>
    </row>
    <row r="135" s="13" customFormat="1">
      <c r="A135" s="13"/>
      <c r="B135" s="224"/>
      <c r="C135" s="225"/>
      <c r="D135" s="226" t="s">
        <v>151</v>
      </c>
      <c r="E135" s="227" t="s">
        <v>19</v>
      </c>
      <c r="F135" s="228" t="s">
        <v>202</v>
      </c>
      <c r="G135" s="225"/>
      <c r="H135" s="229">
        <v>0.94799999999999995</v>
      </c>
      <c r="I135" s="230"/>
      <c r="J135" s="225"/>
      <c r="K135" s="225"/>
      <c r="L135" s="231"/>
      <c r="M135" s="232"/>
      <c r="N135" s="233"/>
      <c r="O135" s="233"/>
      <c r="P135" s="233"/>
      <c r="Q135" s="233"/>
      <c r="R135" s="233"/>
      <c r="S135" s="233"/>
      <c r="T135" s="234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T135" s="235" t="s">
        <v>151</v>
      </c>
      <c r="AU135" s="235" t="s">
        <v>143</v>
      </c>
      <c r="AV135" s="13" t="s">
        <v>143</v>
      </c>
      <c r="AW135" s="13" t="s">
        <v>32</v>
      </c>
      <c r="AX135" s="13" t="s">
        <v>70</v>
      </c>
      <c r="AY135" s="235" t="s">
        <v>134</v>
      </c>
    </row>
    <row r="136" s="14" customFormat="1">
      <c r="A136" s="14"/>
      <c r="B136" s="236"/>
      <c r="C136" s="237"/>
      <c r="D136" s="226" t="s">
        <v>151</v>
      </c>
      <c r="E136" s="238" t="s">
        <v>19</v>
      </c>
      <c r="F136" s="239" t="s">
        <v>153</v>
      </c>
      <c r="G136" s="237"/>
      <c r="H136" s="240">
        <v>0.94799999999999995</v>
      </c>
      <c r="I136" s="241"/>
      <c r="J136" s="237"/>
      <c r="K136" s="237"/>
      <c r="L136" s="242"/>
      <c r="M136" s="243"/>
      <c r="N136" s="244"/>
      <c r="O136" s="244"/>
      <c r="P136" s="244"/>
      <c r="Q136" s="244"/>
      <c r="R136" s="244"/>
      <c r="S136" s="244"/>
      <c r="T136" s="245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T136" s="246" t="s">
        <v>151</v>
      </c>
      <c r="AU136" s="246" t="s">
        <v>143</v>
      </c>
      <c r="AV136" s="14" t="s">
        <v>142</v>
      </c>
      <c r="AW136" s="14" t="s">
        <v>32</v>
      </c>
      <c r="AX136" s="14" t="s">
        <v>78</v>
      </c>
      <c r="AY136" s="246" t="s">
        <v>134</v>
      </c>
    </row>
    <row r="137" s="12" customFormat="1" ht="22.8" customHeight="1">
      <c r="A137" s="12"/>
      <c r="B137" s="190"/>
      <c r="C137" s="191"/>
      <c r="D137" s="192" t="s">
        <v>69</v>
      </c>
      <c r="E137" s="204" t="s">
        <v>186</v>
      </c>
      <c r="F137" s="204" t="s">
        <v>203</v>
      </c>
      <c r="G137" s="191"/>
      <c r="H137" s="191"/>
      <c r="I137" s="194"/>
      <c r="J137" s="205">
        <f>BK137</f>
        <v>0</v>
      </c>
      <c r="K137" s="191"/>
      <c r="L137" s="196"/>
      <c r="M137" s="197"/>
      <c r="N137" s="198"/>
      <c r="O137" s="198"/>
      <c r="P137" s="199">
        <f>SUM(P138:P161)</f>
        <v>0</v>
      </c>
      <c r="Q137" s="198"/>
      <c r="R137" s="199">
        <f>SUM(R138:R161)</f>
        <v>0</v>
      </c>
      <c r="S137" s="198"/>
      <c r="T137" s="200">
        <f>SUM(T138:T161)</f>
        <v>6.5963190000000003</v>
      </c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R137" s="201" t="s">
        <v>78</v>
      </c>
      <c r="AT137" s="202" t="s">
        <v>69</v>
      </c>
      <c r="AU137" s="202" t="s">
        <v>78</v>
      </c>
      <c r="AY137" s="201" t="s">
        <v>134</v>
      </c>
      <c r="BK137" s="203">
        <f>SUM(BK138:BK161)</f>
        <v>0</v>
      </c>
    </row>
    <row r="138" s="2" customFormat="1" ht="24.15" customHeight="1">
      <c r="A138" s="40"/>
      <c r="B138" s="41"/>
      <c r="C138" s="206" t="s">
        <v>8</v>
      </c>
      <c r="D138" s="206" t="s">
        <v>137</v>
      </c>
      <c r="E138" s="207" t="s">
        <v>204</v>
      </c>
      <c r="F138" s="208" t="s">
        <v>205</v>
      </c>
      <c r="G138" s="209" t="s">
        <v>140</v>
      </c>
      <c r="H138" s="210">
        <v>11.859999999999999</v>
      </c>
      <c r="I138" s="211"/>
      <c r="J138" s="212">
        <f>ROUND(I138*H138,2)</f>
        <v>0</v>
      </c>
      <c r="K138" s="208" t="s">
        <v>141</v>
      </c>
      <c r="L138" s="46"/>
      <c r="M138" s="213" t="s">
        <v>19</v>
      </c>
      <c r="N138" s="214" t="s">
        <v>42</v>
      </c>
      <c r="O138" s="86"/>
      <c r="P138" s="215">
        <f>O138*H138</f>
        <v>0</v>
      </c>
      <c r="Q138" s="215">
        <v>0</v>
      </c>
      <c r="R138" s="215">
        <f>Q138*H138</f>
        <v>0</v>
      </c>
      <c r="S138" s="215">
        <v>0</v>
      </c>
      <c r="T138" s="216">
        <f>S138*H138</f>
        <v>0</v>
      </c>
      <c r="U138" s="40"/>
      <c r="V138" s="40"/>
      <c r="W138" s="40"/>
      <c r="X138" s="40"/>
      <c r="Y138" s="40"/>
      <c r="Z138" s="40"/>
      <c r="AA138" s="40"/>
      <c r="AB138" s="40"/>
      <c r="AC138" s="40"/>
      <c r="AD138" s="40"/>
      <c r="AE138" s="40"/>
      <c r="AR138" s="217" t="s">
        <v>142</v>
      </c>
      <c r="AT138" s="217" t="s">
        <v>137</v>
      </c>
      <c r="AU138" s="217" t="s">
        <v>143</v>
      </c>
      <c r="AY138" s="19" t="s">
        <v>134</v>
      </c>
      <c r="BE138" s="218">
        <f>IF(N138="základní",J138,0)</f>
        <v>0</v>
      </c>
      <c r="BF138" s="218">
        <f>IF(N138="snížená",J138,0)</f>
        <v>0</v>
      </c>
      <c r="BG138" s="218">
        <f>IF(N138="zákl. přenesená",J138,0)</f>
        <v>0</v>
      </c>
      <c r="BH138" s="218">
        <f>IF(N138="sníž. přenesená",J138,0)</f>
        <v>0</v>
      </c>
      <c r="BI138" s="218">
        <f>IF(N138="nulová",J138,0)</f>
        <v>0</v>
      </c>
      <c r="BJ138" s="19" t="s">
        <v>143</v>
      </c>
      <c r="BK138" s="218">
        <f>ROUND(I138*H138,2)</f>
        <v>0</v>
      </c>
      <c r="BL138" s="19" t="s">
        <v>142</v>
      </c>
      <c r="BM138" s="217" t="s">
        <v>206</v>
      </c>
    </row>
    <row r="139" s="2" customFormat="1">
      <c r="A139" s="40"/>
      <c r="B139" s="41"/>
      <c r="C139" s="42"/>
      <c r="D139" s="219" t="s">
        <v>145</v>
      </c>
      <c r="E139" s="42"/>
      <c r="F139" s="220" t="s">
        <v>207</v>
      </c>
      <c r="G139" s="42"/>
      <c r="H139" s="42"/>
      <c r="I139" s="221"/>
      <c r="J139" s="42"/>
      <c r="K139" s="42"/>
      <c r="L139" s="46"/>
      <c r="M139" s="222"/>
      <c r="N139" s="223"/>
      <c r="O139" s="86"/>
      <c r="P139" s="86"/>
      <c r="Q139" s="86"/>
      <c r="R139" s="86"/>
      <c r="S139" s="86"/>
      <c r="T139" s="87"/>
      <c r="U139" s="40"/>
      <c r="V139" s="40"/>
      <c r="W139" s="40"/>
      <c r="X139" s="40"/>
      <c r="Y139" s="40"/>
      <c r="Z139" s="40"/>
      <c r="AA139" s="40"/>
      <c r="AB139" s="40"/>
      <c r="AC139" s="40"/>
      <c r="AD139" s="40"/>
      <c r="AE139" s="40"/>
      <c r="AT139" s="19" t="s">
        <v>145</v>
      </c>
      <c r="AU139" s="19" t="s">
        <v>143</v>
      </c>
    </row>
    <row r="140" s="13" customFormat="1">
      <c r="A140" s="13"/>
      <c r="B140" s="224"/>
      <c r="C140" s="225"/>
      <c r="D140" s="226" t="s">
        <v>151</v>
      </c>
      <c r="E140" s="227" t="s">
        <v>19</v>
      </c>
      <c r="F140" s="228" t="s">
        <v>208</v>
      </c>
      <c r="G140" s="225"/>
      <c r="H140" s="229">
        <v>5.7000000000000002</v>
      </c>
      <c r="I140" s="230"/>
      <c r="J140" s="225"/>
      <c r="K140" s="225"/>
      <c r="L140" s="231"/>
      <c r="M140" s="232"/>
      <c r="N140" s="233"/>
      <c r="O140" s="233"/>
      <c r="P140" s="233"/>
      <c r="Q140" s="233"/>
      <c r="R140" s="233"/>
      <c r="S140" s="233"/>
      <c r="T140" s="234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35" t="s">
        <v>151</v>
      </c>
      <c r="AU140" s="235" t="s">
        <v>143</v>
      </c>
      <c r="AV140" s="13" t="s">
        <v>143</v>
      </c>
      <c r="AW140" s="13" t="s">
        <v>32</v>
      </c>
      <c r="AX140" s="13" t="s">
        <v>70</v>
      </c>
      <c r="AY140" s="235" t="s">
        <v>134</v>
      </c>
    </row>
    <row r="141" s="13" customFormat="1">
      <c r="A141" s="13"/>
      <c r="B141" s="224"/>
      <c r="C141" s="225"/>
      <c r="D141" s="226" t="s">
        <v>151</v>
      </c>
      <c r="E141" s="227" t="s">
        <v>19</v>
      </c>
      <c r="F141" s="228" t="s">
        <v>209</v>
      </c>
      <c r="G141" s="225"/>
      <c r="H141" s="229">
        <v>6.1600000000000001</v>
      </c>
      <c r="I141" s="230"/>
      <c r="J141" s="225"/>
      <c r="K141" s="225"/>
      <c r="L141" s="231"/>
      <c r="M141" s="232"/>
      <c r="N141" s="233"/>
      <c r="O141" s="233"/>
      <c r="P141" s="233"/>
      <c r="Q141" s="233"/>
      <c r="R141" s="233"/>
      <c r="S141" s="233"/>
      <c r="T141" s="234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T141" s="235" t="s">
        <v>151</v>
      </c>
      <c r="AU141" s="235" t="s">
        <v>143</v>
      </c>
      <c r="AV141" s="13" t="s">
        <v>143</v>
      </c>
      <c r="AW141" s="13" t="s">
        <v>32</v>
      </c>
      <c r="AX141" s="13" t="s">
        <v>70</v>
      </c>
      <c r="AY141" s="235" t="s">
        <v>134</v>
      </c>
    </row>
    <row r="142" s="14" customFormat="1">
      <c r="A142" s="14"/>
      <c r="B142" s="236"/>
      <c r="C142" s="237"/>
      <c r="D142" s="226" t="s">
        <v>151</v>
      </c>
      <c r="E142" s="238" t="s">
        <v>19</v>
      </c>
      <c r="F142" s="239" t="s">
        <v>153</v>
      </c>
      <c r="G142" s="237"/>
      <c r="H142" s="240">
        <v>11.859999999999999</v>
      </c>
      <c r="I142" s="241"/>
      <c r="J142" s="237"/>
      <c r="K142" s="237"/>
      <c r="L142" s="242"/>
      <c r="M142" s="243"/>
      <c r="N142" s="244"/>
      <c r="O142" s="244"/>
      <c r="P142" s="244"/>
      <c r="Q142" s="244"/>
      <c r="R142" s="244"/>
      <c r="S142" s="244"/>
      <c r="T142" s="245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T142" s="246" t="s">
        <v>151</v>
      </c>
      <c r="AU142" s="246" t="s">
        <v>143</v>
      </c>
      <c r="AV142" s="14" t="s">
        <v>142</v>
      </c>
      <c r="AW142" s="14" t="s">
        <v>32</v>
      </c>
      <c r="AX142" s="14" t="s">
        <v>78</v>
      </c>
      <c r="AY142" s="246" t="s">
        <v>134</v>
      </c>
    </row>
    <row r="143" s="2" customFormat="1" ht="16.5" customHeight="1">
      <c r="A143" s="40"/>
      <c r="B143" s="41"/>
      <c r="C143" s="206" t="s">
        <v>210</v>
      </c>
      <c r="D143" s="206" t="s">
        <v>137</v>
      </c>
      <c r="E143" s="207" t="s">
        <v>211</v>
      </c>
      <c r="F143" s="208" t="s">
        <v>212</v>
      </c>
      <c r="G143" s="209" t="s">
        <v>140</v>
      </c>
      <c r="H143" s="210">
        <v>7.6699999999999999</v>
      </c>
      <c r="I143" s="211"/>
      <c r="J143" s="212">
        <f>ROUND(I143*H143,2)</f>
        <v>0</v>
      </c>
      <c r="K143" s="208" t="s">
        <v>141</v>
      </c>
      <c r="L143" s="46"/>
      <c r="M143" s="213" t="s">
        <v>19</v>
      </c>
      <c r="N143" s="214" t="s">
        <v>42</v>
      </c>
      <c r="O143" s="86"/>
      <c r="P143" s="215">
        <f>O143*H143</f>
        <v>0</v>
      </c>
      <c r="Q143" s="215">
        <v>0</v>
      </c>
      <c r="R143" s="215">
        <f>Q143*H143</f>
        <v>0</v>
      </c>
      <c r="S143" s="215">
        <v>0.248</v>
      </c>
      <c r="T143" s="216">
        <f>S143*H143</f>
        <v>1.9021600000000001</v>
      </c>
      <c r="U143" s="40"/>
      <c r="V143" s="40"/>
      <c r="W143" s="40"/>
      <c r="X143" s="40"/>
      <c r="Y143" s="40"/>
      <c r="Z143" s="40"/>
      <c r="AA143" s="40"/>
      <c r="AB143" s="40"/>
      <c r="AC143" s="40"/>
      <c r="AD143" s="40"/>
      <c r="AE143" s="40"/>
      <c r="AR143" s="217" t="s">
        <v>142</v>
      </c>
      <c r="AT143" s="217" t="s">
        <v>137</v>
      </c>
      <c r="AU143" s="217" t="s">
        <v>143</v>
      </c>
      <c r="AY143" s="19" t="s">
        <v>134</v>
      </c>
      <c r="BE143" s="218">
        <f>IF(N143="základní",J143,0)</f>
        <v>0</v>
      </c>
      <c r="BF143" s="218">
        <f>IF(N143="snížená",J143,0)</f>
        <v>0</v>
      </c>
      <c r="BG143" s="218">
        <f>IF(N143="zákl. přenesená",J143,0)</f>
        <v>0</v>
      </c>
      <c r="BH143" s="218">
        <f>IF(N143="sníž. přenesená",J143,0)</f>
        <v>0</v>
      </c>
      <c r="BI143" s="218">
        <f>IF(N143="nulová",J143,0)</f>
        <v>0</v>
      </c>
      <c r="BJ143" s="19" t="s">
        <v>143</v>
      </c>
      <c r="BK143" s="218">
        <f>ROUND(I143*H143,2)</f>
        <v>0</v>
      </c>
      <c r="BL143" s="19" t="s">
        <v>142</v>
      </c>
      <c r="BM143" s="217" t="s">
        <v>213</v>
      </c>
    </row>
    <row r="144" s="2" customFormat="1">
      <c r="A144" s="40"/>
      <c r="B144" s="41"/>
      <c r="C144" s="42"/>
      <c r="D144" s="219" t="s">
        <v>145</v>
      </c>
      <c r="E144" s="42"/>
      <c r="F144" s="220" t="s">
        <v>214</v>
      </c>
      <c r="G144" s="42"/>
      <c r="H144" s="42"/>
      <c r="I144" s="221"/>
      <c r="J144" s="42"/>
      <c r="K144" s="42"/>
      <c r="L144" s="46"/>
      <c r="M144" s="222"/>
      <c r="N144" s="223"/>
      <c r="O144" s="86"/>
      <c r="P144" s="86"/>
      <c r="Q144" s="86"/>
      <c r="R144" s="86"/>
      <c r="S144" s="86"/>
      <c r="T144" s="87"/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  <c r="AE144" s="40"/>
      <c r="AT144" s="19" t="s">
        <v>145</v>
      </c>
      <c r="AU144" s="19" t="s">
        <v>143</v>
      </c>
    </row>
    <row r="145" s="13" customFormat="1">
      <c r="A145" s="13"/>
      <c r="B145" s="224"/>
      <c r="C145" s="225"/>
      <c r="D145" s="226" t="s">
        <v>151</v>
      </c>
      <c r="E145" s="227" t="s">
        <v>19</v>
      </c>
      <c r="F145" s="228" t="s">
        <v>215</v>
      </c>
      <c r="G145" s="225"/>
      <c r="H145" s="229">
        <v>5.3300000000000001</v>
      </c>
      <c r="I145" s="230"/>
      <c r="J145" s="225"/>
      <c r="K145" s="225"/>
      <c r="L145" s="231"/>
      <c r="M145" s="232"/>
      <c r="N145" s="233"/>
      <c r="O145" s="233"/>
      <c r="P145" s="233"/>
      <c r="Q145" s="233"/>
      <c r="R145" s="233"/>
      <c r="S145" s="233"/>
      <c r="T145" s="234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T145" s="235" t="s">
        <v>151</v>
      </c>
      <c r="AU145" s="235" t="s">
        <v>143</v>
      </c>
      <c r="AV145" s="13" t="s">
        <v>143</v>
      </c>
      <c r="AW145" s="13" t="s">
        <v>32</v>
      </c>
      <c r="AX145" s="13" t="s">
        <v>70</v>
      </c>
      <c r="AY145" s="235" t="s">
        <v>134</v>
      </c>
    </row>
    <row r="146" s="13" customFormat="1">
      <c r="A146" s="13"/>
      <c r="B146" s="224"/>
      <c r="C146" s="225"/>
      <c r="D146" s="226" t="s">
        <v>151</v>
      </c>
      <c r="E146" s="227" t="s">
        <v>19</v>
      </c>
      <c r="F146" s="228" t="s">
        <v>216</v>
      </c>
      <c r="G146" s="225"/>
      <c r="H146" s="229">
        <v>2.3399999999999999</v>
      </c>
      <c r="I146" s="230"/>
      <c r="J146" s="225"/>
      <c r="K146" s="225"/>
      <c r="L146" s="231"/>
      <c r="M146" s="232"/>
      <c r="N146" s="233"/>
      <c r="O146" s="233"/>
      <c r="P146" s="233"/>
      <c r="Q146" s="233"/>
      <c r="R146" s="233"/>
      <c r="S146" s="233"/>
      <c r="T146" s="234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35" t="s">
        <v>151</v>
      </c>
      <c r="AU146" s="235" t="s">
        <v>143</v>
      </c>
      <c r="AV146" s="13" t="s">
        <v>143</v>
      </c>
      <c r="AW146" s="13" t="s">
        <v>32</v>
      </c>
      <c r="AX146" s="13" t="s">
        <v>70</v>
      </c>
      <c r="AY146" s="235" t="s">
        <v>134</v>
      </c>
    </row>
    <row r="147" s="14" customFormat="1">
      <c r="A147" s="14"/>
      <c r="B147" s="236"/>
      <c r="C147" s="237"/>
      <c r="D147" s="226" t="s">
        <v>151</v>
      </c>
      <c r="E147" s="238" t="s">
        <v>19</v>
      </c>
      <c r="F147" s="239" t="s">
        <v>153</v>
      </c>
      <c r="G147" s="237"/>
      <c r="H147" s="240">
        <v>7.6699999999999999</v>
      </c>
      <c r="I147" s="241"/>
      <c r="J147" s="237"/>
      <c r="K147" s="237"/>
      <c r="L147" s="242"/>
      <c r="M147" s="243"/>
      <c r="N147" s="244"/>
      <c r="O147" s="244"/>
      <c r="P147" s="244"/>
      <c r="Q147" s="244"/>
      <c r="R147" s="244"/>
      <c r="S147" s="244"/>
      <c r="T147" s="245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T147" s="246" t="s">
        <v>151</v>
      </c>
      <c r="AU147" s="246" t="s">
        <v>143</v>
      </c>
      <c r="AV147" s="14" t="s">
        <v>142</v>
      </c>
      <c r="AW147" s="14" t="s">
        <v>32</v>
      </c>
      <c r="AX147" s="14" t="s">
        <v>78</v>
      </c>
      <c r="AY147" s="246" t="s">
        <v>134</v>
      </c>
    </row>
    <row r="148" s="2" customFormat="1" ht="16.5" customHeight="1">
      <c r="A148" s="40"/>
      <c r="B148" s="41"/>
      <c r="C148" s="206" t="s">
        <v>217</v>
      </c>
      <c r="D148" s="206" t="s">
        <v>137</v>
      </c>
      <c r="E148" s="207" t="s">
        <v>218</v>
      </c>
      <c r="F148" s="208" t="s">
        <v>219</v>
      </c>
      <c r="G148" s="209" t="s">
        <v>199</v>
      </c>
      <c r="H148" s="210">
        <v>0.94699999999999995</v>
      </c>
      <c r="I148" s="211"/>
      <c r="J148" s="212">
        <f>ROUND(I148*H148,2)</f>
        <v>0</v>
      </c>
      <c r="K148" s="208" t="s">
        <v>141</v>
      </c>
      <c r="L148" s="46"/>
      <c r="M148" s="213" t="s">
        <v>19</v>
      </c>
      <c r="N148" s="214" t="s">
        <v>42</v>
      </c>
      <c r="O148" s="86"/>
      <c r="P148" s="215">
        <f>O148*H148</f>
        <v>0</v>
      </c>
      <c r="Q148" s="215">
        <v>0</v>
      </c>
      <c r="R148" s="215">
        <f>Q148*H148</f>
        <v>0</v>
      </c>
      <c r="S148" s="215">
        <v>2.2000000000000002</v>
      </c>
      <c r="T148" s="216">
        <f>S148*H148</f>
        <v>2.0834000000000001</v>
      </c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R148" s="217" t="s">
        <v>142</v>
      </c>
      <c r="AT148" s="217" t="s">
        <v>137</v>
      </c>
      <c r="AU148" s="217" t="s">
        <v>143</v>
      </c>
      <c r="AY148" s="19" t="s">
        <v>134</v>
      </c>
      <c r="BE148" s="218">
        <f>IF(N148="základní",J148,0)</f>
        <v>0</v>
      </c>
      <c r="BF148" s="218">
        <f>IF(N148="snížená",J148,0)</f>
        <v>0</v>
      </c>
      <c r="BG148" s="218">
        <f>IF(N148="zákl. přenesená",J148,0)</f>
        <v>0</v>
      </c>
      <c r="BH148" s="218">
        <f>IF(N148="sníž. přenesená",J148,0)</f>
        <v>0</v>
      </c>
      <c r="BI148" s="218">
        <f>IF(N148="nulová",J148,0)</f>
        <v>0</v>
      </c>
      <c r="BJ148" s="19" t="s">
        <v>143</v>
      </c>
      <c r="BK148" s="218">
        <f>ROUND(I148*H148,2)</f>
        <v>0</v>
      </c>
      <c r="BL148" s="19" t="s">
        <v>142</v>
      </c>
      <c r="BM148" s="217" t="s">
        <v>220</v>
      </c>
    </row>
    <row r="149" s="2" customFormat="1">
      <c r="A149" s="40"/>
      <c r="B149" s="41"/>
      <c r="C149" s="42"/>
      <c r="D149" s="219" t="s">
        <v>145</v>
      </c>
      <c r="E149" s="42"/>
      <c r="F149" s="220" t="s">
        <v>221</v>
      </c>
      <c r="G149" s="42"/>
      <c r="H149" s="42"/>
      <c r="I149" s="221"/>
      <c r="J149" s="42"/>
      <c r="K149" s="42"/>
      <c r="L149" s="46"/>
      <c r="M149" s="222"/>
      <c r="N149" s="223"/>
      <c r="O149" s="86"/>
      <c r="P149" s="86"/>
      <c r="Q149" s="86"/>
      <c r="R149" s="86"/>
      <c r="S149" s="86"/>
      <c r="T149" s="87"/>
      <c r="U149" s="40"/>
      <c r="V149" s="40"/>
      <c r="W149" s="40"/>
      <c r="X149" s="40"/>
      <c r="Y149" s="40"/>
      <c r="Z149" s="40"/>
      <c r="AA149" s="40"/>
      <c r="AB149" s="40"/>
      <c r="AC149" s="40"/>
      <c r="AD149" s="40"/>
      <c r="AE149" s="40"/>
      <c r="AT149" s="19" t="s">
        <v>145</v>
      </c>
      <c r="AU149" s="19" t="s">
        <v>143</v>
      </c>
    </row>
    <row r="150" s="2" customFormat="1" ht="24.15" customHeight="1">
      <c r="A150" s="40"/>
      <c r="B150" s="41"/>
      <c r="C150" s="206" t="s">
        <v>222</v>
      </c>
      <c r="D150" s="206" t="s">
        <v>137</v>
      </c>
      <c r="E150" s="207" t="s">
        <v>223</v>
      </c>
      <c r="F150" s="208" t="s">
        <v>224</v>
      </c>
      <c r="G150" s="209" t="s">
        <v>140</v>
      </c>
      <c r="H150" s="210">
        <v>3.9199999999999999</v>
      </c>
      <c r="I150" s="211"/>
      <c r="J150" s="212">
        <f>ROUND(I150*H150,2)</f>
        <v>0</v>
      </c>
      <c r="K150" s="208" t="s">
        <v>141</v>
      </c>
      <c r="L150" s="46"/>
      <c r="M150" s="213" t="s">
        <v>19</v>
      </c>
      <c r="N150" s="214" t="s">
        <v>42</v>
      </c>
      <c r="O150" s="86"/>
      <c r="P150" s="215">
        <f>O150*H150</f>
        <v>0</v>
      </c>
      <c r="Q150" s="215">
        <v>0</v>
      </c>
      <c r="R150" s="215">
        <f>Q150*H150</f>
        <v>0</v>
      </c>
      <c r="S150" s="215">
        <v>0.035000000000000003</v>
      </c>
      <c r="T150" s="216">
        <f>S150*H150</f>
        <v>0.13720000000000002</v>
      </c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  <c r="AE150" s="40"/>
      <c r="AR150" s="217" t="s">
        <v>142</v>
      </c>
      <c r="AT150" s="217" t="s">
        <v>137</v>
      </c>
      <c r="AU150" s="217" t="s">
        <v>143</v>
      </c>
      <c r="AY150" s="19" t="s">
        <v>134</v>
      </c>
      <c r="BE150" s="218">
        <f>IF(N150="základní",J150,0)</f>
        <v>0</v>
      </c>
      <c r="BF150" s="218">
        <f>IF(N150="snížená",J150,0)</f>
        <v>0</v>
      </c>
      <c r="BG150" s="218">
        <f>IF(N150="zákl. přenesená",J150,0)</f>
        <v>0</v>
      </c>
      <c r="BH150" s="218">
        <f>IF(N150="sníž. přenesená",J150,0)</f>
        <v>0</v>
      </c>
      <c r="BI150" s="218">
        <f>IF(N150="nulová",J150,0)</f>
        <v>0</v>
      </c>
      <c r="BJ150" s="19" t="s">
        <v>143</v>
      </c>
      <c r="BK150" s="218">
        <f>ROUND(I150*H150,2)</f>
        <v>0</v>
      </c>
      <c r="BL150" s="19" t="s">
        <v>142</v>
      </c>
      <c r="BM150" s="217" t="s">
        <v>225</v>
      </c>
    </row>
    <row r="151" s="2" customFormat="1">
      <c r="A151" s="40"/>
      <c r="B151" s="41"/>
      <c r="C151" s="42"/>
      <c r="D151" s="219" t="s">
        <v>145</v>
      </c>
      <c r="E151" s="42"/>
      <c r="F151" s="220" t="s">
        <v>226</v>
      </c>
      <c r="G151" s="42"/>
      <c r="H151" s="42"/>
      <c r="I151" s="221"/>
      <c r="J151" s="42"/>
      <c r="K151" s="42"/>
      <c r="L151" s="46"/>
      <c r="M151" s="222"/>
      <c r="N151" s="223"/>
      <c r="O151" s="86"/>
      <c r="P151" s="86"/>
      <c r="Q151" s="86"/>
      <c r="R151" s="86"/>
      <c r="S151" s="86"/>
      <c r="T151" s="87"/>
      <c r="U151" s="40"/>
      <c r="V151" s="40"/>
      <c r="W151" s="40"/>
      <c r="X151" s="40"/>
      <c r="Y151" s="40"/>
      <c r="Z151" s="40"/>
      <c r="AA151" s="40"/>
      <c r="AB151" s="40"/>
      <c r="AC151" s="40"/>
      <c r="AD151" s="40"/>
      <c r="AE151" s="40"/>
      <c r="AT151" s="19" t="s">
        <v>145</v>
      </c>
      <c r="AU151" s="19" t="s">
        <v>143</v>
      </c>
    </row>
    <row r="152" s="2" customFormat="1" ht="24.15" customHeight="1">
      <c r="A152" s="40"/>
      <c r="B152" s="41"/>
      <c r="C152" s="206" t="s">
        <v>227</v>
      </c>
      <c r="D152" s="206" t="s">
        <v>137</v>
      </c>
      <c r="E152" s="207" t="s">
        <v>228</v>
      </c>
      <c r="F152" s="208" t="s">
        <v>229</v>
      </c>
      <c r="G152" s="209" t="s">
        <v>140</v>
      </c>
      <c r="H152" s="210">
        <v>2</v>
      </c>
      <c r="I152" s="211"/>
      <c r="J152" s="212">
        <f>ROUND(I152*H152,2)</f>
        <v>0</v>
      </c>
      <c r="K152" s="208" t="s">
        <v>141</v>
      </c>
      <c r="L152" s="46"/>
      <c r="M152" s="213" t="s">
        <v>19</v>
      </c>
      <c r="N152" s="214" t="s">
        <v>42</v>
      </c>
      <c r="O152" s="86"/>
      <c r="P152" s="215">
        <f>O152*H152</f>
        <v>0</v>
      </c>
      <c r="Q152" s="215">
        <v>0</v>
      </c>
      <c r="R152" s="215">
        <f>Q152*H152</f>
        <v>0</v>
      </c>
      <c r="S152" s="215">
        <v>0.075999999999999998</v>
      </c>
      <c r="T152" s="216">
        <f>S152*H152</f>
        <v>0.152</v>
      </c>
      <c r="U152" s="40"/>
      <c r="V152" s="40"/>
      <c r="W152" s="40"/>
      <c r="X152" s="40"/>
      <c r="Y152" s="40"/>
      <c r="Z152" s="40"/>
      <c r="AA152" s="40"/>
      <c r="AB152" s="40"/>
      <c r="AC152" s="40"/>
      <c r="AD152" s="40"/>
      <c r="AE152" s="40"/>
      <c r="AR152" s="217" t="s">
        <v>142</v>
      </c>
      <c r="AT152" s="217" t="s">
        <v>137</v>
      </c>
      <c r="AU152" s="217" t="s">
        <v>143</v>
      </c>
      <c r="AY152" s="19" t="s">
        <v>134</v>
      </c>
      <c r="BE152" s="218">
        <f>IF(N152="základní",J152,0)</f>
        <v>0</v>
      </c>
      <c r="BF152" s="218">
        <f>IF(N152="snížená",J152,0)</f>
        <v>0</v>
      </c>
      <c r="BG152" s="218">
        <f>IF(N152="zákl. přenesená",J152,0)</f>
        <v>0</v>
      </c>
      <c r="BH152" s="218">
        <f>IF(N152="sníž. přenesená",J152,0)</f>
        <v>0</v>
      </c>
      <c r="BI152" s="218">
        <f>IF(N152="nulová",J152,0)</f>
        <v>0</v>
      </c>
      <c r="BJ152" s="19" t="s">
        <v>143</v>
      </c>
      <c r="BK152" s="218">
        <f>ROUND(I152*H152,2)</f>
        <v>0</v>
      </c>
      <c r="BL152" s="19" t="s">
        <v>142</v>
      </c>
      <c r="BM152" s="217" t="s">
        <v>230</v>
      </c>
    </row>
    <row r="153" s="2" customFormat="1">
      <c r="A153" s="40"/>
      <c r="B153" s="41"/>
      <c r="C153" s="42"/>
      <c r="D153" s="219" t="s">
        <v>145</v>
      </c>
      <c r="E153" s="42"/>
      <c r="F153" s="220" t="s">
        <v>231</v>
      </c>
      <c r="G153" s="42"/>
      <c r="H153" s="42"/>
      <c r="I153" s="221"/>
      <c r="J153" s="42"/>
      <c r="K153" s="42"/>
      <c r="L153" s="46"/>
      <c r="M153" s="222"/>
      <c r="N153" s="223"/>
      <c r="O153" s="86"/>
      <c r="P153" s="86"/>
      <c r="Q153" s="86"/>
      <c r="R153" s="86"/>
      <c r="S153" s="86"/>
      <c r="T153" s="87"/>
      <c r="U153" s="40"/>
      <c r="V153" s="40"/>
      <c r="W153" s="40"/>
      <c r="X153" s="40"/>
      <c r="Y153" s="40"/>
      <c r="Z153" s="40"/>
      <c r="AA153" s="40"/>
      <c r="AB153" s="40"/>
      <c r="AC153" s="40"/>
      <c r="AD153" s="40"/>
      <c r="AE153" s="40"/>
      <c r="AT153" s="19" t="s">
        <v>145</v>
      </c>
      <c r="AU153" s="19" t="s">
        <v>143</v>
      </c>
    </row>
    <row r="154" s="2" customFormat="1" ht="24.15" customHeight="1">
      <c r="A154" s="40"/>
      <c r="B154" s="41"/>
      <c r="C154" s="206" t="s">
        <v>232</v>
      </c>
      <c r="D154" s="206" t="s">
        <v>137</v>
      </c>
      <c r="E154" s="207" t="s">
        <v>233</v>
      </c>
      <c r="F154" s="208" t="s">
        <v>234</v>
      </c>
      <c r="G154" s="209" t="s">
        <v>235</v>
      </c>
      <c r="H154" s="210">
        <v>2</v>
      </c>
      <c r="I154" s="211"/>
      <c r="J154" s="212">
        <f>ROUND(I154*H154,2)</f>
        <v>0</v>
      </c>
      <c r="K154" s="208" t="s">
        <v>141</v>
      </c>
      <c r="L154" s="46"/>
      <c r="M154" s="213" t="s">
        <v>19</v>
      </c>
      <c r="N154" s="214" t="s">
        <v>42</v>
      </c>
      <c r="O154" s="86"/>
      <c r="P154" s="215">
        <f>O154*H154</f>
        <v>0</v>
      </c>
      <c r="Q154" s="215">
        <v>0</v>
      </c>
      <c r="R154" s="215">
        <f>Q154*H154</f>
        <v>0</v>
      </c>
      <c r="S154" s="215">
        <v>0.13800000000000001</v>
      </c>
      <c r="T154" s="216">
        <f>S154*H154</f>
        <v>0.27600000000000002</v>
      </c>
      <c r="U154" s="40"/>
      <c r="V154" s="40"/>
      <c r="W154" s="40"/>
      <c r="X154" s="40"/>
      <c r="Y154" s="40"/>
      <c r="Z154" s="40"/>
      <c r="AA154" s="40"/>
      <c r="AB154" s="40"/>
      <c r="AC154" s="40"/>
      <c r="AD154" s="40"/>
      <c r="AE154" s="40"/>
      <c r="AR154" s="217" t="s">
        <v>142</v>
      </c>
      <c r="AT154" s="217" t="s">
        <v>137</v>
      </c>
      <c r="AU154" s="217" t="s">
        <v>143</v>
      </c>
      <c r="AY154" s="19" t="s">
        <v>134</v>
      </c>
      <c r="BE154" s="218">
        <f>IF(N154="základní",J154,0)</f>
        <v>0</v>
      </c>
      <c r="BF154" s="218">
        <f>IF(N154="snížená",J154,0)</f>
        <v>0</v>
      </c>
      <c r="BG154" s="218">
        <f>IF(N154="zákl. přenesená",J154,0)</f>
        <v>0</v>
      </c>
      <c r="BH154" s="218">
        <f>IF(N154="sníž. přenesená",J154,0)</f>
        <v>0</v>
      </c>
      <c r="BI154" s="218">
        <f>IF(N154="nulová",J154,0)</f>
        <v>0</v>
      </c>
      <c r="BJ154" s="19" t="s">
        <v>143</v>
      </c>
      <c r="BK154" s="218">
        <f>ROUND(I154*H154,2)</f>
        <v>0</v>
      </c>
      <c r="BL154" s="19" t="s">
        <v>142</v>
      </c>
      <c r="BM154" s="217" t="s">
        <v>236</v>
      </c>
    </row>
    <row r="155" s="2" customFormat="1">
      <c r="A155" s="40"/>
      <c r="B155" s="41"/>
      <c r="C155" s="42"/>
      <c r="D155" s="219" t="s">
        <v>145</v>
      </c>
      <c r="E155" s="42"/>
      <c r="F155" s="220" t="s">
        <v>237</v>
      </c>
      <c r="G155" s="42"/>
      <c r="H155" s="42"/>
      <c r="I155" s="221"/>
      <c r="J155" s="42"/>
      <c r="K155" s="42"/>
      <c r="L155" s="46"/>
      <c r="M155" s="222"/>
      <c r="N155" s="223"/>
      <c r="O155" s="86"/>
      <c r="P155" s="86"/>
      <c r="Q155" s="86"/>
      <c r="R155" s="86"/>
      <c r="S155" s="86"/>
      <c r="T155" s="87"/>
      <c r="U155" s="40"/>
      <c r="V155" s="40"/>
      <c r="W155" s="40"/>
      <c r="X155" s="40"/>
      <c r="Y155" s="40"/>
      <c r="Z155" s="40"/>
      <c r="AA155" s="40"/>
      <c r="AB155" s="40"/>
      <c r="AC155" s="40"/>
      <c r="AD155" s="40"/>
      <c r="AE155" s="40"/>
      <c r="AT155" s="19" t="s">
        <v>145</v>
      </c>
      <c r="AU155" s="19" t="s">
        <v>143</v>
      </c>
    </row>
    <row r="156" s="2" customFormat="1" ht="24.15" customHeight="1">
      <c r="A156" s="40"/>
      <c r="B156" s="41"/>
      <c r="C156" s="206" t="s">
        <v>238</v>
      </c>
      <c r="D156" s="206" t="s">
        <v>137</v>
      </c>
      <c r="E156" s="207" t="s">
        <v>239</v>
      </c>
      <c r="F156" s="208" t="s">
        <v>240</v>
      </c>
      <c r="G156" s="209" t="s">
        <v>140</v>
      </c>
      <c r="H156" s="210">
        <v>40.109000000000002</v>
      </c>
      <c r="I156" s="211"/>
      <c r="J156" s="212">
        <f>ROUND(I156*H156,2)</f>
        <v>0</v>
      </c>
      <c r="K156" s="208" t="s">
        <v>141</v>
      </c>
      <c r="L156" s="46"/>
      <c r="M156" s="213" t="s">
        <v>19</v>
      </c>
      <c r="N156" s="214" t="s">
        <v>42</v>
      </c>
      <c r="O156" s="86"/>
      <c r="P156" s="215">
        <f>O156*H156</f>
        <v>0</v>
      </c>
      <c r="Q156" s="215">
        <v>0</v>
      </c>
      <c r="R156" s="215">
        <f>Q156*H156</f>
        <v>0</v>
      </c>
      <c r="S156" s="215">
        <v>0.050999999999999997</v>
      </c>
      <c r="T156" s="216">
        <f>S156*H156</f>
        <v>2.0455589999999999</v>
      </c>
      <c r="U156" s="40"/>
      <c r="V156" s="40"/>
      <c r="W156" s="40"/>
      <c r="X156" s="40"/>
      <c r="Y156" s="40"/>
      <c r="Z156" s="40"/>
      <c r="AA156" s="40"/>
      <c r="AB156" s="40"/>
      <c r="AC156" s="40"/>
      <c r="AD156" s="40"/>
      <c r="AE156" s="40"/>
      <c r="AR156" s="217" t="s">
        <v>142</v>
      </c>
      <c r="AT156" s="217" t="s">
        <v>137</v>
      </c>
      <c r="AU156" s="217" t="s">
        <v>143</v>
      </c>
      <c r="AY156" s="19" t="s">
        <v>134</v>
      </c>
      <c r="BE156" s="218">
        <f>IF(N156="základní",J156,0)</f>
        <v>0</v>
      </c>
      <c r="BF156" s="218">
        <f>IF(N156="snížená",J156,0)</f>
        <v>0</v>
      </c>
      <c r="BG156" s="218">
        <f>IF(N156="zákl. přenesená",J156,0)</f>
        <v>0</v>
      </c>
      <c r="BH156" s="218">
        <f>IF(N156="sníž. přenesená",J156,0)</f>
        <v>0</v>
      </c>
      <c r="BI156" s="218">
        <f>IF(N156="nulová",J156,0)</f>
        <v>0</v>
      </c>
      <c r="BJ156" s="19" t="s">
        <v>143</v>
      </c>
      <c r="BK156" s="218">
        <f>ROUND(I156*H156,2)</f>
        <v>0</v>
      </c>
      <c r="BL156" s="19" t="s">
        <v>142</v>
      </c>
      <c r="BM156" s="217" t="s">
        <v>241</v>
      </c>
    </row>
    <row r="157" s="2" customFormat="1">
      <c r="A157" s="40"/>
      <c r="B157" s="41"/>
      <c r="C157" s="42"/>
      <c r="D157" s="219" t="s">
        <v>145</v>
      </c>
      <c r="E157" s="42"/>
      <c r="F157" s="220" t="s">
        <v>242</v>
      </c>
      <c r="G157" s="42"/>
      <c r="H157" s="42"/>
      <c r="I157" s="221"/>
      <c r="J157" s="42"/>
      <c r="K157" s="42"/>
      <c r="L157" s="46"/>
      <c r="M157" s="222"/>
      <c r="N157" s="223"/>
      <c r="O157" s="86"/>
      <c r="P157" s="86"/>
      <c r="Q157" s="86"/>
      <c r="R157" s="86"/>
      <c r="S157" s="86"/>
      <c r="T157" s="87"/>
      <c r="U157" s="40"/>
      <c r="V157" s="40"/>
      <c r="W157" s="40"/>
      <c r="X157" s="40"/>
      <c r="Y157" s="40"/>
      <c r="Z157" s="40"/>
      <c r="AA157" s="40"/>
      <c r="AB157" s="40"/>
      <c r="AC157" s="40"/>
      <c r="AD157" s="40"/>
      <c r="AE157" s="40"/>
      <c r="AT157" s="19" t="s">
        <v>145</v>
      </c>
      <c r="AU157" s="19" t="s">
        <v>143</v>
      </c>
    </row>
    <row r="158" s="13" customFormat="1">
      <c r="A158" s="13"/>
      <c r="B158" s="224"/>
      <c r="C158" s="225"/>
      <c r="D158" s="226" t="s">
        <v>151</v>
      </c>
      <c r="E158" s="227" t="s">
        <v>19</v>
      </c>
      <c r="F158" s="228" t="s">
        <v>243</v>
      </c>
      <c r="G158" s="225"/>
      <c r="H158" s="229">
        <v>14.199999999999999</v>
      </c>
      <c r="I158" s="230"/>
      <c r="J158" s="225"/>
      <c r="K158" s="225"/>
      <c r="L158" s="231"/>
      <c r="M158" s="232"/>
      <c r="N158" s="233"/>
      <c r="O158" s="233"/>
      <c r="P158" s="233"/>
      <c r="Q158" s="233"/>
      <c r="R158" s="233"/>
      <c r="S158" s="233"/>
      <c r="T158" s="234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T158" s="235" t="s">
        <v>151</v>
      </c>
      <c r="AU158" s="235" t="s">
        <v>143</v>
      </c>
      <c r="AV158" s="13" t="s">
        <v>143</v>
      </c>
      <c r="AW158" s="13" t="s">
        <v>32</v>
      </c>
      <c r="AX158" s="13" t="s">
        <v>70</v>
      </c>
      <c r="AY158" s="235" t="s">
        <v>134</v>
      </c>
    </row>
    <row r="159" s="15" customFormat="1">
      <c r="A159" s="15"/>
      <c r="B159" s="247"/>
      <c r="C159" s="248"/>
      <c r="D159" s="226" t="s">
        <v>151</v>
      </c>
      <c r="E159" s="249" t="s">
        <v>19</v>
      </c>
      <c r="F159" s="250" t="s">
        <v>184</v>
      </c>
      <c r="G159" s="248"/>
      <c r="H159" s="249" t="s">
        <v>19</v>
      </c>
      <c r="I159" s="251"/>
      <c r="J159" s="248"/>
      <c r="K159" s="248"/>
      <c r="L159" s="252"/>
      <c r="M159" s="253"/>
      <c r="N159" s="254"/>
      <c r="O159" s="254"/>
      <c r="P159" s="254"/>
      <c r="Q159" s="254"/>
      <c r="R159" s="254"/>
      <c r="S159" s="254"/>
      <c r="T159" s="25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T159" s="256" t="s">
        <v>151</v>
      </c>
      <c r="AU159" s="256" t="s">
        <v>143</v>
      </c>
      <c r="AV159" s="15" t="s">
        <v>78</v>
      </c>
      <c r="AW159" s="15" t="s">
        <v>32</v>
      </c>
      <c r="AX159" s="15" t="s">
        <v>70</v>
      </c>
      <c r="AY159" s="256" t="s">
        <v>134</v>
      </c>
    </row>
    <row r="160" s="13" customFormat="1">
      <c r="A160" s="13"/>
      <c r="B160" s="224"/>
      <c r="C160" s="225"/>
      <c r="D160" s="226" t="s">
        <v>151</v>
      </c>
      <c r="E160" s="227" t="s">
        <v>19</v>
      </c>
      <c r="F160" s="228" t="s">
        <v>185</v>
      </c>
      <c r="G160" s="225"/>
      <c r="H160" s="229">
        <v>25.908999999999999</v>
      </c>
      <c r="I160" s="230"/>
      <c r="J160" s="225"/>
      <c r="K160" s="225"/>
      <c r="L160" s="231"/>
      <c r="M160" s="232"/>
      <c r="N160" s="233"/>
      <c r="O160" s="233"/>
      <c r="P160" s="233"/>
      <c r="Q160" s="233"/>
      <c r="R160" s="233"/>
      <c r="S160" s="233"/>
      <c r="T160" s="234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T160" s="235" t="s">
        <v>151</v>
      </c>
      <c r="AU160" s="235" t="s">
        <v>143</v>
      </c>
      <c r="AV160" s="13" t="s">
        <v>143</v>
      </c>
      <c r="AW160" s="13" t="s">
        <v>32</v>
      </c>
      <c r="AX160" s="13" t="s">
        <v>70</v>
      </c>
      <c r="AY160" s="235" t="s">
        <v>134</v>
      </c>
    </row>
    <row r="161" s="14" customFormat="1">
      <c r="A161" s="14"/>
      <c r="B161" s="236"/>
      <c r="C161" s="237"/>
      <c r="D161" s="226" t="s">
        <v>151</v>
      </c>
      <c r="E161" s="238" t="s">
        <v>19</v>
      </c>
      <c r="F161" s="239" t="s">
        <v>153</v>
      </c>
      <c r="G161" s="237"/>
      <c r="H161" s="240">
        <v>40.108999999999995</v>
      </c>
      <c r="I161" s="241"/>
      <c r="J161" s="237"/>
      <c r="K161" s="237"/>
      <c r="L161" s="242"/>
      <c r="M161" s="243"/>
      <c r="N161" s="244"/>
      <c r="O161" s="244"/>
      <c r="P161" s="244"/>
      <c r="Q161" s="244"/>
      <c r="R161" s="244"/>
      <c r="S161" s="244"/>
      <c r="T161" s="245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T161" s="246" t="s">
        <v>151</v>
      </c>
      <c r="AU161" s="246" t="s">
        <v>143</v>
      </c>
      <c r="AV161" s="14" t="s">
        <v>142</v>
      </c>
      <c r="AW161" s="14" t="s">
        <v>32</v>
      </c>
      <c r="AX161" s="14" t="s">
        <v>78</v>
      </c>
      <c r="AY161" s="246" t="s">
        <v>134</v>
      </c>
    </row>
    <row r="162" s="12" customFormat="1" ht="22.8" customHeight="1">
      <c r="A162" s="12"/>
      <c r="B162" s="190"/>
      <c r="C162" s="191"/>
      <c r="D162" s="192" t="s">
        <v>69</v>
      </c>
      <c r="E162" s="204" t="s">
        <v>244</v>
      </c>
      <c r="F162" s="204" t="s">
        <v>245</v>
      </c>
      <c r="G162" s="191"/>
      <c r="H162" s="191"/>
      <c r="I162" s="194"/>
      <c r="J162" s="205">
        <f>BK162</f>
        <v>0</v>
      </c>
      <c r="K162" s="191"/>
      <c r="L162" s="196"/>
      <c r="M162" s="197"/>
      <c r="N162" s="198"/>
      <c r="O162" s="198"/>
      <c r="P162" s="199">
        <f>SUM(P163:P177)</f>
        <v>0</v>
      </c>
      <c r="Q162" s="198"/>
      <c r="R162" s="199">
        <f>SUM(R163:R177)</f>
        <v>0</v>
      </c>
      <c r="S162" s="198"/>
      <c r="T162" s="200">
        <f>SUM(T163:T177)</f>
        <v>0</v>
      </c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R162" s="201" t="s">
        <v>78</v>
      </c>
      <c r="AT162" s="202" t="s">
        <v>69</v>
      </c>
      <c r="AU162" s="202" t="s">
        <v>78</v>
      </c>
      <c r="AY162" s="201" t="s">
        <v>134</v>
      </c>
      <c r="BK162" s="203">
        <f>SUM(BK163:BK177)</f>
        <v>0</v>
      </c>
    </row>
    <row r="163" s="2" customFormat="1" ht="24.15" customHeight="1">
      <c r="A163" s="40"/>
      <c r="B163" s="41"/>
      <c r="C163" s="206" t="s">
        <v>246</v>
      </c>
      <c r="D163" s="206" t="s">
        <v>137</v>
      </c>
      <c r="E163" s="207" t="s">
        <v>247</v>
      </c>
      <c r="F163" s="208" t="s">
        <v>248</v>
      </c>
      <c r="G163" s="209" t="s">
        <v>249</v>
      </c>
      <c r="H163" s="210">
        <v>7.4630000000000001</v>
      </c>
      <c r="I163" s="211"/>
      <c r="J163" s="212">
        <f>ROUND(I163*H163,2)</f>
        <v>0</v>
      </c>
      <c r="K163" s="208" t="s">
        <v>141</v>
      </c>
      <c r="L163" s="46"/>
      <c r="M163" s="213" t="s">
        <v>19</v>
      </c>
      <c r="N163" s="214" t="s">
        <v>42</v>
      </c>
      <c r="O163" s="86"/>
      <c r="P163" s="215">
        <f>O163*H163</f>
        <v>0</v>
      </c>
      <c r="Q163" s="215">
        <v>0</v>
      </c>
      <c r="R163" s="215">
        <f>Q163*H163</f>
        <v>0</v>
      </c>
      <c r="S163" s="215">
        <v>0</v>
      </c>
      <c r="T163" s="216">
        <f>S163*H163</f>
        <v>0</v>
      </c>
      <c r="U163" s="40"/>
      <c r="V163" s="40"/>
      <c r="W163" s="40"/>
      <c r="X163" s="40"/>
      <c r="Y163" s="40"/>
      <c r="Z163" s="40"/>
      <c r="AA163" s="40"/>
      <c r="AB163" s="40"/>
      <c r="AC163" s="40"/>
      <c r="AD163" s="40"/>
      <c r="AE163" s="40"/>
      <c r="AR163" s="217" t="s">
        <v>142</v>
      </c>
      <c r="AT163" s="217" t="s">
        <v>137</v>
      </c>
      <c r="AU163" s="217" t="s">
        <v>143</v>
      </c>
      <c r="AY163" s="19" t="s">
        <v>134</v>
      </c>
      <c r="BE163" s="218">
        <f>IF(N163="základní",J163,0)</f>
        <v>0</v>
      </c>
      <c r="BF163" s="218">
        <f>IF(N163="snížená",J163,0)</f>
        <v>0</v>
      </c>
      <c r="BG163" s="218">
        <f>IF(N163="zákl. přenesená",J163,0)</f>
        <v>0</v>
      </c>
      <c r="BH163" s="218">
        <f>IF(N163="sníž. přenesená",J163,0)</f>
        <v>0</v>
      </c>
      <c r="BI163" s="218">
        <f>IF(N163="nulová",J163,0)</f>
        <v>0</v>
      </c>
      <c r="BJ163" s="19" t="s">
        <v>143</v>
      </c>
      <c r="BK163" s="218">
        <f>ROUND(I163*H163,2)</f>
        <v>0</v>
      </c>
      <c r="BL163" s="19" t="s">
        <v>142</v>
      </c>
      <c r="BM163" s="217" t="s">
        <v>250</v>
      </c>
    </row>
    <row r="164" s="2" customFormat="1">
      <c r="A164" s="40"/>
      <c r="B164" s="41"/>
      <c r="C164" s="42"/>
      <c r="D164" s="219" t="s">
        <v>145</v>
      </c>
      <c r="E164" s="42"/>
      <c r="F164" s="220" t="s">
        <v>251</v>
      </c>
      <c r="G164" s="42"/>
      <c r="H164" s="42"/>
      <c r="I164" s="221"/>
      <c r="J164" s="42"/>
      <c r="K164" s="42"/>
      <c r="L164" s="46"/>
      <c r="M164" s="222"/>
      <c r="N164" s="223"/>
      <c r="O164" s="86"/>
      <c r="P164" s="86"/>
      <c r="Q164" s="86"/>
      <c r="R164" s="86"/>
      <c r="S164" s="86"/>
      <c r="T164" s="87"/>
      <c r="U164" s="40"/>
      <c r="V164" s="40"/>
      <c r="W164" s="40"/>
      <c r="X164" s="40"/>
      <c r="Y164" s="40"/>
      <c r="Z164" s="40"/>
      <c r="AA164" s="40"/>
      <c r="AB164" s="40"/>
      <c r="AC164" s="40"/>
      <c r="AD164" s="40"/>
      <c r="AE164" s="40"/>
      <c r="AT164" s="19" t="s">
        <v>145</v>
      </c>
      <c r="AU164" s="19" t="s">
        <v>143</v>
      </c>
    </row>
    <row r="165" s="2" customFormat="1" ht="37.8" customHeight="1">
      <c r="A165" s="40"/>
      <c r="B165" s="41"/>
      <c r="C165" s="206" t="s">
        <v>252</v>
      </c>
      <c r="D165" s="206" t="s">
        <v>137</v>
      </c>
      <c r="E165" s="207" t="s">
        <v>253</v>
      </c>
      <c r="F165" s="208" t="s">
        <v>254</v>
      </c>
      <c r="G165" s="209" t="s">
        <v>249</v>
      </c>
      <c r="H165" s="210">
        <v>10.092000000000001</v>
      </c>
      <c r="I165" s="211"/>
      <c r="J165" s="212">
        <f>ROUND(I165*H165,2)</f>
        <v>0</v>
      </c>
      <c r="K165" s="208" t="s">
        <v>141</v>
      </c>
      <c r="L165" s="46"/>
      <c r="M165" s="213" t="s">
        <v>19</v>
      </c>
      <c r="N165" s="214" t="s">
        <v>42</v>
      </c>
      <c r="O165" s="86"/>
      <c r="P165" s="215">
        <f>O165*H165</f>
        <v>0</v>
      </c>
      <c r="Q165" s="215">
        <v>0</v>
      </c>
      <c r="R165" s="215">
        <f>Q165*H165</f>
        <v>0</v>
      </c>
      <c r="S165" s="215">
        <v>0</v>
      </c>
      <c r="T165" s="216">
        <f>S165*H165</f>
        <v>0</v>
      </c>
      <c r="U165" s="40"/>
      <c r="V165" s="40"/>
      <c r="W165" s="40"/>
      <c r="X165" s="40"/>
      <c r="Y165" s="40"/>
      <c r="Z165" s="40"/>
      <c r="AA165" s="40"/>
      <c r="AB165" s="40"/>
      <c r="AC165" s="40"/>
      <c r="AD165" s="40"/>
      <c r="AE165" s="40"/>
      <c r="AR165" s="217" t="s">
        <v>142</v>
      </c>
      <c r="AT165" s="217" t="s">
        <v>137</v>
      </c>
      <c r="AU165" s="217" t="s">
        <v>143</v>
      </c>
      <c r="AY165" s="19" t="s">
        <v>134</v>
      </c>
      <c r="BE165" s="218">
        <f>IF(N165="základní",J165,0)</f>
        <v>0</v>
      </c>
      <c r="BF165" s="218">
        <f>IF(N165="snížená",J165,0)</f>
        <v>0</v>
      </c>
      <c r="BG165" s="218">
        <f>IF(N165="zákl. přenesená",J165,0)</f>
        <v>0</v>
      </c>
      <c r="BH165" s="218">
        <f>IF(N165="sníž. přenesená",J165,0)</f>
        <v>0</v>
      </c>
      <c r="BI165" s="218">
        <f>IF(N165="nulová",J165,0)</f>
        <v>0</v>
      </c>
      <c r="BJ165" s="19" t="s">
        <v>143</v>
      </c>
      <c r="BK165" s="218">
        <f>ROUND(I165*H165,2)</f>
        <v>0</v>
      </c>
      <c r="BL165" s="19" t="s">
        <v>142</v>
      </c>
      <c r="BM165" s="217" t="s">
        <v>255</v>
      </c>
    </row>
    <row r="166" s="2" customFormat="1">
      <c r="A166" s="40"/>
      <c r="B166" s="41"/>
      <c r="C166" s="42"/>
      <c r="D166" s="219" t="s">
        <v>145</v>
      </c>
      <c r="E166" s="42"/>
      <c r="F166" s="220" t="s">
        <v>256</v>
      </c>
      <c r="G166" s="42"/>
      <c r="H166" s="42"/>
      <c r="I166" s="221"/>
      <c r="J166" s="42"/>
      <c r="K166" s="42"/>
      <c r="L166" s="46"/>
      <c r="M166" s="222"/>
      <c r="N166" s="223"/>
      <c r="O166" s="86"/>
      <c r="P166" s="86"/>
      <c r="Q166" s="86"/>
      <c r="R166" s="86"/>
      <c r="S166" s="86"/>
      <c r="T166" s="87"/>
      <c r="U166" s="40"/>
      <c r="V166" s="40"/>
      <c r="W166" s="40"/>
      <c r="X166" s="40"/>
      <c r="Y166" s="40"/>
      <c r="Z166" s="40"/>
      <c r="AA166" s="40"/>
      <c r="AB166" s="40"/>
      <c r="AC166" s="40"/>
      <c r="AD166" s="40"/>
      <c r="AE166" s="40"/>
      <c r="AT166" s="19" t="s">
        <v>145</v>
      </c>
      <c r="AU166" s="19" t="s">
        <v>143</v>
      </c>
    </row>
    <row r="167" s="13" customFormat="1">
      <c r="A167" s="13"/>
      <c r="B167" s="224"/>
      <c r="C167" s="225"/>
      <c r="D167" s="226" t="s">
        <v>151</v>
      </c>
      <c r="E167" s="227" t="s">
        <v>19</v>
      </c>
      <c r="F167" s="228" t="s">
        <v>257</v>
      </c>
      <c r="G167" s="225"/>
      <c r="H167" s="229">
        <v>10.092000000000001</v>
      </c>
      <c r="I167" s="230"/>
      <c r="J167" s="225"/>
      <c r="K167" s="225"/>
      <c r="L167" s="231"/>
      <c r="M167" s="232"/>
      <c r="N167" s="233"/>
      <c r="O167" s="233"/>
      <c r="P167" s="233"/>
      <c r="Q167" s="233"/>
      <c r="R167" s="233"/>
      <c r="S167" s="233"/>
      <c r="T167" s="234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235" t="s">
        <v>151</v>
      </c>
      <c r="AU167" s="235" t="s">
        <v>143</v>
      </c>
      <c r="AV167" s="13" t="s">
        <v>143</v>
      </c>
      <c r="AW167" s="13" t="s">
        <v>32</v>
      </c>
      <c r="AX167" s="13" t="s">
        <v>78</v>
      </c>
      <c r="AY167" s="235" t="s">
        <v>134</v>
      </c>
    </row>
    <row r="168" s="2" customFormat="1" ht="21.75" customHeight="1">
      <c r="A168" s="40"/>
      <c r="B168" s="41"/>
      <c r="C168" s="206" t="s">
        <v>7</v>
      </c>
      <c r="D168" s="206" t="s">
        <v>137</v>
      </c>
      <c r="E168" s="207" t="s">
        <v>258</v>
      </c>
      <c r="F168" s="208" t="s">
        <v>259</v>
      </c>
      <c r="G168" s="209" t="s">
        <v>249</v>
      </c>
      <c r="H168" s="210">
        <v>7.4630000000000001</v>
      </c>
      <c r="I168" s="211"/>
      <c r="J168" s="212">
        <f>ROUND(I168*H168,2)</f>
        <v>0</v>
      </c>
      <c r="K168" s="208" t="s">
        <v>141</v>
      </c>
      <c r="L168" s="46"/>
      <c r="M168" s="213" t="s">
        <v>19</v>
      </c>
      <c r="N168" s="214" t="s">
        <v>42</v>
      </c>
      <c r="O168" s="86"/>
      <c r="P168" s="215">
        <f>O168*H168</f>
        <v>0</v>
      </c>
      <c r="Q168" s="215">
        <v>0</v>
      </c>
      <c r="R168" s="215">
        <f>Q168*H168</f>
        <v>0</v>
      </c>
      <c r="S168" s="215">
        <v>0</v>
      </c>
      <c r="T168" s="216">
        <f>S168*H168</f>
        <v>0</v>
      </c>
      <c r="U168" s="40"/>
      <c r="V168" s="40"/>
      <c r="W168" s="40"/>
      <c r="X168" s="40"/>
      <c r="Y168" s="40"/>
      <c r="Z168" s="40"/>
      <c r="AA168" s="40"/>
      <c r="AB168" s="40"/>
      <c r="AC168" s="40"/>
      <c r="AD168" s="40"/>
      <c r="AE168" s="40"/>
      <c r="AR168" s="217" t="s">
        <v>142</v>
      </c>
      <c r="AT168" s="217" t="s">
        <v>137</v>
      </c>
      <c r="AU168" s="217" t="s">
        <v>143</v>
      </c>
      <c r="AY168" s="19" t="s">
        <v>134</v>
      </c>
      <c r="BE168" s="218">
        <f>IF(N168="základní",J168,0)</f>
        <v>0</v>
      </c>
      <c r="BF168" s="218">
        <f>IF(N168="snížená",J168,0)</f>
        <v>0</v>
      </c>
      <c r="BG168" s="218">
        <f>IF(N168="zákl. přenesená",J168,0)</f>
        <v>0</v>
      </c>
      <c r="BH168" s="218">
        <f>IF(N168="sníž. přenesená",J168,0)</f>
        <v>0</v>
      </c>
      <c r="BI168" s="218">
        <f>IF(N168="nulová",J168,0)</f>
        <v>0</v>
      </c>
      <c r="BJ168" s="19" t="s">
        <v>143</v>
      </c>
      <c r="BK168" s="218">
        <f>ROUND(I168*H168,2)</f>
        <v>0</v>
      </c>
      <c r="BL168" s="19" t="s">
        <v>142</v>
      </c>
      <c r="BM168" s="217" t="s">
        <v>260</v>
      </c>
    </row>
    <row r="169" s="2" customFormat="1">
      <c r="A169" s="40"/>
      <c r="B169" s="41"/>
      <c r="C169" s="42"/>
      <c r="D169" s="219" t="s">
        <v>145</v>
      </c>
      <c r="E169" s="42"/>
      <c r="F169" s="220" t="s">
        <v>261</v>
      </c>
      <c r="G169" s="42"/>
      <c r="H169" s="42"/>
      <c r="I169" s="221"/>
      <c r="J169" s="42"/>
      <c r="K169" s="42"/>
      <c r="L169" s="46"/>
      <c r="M169" s="222"/>
      <c r="N169" s="223"/>
      <c r="O169" s="86"/>
      <c r="P169" s="86"/>
      <c r="Q169" s="86"/>
      <c r="R169" s="86"/>
      <c r="S169" s="86"/>
      <c r="T169" s="87"/>
      <c r="U169" s="40"/>
      <c r="V169" s="40"/>
      <c r="W169" s="40"/>
      <c r="X169" s="40"/>
      <c r="Y169" s="40"/>
      <c r="Z169" s="40"/>
      <c r="AA169" s="40"/>
      <c r="AB169" s="40"/>
      <c r="AC169" s="40"/>
      <c r="AD169" s="40"/>
      <c r="AE169" s="40"/>
      <c r="AT169" s="19" t="s">
        <v>145</v>
      </c>
      <c r="AU169" s="19" t="s">
        <v>143</v>
      </c>
    </row>
    <row r="170" s="2" customFormat="1" ht="24.15" customHeight="1">
      <c r="A170" s="40"/>
      <c r="B170" s="41"/>
      <c r="C170" s="206" t="s">
        <v>262</v>
      </c>
      <c r="D170" s="206" t="s">
        <v>137</v>
      </c>
      <c r="E170" s="207" t="s">
        <v>263</v>
      </c>
      <c r="F170" s="208" t="s">
        <v>264</v>
      </c>
      <c r="G170" s="209" t="s">
        <v>249</v>
      </c>
      <c r="H170" s="210">
        <v>57.905999999999999</v>
      </c>
      <c r="I170" s="211"/>
      <c r="J170" s="212">
        <f>ROUND(I170*H170,2)</f>
        <v>0</v>
      </c>
      <c r="K170" s="208" t="s">
        <v>141</v>
      </c>
      <c r="L170" s="46"/>
      <c r="M170" s="213" t="s">
        <v>19</v>
      </c>
      <c r="N170" s="214" t="s">
        <v>42</v>
      </c>
      <c r="O170" s="86"/>
      <c r="P170" s="215">
        <f>O170*H170</f>
        <v>0</v>
      </c>
      <c r="Q170" s="215">
        <v>0</v>
      </c>
      <c r="R170" s="215">
        <f>Q170*H170</f>
        <v>0</v>
      </c>
      <c r="S170" s="215">
        <v>0</v>
      </c>
      <c r="T170" s="216">
        <f>S170*H170</f>
        <v>0</v>
      </c>
      <c r="U170" s="40"/>
      <c r="V170" s="40"/>
      <c r="W170" s="40"/>
      <c r="X170" s="40"/>
      <c r="Y170" s="40"/>
      <c r="Z170" s="40"/>
      <c r="AA170" s="40"/>
      <c r="AB170" s="40"/>
      <c r="AC170" s="40"/>
      <c r="AD170" s="40"/>
      <c r="AE170" s="40"/>
      <c r="AR170" s="217" t="s">
        <v>142</v>
      </c>
      <c r="AT170" s="217" t="s">
        <v>137</v>
      </c>
      <c r="AU170" s="217" t="s">
        <v>143</v>
      </c>
      <c r="AY170" s="19" t="s">
        <v>134</v>
      </c>
      <c r="BE170" s="218">
        <f>IF(N170="základní",J170,0)</f>
        <v>0</v>
      </c>
      <c r="BF170" s="218">
        <f>IF(N170="snížená",J170,0)</f>
        <v>0</v>
      </c>
      <c r="BG170" s="218">
        <f>IF(N170="zákl. přenesená",J170,0)</f>
        <v>0</v>
      </c>
      <c r="BH170" s="218">
        <f>IF(N170="sníž. přenesená",J170,0)</f>
        <v>0</v>
      </c>
      <c r="BI170" s="218">
        <f>IF(N170="nulová",J170,0)</f>
        <v>0</v>
      </c>
      <c r="BJ170" s="19" t="s">
        <v>143</v>
      </c>
      <c r="BK170" s="218">
        <f>ROUND(I170*H170,2)</f>
        <v>0</v>
      </c>
      <c r="BL170" s="19" t="s">
        <v>142</v>
      </c>
      <c r="BM170" s="217" t="s">
        <v>265</v>
      </c>
    </row>
    <row r="171" s="2" customFormat="1">
      <c r="A171" s="40"/>
      <c r="B171" s="41"/>
      <c r="C171" s="42"/>
      <c r="D171" s="219" t="s">
        <v>145</v>
      </c>
      <c r="E171" s="42"/>
      <c r="F171" s="220" t="s">
        <v>266</v>
      </c>
      <c r="G171" s="42"/>
      <c r="H171" s="42"/>
      <c r="I171" s="221"/>
      <c r="J171" s="42"/>
      <c r="K171" s="42"/>
      <c r="L171" s="46"/>
      <c r="M171" s="222"/>
      <c r="N171" s="223"/>
      <c r="O171" s="86"/>
      <c r="P171" s="86"/>
      <c r="Q171" s="86"/>
      <c r="R171" s="86"/>
      <c r="S171" s="86"/>
      <c r="T171" s="87"/>
      <c r="U171" s="40"/>
      <c r="V171" s="40"/>
      <c r="W171" s="40"/>
      <c r="X171" s="40"/>
      <c r="Y171" s="40"/>
      <c r="Z171" s="40"/>
      <c r="AA171" s="40"/>
      <c r="AB171" s="40"/>
      <c r="AC171" s="40"/>
      <c r="AD171" s="40"/>
      <c r="AE171" s="40"/>
      <c r="AT171" s="19" t="s">
        <v>145</v>
      </c>
      <c r="AU171" s="19" t="s">
        <v>143</v>
      </c>
    </row>
    <row r="172" s="15" customFormat="1">
      <c r="A172" s="15"/>
      <c r="B172" s="247"/>
      <c r="C172" s="248"/>
      <c r="D172" s="226" t="s">
        <v>151</v>
      </c>
      <c r="E172" s="249" t="s">
        <v>19</v>
      </c>
      <c r="F172" s="250" t="s">
        <v>267</v>
      </c>
      <c r="G172" s="248"/>
      <c r="H172" s="249" t="s">
        <v>19</v>
      </c>
      <c r="I172" s="251"/>
      <c r="J172" s="248"/>
      <c r="K172" s="248"/>
      <c r="L172" s="252"/>
      <c r="M172" s="253"/>
      <c r="N172" s="254"/>
      <c r="O172" s="254"/>
      <c r="P172" s="254"/>
      <c r="Q172" s="254"/>
      <c r="R172" s="254"/>
      <c r="S172" s="254"/>
      <c r="T172" s="25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T172" s="256" t="s">
        <v>151</v>
      </c>
      <c r="AU172" s="256" t="s">
        <v>143</v>
      </c>
      <c r="AV172" s="15" t="s">
        <v>78</v>
      </c>
      <c r="AW172" s="15" t="s">
        <v>32</v>
      </c>
      <c r="AX172" s="15" t="s">
        <v>70</v>
      </c>
      <c r="AY172" s="256" t="s">
        <v>134</v>
      </c>
    </row>
    <row r="173" s="13" customFormat="1">
      <c r="A173" s="13"/>
      <c r="B173" s="224"/>
      <c r="C173" s="225"/>
      <c r="D173" s="226" t="s">
        <v>151</v>
      </c>
      <c r="E173" s="227" t="s">
        <v>19</v>
      </c>
      <c r="F173" s="228" t="s">
        <v>268</v>
      </c>
      <c r="G173" s="225"/>
      <c r="H173" s="229">
        <v>57.905999999999999</v>
      </c>
      <c r="I173" s="230"/>
      <c r="J173" s="225"/>
      <c r="K173" s="225"/>
      <c r="L173" s="231"/>
      <c r="M173" s="232"/>
      <c r="N173" s="233"/>
      <c r="O173" s="233"/>
      <c r="P173" s="233"/>
      <c r="Q173" s="233"/>
      <c r="R173" s="233"/>
      <c r="S173" s="233"/>
      <c r="T173" s="234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T173" s="235" t="s">
        <v>151</v>
      </c>
      <c r="AU173" s="235" t="s">
        <v>143</v>
      </c>
      <c r="AV173" s="13" t="s">
        <v>143</v>
      </c>
      <c r="AW173" s="13" t="s">
        <v>32</v>
      </c>
      <c r="AX173" s="13" t="s">
        <v>70</v>
      </c>
      <c r="AY173" s="235" t="s">
        <v>134</v>
      </c>
    </row>
    <row r="174" s="14" customFormat="1">
      <c r="A174" s="14"/>
      <c r="B174" s="236"/>
      <c r="C174" s="237"/>
      <c r="D174" s="226" t="s">
        <v>151</v>
      </c>
      <c r="E174" s="238" t="s">
        <v>19</v>
      </c>
      <c r="F174" s="239" t="s">
        <v>153</v>
      </c>
      <c r="G174" s="237"/>
      <c r="H174" s="240">
        <v>57.905999999999999</v>
      </c>
      <c r="I174" s="241"/>
      <c r="J174" s="237"/>
      <c r="K174" s="237"/>
      <c r="L174" s="242"/>
      <c r="M174" s="243"/>
      <c r="N174" s="244"/>
      <c r="O174" s="244"/>
      <c r="P174" s="244"/>
      <c r="Q174" s="244"/>
      <c r="R174" s="244"/>
      <c r="S174" s="244"/>
      <c r="T174" s="245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T174" s="246" t="s">
        <v>151</v>
      </c>
      <c r="AU174" s="246" t="s">
        <v>143</v>
      </c>
      <c r="AV174" s="14" t="s">
        <v>142</v>
      </c>
      <c r="AW174" s="14" t="s">
        <v>32</v>
      </c>
      <c r="AX174" s="14" t="s">
        <v>78</v>
      </c>
      <c r="AY174" s="246" t="s">
        <v>134</v>
      </c>
    </row>
    <row r="175" s="2" customFormat="1" ht="24.15" customHeight="1">
      <c r="A175" s="40"/>
      <c r="B175" s="41"/>
      <c r="C175" s="206" t="s">
        <v>269</v>
      </c>
      <c r="D175" s="206" t="s">
        <v>137</v>
      </c>
      <c r="E175" s="207" t="s">
        <v>270</v>
      </c>
      <c r="F175" s="208" t="s">
        <v>271</v>
      </c>
      <c r="G175" s="209" t="s">
        <v>249</v>
      </c>
      <c r="H175" s="210">
        <v>7.4630000000000001</v>
      </c>
      <c r="I175" s="211"/>
      <c r="J175" s="212">
        <f>ROUND(I175*H175,2)</f>
        <v>0</v>
      </c>
      <c r="K175" s="208" t="s">
        <v>141</v>
      </c>
      <c r="L175" s="46"/>
      <c r="M175" s="213" t="s">
        <v>19</v>
      </c>
      <c r="N175" s="214" t="s">
        <v>42</v>
      </c>
      <c r="O175" s="86"/>
      <c r="P175" s="215">
        <f>O175*H175</f>
        <v>0</v>
      </c>
      <c r="Q175" s="215">
        <v>0</v>
      </c>
      <c r="R175" s="215">
        <f>Q175*H175</f>
        <v>0</v>
      </c>
      <c r="S175" s="215">
        <v>0</v>
      </c>
      <c r="T175" s="216">
        <f>S175*H175</f>
        <v>0</v>
      </c>
      <c r="U175" s="40"/>
      <c r="V175" s="40"/>
      <c r="W175" s="40"/>
      <c r="X175" s="40"/>
      <c r="Y175" s="40"/>
      <c r="Z175" s="40"/>
      <c r="AA175" s="40"/>
      <c r="AB175" s="40"/>
      <c r="AC175" s="40"/>
      <c r="AD175" s="40"/>
      <c r="AE175" s="40"/>
      <c r="AR175" s="217" t="s">
        <v>142</v>
      </c>
      <c r="AT175" s="217" t="s">
        <v>137</v>
      </c>
      <c r="AU175" s="217" t="s">
        <v>143</v>
      </c>
      <c r="AY175" s="19" t="s">
        <v>134</v>
      </c>
      <c r="BE175" s="218">
        <f>IF(N175="základní",J175,0)</f>
        <v>0</v>
      </c>
      <c r="BF175" s="218">
        <f>IF(N175="snížená",J175,0)</f>
        <v>0</v>
      </c>
      <c r="BG175" s="218">
        <f>IF(N175="zákl. přenesená",J175,0)</f>
        <v>0</v>
      </c>
      <c r="BH175" s="218">
        <f>IF(N175="sníž. přenesená",J175,0)</f>
        <v>0</v>
      </c>
      <c r="BI175" s="218">
        <f>IF(N175="nulová",J175,0)</f>
        <v>0</v>
      </c>
      <c r="BJ175" s="19" t="s">
        <v>143</v>
      </c>
      <c r="BK175" s="218">
        <f>ROUND(I175*H175,2)</f>
        <v>0</v>
      </c>
      <c r="BL175" s="19" t="s">
        <v>142</v>
      </c>
      <c r="BM175" s="217" t="s">
        <v>272</v>
      </c>
    </row>
    <row r="176" s="2" customFormat="1">
      <c r="A176" s="40"/>
      <c r="B176" s="41"/>
      <c r="C176" s="42"/>
      <c r="D176" s="219" t="s">
        <v>145</v>
      </c>
      <c r="E176" s="42"/>
      <c r="F176" s="220" t="s">
        <v>273</v>
      </c>
      <c r="G176" s="42"/>
      <c r="H176" s="42"/>
      <c r="I176" s="221"/>
      <c r="J176" s="42"/>
      <c r="K176" s="42"/>
      <c r="L176" s="46"/>
      <c r="M176" s="222"/>
      <c r="N176" s="223"/>
      <c r="O176" s="86"/>
      <c r="P176" s="86"/>
      <c r="Q176" s="86"/>
      <c r="R176" s="86"/>
      <c r="S176" s="86"/>
      <c r="T176" s="87"/>
      <c r="U176" s="40"/>
      <c r="V176" s="40"/>
      <c r="W176" s="40"/>
      <c r="X176" s="40"/>
      <c r="Y176" s="40"/>
      <c r="Z176" s="40"/>
      <c r="AA176" s="40"/>
      <c r="AB176" s="40"/>
      <c r="AC176" s="40"/>
      <c r="AD176" s="40"/>
      <c r="AE176" s="40"/>
      <c r="AT176" s="19" t="s">
        <v>145</v>
      </c>
      <c r="AU176" s="19" t="s">
        <v>143</v>
      </c>
    </row>
    <row r="177" s="2" customFormat="1">
      <c r="A177" s="40"/>
      <c r="B177" s="41"/>
      <c r="C177" s="42"/>
      <c r="D177" s="226" t="s">
        <v>274</v>
      </c>
      <c r="E177" s="42"/>
      <c r="F177" s="257" t="s">
        <v>275</v>
      </c>
      <c r="G177" s="42"/>
      <c r="H177" s="42"/>
      <c r="I177" s="221"/>
      <c r="J177" s="42"/>
      <c r="K177" s="42"/>
      <c r="L177" s="46"/>
      <c r="M177" s="222"/>
      <c r="N177" s="223"/>
      <c r="O177" s="86"/>
      <c r="P177" s="86"/>
      <c r="Q177" s="86"/>
      <c r="R177" s="86"/>
      <c r="S177" s="86"/>
      <c r="T177" s="87"/>
      <c r="U177" s="40"/>
      <c r="V177" s="40"/>
      <c r="W177" s="40"/>
      <c r="X177" s="40"/>
      <c r="Y177" s="40"/>
      <c r="Z177" s="40"/>
      <c r="AA177" s="40"/>
      <c r="AB177" s="40"/>
      <c r="AC177" s="40"/>
      <c r="AD177" s="40"/>
      <c r="AE177" s="40"/>
      <c r="AT177" s="19" t="s">
        <v>274</v>
      </c>
      <c r="AU177" s="19" t="s">
        <v>143</v>
      </c>
    </row>
    <row r="178" s="12" customFormat="1" ht="22.8" customHeight="1">
      <c r="A178" s="12"/>
      <c r="B178" s="190"/>
      <c r="C178" s="191"/>
      <c r="D178" s="192" t="s">
        <v>69</v>
      </c>
      <c r="E178" s="204" t="s">
        <v>276</v>
      </c>
      <c r="F178" s="204" t="s">
        <v>277</v>
      </c>
      <c r="G178" s="191"/>
      <c r="H178" s="191"/>
      <c r="I178" s="194"/>
      <c r="J178" s="205">
        <f>BK178</f>
        <v>0</v>
      </c>
      <c r="K178" s="191"/>
      <c r="L178" s="196"/>
      <c r="M178" s="197"/>
      <c r="N178" s="198"/>
      <c r="O178" s="198"/>
      <c r="P178" s="199">
        <f>SUM(P179:P180)</f>
        <v>0</v>
      </c>
      <c r="Q178" s="198"/>
      <c r="R178" s="199">
        <f>SUM(R179:R180)</f>
        <v>0</v>
      </c>
      <c r="S178" s="198"/>
      <c r="T178" s="200">
        <f>SUM(T179:T180)</f>
        <v>0</v>
      </c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R178" s="201" t="s">
        <v>78</v>
      </c>
      <c r="AT178" s="202" t="s">
        <v>69</v>
      </c>
      <c r="AU178" s="202" t="s">
        <v>78</v>
      </c>
      <c r="AY178" s="201" t="s">
        <v>134</v>
      </c>
      <c r="BK178" s="203">
        <f>SUM(BK179:BK180)</f>
        <v>0</v>
      </c>
    </row>
    <row r="179" s="2" customFormat="1" ht="33" customHeight="1">
      <c r="A179" s="40"/>
      <c r="B179" s="41"/>
      <c r="C179" s="206" t="s">
        <v>278</v>
      </c>
      <c r="D179" s="206" t="s">
        <v>137</v>
      </c>
      <c r="E179" s="207" t="s">
        <v>279</v>
      </c>
      <c r="F179" s="208" t="s">
        <v>280</v>
      </c>
      <c r="G179" s="209" t="s">
        <v>249</v>
      </c>
      <c r="H179" s="210">
        <v>4.9619999999999997</v>
      </c>
      <c r="I179" s="211"/>
      <c r="J179" s="212">
        <f>ROUND(I179*H179,2)</f>
        <v>0</v>
      </c>
      <c r="K179" s="208" t="s">
        <v>141</v>
      </c>
      <c r="L179" s="46"/>
      <c r="M179" s="213" t="s">
        <v>19</v>
      </c>
      <c r="N179" s="214" t="s">
        <v>42</v>
      </c>
      <c r="O179" s="86"/>
      <c r="P179" s="215">
        <f>O179*H179</f>
        <v>0</v>
      </c>
      <c r="Q179" s="215">
        <v>0</v>
      </c>
      <c r="R179" s="215">
        <f>Q179*H179</f>
        <v>0</v>
      </c>
      <c r="S179" s="215">
        <v>0</v>
      </c>
      <c r="T179" s="216">
        <f>S179*H179</f>
        <v>0</v>
      </c>
      <c r="U179" s="40"/>
      <c r="V179" s="40"/>
      <c r="W179" s="40"/>
      <c r="X179" s="40"/>
      <c r="Y179" s="40"/>
      <c r="Z179" s="40"/>
      <c r="AA179" s="40"/>
      <c r="AB179" s="40"/>
      <c r="AC179" s="40"/>
      <c r="AD179" s="40"/>
      <c r="AE179" s="40"/>
      <c r="AR179" s="217" t="s">
        <v>142</v>
      </c>
      <c r="AT179" s="217" t="s">
        <v>137</v>
      </c>
      <c r="AU179" s="217" t="s">
        <v>143</v>
      </c>
      <c r="AY179" s="19" t="s">
        <v>134</v>
      </c>
      <c r="BE179" s="218">
        <f>IF(N179="základní",J179,0)</f>
        <v>0</v>
      </c>
      <c r="BF179" s="218">
        <f>IF(N179="snížená",J179,0)</f>
        <v>0</v>
      </c>
      <c r="BG179" s="218">
        <f>IF(N179="zákl. přenesená",J179,0)</f>
        <v>0</v>
      </c>
      <c r="BH179" s="218">
        <f>IF(N179="sníž. přenesená",J179,0)</f>
        <v>0</v>
      </c>
      <c r="BI179" s="218">
        <f>IF(N179="nulová",J179,0)</f>
        <v>0</v>
      </c>
      <c r="BJ179" s="19" t="s">
        <v>143</v>
      </c>
      <c r="BK179" s="218">
        <f>ROUND(I179*H179,2)</f>
        <v>0</v>
      </c>
      <c r="BL179" s="19" t="s">
        <v>142</v>
      </c>
      <c r="BM179" s="217" t="s">
        <v>281</v>
      </c>
    </row>
    <row r="180" s="2" customFormat="1">
      <c r="A180" s="40"/>
      <c r="B180" s="41"/>
      <c r="C180" s="42"/>
      <c r="D180" s="219" t="s">
        <v>145</v>
      </c>
      <c r="E180" s="42"/>
      <c r="F180" s="220" t="s">
        <v>282</v>
      </c>
      <c r="G180" s="42"/>
      <c r="H180" s="42"/>
      <c r="I180" s="221"/>
      <c r="J180" s="42"/>
      <c r="K180" s="42"/>
      <c r="L180" s="46"/>
      <c r="M180" s="222"/>
      <c r="N180" s="223"/>
      <c r="O180" s="86"/>
      <c r="P180" s="86"/>
      <c r="Q180" s="86"/>
      <c r="R180" s="86"/>
      <c r="S180" s="86"/>
      <c r="T180" s="87"/>
      <c r="U180" s="40"/>
      <c r="V180" s="40"/>
      <c r="W180" s="40"/>
      <c r="X180" s="40"/>
      <c r="Y180" s="40"/>
      <c r="Z180" s="40"/>
      <c r="AA180" s="40"/>
      <c r="AB180" s="40"/>
      <c r="AC180" s="40"/>
      <c r="AD180" s="40"/>
      <c r="AE180" s="40"/>
      <c r="AT180" s="19" t="s">
        <v>145</v>
      </c>
      <c r="AU180" s="19" t="s">
        <v>143</v>
      </c>
    </row>
    <row r="181" s="12" customFormat="1" ht="25.92" customHeight="1">
      <c r="A181" s="12"/>
      <c r="B181" s="190"/>
      <c r="C181" s="191"/>
      <c r="D181" s="192" t="s">
        <v>69</v>
      </c>
      <c r="E181" s="193" t="s">
        <v>283</v>
      </c>
      <c r="F181" s="193" t="s">
        <v>284</v>
      </c>
      <c r="G181" s="191"/>
      <c r="H181" s="191"/>
      <c r="I181" s="194"/>
      <c r="J181" s="195">
        <f>BK181</f>
        <v>0</v>
      </c>
      <c r="K181" s="191"/>
      <c r="L181" s="196"/>
      <c r="M181" s="197"/>
      <c r="N181" s="198"/>
      <c r="O181" s="198"/>
      <c r="P181" s="199">
        <f>P182+P199+P224+P270+P280+P291+P307+P313+P319+P334+P368+P396</f>
        <v>0</v>
      </c>
      <c r="Q181" s="198"/>
      <c r="R181" s="199">
        <f>R182+R199+R224+R270+R280+R291+R307+R313+R319+R334+R368+R396</f>
        <v>1.1841536000000001</v>
      </c>
      <c r="S181" s="198"/>
      <c r="T181" s="200">
        <f>T182+T199+T224+T270+T280+T291+T307+T313+T319+T334+T368+T396</f>
        <v>0.86688999999999994</v>
      </c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R181" s="201" t="s">
        <v>143</v>
      </c>
      <c r="AT181" s="202" t="s">
        <v>69</v>
      </c>
      <c r="AU181" s="202" t="s">
        <v>70</v>
      </c>
      <c r="AY181" s="201" t="s">
        <v>134</v>
      </c>
      <c r="BK181" s="203">
        <f>BK182+BK199+BK224+BK270+BK280+BK291+BK307+BK313+BK319+BK334+BK368+BK396</f>
        <v>0</v>
      </c>
    </row>
    <row r="182" s="12" customFormat="1" ht="22.8" customHeight="1">
      <c r="A182" s="12"/>
      <c r="B182" s="190"/>
      <c r="C182" s="191"/>
      <c r="D182" s="192" t="s">
        <v>69</v>
      </c>
      <c r="E182" s="204" t="s">
        <v>285</v>
      </c>
      <c r="F182" s="204" t="s">
        <v>286</v>
      </c>
      <c r="G182" s="191"/>
      <c r="H182" s="191"/>
      <c r="I182" s="194"/>
      <c r="J182" s="205">
        <f>BK182</f>
        <v>0</v>
      </c>
      <c r="K182" s="191"/>
      <c r="L182" s="196"/>
      <c r="M182" s="197"/>
      <c r="N182" s="198"/>
      <c r="O182" s="198"/>
      <c r="P182" s="199">
        <f>SUM(P183:P198)</f>
        <v>0</v>
      </c>
      <c r="Q182" s="198"/>
      <c r="R182" s="199">
        <f>SUM(R183:R198)</f>
        <v>0.016390000000000002</v>
      </c>
      <c r="S182" s="198"/>
      <c r="T182" s="200">
        <f>SUM(T183:T198)</f>
        <v>0.01188</v>
      </c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R182" s="201" t="s">
        <v>143</v>
      </c>
      <c r="AT182" s="202" t="s">
        <v>69</v>
      </c>
      <c r="AU182" s="202" t="s">
        <v>78</v>
      </c>
      <c r="AY182" s="201" t="s">
        <v>134</v>
      </c>
      <c r="BK182" s="203">
        <f>SUM(BK183:BK198)</f>
        <v>0</v>
      </c>
    </row>
    <row r="183" s="2" customFormat="1" ht="16.5" customHeight="1">
      <c r="A183" s="40"/>
      <c r="B183" s="41"/>
      <c r="C183" s="206" t="s">
        <v>287</v>
      </c>
      <c r="D183" s="206" t="s">
        <v>137</v>
      </c>
      <c r="E183" s="207" t="s">
        <v>288</v>
      </c>
      <c r="F183" s="208" t="s">
        <v>289</v>
      </c>
      <c r="G183" s="209" t="s">
        <v>290</v>
      </c>
      <c r="H183" s="210">
        <v>6</v>
      </c>
      <c r="I183" s="211"/>
      <c r="J183" s="212">
        <f>ROUND(I183*H183,2)</f>
        <v>0</v>
      </c>
      <c r="K183" s="208" t="s">
        <v>141</v>
      </c>
      <c r="L183" s="46"/>
      <c r="M183" s="213" t="s">
        <v>19</v>
      </c>
      <c r="N183" s="214" t="s">
        <v>42</v>
      </c>
      <c r="O183" s="86"/>
      <c r="P183" s="215">
        <f>O183*H183</f>
        <v>0</v>
      </c>
      <c r="Q183" s="215">
        <v>0</v>
      </c>
      <c r="R183" s="215">
        <f>Q183*H183</f>
        <v>0</v>
      </c>
      <c r="S183" s="215">
        <v>0.00198</v>
      </c>
      <c r="T183" s="216">
        <f>S183*H183</f>
        <v>0.01188</v>
      </c>
      <c r="U183" s="40"/>
      <c r="V183" s="40"/>
      <c r="W183" s="40"/>
      <c r="X183" s="40"/>
      <c r="Y183" s="40"/>
      <c r="Z183" s="40"/>
      <c r="AA183" s="40"/>
      <c r="AB183" s="40"/>
      <c r="AC183" s="40"/>
      <c r="AD183" s="40"/>
      <c r="AE183" s="40"/>
      <c r="AR183" s="217" t="s">
        <v>227</v>
      </c>
      <c r="AT183" s="217" t="s">
        <v>137</v>
      </c>
      <c r="AU183" s="217" t="s">
        <v>143</v>
      </c>
      <c r="AY183" s="19" t="s">
        <v>134</v>
      </c>
      <c r="BE183" s="218">
        <f>IF(N183="základní",J183,0)</f>
        <v>0</v>
      </c>
      <c r="BF183" s="218">
        <f>IF(N183="snížená",J183,0)</f>
        <v>0</v>
      </c>
      <c r="BG183" s="218">
        <f>IF(N183="zákl. přenesená",J183,0)</f>
        <v>0</v>
      </c>
      <c r="BH183" s="218">
        <f>IF(N183="sníž. přenesená",J183,0)</f>
        <v>0</v>
      </c>
      <c r="BI183" s="218">
        <f>IF(N183="nulová",J183,0)</f>
        <v>0</v>
      </c>
      <c r="BJ183" s="19" t="s">
        <v>143</v>
      </c>
      <c r="BK183" s="218">
        <f>ROUND(I183*H183,2)</f>
        <v>0</v>
      </c>
      <c r="BL183" s="19" t="s">
        <v>227</v>
      </c>
      <c r="BM183" s="217" t="s">
        <v>291</v>
      </c>
    </row>
    <row r="184" s="2" customFormat="1">
      <c r="A184" s="40"/>
      <c r="B184" s="41"/>
      <c r="C184" s="42"/>
      <c r="D184" s="219" t="s">
        <v>145</v>
      </c>
      <c r="E184" s="42"/>
      <c r="F184" s="220" t="s">
        <v>292</v>
      </c>
      <c r="G184" s="42"/>
      <c r="H184" s="42"/>
      <c r="I184" s="221"/>
      <c r="J184" s="42"/>
      <c r="K184" s="42"/>
      <c r="L184" s="46"/>
      <c r="M184" s="222"/>
      <c r="N184" s="223"/>
      <c r="O184" s="86"/>
      <c r="P184" s="86"/>
      <c r="Q184" s="86"/>
      <c r="R184" s="86"/>
      <c r="S184" s="86"/>
      <c r="T184" s="87"/>
      <c r="U184" s="40"/>
      <c r="V184" s="40"/>
      <c r="W184" s="40"/>
      <c r="X184" s="40"/>
      <c r="Y184" s="40"/>
      <c r="Z184" s="40"/>
      <c r="AA184" s="40"/>
      <c r="AB184" s="40"/>
      <c r="AC184" s="40"/>
      <c r="AD184" s="40"/>
      <c r="AE184" s="40"/>
      <c r="AT184" s="19" t="s">
        <v>145</v>
      </c>
      <c r="AU184" s="19" t="s">
        <v>143</v>
      </c>
    </row>
    <row r="185" s="2" customFormat="1" ht="16.5" customHeight="1">
      <c r="A185" s="40"/>
      <c r="B185" s="41"/>
      <c r="C185" s="206" t="s">
        <v>293</v>
      </c>
      <c r="D185" s="206" t="s">
        <v>137</v>
      </c>
      <c r="E185" s="207" t="s">
        <v>294</v>
      </c>
      <c r="F185" s="208" t="s">
        <v>295</v>
      </c>
      <c r="G185" s="209" t="s">
        <v>290</v>
      </c>
      <c r="H185" s="210">
        <v>5</v>
      </c>
      <c r="I185" s="211"/>
      <c r="J185" s="212">
        <f>ROUND(I185*H185,2)</f>
        <v>0</v>
      </c>
      <c r="K185" s="208" t="s">
        <v>141</v>
      </c>
      <c r="L185" s="46"/>
      <c r="M185" s="213" t="s">
        <v>19</v>
      </c>
      <c r="N185" s="214" t="s">
        <v>42</v>
      </c>
      <c r="O185" s="86"/>
      <c r="P185" s="215">
        <f>O185*H185</f>
        <v>0</v>
      </c>
      <c r="Q185" s="215">
        <v>0.0012999999999999999</v>
      </c>
      <c r="R185" s="215">
        <f>Q185*H185</f>
        <v>0.0064999999999999997</v>
      </c>
      <c r="S185" s="215">
        <v>0</v>
      </c>
      <c r="T185" s="216">
        <f>S185*H185</f>
        <v>0</v>
      </c>
      <c r="U185" s="40"/>
      <c r="V185" s="40"/>
      <c r="W185" s="40"/>
      <c r="X185" s="40"/>
      <c r="Y185" s="40"/>
      <c r="Z185" s="40"/>
      <c r="AA185" s="40"/>
      <c r="AB185" s="40"/>
      <c r="AC185" s="40"/>
      <c r="AD185" s="40"/>
      <c r="AE185" s="40"/>
      <c r="AR185" s="217" t="s">
        <v>227</v>
      </c>
      <c r="AT185" s="217" t="s">
        <v>137</v>
      </c>
      <c r="AU185" s="217" t="s">
        <v>143</v>
      </c>
      <c r="AY185" s="19" t="s">
        <v>134</v>
      </c>
      <c r="BE185" s="218">
        <f>IF(N185="základní",J185,0)</f>
        <v>0</v>
      </c>
      <c r="BF185" s="218">
        <f>IF(N185="snížená",J185,0)</f>
        <v>0</v>
      </c>
      <c r="BG185" s="218">
        <f>IF(N185="zákl. přenesená",J185,0)</f>
        <v>0</v>
      </c>
      <c r="BH185" s="218">
        <f>IF(N185="sníž. přenesená",J185,0)</f>
        <v>0</v>
      </c>
      <c r="BI185" s="218">
        <f>IF(N185="nulová",J185,0)</f>
        <v>0</v>
      </c>
      <c r="BJ185" s="19" t="s">
        <v>143</v>
      </c>
      <c r="BK185" s="218">
        <f>ROUND(I185*H185,2)</f>
        <v>0</v>
      </c>
      <c r="BL185" s="19" t="s">
        <v>227</v>
      </c>
      <c r="BM185" s="217" t="s">
        <v>296</v>
      </c>
    </row>
    <row r="186" s="2" customFormat="1">
      <c r="A186" s="40"/>
      <c r="B186" s="41"/>
      <c r="C186" s="42"/>
      <c r="D186" s="219" t="s">
        <v>145</v>
      </c>
      <c r="E186" s="42"/>
      <c r="F186" s="220" t="s">
        <v>297</v>
      </c>
      <c r="G186" s="42"/>
      <c r="H186" s="42"/>
      <c r="I186" s="221"/>
      <c r="J186" s="42"/>
      <c r="K186" s="42"/>
      <c r="L186" s="46"/>
      <c r="M186" s="222"/>
      <c r="N186" s="223"/>
      <c r="O186" s="86"/>
      <c r="P186" s="86"/>
      <c r="Q186" s="86"/>
      <c r="R186" s="86"/>
      <c r="S186" s="86"/>
      <c r="T186" s="87"/>
      <c r="U186" s="40"/>
      <c r="V186" s="40"/>
      <c r="W186" s="40"/>
      <c r="X186" s="40"/>
      <c r="Y186" s="40"/>
      <c r="Z186" s="40"/>
      <c r="AA186" s="40"/>
      <c r="AB186" s="40"/>
      <c r="AC186" s="40"/>
      <c r="AD186" s="40"/>
      <c r="AE186" s="40"/>
      <c r="AT186" s="19" t="s">
        <v>145</v>
      </c>
      <c r="AU186" s="19" t="s">
        <v>143</v>
      </c>
    </row>
    <row r="187" s="2" customFormat="1" ht="16.5" customHeight="1">
      <c r="A187" s="40"/>
      <c r="B187" s="41"/>
      <c r="C187" s="206" t="s">
        <v>298</v>
      </c>
      <c r="D187" s="206" t="s">
        <v>137</v>
      </c>
      <c r="E187" s="207" t="s">
        <v>299</v>
      </c>
      <c r="F187" s="208" t="s">
        <v>300</v>
      </c>
      <c r="G187" s="209" t="s">
        <v>290</v>
      </c>
      <c r="H187" s="210">
        <v>5</v>
      </c>
      <c r="I187" s="211"/>
      <c r="J187" s="212">
        <f>ROUND(I187*H187,2)</f>
        <v>0</v>
      </c>
      <c r="K187" s="208" t="s">
        <v>141</v>
      </c>
      <c r="L187" s="46"/>
      <c r="M187" s="213" t="s">
        <v>19</v>
      </c>
      <c r="N187" s="214" t="s">
        <v>42</v>
      </c>
      <c r="O187" s="86"/>
      <c r="P187" s="215">
        <f>O187*H187</f>
        <v>0</v>
      </c>
      <c r="Q187" s="215">
        <v>0.00042999999999999999</v>
      </c>
      <c r="R187" s="215">
        <f>Q187*H187</f>
        <v>0.00215</v>
      </c>
      <c r="S187" s="215">
        <v>0</v>
      </c>
      <c r="T187" s="216">
        <f>S187*H187</f>
        <v>0</v>
      </c>
      <c r="U187" s="40"/>
      <c r="V187" s="40"/>
      <c r="W187" s="40"/>
      <c r="X187" s="40"/>
      <c r="Y187" s="40"/>
      <c r="Z187" s="40"/>
      <c r="AA187" s="40"/>
      <c r="AB187" s="40"/>
      <c r="AC187" s="40"/>
      <c r="AD187" s="40"/>
      <c r="AE187" s="40"/>
      <c r="AR187" s="217" t="s">
        <v>227</v>
      </c>
      <c r="AT187" s="217" t="s">
        <v>137</v>
      </c>
      <c r="AU187" s="217" t="s">
        <v>143</v>
      </c>
      <c r="AY187" s="19" t="s">
        <v>134</v>
      </c>
      <c r="BE187" s="218">
        <f>IF(N187="základní",J187,0)</f>
        <v>0</v>
      </c>
      <c r="BF187" s="218">
        <f>IF(N187="snížená",J187,0)</f>
        <v>0</v>
      </c>
      <c r="BG187" s="218">
        <f>IF(N187="zákl. přenesená",J187,0)</f>
        <v>0</v>
      </c>
      <c r="BH187" s="218">
        <f>IF(N187="sníž. přenesená",J187,0)</f>
        <v>0</v>
      </c>
      <c r="BI187" s="218">
        <f>IF(N187="nulová",J187,0)</f>
        <v>0</v>
      </c>
      <c r="BJ187" s="19" t="s">
        <v>143</v>
      </c>
      <c r="BK187" s="218">
        <f>ROUND(I187*H187,2)</f>
        <v>0</v>
      </c>
      <c r="BL187" s="19" t="s">
        <v>227</v>
      </c>
      <c r="BM187" s="217" t="s">
        <v>301</v>
      </c>
    </row>
    <row r="188" s="2" customFormat="1">
      <c r="A188" s="40"/>
      <c r="B188" s="41"/>
      <c r="C188" s="42"/>
      <c r="D188" s="219" t="s">
        <v>145</v>
      </c>
      <c r="E188" s="42"/>
      <c r="F188" s="220" t="s">
        <v>302</v>
      </c>
      <c r="G188" s="42"/>
      <c r="H188" s="42"/>
      <c r="I188" s="221"/>
      <c r="J188" s="42"/>
      <c r="K188" s="42"/>
      <c r="L188" s="46"/>
      <c r="M188" s="222"/>
      <c r="N188" s="223"/>
      <c r="O188" s="86"/>
      <c r="P188" s="86"/>
      <c r="Q188" s="86"/>
      <c r="R188" s="86"/>
      <c r="S188" s="86"/>
      <c r="T188" s="87"/>
      <c r="U188" s="40"/>
      <c r="V188" s="40"/>
      <c r="W188" s="40"/>
      <c r="X188" s="40"/>
      <c r="Y188" s="40"/>
      <c r="Z188" s="40"/>
      <c r="AA188" s="40"/>
      <c r="AB188" s="40"/>
      <c r="AC188" s="40"/>
      <c r="AD188" s="40"/>
      <c r="AE188" s="40"/>
      <c r="AT188" s="19" t="s">
        <v>145</v>
      </c>
      <c r="AU188" s="19" t="s">
        <v>143</v>
      </c>
    </row>
    <row r="189" s="2" customFormat="1" ht="16.5" customHeight="1">
      <c r="A189" s="40"/>
      <c r="B189" s="41"/>
      <c r="C189" s="206" t="s">
        <v>303</v>
      </c>
      <c r="D189" s="206" t="s">
        <v>137</v>
      </c>
      <c r="E189" s="207" t="s">
        <v>304</v>
      </c>
      <c r="F189" s="208" t="s">
        <v>305</v>
      </c>
      <c r="G189" s="209" t="s">
        <v>290</v>
      </c>
      <c r="H189" s="210">
        <v>6</v>
      </c>
      <c r="I189" s="211"/>
      <c r="J189" s="212">
        <f>ROUND(I189*H189,2)</f>
        <v>0</v>
      </c>
      <c r="K189" s="208" t="s">
        <v>141</v>
      </c>
      <c r="L189" s="46"/>
      <c r="M189" s="213" t="s">
        <v>19</v>
      </c>
      <c r="N189" s="214" t="s">
        <v>42</v>
      </c>
      <c r="O189" s="86"/>
      <c r="P189" s="215">
        <f>O189*H189</f>
        <v>0</v>
      </c>
      <c r="Q189" s="215">
        <v>0.00050000000000000001</v>
      </c>
      <c r="R189" s="215">
        <f>Q189*H189</f>
        <v>0.0030000000000000001</v>
      </c>
      <c r="S189" s="215">
        <v>0</v>
      </c>
      <c r="T189" s="216">
        <f>S189*H189</f>
        <v>0</v>
      </c>
      <c r="U189" s="40"/>
      <c r="V189" s="40"/>
      <c r="W189" s="40"/>
      <c r="X189" s="40"/>
      <c r="Y189" s="40"/>
      <c r="Z189" s="40"/>
      <c r="AA189" s="40"/>
      <c r="AB189" s="40"/>
      <c r="AC189" s="40"/>
      <c r="AD189" s="40"/>
      <c r="AE189" s="40"/>
      <c r="AR189" s="217" t="s">
        <v>227</v>
      </c>
      <c r="AT189" s="217" t="s">
        <v>137</v>
      </c>
      <c r="AU189" s="217" t="s">
        <v>143</v>
      </c>
      <c r="AY189" s="19" t="s">
        <v>134</v>
      </c>
      <c r="BE189" s="218">
        <f>IF(N189="základní",J189,0)</f>
        <v>0</v>
      </c>
      <c r="BF189" s="218">
        <f>IF(N189="snížená",J189,0)</f>
        <v>0</v>
      </c>
      <c r="BG189" s="218">
        <f>IF(N189="zákl. přenesená",J189,0)</f>
        <v>0</v>
      </c>
      <c r="BH189" s="218">
        <f>IF(N189="sníž. přenesená",J189,0)</f>
        <v>0</v>
      </c>
      <c r="BI189" s="218">
        <f>IF(N189="nulová",J189,0)</f>
        <v>0</v>
      </c>
      <c r="BJ189" s="19" t="s">
        <v>143</v>
      </c>
      <c r="BK189" s="218">
        <f>ROUND(I189*H189,2)</f>
        <v>0</v>
      </c>
      <c r="BL189" s="19" t="s">
        <v>227</v>
      </c>
      <c r="BM189" s="217" t="s">
        <v>306</v>
      </c>
    </row>
    <row r="190" s="2" customFormat="1">
      <c r="A190" s="40"/>
      <c r="B190" s="41"/>
      <c r="C190" s="42"/>
      <c r="D190" s="219" t="s">
        <v>145</v>
      </c>
      <c r="E190" s="42"/>
      <c r="F190" s="220" t="s">
        <v>307</v>
      </c>
      <c r="G190" s="42"/>
      <c r="H190" s="42"/>
      <c r="I190" s="221"/>
      <c r="J190" s="42"/>
      <c r="K190" s="42"/>
      <c r="L190" s="46"/>
      <c r="M190" s="222"/>
      <c r="N190" s="223"/>
      <c r="O190" s="86"/>
      <c r="P190" s="86"/>
      <c r="Q190" s="86"/>
      <c r="R190" s="86"/>
      <c r="S190" s="86"/>
      <c r="T190" s="87"/>
      <c r="U190" s="40"/>
      <c r="V190" s="40"/>
      <c r="W190" s="40"/>
      <c r="X190" s="40"/>
      <c r="Y190" s="40"/>
      <c r="Z190" s="40"/>
      <c r="AA190" s="40"/>
      <c r="AB190" s="40"/>
      <c r="AC190" s="40"/>
      <c r="AD190" s="40"/>
      <c r="AE190" s="40"/>
      <c r="AT190" s="19" t="s">
        <v>145</v>
      </c>
      <c r="AU190" s="19" t="s">
        <v>143</v>
      </c>
    </row>
    <row r="191" s="2" customFormat="1" ht="16.5" customHeight="1">
      <c r="A191" s="40"/>
      <c r="B191" s="41"/>
      <c r="C191" s="206" t="s">
        <v>308</v>
      </c>
      <c r="D191" s="206" t="s">
        <v>137</v>
      </c>
      <c r="E191" s="207" t="s">
        <v>309</v>
      </c>
      <c r="F191" s="208" t="s">
        <v>310</v>
      </c>
      <c r="G191" s="209" t="s">
        <v>235</v>
      </c>
      <c r="H191" s="210">
        <v>1</v>
      </c>
      <c r="I191" s="211"/>
      <c r="J191" s="212">
        <f>ROUND(I191*H191,2)</f>
        <v>0</v>
      </c>
      <c r="K191" s="208" t="s">
        <v>141</v>
      </c>
      <c r="L191" s="46"/>
      <c r="M191" s="213" t="s">
        <v>19</v>
      </c>
      <c r="N191" s="214" t="s">
        <v>42</v>
      </c>
      <c r="O191" s="86"/>
      <c r="P191" s="215">
        <f>O191*H191</f>
        <v>0</v>
      </c>
      <c r="Q191" s="215">
        <v>0.0047400000000000003</v>
      </c>
      <c r="R191" s="215">
        <f>Q191*H191</f>
        <v>0.0047400000000000003</v>
      </c>
      <c r="S191" s="215">
        <v>0</v>
      </c>
      <c r="T191" s="216">
        <f>S191*H191</f>
        <v>0</v>
      </c>
      <c r="U191" s="40"/>
      <c r="V191" s="40"/>
      <c r="W191" s="40"/>
      <c r="X191" s="40"/>
      <c r="Y191" s="40"/>
      <c r="Z191" s="40"/>
      <c r="AA191" s="40"/>
      <c r="AB191" s="40"/>
      <c r="AC191" s="40"/>
      <c r="AD191" s="40"/>
      <c r="AE191" s="40"/>
      <c r="AR191" s="217" t="s">
        <v>227</v>
      </c>
      <c r="AT191" s="217" t="s">
        <v>137</v>
      </c>
      <c r="AU191" s="217" t="s">
        <v>143</v>
      </c>
      <c r="AY191" s="19" t="s">
        <v>134</v>
      </c>
      <c r="BE191" s="218">
        <f>IF(N191="základní",J191,0)</f>
        <v>0</v>
      </c>
      <c r="BF191" s="218">
        <f>IF(N191="snížená",J191,0)</f>
        <v>0</v>
      </c>
      <c r="BG191" s="218">
        <f>IF(N191="zákl. přenesená",J191,0)</f>
        <v>0</v>
      </c>
      <c r="BH191" s="218">
        <f>IF(N191="sníž. přenesená",J191,0)</f>
        <v>0</v>
      </c>
      <c r="BI191" s="218">
        <f>IF(N191="nulová",J191,0)</f>
        <v>0</v>
      </c>
      <c r="BJ191" s="19" t="s">
        <v>143</v>
      </c>
      <c r="BK191" s="218">
        <f>ROUND(I191*H191,2)</f>
        <v>0</v>
      </c>
      <c r="BL191" s="19" t="s">
        <v>227</v>
      </c>
      <c r="BM191" s="217" t="s">
        <v>311</v>
      </c>
    </row>
    <row r="192" s="2" customFormat="1">
      <c r="A192" s="40"/>
      <c r="B192" s="41"/>
      <c r="C192" s="42"/>
      <c r="D192" s="219" t="s">
        <v>145</v>
      </c>
      <c r="E192" s="42"/>
      <c r="F192" s="220" t="s">
        <v>312</v>
      </c>
      <c r="G192" s="42"/>
      <c r="H192" s="42"/>
      <c r="I192" s="221"/>
      <c r="J192" s="42"/>
      <c r="K192" s="42"/>
      <c r="L192" s="46"/>
      <c r="M192" s="222"/>
      <c r="N192" s="223"/>
      <c r="O192" s="86"/>
      <c r="P192" s="86"/>
      <c r="Q192" s="86"/>
      <c r="R192" s="86"/>
      <c r="S192" s="86"/>
      <c r="T192" s="87"/>
      <c r="U192" s="40"/>
      <c r="V192" s="40"/>
      <c r="W192" s="40"/>
      <c r="X192" s="40"/>
      <c r="Y192" s="40"/>
      <c r="Z192" s="40"/>
      <c r="AA192" s="40"/>
      <c r="AB192" s="40"/>
      <c r="AC192" s="40"/>
      <c r="AD192" s="40"/>
      <c r="AE192" s="40"/>
      <c r="AT192" s="19" t="s">
        <v>145</v>
      </c>
      <c r="AU192" s="19" t="s">
        <v>143</v>
      </c>
    </row>
    <row r="193" s="2" customFormat="1" ht="16.5" customHeight="1">
      <c r="A193" s="40"/>
      <c r="B193" s="41"/>
      <c r="C193" s="206" t="s">
        <v>313</v>
      </c>
      <c r="D193" s="206" t="s">
        <v>137</v>
      </c>
      <c r="E193" s="207" t="s">
        <v>314</v>
      </c>
      <c r="F193" s="208" t="s">
        <v>315</v>
      </c>
      <c r="G193" s="209" t="s">
        <v>290</v>
      </c>
      <c r="H193" s="210">
        <v>13</v>
      </c>
      <c r="I193" s="211"/>
      <c r="J193" s="212">
        <f>ROUND(I193*H193,2)</f>
        <v>0</v>
      </c>
      <c r="K193" s="208" t="s">
        <v>141</v>
      </c>
      <c r="L193" s="46"/>
      <c r="M193" s="213" t="s">
        <v>19</v>
      </c>
      <c r="N193" s="214" t="s">
        <v>42</v>
      </c>
      <c r="O193" s="86"/>
      <c r="P193" s="215">
        <f>O193*H193</f>
        <v>0</v>
      </c>
      <c r="Q193" s="215">
        <v>0</v>
      </c>
      <c r="R193" s="215">
        <f>Q193*H193</f>
        <v>0</v>
      </c>
      <c r="S193" s="215">
        <v>0</v>
      </c>
      <c r="T193" s="216">
        <f>S193*H193</f>
        <v>0</v>
      </c>
      <c r="U193" s="40"/>
      <c r="V193" s="40"/>
      <c r="W193" s="40"/>
      <c r="X193" s="40"/>
      <c r="Y193" s="40"/>
      <c r="Z193" s="40"/>
      <c r="AA193" s="40"/>
      <c r="AB193" s="40"/>
      <c r="AC193" s="40"/>
      <c r="AD193" s="40"/>
      <c r="AE193" s="40"/>
      <c r="AR193" s="217" t="s">
        <v>227</v>
      </c>
      <c r="AT193" s="217" t="s">
        <v>137</v>
      </c>
      <c r="AU193" s="217" t="s">
        <v>143</v>
      </c>
      <c r="AY193" s="19" t="s">
        <v>134</v>
      </c>
      <c r="BE193" s="218">
        <f>IF(N193="základní",J193,0)</f>
        <v>0</v>
      </c>
      <c r="BF193" s="218">
        <f>IF(N193="snížená",J193,0)</f>
        <v>0</v>
      </c>
      <c r="BG193" s="218">
        <f>IF(N193="zákl. přenesená",J193,0)</f>
        <v>0</v>
      </c>
      <c r="BH193" s="218">
        <f>IF(N193="sníž. přenesená",J193,0)</f>
        <v>0</v>
      </c>
      <c r="BI193" s="218">
        <f>IF(N193="nulová",J193,0)</f>
        <v>0</v>
      </c>
      <c r="BJ193" s="19" t="s">
        <v>143</v>
      </c>
      <c r="BK193" s="218">
        <f>ROUND(I193*H193,2)</f>
        <v>0</v>
      </c>
      <c r="BL193" s="19" t="s">
        <v>227</v>
      </c>
      <c r="BM193" s="217" t="s">
        <v>316</v>
      </c>
    </row>
    <row r="194" s="2" customFormat="1">
      <c r="A194" s="40"/>
      <c r="B194" s="41"/>
      <c r="C194" s="42"/>
      <c r="D194" s="219" t="s">
        <v>145</v>
      </c>
      <c r="E194" s="42"/>
      <c r="F194" s="220" t="s">
        <v>317</v>
      </c>
      <c r="G194" s="42"/>
      <c r="H194" s="42"/>
      <c r="I194" s="221"/>
      <c r="J194" s="42"/>
      <c r="K194" s="42"/>
      <c r="L194" s="46"/>
      <c r="M194" s="222"/>
      <c r="N194" s="223"/>
      <c r="O194" s="86"/>
      <c r="P194" s="86"/>
      <c r="Q194" s="86"/>
      <c r="R194" s="86"/>
      <c r="S194" s="86"/>
      <c r="T194" s="87"/>
      <c r="U194" s="40"/>
      <c r="V194" s="40"/>
      <c r="W194" s="40"/>
      <c r="X194" s="40"/>
      <c r="Y194" s="40"/>
      <c r="Z194" s="40"/>
      <c r="AA194" s="40"/>
      <c r="AB194" s="40"/>
      <c r="AC194" s="40"/>
      <c r="AD194" s="40"/>
      <c r="AE194" s="40"/>
      <c r="AT194" s="19" t="s">
        <v>145</v>
      </c>
      <c r="AU194" s="19" t="s">
        <v>143</v>
      </c>
    </row>
    <row r="195" s="13" customFormat="1">
      <c r="A195" s="13"/>
      <c r="B195" s="224"/>
      <c r="C195" s="225"/>
      <c r="D195" s="226" t="s">
        <v>151</v>
      </c>
      <c r="E195" s="227" t="s">
        <v>19</v>
      </c>
      <c r="F195" s="228" t="s">
        <v>318</v>
      </c>
      <c r="G195" s="225"/>
      <c r="H195" s="229">
        <v>13</v>
      </c>
      <c r="I195" s="230"/>
      <c r="J195" s="225"/>
      <c r="K195" s="225"/>
      <c r="L195" s="231"/>
      <c r="M195" s="232"/>
      <c r="N195" s="233"/>
      <c r="O195" s="233"/>
      <c r="P195" s="233"/>
      <c r="Q195" s="233"/>
      <c r="R195" s="233"/>
      <c r="S195" s="233"/>
      <c r="T195" s="234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T195" s="235" t="s">
        <v>151</v>
      </c>
      <c r="AU195" s="235" t="s">
        <v>143</v>
      </c>
      <c r="AV195" s="13" t="s">
        <v>143</v>
      </c>
      <c r="AW195" s="13" t="s">
        <v>32</v>
      </c>
      <c r="AX195" s="13" t="s">
        <v>70</v>
      </c>
      <c r="AY195" s="235" t="s">
        <v>134</v>
      </c>
    </row>
    <row r="196" s="14" customFormat="1">
      <c r="A196" s="14"/>
      <c r="B196" s="236"/>
      <c r="C196" s="237"/>
      <c r="D196" s="226" t="s">
        <v>151</v>
      </c>
      <c r="E196" s="238" t="s">
        <v>19</v>
      </c>
      <c r="F196" s="239" t="s">
        <v>153</v>
      </c>
      <c r="G196" s="237"/>
      <c r="H196" s="240">
        <v>13</v>
      </c>
      <c r="I196" s="241"/>
      <c r="J196" s="237"/>
      <c r="K196" s="237"/>
      <c r="L196" s="242"/>
      <c r="M196" s="243"/>
      <c r="N196" s="244"/>
      <c r="O196" s="244"/>
      <c r="P196" s="244"/>
      <c r="Q196" s="244"/>
      <c r="R196" s="244"/>
      <c r="S196" s="244"/>
      <c r="T196" s="245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T196" s="246" t="s">
        <v>151</v>
      </c>
      <c r="AU196" s="246" t="s">
        <v>143</v>
      </c>
      <c r="AV196" s="14" t="s">
        <v>142</v>
      </c>
      <c r="AW196" s="14" t="s">
        <v>32</v>
      </c>
      <c r="AX196" s="14" t="s">
        <v>78</v>
      </c>
      <c r="AY196" s="246" t="s">
        <v>134</v>
      </c>
    </row>
    <row r="197" s="2" customFormat="1" ht="24.15" customHeight="1">
      <c r="A197" s="40"/>
      <c r="B197" s="41"/>
      <c r="C197" s="206" t="s">
        <v>319</v>
      </c>
      <c r="D197" s="206" t="s">
        <v>137</v>
      </c>
      <c r="E197" s="207" t="s">
        <v>320</v>
      </c>
      <c r="F197" s="208" t="s">
        <v>321</v>
      </c>
      <c r="G197" s="209" t="s">
        <v>249</v>
      </c>
      <c r="H197" s="210">
        <v>0.016</v>
      </c>
      <c r="I197" s="211"/>
      <c r="J197" s="212">
        <f>ROUND(I197*H197,2)</f>
        <v>0</v>
      </c>
      <c r="K197" s="208" t="s">
        <v>141</v>
      </c>
      <c r="L197" s="46"/>
      <c r="M197" s="213" t="s">
        <v>19</v>
      </c>
      <c r="N197" s="214" t="s">
        <v>42</v>
      </c>
      <c r="O197" s="86"/>
      <c r="P197" s="215">
        <f>O197*H197</f>
        <v>0</v>
      </c>
      <c r="Q197" s="215">
        <v>0</v>
      </c>
      <c r="R197" s="215">
        <f>Q197*H197</f>
        <v>0</v>
      </c>
      <c r="S197" s="215">
        <v>0</v>
      </c>
      <c r="T197" s="216">
        <f>S197*H197</f>
        <v>0</v>
      </c>
      <c r="U197" s="40"/>
      <c r="V197" s="40"/>
      <c r="W197" s="40"/>
      <c r="X197" s="40"/>
      <c r="Y197" s="40"/>
      <c r="Z197" s="40"/>
      <c r="AA197" s="40"/>
      <c r="AB197" s="40"/>
      <c r="AC197" s="40"/>
      <c r="AD197" s="40"/>
      <c r="AE197" s="40"/>
      <c r="AR197" s="217" t="s">
        <v>227</v>
      </c>
      <c r="AT197" s="217" t="s">
        <v>137</v>
      </c>
      <c r="AU197" s="217" t="s">
        <v>143</v>
      </c>
      <c r="AY197" s="19" t="s">
        <v>134</v>
      </c>
      <c r="BE197" s="218">
        <f>IF(N197="základní",J197,0)</f>
        <v>0</v>
      </c>
      <c r="BF197" s="218">
        <f>IF(N197="snížená",J197,0)</f>
        <v>0</v>
      </c>
      <c r="BG197" s="218">
        <f>IF(N197="zákl. přenesená",J197,0)</f>
        <v>0</v>
      </c>
      <c r="BH197" s="218">
        <f>IF(N197="sníž. přenesená",J197,0)</f>
        <v>0</v>
      </c>
      <c r="BI197" s="218">
        <f>IF(N197="nulová",J197,0)</f>
        <v>0</v>
      </c>
      <c r="BJ197" s="19" t="s">
        <v>143</v>
      </c>
      <c r="BK197" s="218">
        <f>ROUND(I197*H197,2)</f>
        <v>0</v>
      </c>
      <c r="BL197" s="19" t="s">
        <v>227</v>
      </c>
      <c r="BM197" s="217" t="s">
        <v>322</v>
      </c>
    </row>
    <row r="198" s="2" customFormat="1">
      <c r="A198" s="40"/>
      <c r="B198" s="41"/>
      <c r="C198" s="42"/>
      <c r="D198" s="219" t="s">
        <v>145</v>
      </c>
      <c r="E198" s="42"/>
      <c r="F198" s="220" t="s">
        <v>323</v>
      </c>
      <c r="G198" s="42"/>
      <c r="H198" s="42"/>
      <c r="I198" s="221"/>
      <c r="J198" s="42"/>
      <c r="K198" s="42"/>
      <c r="L198" s="46"/>
      <c r="M198" s="222"/>
      <c r="N198" s="223"/>
      <c r="O198" s="86"/>
      <c r="P198" s="86"/>
      <c r="Q198" s="86"/>
      <c r="R198" s="86"/>
      <c r="S198" s="86"/>
      <c r="T198" s="87"/>
      <c r="U198" s="40"/>
      <c r="V198" s="40"/>
      <c r="W198" s="40"/>
      <c r="X198" s="40"/>
      <c r="Y198" s="40"/>
      <c r="Z198" s="40"/>
      <c r="AA198" s="40"/>
      <c r="AB198" s="40"/>
      <c r="AC198" s="40"/>
      <c r="AD198" s="40"/>
      <c r="AE198" s="40"/>
      <c r="AT198" s="19" t="s">
        <v>145</v>
      </c>
      <c r="AU198" s="19" t="s">
        <v>143</v>
      </c>
    </row>
    <row r="199" s="12" customFormat="1" ht="22.8" customHeight="1">
      <c r="A199" s="12"/>
      <c r="B199" s="190"/>
      <c r="C199" s="191"/>
      <c r="D199" s="192" t="s">
        <v>69</v>
      </c>
      <c r="E199" s="204" t="s">
        <v>324</v>
      </c>
      <c r="F199" s="204" t="s">
        <v>325</v>
      </c>
      <c r="G199" s="191"/>
      <c r="H199" s="191"/>
      <c r="I199" s="194"/>
      <c r="J199" s="205">
        <f>BK199</f>
        <v>0</v>
      </c>
      <c r="K199" s="191"/>
      <c r="L199" s="196"/>
      <c r="M199" s="197"/>
      <c r="N199" s="198"/>
      <c r="O199" s="198"/>
      <c r="P199" s="199">
        <f>SUM(P200:P223)</f>
        <v>0</v>
      </c>
      <c r="Q199" s="198"/>
      <c r="R199" s="199">
        <f>SUM(R200:R223)</f>
        <v>0.010799800000000002</v>
      </c>
      <c r="S199" s="198"/>
      <c r="T199" s="200">
        <f>SUM(T200:T223)</f>
        <v>0.047119999999999995</v>
      </c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R199" s="201" t="s">
        <v>143</v>
      </c>
      <c r="AT199" s="202" t="s">
        <v>69</v>
      </c>
      <c r="AU199" s="202" t="s">
        <v>78</v>
      </c>
      <c r="AY199" s="201" t="s">
        <v>134</v>
      </c>
      <c r="BK199" s="203">
        <f>SUM(BK200:BK223)</f>
        <v>0</v>
      </c>
    </row>
    <row r="200" s="2" customFormat="1" ht="16.5" customHeight="1">
      <c r="A200" s="40"/>
      <c r="B200" s="41"/>
      <c r="C200" s="206" t="s">
        <v>326</v>
      </c>
      <c r="D200" s="206" t="s">
        <v>137</v>
      </c>
      <c r="E200" s="207" t="s">
        <v>327</v>
      </c>
      <c r="F200" s="208" t="s">
        <v>328</v>
      </c>
      <c r="G200" s="209" t="s">
        <v>290</v>
      </c>
      <c r="H200" s="210">
        <v>6</v>
      </c>
      <c r="I200" s="211"/>
      <c r="J200" s="212">
        <f>ROUND(I200*H200,2)</f>
        <v>0</v>
      </c>
      <c r="K200" s="208" t="s">
        <v>141</v>
      </c>
      <c r="L200" s="46"/>
      <c r="M200" s="213" t="s">
        <v>19</v>
      </c>
      <c r="N200" s="214" t="s">
        <v>42</v>
      </c>
      <c r="O200" s="86"/>
      <c r="P200" s="215">
        <f>O200*H200</f>
        <v>0</v>
      </c>
      <c r="Q200" s="215">
        <v>0</v>
      </c>
      <c r="R200" s="215">
        <f>Q200*H200</f>
        <v>0</v>
      </c>
      <c r="S200" s="215">
        <v>0.0049699999999999996</v>
      </c>
      <c r="T200" s="216">
        <f>S200*H200</f>
        <v>0.029819999999999999</v>
      </c>
      <c r="U200" s="40"/>
      <c r="V200" s="40"/>
      <c r="W200" s="40"/>
      <c r="X200" s="40"/>
      <c r="Y200" s="40"/>
      <c r="Z200" s="40"/>
      <c r="AA200" s="40"/>
      <c r="AB200" s="40"/>
      <c r="AC200" s="40"/>
      <c r="AD200" s="40"/>
      <c r="AE200" s="40"/>
      <c r="AR200" s="217" t="s">
        <v>227</v>
      </c>
      <c r="AT200" s="217" t="s">
        <v>137</v>
      </c>
      <c r="AU200" s="217" t="s">
        <v>143</v>
      </c>
      <c r="AY200" s="19" t="s">
        <v>134</v>
      </c>
      <c r="BE200" s="218">
        <f>IF(N200="základní",J200,0)</f>
        <v>0</v>
      </c>
      <c r="BF200" s="218">
        <f>IF(N200="snížená",J200,0)</f>
        <v>0</v>
      </c>
      <c r="BG200" s="218">
        <f>IF(N200="zákl. přenesená",J200,0)</f>
        <v>0</v>
      </c>
      <c r="BH200" s="218">
        <f>IF(N200="sníž. přenesená",J200,0)</f>
        <v>0</v>
      </c>
      <c r="BI200" s="218">
        <f>IF(N200="nulová",J200,0)</f>
        <v>0</v>
      </c>
      <c r="BJ200" s="19" t="s">
        <v>143</v>
      </c>
      <c r="BK200" s="218">
        <f>ROUND(I200*H200,2)</f>
        <v>0</v>
      </c>
      <c r="BL200" s="19" t="s">
        <v>227</v>
      </c>
      <c r="BM200" s="217" t="s">
        <v>329</v>
      </c>
    </row>
    <row r="201" s="2" customFormat="1">
      <c r="A201" s="40"/>
      <c r="B201" s="41"/>
      <c r="C201" s="42"/>
      <c r="D201" s="219" t="s">
        <v>145</v>
      </c>
      <c r="E201" s="42"/>
      <c r="F201" s="220" t="s">
        <v>330</v>
      </c>
      <c r="G201" s="42"/>
      <c r="H201" s="42"/>
      <c r="I201" s="221"/>
      <c r="J201" s="42"/>
      <c r="K201" s="42"/>
      <c r="L201" s="46"/>
      <c r="M201" s="222"/>
      <c r="N201" s="223"/>
      <c r="O201" s="86"/>
      <c r="P201" s="86"/>
      <c r="Q201" s="86"/>
      <c r="R201" s="86"/>
      <c r="S201" s="86"/>
      <c r="T201" s="87"/>
      <c r="U201" s="40"/>
      <c r="V201" s="40"/>
      <c r="W201" s="40"/>
      <c r="X201" s="40"/>
      <c r="Y201" s="40"/>
      <c r="Z201" s="40"/>
      <c r="AA201" s="40"/>
      <c r="AB201" s="40"/>
      <c r="AC201" s="40"/>
      <c r="AD201" s="40"/>
      <c r="AE201" s="40"/>
      <c r="AT201" s="19" t="s">
        <v>145</v>
      </c>
      <c r="AU201" s="19" t="s">
        <v>143</v>
      </c>
    </row>
    <row r="202" s="2" customFormat="1" ht="16.5" customHeight="1">
      <c r="A202" s="40"/>
      <c r="B202" s="41"/>
      <c r="C202" s="206" t="s">
        <v>331</v>
      </c>
      <c r="D202" s="206" t="s">
        <v>137</v>
      </c>
      <c r="E202" s="207" t="s">
        <v>332</v>
      </c>
      <c r="F202" s="208" t="s">
        <v>333</v>
      </c>
      <c r="G202" s="209" t="s">
        <v>290</v>
      </c>
      <c r="H202" s="210">
        <v>14</v>
      </c>
      <c r="I202" s="211"/>
      <c r="J202" s="212">
        <f>ROUND(I202*H202,2)</f>
        <v>0</v>
      </c>
      <c r="K202" s="208" t="s">
        <v>141</v>
      </c>
      <c r="L202" s="46"/>
      <c r="M202" s="213" t="s">
        <v>19</v>
      </c>
      <c r="N202" s="214" t="s">
        <v>42</v>
      </c>
      <c r="O202" s="86"/>
      <c r="P202" s="215">
        <f>O202*H202</f>
        <v>0</v>
      </c>
      <c r="Q202" s="215">
        <v>0.00040999999999999999</v>
      </c>
      <c r="R202" s="215">
        <f>Q202*H202</f>
        <v>0.0057400000000000003</v>
      </c>
      <c r="S202" s="215">
        <v>0</v>
      </c>
      <c r="T202" s="216">
        <f>S202*H202</f>
        <v>0</v>
      </c>
      <c r="U202" s="40"/>
      <c r="V202" s="40"/>
      <c r="W202" s="40"/>
      <c r="X202" s="40"/>
      <c r="Y202" s="40"/>
      <c r="Z202" s="40"/>
      <c r="AA202" s="40"/>
      <c r="AB202" s="40"/>
      <c r="AC202" s="40"/>
      <c r="AD202" s="40"/>
      <c r="AE202" s="40"/>
      <c r="AR202" s="217" t="s">
        <v>227</v>
      </c>
      <c r="AT202" s="217" t="s">
        <v>137</v>
      </c>
      <c r="AU202" s="217" t="s">
        <v>143</v>
      </c>
      <c r="AY202" s="19" t="s">
        <v>134</v>
      </c>
      <c r="BE202" s="218">
        <f>IF(N202="základní",J202,0)</f>
        <v>0</v>
      </c>
      <c r="BF202" s="218">
        <f>IF(N202="snížená",J202,0)</f>
        <v>0</v>
      </c>
      <c r="BG202" s="218">
        <f>IF(N202="zákl. přenesená",J202,0)</f>
        <v>0</v>
      </c>
      <c r="BH202" s="218">
        <f>IF(N202="sníž. přenesená",J202,0)</f>
        <v>0</v>
      </c>
      <c r="BI202" s="218">
        <f>IF(N202="nulová",J202,0)</f>
        <v>0</v>
      </c>
      <c r="BJ202" s="19" t="s">
        <v>143</v>
      </c>
      <c r="BK202" s="218">
        <f>ROUND(I202*H202,2)</f>
        <v>0</v>
      </c>
      <c r="BL202" s="19" t="s">
        <v>227</v>
      </c>
      <c r="BM202" s="217" t="s">
        <v>334</v>
      </c>
    </row>
    <row r="203" s="2" customFormat="1">
      <c r="A203" s="40"/>
      <c r="B203" s="41"/>
      <c r="C203" s="42"/>
      <c r="D203" s="219" t="s">
        <v>145</v>
      </c>
      <c r="E203" s="42"/>
      <c r="F203" s="220" t="s">
        <v>335</v>
      </c>
      <c r="G203" s="42"/>
      <c r="H203" s="42"/>
      <c r="I203" s="221"/>
      <c r="J203" s="42"/>
      <c r="K203" s="42"/>
      <c r="L203" s="46"/>
      <c r="M203" s="222"/>
      <c r="N203" s="223"/>
      <c r="O203" s="86"/>
      <c r="P203" s="86"/>
      <c r="Q203" s="86"/>
      <c r="R203" s="86"/>
      <c r="S203" s="86"/>
      <c r="T203" s="87"/>
      <c r="U203" s="40"/>
      <c r="V203" s="40"/>
      <c r="W203" s="40"/>
      <c r="X203" s="40"/>
      <c r="Y203" s="40"/>
      <c r="Z203" s="40"/>
      <c r="AA203" s="40"/>
      <c r="AB203" s="40"/>
      <c r="AC203" s="40"/>
      <c r="AD203" s="40"/>
      <c r="AE203" s="40"/>
      <c r="AT203" s="19" t="s">
        <v>145</v>
      </c>
      <c r="AU203" s="19" t="s">
        <v>143</v>
      </c>
    </row>
    <row r="204" s="2" customFormat="1" ht="16.5" customHeight="1">
      <c r="A204" s="40"/>
      <c r="B204" s="41"/>
      <c r="C204" s="258" t="s">
        <v>336</v>
      </c>
      <c r="D204" s="258" t="s">
        <v>337</v>
      </c>
      <c r="E204" s="259" t="s">
        <v>338</v>
      </c>
      <c r="F204" s="260" t="s">
        <v>339</v>
      </c>
      <c r="G204" s="261" t="s">
        <v>290</v>
      </c>
      <c r="H204" s="262">
        <v>14.42</v>
      </c>
      <c r="I204" s="263"/>
      <c r="J204" s="264">
        <f>ROUND(I204*H204,2)</f>
        <v>0</v>
      </c>
      <c r="K204" s="260" t="s">
        <v>141</v>
      </c>
      <c r="L204" s="265"/>
      <c r="M204" s="266" t="s">
        <v>19</v>
      </c>
      <c r="N204" s="267" t="s">
        <v>42</v>
      </c>
      <c r="O204" s="86"/>
      <c r="P204" s="215">
        <f>O204*H204</f>
        <v>0</v>
      </c>
      <c r="Q204" s="215">
        <v>0.00019000000000000001</v>
      </c>
      <c r="R204" s="215">
        <f>Q204*H204</f>
        <v>0.0027398000000000001</v>
      </c>
      <c r="S204" s="215">
        <v>0</v>
      </c>
      <c r="T204" s="216">
        <f>S204*H204</f>
        <v>0</v>
      </c>
      <c r="U204" s="40"/>
      <c r="V204" s="40"/>
      <c r="W204" s="40"/>
      <c r="X204" s="40"/>
      <c r="Y204" s="40"/>
      <c r="Z204" s="40"/>
      <c r="AA204" s="40"/>
      <c r="AB204" s="40"/>
      <c r="AC204" s="40"/>
      <c r="AD204" s="40"/>
      <c r="AE204" s="40"/>
      <c r="AR204" s="217" t="s">
        <v>326</v>
      </c>
      <c r="AT204" s="217" t="s">
        <v>337</v>
      </c>
      <c r="AU204" s="217" t="s">
        <v>143</v>
      </c>
      <c r="AY204" s="19" t="s">
        <v>134</v>
      </c>
      <c r="BE204" s="218">
        <f>IF(N204="základní",J204,0)</f>
        <v>0</v>
      </c>
      <c r="BF204" s="218">
        <f>IF(N204="snížená",J204,0)</f>
        <v>0</v>
      </c>
      <c r="BG204" s="218">
        <f>IF(N204="zákl. přenesená",J204,0)</f>
        <v>0</v>
      </c>
      <c r="BH204" s="218">
        <f>IF(N204="sníž. přenesená",J204,0)</f>
        <v>0</v>
      </c>
      <c r="BI204" s="218">
        <f>IF(N204="nulová",J204,0)</f>
        <v>0</v>
      </c>
      <c r="BJ204" s="19" t="s">
        <v>143</v>
      </c>
      <c r="BK204" s="218">
        <f>ROUND(I204*H204,2)</f>
        <v>0</v>
      </c>
      <c r="BL204" s="19" t="s">
        <v>227</v>
      </c>
      <c r="BM204" s="217" t="s">
        <v>340</v>
      </c>
    </row>
    <row r="205" s="13" customFormat="1">
      <c r="A205" s="13"/>
      <c r="B205" s="224"/>
      <c r="C205" s="225"/>
      <c r="D205" s="226" t="s">
        <v>151</v>
      </c>
      <c r="E205" s="225"/>
      <c r="F205" s="228" t="s">
        <v>341</v>
      </c>
      <c r="G205" s="225"/>
      <c r="H205" s="229">
        <v>14.42</v>
      </c>
      <c r="I205" s="230"/>
      <c r="J205" s="225"/>
      <c r="K205" s="225"/>
      <c r="L205" s="231"/>
      <c r="M205" s="232"/>
      <c r="N205" s="233"/>
      <c r="O205" s="233"/>
      <c r="P205" s="233"/>
      <c r="Q205" s="233"/>
      <c r="R205" s="233"/>
      <c r="S205" s="233"/>
      <c r="T205" s="234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T205" s="235" t="s">
        <v>151</v>
      </c>
      <c r="AU205" s="235" t="s">
        <v>143</v>
      </c>
      <c r="AV205" s="13" t="s">
        <v>143</v>
      </c>
      <c r="AW205" s="13" t="s">
        <v>4</v>
      </c>
      <c r="AX205" s="13" t="s">
        <v>78</v>
      </c>
      <c r="AY205" s="235" t="s">
        <v>134</v>
      </c>
    </row>
    <row r="206" s="2" customFormat="1" ht="16.5" customHeight="1">
      <c r="A206" s="40"/>
      <c r="B206" s="41"/>
      <c r="C206" s="206" t="s">
        <v>342</v>
      </c>
      <c r="D206" s="206" t="s">
        <v>137</v>
      </c>
      <c r="E206" s="207" t="s">
        <v>343</v>
      </c>
      <c r="F206" s="208" t="s">
        <v>344</v>
      </c>
      <c r="G206" s="209" t="s">
        <v>345</v>
      </c>
      <c r="H206" s="210">
        <v>1</v>
      </c>
      <c r="I206" s="211"/>
      <c r="J206" s="212">
        <f>ROUND(I206*H206,2)</f>
        <v>0</v>
      </c>
      <c r="K206" s="208" t="s">
        <v>141</v>
      </c>
      <c r="L206" s="46"/>
      <c r="M206" s="213" t="s">
        <v>19</v>
      </c>
      <c r="N206" s="214" t="s">
        <v>42</v>
      </c>
      <c r="O206" s="86"/>
      <c r="P206" s="215">
        <f>O206*H206</f>
        <v>0</v>
      </c>
      <c r="Q206" s="215">
        <v>0</v>
      </c>
      <c r="R206" s="215">
        <f>Q206*H206</f>
        <v>0</v>
      </c>
      <c r="S206" s="215">
        <v>0</v>
      </c>
      <c r="T206" s="216">
        <f>S206*H206</f>
        <v>0</v>
      </c>
      <c r="U206" s="40"/>
      <c r="V206" s="40"/>
      <c r="W206" s="40"/>
      <c r="X206" s="40"/>
      <c r="Y206" s="40"/>
      <c r="Z206" s="40"/>
      <c r="AA206" s="40"/>
      <c r="AB206" s="40"/>
      <c r="AC206" s="40"/>
      <c r="AD206" s="40"/>
      <c r="AE206" s="40"/>
      <c r="AR206" s="217" t="s">
        <v>227</v>
      </c>
      <c r="AT206" s="217" t="s">
        <v>137</v>
      </c>
      <c r="AU206" s="217" t="s">
        <v>143</v>
      </c>
      <c r="AY206" s="19" t="s">
        <v>134</v>
      </c>
      <c r="BE206" s="218">
        <f>IF(N206="základní",J206,0)</f>
        <v>0</v>
      </c>
      <c r="BF206" s="218">
        <f>IF(N206="snížená",J206,0)</f>
        <v>0</v>
      </c>
      <c r="BG206" s="218">
        <f>IF(N206="zákl. přenesená",J206,0)</f>
        <v>0</v>
      </c>
      <c r="BH206" s="218">
        <f>IF(N206="sníž. přenesená",J206,0)</f>
        <v>0</v>
      </c>
      <c r="BI206" s="218">
        <f>IF(N206="nulová",J206,0)</f>
        <v>0</v>
      </c>
      <c r="BJ206" s="19" t="s">
        <v>143</v>
      </c>
      <c r="BK206" s="218">
        <f>ROUND(I206*H206,2)</f>
        <v>0</v>
      </c>
      <c r="BL206" s="19" t="s">
        <v>227</v>
      </c>
      <c r="BM206" s="217" t="s">
        <v>346</v>
      </c>
    </row>
    <row r="207" s="2" customFormat="1">
      <c r="A207" s="40"/>
      <c r="B207" s="41"/>
      <c r="C207" s="42"/>
      <c r="D207" s="219" t="s">
        <v>145</v>
      </c>
      <c r="E207" s="42"/>
      <c r="F207" s="220" t="s">
        <v>347</v>
      </c>
      <c r="G207" s="42"/>
      <c r="H207" s="42"/>
      <c r="I207" s="221"/>
      <c r="J207" s="42"/>
      <c r="K207" s="42"/>
      <c r="L207" s="46"/>
      <c r="M207" s="222"/>
      <c r="N207" s="223"/>
      <c r="O207" s="86"/>
      <c r="P207" s="86"/>
      <c r="Q207" s="86"/>
      <c r="R207" s="86"/>
      <c r="S207" s="86"/>
      <c r="T207" s="87"/>
      <c r="U207" s="40"/>
      <c r="V207" s="40"/>
      <c r="W207" s="40"/>
      <c r="X207" s="40"/>
      <c r="Y207" s="40"/>
      <c r="Z207" s="40"/>
      <c r="AA207" s="40"/>
      <c r="AB207" s="40"/>
      <c r="AC207" s="40"/>
      <c r="AD207" s="40"/>
      <c r="AE207" s="40"/>
      <c r="AT207" s="19" t="s">
        <v>145</v>
      </c>
      <c r="AU207" s="19" t="s">
        <v>143</v>
      </c>
    </row>
    <row r="208" s="2" customFormat="1" ht="24.15" customHeight="1">
      <c r="A208" s="40"/>
      <c r="B208" s="41"/>
      <c r="C208" s="206" t="s">
        <v>348</v>
      </c>
      <c r="D208" s="206" t="s">
        <v>137</v>
      </c>
      <c r="E208" s="207" t="s">
        <v>349</v>
      </c>
      <c r="F208" s="208" t="s">
        <v>350</v>
      </c>
      <c r="G208" s="209" t="s">
        <v>290</v>
      </c>
      <c r="H208" s="210">
        <v>14</v>
      </c>
      <c r="I208" s="211"/>
      <c r="J208" s="212">
        <f>ROUND(I208*H208,2)</f>
        <v>0</v>
      </c>
      <c r="K208" s="208" t="s">
        <v>141</v>
      </c>
      <c r="L208" s="46"/>
      <c r="M208" s="213" t="s">
        <v>19</v>
      </c>
      <c r="N208" s="214" t="s">
        <v>42</v>
      </c>
      <c r="O208" s="86"/>
      <c r="P208" s="215">
        <f>O208*H208</f>
        <v>0</v>
      </c>
      <c r="Q208" s="215">
        <v>4.0000000000000003E-05</v>
      </c>
      <c r="R208" s="215">
        <f>Q208*H208</f>
        <v>0.00056000000000000006</v>
      </c>
      <c r="S208" s="215">
        <v>0</v>
      </c>
      <c r="T208" s="216">
        <f>S208*H208</f>
        <v>0</v>
      </c>
      <c r="U208" s="40"/>
      <c r="V208" s="40"/>
      <c r="W208" s="40"/>
      <c r="X208" s="40"/>
      <c r="Y208" s="40"/>
      <c r="Z208" s="40"/>
      <c r="AA208" s="40"/>
      <c r="AB208" s="40"/>
      <c r="AC208" s="40"/>
      <c r="AD208" s="40"/>
      <c r="AE208" s="40"/>
      <c r="AR208" s="217" t="s">
        <v>227</v>
      </c>
      <c r="AT208" s="217" t="s">
        <v>137</v>
      </c>
      <c r="AU208" s="217" t="s">
        <v>143</v>
      </c>
      <c r="AY208" s="19" t="s">
        <v>134</v>
      </c>
      <c r="BE208" s="218">
        <f>IF(N208="základní",J208,0)</f>
        <v>0</v>
      </c>
      <c r="BF208" s="218">
        <f>IF(N208="snížená",J208,0)</f>
        <v>0</v>
      </c>
      <c r="BG208" s="218">
        <f>IF(N208="zákl. přenesená",J208,0)</f>
        <v>0</v>
      </c>
      <c r="BH208" s="218">
        <f>IF(N208="sníž. přenesená",J208,0)</f>
        <v>0</v>
      </c>
      <c r="BI208" s="218">
        <f>IF(N208="nulová",J208,0)</f>
        <v>0</v>
      </c>
      <c r="BJ208" s="19" t="s">
        <v>143</v>
      </c>
      <c r="BK208" s="218">
        <f>ROUND(I208*H208,2)</f>
        <v>0</v>
      </c>
      <c r="BL208" s="19" t="s">
        <v>227</v>
      </c>
      <c r="BM208" s="217" t="s">
        <v>351</v>
      </c>
    </row>
    <row r="209" s="2" customFormat="1">
      <c r="A209" s="40"/>
      <c r="B209" s="41"/>
      <c r="C209" s="42"/>
      <c r="D209" s="219" t="s">
        <v>145</v>
      </c>
      <c r="E209" s="42"/>
      <c r="F209" s="220" t="s">
        <v>352</v>
      </c>
      <c r="G209" s="42"/>
      <c r="H209" s="42"/>
      <c r="I209" s="221"/>
      <c r="J209" s="42"/>
      <c r="K209" s="42"/>
      <c r="L209" s="46"/>
      <c r="M209" s="222"/>
      <c r="N209" s="223"/>
      <c r="O209" s="86"/>
      <c r="P209" s="86"/>
      <c r="Q209" s="86"/>
      <c r="R209" s="86"/>
      <c r="S209" s="86"/>
      <c r="T209" s="87"/>
      <c r="U209" s="40"/>
      <c r="V209" s="40"/>
      <c r="W209" s="40"/>
      <c r="X209" s="40"/>
      <c r="Y209" s="40"/>
      <c r="Z209" s="40"/>
      <c r="AA209" s="40"/>
      <c r="AB209" s="40"/>
      <c r="AC209" s="40"/>
      <c r="AD209" s="40"/>
      <c r="AE209" s="40"/>
      <c r="AT209" s="19" t="s">
        <v>145</v>
      </c>
      <c r="AU209" s="19" t="s">
        <v>143</v>
      </c>
    </row>
    <row r="210" s="2" customFormat="1" ht="16.5" customHeight="1">
      <c r="A210" s="40"/>
      <c r="B210" s="41"/>
      <c r="C210" s="206" t="s">
        <v>353</v>
      </c>
      <c r="D210" s="206" t="s">
        <v>137</v>
      </c>
      <c r="E210" s="207" t="s">
        <v>354</v>
      </c>
      <c r="F210" s="208" t="s">
        <v>355</v>
      </c>
      <c r="G210" s="209" t="s">
        <v>235</v>
      </c>
      <c r="H210" s="210">
        <v>3</v>
      </c>
      <c r="I210" s="211"/>
      <c r="J210" s="212">
        <f>ROUND(I210*H210,2)</f>
        <v>0</v>
      </c>
      <c r="K210" s="208" t="s">
        <v>141</v>
      </c>
      <c r="L210" s="46"/>
      <c r="M210" s="213" t="s">
        <v>19</v>
      </c>
      <c r="N210" s="214" t="s">
        <v>42</v>
      </c>
      <c r="O210" s="86"/>
      <c r="P210" s="215">
        <f>O210*H210</f>
        <v>0</v>
      </c>
      <c r="Q210" s="215">
        <v>0.00012999999999999999</v>
      </c>
      <c r="R210" s="215">
        <f>Q210*H210</f>
        <v>0.00038999999999999994</v>
      </c>
      <c r="S210" s="215">
        <v>0</v>
      </c>
      <c r="T210" s="216">
        <f>S210*H210</f>
        <v>0</v>
      </c>
      <c r="U210" s="40"/>
      <c r="V210" s="40"/>
      <c r="W210" s="40"/>
      <c r="X210" s="40"/>
      <c r="Y210" s="40"/>
      <c r="Z210" s="40"/>
      <c r="AA210" s="40"/>
      <c r="AB210" s="40"/>
      <c r="AC210" s="40"/>
      <c r="AD210" s="40"/>
      <c r="AE210" s="40"/>
      <c r="AR210" s="217" t="s">
        <v>227</v>
      </c>
      <c r="AT210" s="217" t="s">
        <v>137</v>
      </c>
      <c r="AU210" s="217" t="s">
        <v>143</v>
      </c>
      <c r="AY210" s="19" t="s">
        <v>134</v>
      </c>
      <c r="BE210" s="218">
        <f>IF(N210="základní",J210,0)</f>
        <v>0</v>
      </c>
      <c r="BF210" s="218">
        <f>IF(N210="snížená",J210,0)</f>
        <v>0</v>
      </c>
      <c r="BG210" s="218">
        <f>IF(N210="zákl. přenesená",J210,0)</f>
        <v>0</v>
      </c>
      <c r="BH210" s="218">
        <f>IF(N210="sníž. přenesená",J210,0)</f>
        <v>0</v>
      </c>
      <c r="BI210" s="218">
        <f>IF(N210="nulová",J210,0)</f>
        <v>0</v>
      </c>
      <c r="BJ210" s="19" t="s">
        <v>143</v>
      </c>
      <c r="BK210" s="218">
        <f>ROUND(I210*H210,2)</f>
        <v>0</v>
      </c>
      <c r="BL210" s="19" t="s">
        <v>227</v>
      </c>
      <c r="BM210" s="217" t="s">
        <v>356</v>
      </c>
    </row>
    <row r="211" s="2" customFormat="1">
      <c r="A211" s="40"/>
      <c r="B211" s="41"/>
      <c r="C211" s="42"/>
      <c r="D211" s="219" t="s">
        <v>145</v>
      </c>
      <c r="E211" s="42"/>
      <c r="F211" s="220" t="s">
        <v>357</v>
      </c>
      <c r="G211" s="42"/>
      <c r="H211" s="42"/>
      <c r="I211" s="221"/>
      <c r="J211" s="42"/>
      <c r="K211" s="42"/>
      <c r="L211" s="46"/>
      <c r="M211" s="222"/>
      <c r="N211" s="223"/>
      <c r="O211" s="86"/>
      <c r="P211" s="86"/>
      <c r="Q211" s="86"/>
      <c r="R211" s="86"/>
      <c r="S211" s="86"/>
      <c r="T211" s="87"/>
      <c r="U211" s="40"/>
      <c r="V211" s="40"/>
      <c r="W211" s="40"/>
      <c r="X211" s="40"/>
      <c r="Y211" s="40"/>
      <c r="Z211" s="40"/>
      <c r="AA211" s="40"/>
      <c r="AB211" s="40"/>
      <c r="AC211" s="40"/>
      <c r="AD211" s="40"/>
      <c r="AE211" s="40"/>
      <c r="AT211" s="19" t="s">
        <v>145</v>
      </c>
      <c r="AU211" s="19" t="s">
        <v>143</v>
      </c>
    </row>
    <row r="212" s="2" customFormat="1" ht="16.5" customHeight="1">
      <c r="A212" s="40"/>
      <c r="B212" s="41"/>
      <c r="C212" s="206" t="s">
        <v>358</v>
      </c>
      <c r="D212" s="206" t="s">
        <v>137</v>
      </c>
      <c r="E212" s="207" t="s">
        <v>359</v>
      </c>
      <c r="F212" s="208" t="s">
        <v>360</v>
      </c>
      <c r="G212" s="209" t="s">
        <v>235</v>
      </c>
      <c r="H212" s="210">
        <v>10</v>
      </c>
      <c r="I212" s="211"/>
      <c r="J212" s="212">
        <f>ROUND(I212*H212,2)</f>
        <v>0</v>
      </c>
      <c r="K212" s="208" t="s">
        <v>141</v>
      </c>
      <c r="L212" s="46"/>
      <c r="M212" s="213" t="s">
        <v>19</v>
      </c>
      <c r="N212" s="214" t="s">
        <v>42</v>
      </c>
      <c r="O212" s="86"/>
      <c r="P212" s="215">
        <f>O212*H212</f>
        <v>0</v>
      </c>
      <c r="Q212" s="215">
        <v>0</v>
      </c>
      <c r="R212" s="215">
        <f>Q212*H212</f>
        <v>0</v>
      </c>
      <c r="S212" s="215">
        <v>0.00173</v>
      </c>
      <c r="T212" s="216">
        <f>S212*H212</f>
        <v>0.017299999999999999</v>
      </c>
      <c r="U212" s="40"/>
      <c r="V212" s="40"/>
      <c r="W212" s="40"/>
      <c r="X212" s="40"/>
      <c r="Y212" s="40"/>
      <c r="Z212" s="40"/>
      <c r="AA212" s="40"/>
      <c r="AB212" s="40"/>
      <c r="AC212" s="40"/>
      <c r="AD212" s="40"/>
      <c r="AE212" s="40"/>
      <c r="AR212" s="217" t="s">
        <v>227</v>
      </c>
      <c r="AT212" s="217" t="s">
        <v>137</v>
      </c>
      <c r="AU212" s="217" t="s">
        <v>143</v>
      </c>
      <c r="AY212" s="19" t="s">
        <v>134</v>
      </c>
      <c r="BE212" s="218">
        <f>IF(N212="základní",J212,0)</f>
        <v>0</v>
      </c>
      <c r="BF212" s="218">
        <f>IF(N212="snížená",J212,0)</f>
        <v>0</v>
      </c>
      <c r="BG212" s="218">
        <f>IF(N212="zákl. přenesená",J212,0)</f>
        <v>0</v>
      </c>
      <c r="BH212" s="218">
        <f>IF(N212="sníž. přenesená",J212,0)</f>
        <v>0</v>
      </c>
      <c r="BI212" s="218">
        <f>IF(N212="nulová",J212,0)</f>
        <v>0</v>
      </c>
      <c r="BJ212" s="19" t="s">
        <v>143</v>
      </c>
      <c r="BK212" s="218">
        <f>ROUND(I212*H212,2)</f>
        <v>0</v>
      </c>
      <c r="BL212" s="19" t="s">
        <v>227</v>
      </c>
      <c r="BM212" s="217" t="s">
        <v>361</v>
      </c>
    </row>
    <row r="213" s="2" customFormat="1">
      <c r="A213" s="40"/>
      <c r="B213" s="41"/>
      <c r="C213" s="42"/>
      <c r="D213" s="219" t="s">
        <v>145</v>
      </c>
      <c r="E213" s="42"/>
      <c r="F213" s="220" t="s">
        <v>362</v>
      </c>
      <c r="G213" s="42"/>
      <c r="H213" s="42"/>
      <c r="I213" s="221"/>
      <c r="J213" s="42"/>
      <c r="K213" s="42"/>
      <c r="L213" s="46"/>
      <c r="M213" s="222"/>
      <c r="N213" s="223"/>
      <c r="O213" s="86"/>
      <c r="P213" s="86"/>
      <c r="Q213" s="86"/>
      <c r="R213" s="86"/>
      <c r="S213" s="86"/>
      <c r="T213" s="87"/>
      <c r="U213" s="40"/>
      <c r="V213" s="40"/>
      <c r="W213" s="40"/>
      <c r="X213" s="40"/>
      <c r="Y213" s="40"/>
      <c r="Z213" s="40"/>
      <c r="AA213" s="40"/>
      <c r="AB213" s="40"/>
      <c r="AC213" s="40"/>
      <c r="AD213" s="40"/>
      <c r="AE213" s="40"/>
      <c r="AT213" s="19" t="s">
        <v>145</v>
      </c>
      <c r="AU213" s="19" t="s">
        <v>143</v>
      </c>
    </row>
    <row r="214" s="2" customFormat="1" ht="16.5" customHeight="1">
      <c r="A214" s="40"/>
      <c r="B214" s="41"/>
      <c r="C214" s="206" t="s">
        <v>363</v>
      </c>
      <c r="D214" s="206" t="s">
        <v>137</v>
      </c>
      <c r="E214" s="207" t="s">
        <v>364</v>
      </c>
      <c r="F214" s="208" t="s">
        <v>365</v>
      </c>
      <c r="G214" s="209" t="s">
        <v>235</v>
      </c>
      <c r="H214" s="210">
        <v>3</v>
      </c>
      <c r="I214" s="211"/>
      <c r="J214" s="212">
        <f>ROUND(I214*H214,2)</f>
        <v>0</v>
      </c>
      <c r="K214" s="208" t="s">
        <v>141</v>
      </c>
      <c r="L214" s="46"/>
      <c r="M214" s="213" t="s">
        <v>19</v>
      </c>
      <c r="N214" s="214" t="s">
        <v>42</v>
      </c>
      <c r="O214" s="86"/>
      <c r="P214" s="215">
        <f>O214*H214</f>
        <v>0</v>
      </c>
      <c r="Q214" s="215">
        <v>0.00022000000000000001</v>
      </c>
      <c r="R214" s="215">
        <f>Q214*H214</f>
        <v>0.00066</v>
      </c>
      <c r="S214" s="215">
        <v>0</v>
      </c>
      <c r="T214" s="216">
        <f>S214*H214</f>
        <v>0</v>
      </c>
      <c r="U214" s="40"/>
      <c r="V214" s="40"/>
      <c r="W214" s="40"/>
      <c r="X214" s="40"/>
      <c r="Y214" s="40"/>
      <c r="Z214" s="40"/>
      <c r="AA214" s="40"/>
      <c r="AB214" s="40"/>
      <c r="AC214" s="40"/>
      <c r="AD214" s="40"/>
      <c r="AE214" s="40"/>
      <c r="AR214" s="217" t="s">
        <v>227</v>
      </c>
      <c r="AT214" s="217" t="s">
        <v>137</v>
      </c>
      <c r="AU214" s="217" t="s">
        <v>143</v>
      </c>
      <c r="AY214" s="19" t="s">
        <v>134</v>
      </c>
      <c r="BE214" s="218">
        <f>IF(N214="základní",J214,0)</f>
        <v>0</v>
      </c>
      <c r="BF214" s="218">
        <f>IF(N214="snížená",J214,0)</f>
        <v>0</v>
      </c>
      <c r="BG214" s="218">
        <f>IF(N214="zákl. přenesená",J214,0)</f>
        <v>0</v>
      </c>
      <c r="BH214" s="218">
        <f>IF(N214="sníž. přenesená",J214,0)</f>
        <v>0</v>
      </c>
      <c r="BI214" s="218">
        <f>IF(N214="nulová",J214,0)</f>
        <v>0</v>
      </c>
      <c r="BJ214" s="19" t="s">
        <v>143</v>
      </c>
      <c r="BK214" s="218">
        <f>ROUND(I214*H214,2)</f>
        <v>0</v>
      </c>
      <c r="BL214" s="19" t="s">
        <v>227</v>
      </c>
      <c r="BM214" s="217" t="s">
        <v>366</v>
      </c>
    </row>
    <row r="215" s="2" customFormat="1">
      <c r="A215" s="40"/>
      <c r="B215" s="41"/>
      <c r="C215" s="42"/>
      <c r="D215" s="219" t="s">
        <v>145</v>
      </c>
      <c r="E215" s="42"/>
      <c r="F215" s="220" t="s">
        <v>367</v>
      </c>
      <c r="G215" s="42"/>
      <c r="H215" s="42"/>
      <c r="I215" s="221"/>
      <c r="J215" s="42"/>
      <c r="K215" s="42"/>
      <c r="L215" s="46"/>
      <c r="M215" s="222"/>
      <c r="N215" s="223"/>
      <c r="O215" s="86"/>
      <c r="P215" s="86"/>
      <c r="Q215" s="86"/>
      <c r="R215" s="86"/>
      <c r="S215" s="86"/>
      <c r="T215" s="87"/>
      <c r="U215" s="40"/>
      <c r="V215" s="40"/>
      <c r="W215" s="40"/>
      <c r="X215" s="40"/>
      <c r="Y215" s="40"/>
      <c r="Z215" s="40"/>
      <c r="AA215" s="40"/>
      <c r="AB215" s="40"/>
      <c r="AC215" s="40"/>
      <c r="AD215" s="40"/>
      <c r="AE215" s="40"/>
      <c r="AT215" s="19" t="s">
        <v>145</v>
      </c>
      <c r="AU215" s="19" t="s">
        <v>143</v>
      </c>
    </row>
    <row r="216" s="2" customFormat="1" ht="16.5" customHeight="1">
      <c r="A216" s="40"/>
      <c r="B216" s="41"/>
      <c r="C216" s="206" t="s">
        <v>368</v>
      </c>
      <c r="D216" s="206" t="s">
        <v>137</v>
      </c>
      <c r="E216" s="207" t="s">
        <v>369</v>
      </c>
      <c r="F216" s="208" t="s">
        <v>370</v>
      </c>
      <c r="G216" s="209" t="s">
        <v>235</v>
      </c>
      <c r="H216" s="210">
        <v>1</v>
      </c>
      <c r="I216" s="211"/>
      <c r="J216" s="212">
        <f>ROUND(I216*H216,2)</f>
        <v>0</v>
      </c>
      <c r="K216" s="208" t="s">
        <v>141</v>
      </c>
      <c r="L216" s="46"/>
      <c r="M216" s="213" t="s">
        <v>19</v>
      </c>
      <c r="N216" s="214" t="s">
        <v>42</v>
      </c>
      <c r="O216" s="86"/>
      <c r="P216" s="215">
        <f>O216*H216</f>
        <v>0</v>
      </c>
      <c r="Q216" s="215">
        <v>0.00029</v>
      </c>
      <c r="R216" s="215">
        <f>Q216*H216</f>
        <v>0.00029</v>
      </c>
      <c r="S216" s="215">
        <v>0</v>
      </c>
      <c r="T216" s="216">
        <f>S216*H216</f>
        <v>0</v>
      </c>
      <c r="U216" s="40"/>
      <c r="V216" s="40"/>
      <c r="W216" s="40"/>
      <c r="X216" s="40"/>
      <c r="Y216" s="40"/>
      <c r="Z216" s="40"/>
      <c r="AA216" s="40"/>
      <c r="AB216" s="40"/>
      <c r="AC216" s="40"/>
      <c r="AD216" s="40"/>
      <c r="AE216" s="40"/>
      <c r="AR216" s="217" t="s">
        <v>227</v>
      </c>
      <c r="AT216" s="217" t="s">
        <v>137</v>
      </c>
      <c r="AU216" s="217" t="s">
        <v>143</v>
      </c>
      <c r="AY216" s="19" t="s">
        <v>134</v>
      </c>
      <c r="BE216" s="218">
        <f>IF(N216="základní",J216,0)</f>
        <v>0</v>
      </c>
      <c r="BF216" s="218">
        <f>IF(N216="snížená",J216,0)</f>
        <v>0</v>
      </c>
      <c r="BG216" s="218">
        <f>IF(N216="zákl. přenesená",J216,0)</f>
        <v>0</v>
      </c>
      <c r="BH216" s="218">
        <f>IF(N216="sníž. přenesená",J216,0)</f>
        <v>0</v>
      </c>
      <c r="BI216" s="218">
        <f>IF(N216="nulová",J216,0)</f>
        <v>0</v>
      </c>
      <c r="BJ216" s="19" t="s">
        <v>143</v>
      </c>
      <c r="BK216" s="218">
        <f>ROUND(I216*H216,2)</f>
        <v>0</v>
      </c>
      <c r="BL216" s="19" t="s">
        <v>227</v>
      </c>
      <c r="BM216" s="217" t="s">
        <v>371</v>
      </c>
    </row>
    <row r="217" s="2" customFormat="1">
      <c r="A217" s="40"/>
      <c r="B217" s="41"/>
      <c r="C217" s="42"/>
      <c r="D217" s="219" t="s">
        <v>145</v>
      </c>
      <c r="E217" s="42"/>
      <c r="F217" s="220" t="s">
        <v>372</v>
      </c>
      <c r="G217" s="42"/>
      <c r="H217" s="42"/>
      <c r="I217" s="221"/>
      <c r="J217" s="42"/>
      <c r="K217" s="42"/>
      <c r="L217" s="46"/>
      <c r="M217" s="222"/>
      <c r="N217" s="223"/>
      <c r="O217" s="86"/>
      <c r="P217" s="86"/>
      <c r="Q217" s="86"/>
      <c r="R217" s="86"/>
      <c r="S217" s="86"/>
      <c r="T217" s="87"/>
      <c r="U217" s="40"/>
      <c r="V217" s="40"/>
      <c r="W217" s="40"/>
      <c r="X217" s="40"/>
      <c r="Y217" s="40"/>
      <c r="Z217" s="40"/>
      <c r="AA217" s="40"/>
      <c r="AB217" s="40"/>
      <c r="AC217" s="40"/>
      <c r="AD217" s="40"/>
      <c r="AE217" s="40"/>
      <c r="AT217" s="19" t="s">
        <v>145</v>
      </c>
      <c r="AU217" s="19" t="s">
        <v>143</v>
      </c>
    </row>
    <row r="218" s="2" customFormat="1" ht="21.75" customHeight="1">
      <c r="A218" s="40"/>
      <c r="B218" s="41"/>
      <c r="C218" s="206" t="s">
        <v>373</v>
      </c>
      <c r="D218" s="206" t="s">
        <v>137</v>
      </c>
      <c r="E218" s="207" t="s">
        <v>374</v>
      </c>
      <c r="F218" s="208" t="s">
        <v>375</v>
      </c>
      <c r="G218" s="209" t="s">
        <v>290</v>
      </c>
      <c r="H218" s="210">
        <v>14</v>
      </c>
      <c r="I218" s="211"/>
      <c r="J218" s="212">
        <f>ROUND(I218*H218,2)</f>
        <v>0</v>
      </c>
      <c r="K218" s="208" t="s">
        <v>141</v>
      </c>
      <c r="L218" s="46"/>
      <c r="M218" s="213" t="s">
        <v>19</v>
      </c>
      <c r="N218" s="214" t="s">
        <v>42</v>
      </c>
      <c r="O218" s="86"/>
      <c r="P218" s="215">
        <f>O218*H218</f>
        <v>0</v>
      </c>
      <c r="Q218" s="215">
        <v>1.0000000000000001E-05</v>
      </c>
      <c r="R218" s="215">
        <f>Q218*H218</f>
        <v>0.00014000000000000002</v>
      </c>
      <c r="S218" s="215">
        <v>0</v>
      </c>
      <c r="T218" s="216">
        <f>S218*H218</f>
        <v>0</v>
      </c>
      <c r="U218" s="40"/>
      <c r="V218" s="40"/>
      <c r="W218" s="40"/>
      <c r="X218" s="40"/>
      <c r="Y218" s="40"/>
      <c r="Z218" s="40"/>
      <c r="AA218" s="40"/>
      <c r="AB218" s="40"/>
      <c r="AC218" s="40"/>
      <c r="AD218" s="40"/>
      <c r="AE218" s="40"/>
      <c r="AR218" s="217" t="s">
        <v>227</v>
      </c>
      <c r="AT218" s="217" t="s">
        <v>137</v>
      </c>
      <c r="AU218" s="217" t="s">
        <v>143</v>
      </c>
      <c r="AY218" s="19" t="s">
        <v>134</v>
      </c>
      <c r="BE218" s="218">
        <f>IF(N218="základní",J218,0)</f>
        <v>0</v>
      </c>
      <c r="BF218" s="218">
        <f>IF(N218="snížená",J218,0)</f>
        <v>0</v>
      </c>
      <c r="BG218" s="218">
        <f>IF(N218="zákl. přenesená",J218,0)</f>
        <v>0</v>
      </c>
      <c r="BH218" s="218">
        <f>IF(N218="sníž. přenesená",J218,0)</f>
        <v>0</v>
      </c>
      <c r="BI218" s="218">
        <f>IF(N218="nulová",J218,0)</f>
        <v>0</v>
      </c>
      <c r="BJ218" s="19" t="s">
        <v>143</v>
      </c>
      <c r="BK218" s="218">
        <f>ROUND(I218*H218,2)</f>
        <v>0</v>
      </c>
      <c r="BL218" s="19" t="s">
        <v>227</v>
      </c>
      <c r="BM218" s="217" t="s">
        <v>376</v>
      </c>
    </row>
    <row r="219" s="2" customFormat="1">
      <c r="A219" s="40"/>
      <c r="B219" s="41"/>
      <c r="C219" s="42"/>
      <c r="D219" s="219" t="s">
        <v>145</v>
      </c>
      <c r="E219" s="42"/>
      <c r="F219" s="220" t="s">
        <v>377</v>
      </c>
      <c r="G219" s="42"/>
      <c r="H219" s="42"/>
      <c r="I219" s="221"/>
      <c r="J219" s="42"/>
      <c r="K219" s="42"/>
      <c r="L219" s="46"/>
      <c r="M219" s="222"/>
      <c r="N219" s="223"/>
      <c r="O219" s="86"/>
      <c r="P219" s="86"/>
      <c r="Q219" s="86"/>
      <c r="R219" s="86"/>
      <c r="S219" s="86"/>
      <c r="T219" s="87"/>
      <c r="U219" s="40"/>
      <c r="V219" s="40"/>
      <c r="W219" s="40"/>
      <c r="X219" s="40"/>
      <c r="Y219" s="40"/>
      <c r="Z219" s="40"/>
      <c r="AA219" s="40"/>
      <c r="AB219" s="40"/>
      <c r="AC219" s="40"/>
      <c r="AD219" s="40"/>
      <c r="AE219" s="40"/>
      <c r="AT219" s="19" t="s">
        <v>145</v>
      </c>
      <c r="AU219" s="19" t="s">
        <v>143</v>
      </c>
    </row>
    <row r="220" s="2" customFormat="1" ht="24.15" customHeight="1">
      <c r="A220" s="40"/>
      <c r="B220" s="41"/>
      <c r="C220" s="206" t="s">
        <v>378</v>
      </c>
      <c r="D220" s="206" t="s">
        <v>137</v>
      </c>
      <c r="E220" s="207" t="s">
        <v>379</v>
      </c>
      <c r="F220" s="208" t="s">
        <v>380</v>
      </c>
      <c r="G220" s="209" t="s">
        <v>290</v>
      </c>
      <c r="H220" s="210">
        <v>14</v>
      </c>
      <c r="I220" s="211"/>
      <c r="J220" s="212">
        <f>ROUND(I220*H220,2)</f>
        <v>0</v>
      </c>
      <c r="K220" s="208" t="s">
        <v>141</v>
      </c>
      <c r="L220" s="46"/>
      <c r="M220" s="213" t="s">
        <v>19</v>
      </c>
      <c r="N220" s="214" t="s">
        <v>42</v>
      </c>
      <c r="O220" s="86"/>
      <c r="P220" s="215">
        <f>O220*H220</f>
        <v>0</v>
      </c>
      <c r="Q220" s="215">
        <v>2.0000000000000002E-05</v>
      </c>
      <c r="R220" s="215">
        <f>Q220*H220</f>
        <v>0.00028000000000000003</v>
      </c>
      <c r="S220" s="215">
        <v>0</v>
      </c>
      <c r="T220" s="216">
        <f>S220*H220</f>
        <v>0</v>
      </c>
      <c r="U220" s="40"/>
      <c r="V220" s="40"/>
      <c r="W220" s="40"/>
      <c r="X220" s="40"/>
      <c r="Y220" s="40"/>
      <c r="Z220" s="40"/>
      <c r="AA220" s="40"/>
      <c r="AB220" s="40"/>
      <c r="AC220" s="40"/>
      <c r="AD220" s="40"/>
      <c r="AE220" s="40"/>
      <c r="AR220" s="217" t="s">
        <v>227</v>
      </c>
      <c r="AT220" s="217" t="s">
        <v>137</v>
      </c>
      <c r="AU220" s="217" t="s">
        <v>143</v>
      </c>
      <c r="AY220" s="19" t="s">
        <v>134</v>
      </c>
      <c r="BE220" s="218">
        <f>IF(N220="základní",J220,0)</f>
        <v>0</v>
      </c>
      <c r="BF220" s="218">
        <f>IF(N220="snížená",J220,0)</f>
        <v>0</v>
      </c>
      <c r="BG220" s="218">
        <f>IF(N220="zákl. přenesená",J220,0)</f>
        <v>0</v>
      </c>
      <c r="BH220" s="218">
        <f>IF(N220="sníž. přenesená",J220,0)</f>
        <v>0</v>
      </c>
      <c r="BI220" s="218">
        <f>IF(N220="nulová",J220,0)</f>
        <v>0</v>
      </c>
      <c r="BJ220" s="19" t="s">
        <v>143</v>
      </c>
      <c r="BK220" s="218">
        <f>ROUND(I220*H220,2)</f>
        <v>0</v>
      </c>
      <c r="BL220" s="19" t="s">
        <v>227</v>
      </c>
      <c r="BM220" s="217" t="s">
        <v>381</v>
      </c>
    </row>
    <row r="221" s="2" customFormat="1">
      <c r="A221" s="40"/>
      <c r="B221" s="41"/>
      <c r="C221" s="42"/>
      <c r="D221" s="219" t="s">
        <v>145</v>
      </c>
      <c r="E221" s="42"/>
      <c r="F221" s="220" t="s">
        <v>382</v>
      </c>
      <c r="G221" s="42"/>
      <c r="H221" s="42"/>
      <c r="I221" s="221"/>
      <c r="J221" s="42"/>
      <c r="K221" s="42"/>
      <c r="L221" s="46"/>
      <c r="M221" s="222"/>
      <c r="N221" s="223"/>
      <c r="O221" s="86"/>
      <c r="P221" s="86"/>
      <c r="Q221" s="86"/>
      <c r="R221" s="86"/>
      <c r="S221" s="86"/>
      <c r="T221" s="87"/>
      <c r="U221" s="40"/>
      <c r="V221" s="40"/>
      <c r="W221" s="40"/>
      <c r="X221" s="40"/>
      <c r="Y221" s="40"/>
      <c r="Z221" s="40"/>
      <c r="AA221" s="40"/>
      <c r="AB221" s="40"/>
      <c r="AC221" s="40"/>
      <c r="AD221" s="40"/>
      <c r="AE221" s="40"/>
      <c r="AT221" s="19" t="s">
        <v>145</v>
      </c>
      <c r="AU221" s="19" t="s">
        <v>143</v>
      </c>
    </row>
    <row r="222" s="2" customFormat="1" ht="24.15" customHeight="1">
      <c r="A222" s="40"/>
      <c r="B222" s="41"/>
      <c r="C222" s="206" t="s">
        <v>383</v>
      </c>
      <c r="D222" s="206" t="s">
        <v>137</v>
      </c>
      <c r="E222" s="207" t="s">
        <v>384</v>
      </c>
      <c r="F222" s="208" t="s">
        <v>385</v>
      </c>
      <c r="G222" s="209" t="s">
        <v>249</v>
      </c>
      <c r="H222" s="210">
        <v>0.010999999999999999</v>
      </c>
      <c r="I222" s="211"/>
      <c r="J222" s="212">
        <f>ROUND(I222*H222,2)</f>
        <v>0</v>
      </c>
      <c r="K222" s="208" t="s">
        <v>141</v>
      </c>
      <c r="L222" s="46"/>
      <c r="M222" s="213" t="s">
        <v>19</v>
      </c>
      <c r="N222" s="214" t="s">
        <v>42</v>
      </c>
      <c r="O222" s="86"/>
      <c r="P222" s="215">
        <f>O222*H222</f>
        <v>0</v>
      </c>
      <c r="Q222" s="215">
        <v>0</v>
      </c>
      <c r="R222" s="215">
        <f>Q222*H222</f>
        <v>0</v>
      </c>
      <c r="S222" s="215">
        <v>0</v>
      </c>
      <c r="T222" s="216">
        <f>S222*H222</f>
        <v>0</v>
      </c>
      <c r="U222" s="40"/>
      <c r="V222" s="40"/>
      <c r="W222" s="40"/>
      <c r="X222" s="40"/>
      <c r="Y222" s="40"/>
      <c r="Z222" s="40"/>
      <c r="AA222" s="40"/>
      <c r="AB222" s="40"/>
      <c r="AC222" s="40"/>
      <c r="AD222" s="40"/>
      <c r="AE222" s="40"/>
      <c r="AR222" s="217" t="s">
        <v>227</v>
      </c>
      <c r="AT222" s="217" t="s">
        <v>137</v>
      </c>
      <c r="AU222" s="217" t="s">
        <v>143</v>
      </c>
      <c r="AY222" s="19" t="s">
        <v>134</v>
      </c>
      <c r="BE222" s="218">
        <f>IF(N222="základní",J222,0)</f>
        <v>0</v>
      </c>
      <c r="BF222" s="218">
        <f>IF(N222="snížená",J222,0)</f>
        <v>0</v>
      </c>
      <c r="BG222" s="218">
        <f>IF(N222="zákl. přenesená",J222,0)</f>
        <v>0</v>
      </c>
      <c r="BH222" s="218">
        <f>IF(N222="sníž. přenesená",J222,0)</f>
        <v>0</v>
      </c>
      <c r="BI222" s="218">
        <f>IF(N222="nulová",J222,0)</f>
        <v>0</v>
      </c>
      <c r="BJ222" s="19" t="s">
        <v>143</v>
      </c>
      <c r="BK222" s="218">
        <f>ROUND(I222*H222,2)</f>
        <v>0</v>
      </c>
      <c r="BL222" s="19" t="s">
        <v>227</v>
      </c>
      <c r="BM222" s="217" t="s">
        <v>386</v>
      </c>
    </row>
    <row r="223" s="2" customFormat="1">
      <c r="A223" s="40"/>
      <c r="B223" s="41"/>
      <c r="C223" s="42"/>
      <c r="D223" s="219" t="s">
        <v>145</v>
      </c>
      <c r="E223" s="42"/>
      <c r="F223" s="220" t="s">
        <v>387</v>
      </c>
      <c r="G223" s="42"/>
      <c r="H223" s="42"/>
      <c r="I223" s="221"/>
      <c r="J223" s="42"/>
      <c r="K223" s="42"/>
      <c r="L223" s="46"/>
      <c r="M223" s="222"/>
      <c r="N223" s="223"/>
      <c r="O223" s="86"/>
      <c r="P223" s="86"/>
      <c r="Q223" s="86"/>
      <c r="R223" s="86"/>
      <c r="S223" s="86"/>
      <c r="T223" s="87"/>
      <c r="U223" s="40"/>
      <c r="V223" s="40"/>
      <c r="W223" s="40"/>
      <c r="X223" s="40"/>
      <c r="Y223" s="40"/>
      <c r="Z223" s="40"/>
      <c r="AA223" s="40"/>
      <c r="AB223" s="40"/>
      <c r="AC223" s="40"/>
      <c r="AD223" s="40"/>
      <c r="AE223" s="40"/>
      <c r="AT223" s="19" t="s">
        <v>145</v>
      </c>
      <c r="AU223" s="19" t="s">
        <v>143</v>
      </c>
    </row>
    <row r="224" s="12" customFormat="1" ht="22.8" customHeight="1">
      <c r="A224" s="12"/>
      <c r="B224" s="190"/>
      <c r="C224" s="191"/>
      <c r="D224" s="192" t="s">
        <v>69</v>
      </c>
      <c r="E224" s="204" t="s">
        <v>388</v>
      </c>
      <c r="F224" s="204" t="s">
        <v>389</v>
      </c>
      <c r="G224" s="191"/>
      <c r="H224" s="191"/>
      <c r="I224" s="194"/>
      <c r="J224" s="205">
        <f>BK224</f>
        <v>0</v>
      </c>
      <c r="K224" s="191"/>
      <c r="L224" s="196"/>
      <c r="M224" s="197"/>
      <c r="N224" s="198"/>
      <c r="O224" s="198"/>
      <c r="P224" s="199">
        <f>SUM(P225:P269)</f>
        <v>0</v>
      </c>
      <c r="Q224" s="198"/>
      <c r="R224" s="199">
        <f>SUM(R225:R269)</f>
        <v>0.13179000000000002</v>
      </c>
      <c r="S224" s="198"/>
      <c r="T224" s="200">
        <f>SUM(T225:T269)</f>
        <v>0.13701000000000002</v>
      </c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R224" s="201" t="s">
        <v>143</v>
      </c>
      <c r="AT224" s="202" t="s">
        <v>69</v>
      </c>
      <c r="AU224" s="202" t="s">
        <v>78</v>
      </c>
      <c r="AY224" s="201" t="s">
        <v>134</v>
      </c>
      <c r="BK224" s="203">
        <f>SUM(BK225:BK269)</f>
        <v>0</v>
      </c>
    </row>
    <row r="225" s="2" customFormat="1" ht="16.5" customHeight="1">
      <c r="A225" s="40"/>
      <c r="B225" s="41"/>
      <c r="C225" s="206" t="s">
        <v>390</v>
      </c>
      <c r="D225" s="206" t="s">
        <v>137</v>
      </c>
      <c r="E225" s="207" t="s">
        <v>391</v>
      </c>
      <c r="F225" s="208" t="s">
        <v>392</v>
      </c>
      <c r="G225" s="209" t="s">
        <v>345</v>
      </c>
      <c r="H225" s="210">
        <v>1</v>
      </c>
      <c r="I225" s="211"/>
      <c r="J225" s="212">
        <f>ROUND(I225*H225,2)</f>
        <v>0</v>
      </c>
      <c r="K225" s="208" t="s">
        <v>141</v>
      </c>
      <c r="L225" s="46"/>
      <c r="M225" s="213" t="s">
        <v>19</v>
      </c>
      <c r="N225" s="214" t="s">
        <v>42</v>
      </c>
      <c r="O225" s="86"/>
      <c r="P225" s="215">
        <f>O225*H225</f>
        <v>0</v>
      </c>
      <c r="Q225" s="215">
        <v>0</v>
      </c>
      <c r="R225" s="215">
        <f>Q225*H225</f>
        <v>0</v>
      </c>
      <c r="S225" s="215">
        <v>0.01933</v>
      </c>
      <c r="T225" s="216">
        <f>S225*H225</f>
        <v>0.01933</v>
      </c>
      <c r="U225" s="40"/>
      <c r="V225" s="40"/>
      <c r="W225" s="40"/>
      <c r="X225" s="40"/>
      <c r="Y225" s="40"/>
      <c r="Z225" s="40"/>
      <c r="AA225" s="40"/>
      <c r="AB225" s="40"/>
      <c r="AC225" s="40"/>
      <c r="AD225" s="40"/>
      <c r="AE225" s="40"/>
      <c r="AR225" s="217" t="s">
        <v>227</v>
      </c>
      <c r="AT225" s="217" t="s">
        <v>137</v>
      </c>
      <c r="AU225" s="217" t="s">
        <v>143</v>
      </c>
      <c r="AY225" s="19" t="s">
        <v>134</v>
      </c>
      <c r="BE225" s="218">
        <f>IF(N225="základní",J225,0)</f>
        <v>0</v>
      </c>
      <c r="BF225" s="218">
        <f>IF(N225="snížená",J225,0)</f>
        <v>0</v>
      </c>
      <c r="BG225" s="218">
        <f>IF(N225="zákl. přenesená",J225,0)</f>
        <v>0</v>
      </c>
      <c r="BH225" s="218">
        <f>IF(N225="sníž. přenesená",J225,0)</f>
        <v>0</v>
      </c>
      <c r="BI225" s="218">
        <f>IF(N225="nulová",J225,0)</f>
        <v>0</v>
      </c>
      <c r="BJ225" s="19" t="s">
        <v>143</v>
      </c>
      <c r="BK225" s="218">
        <f>ROUND(I225*H225,2)</f>
        <v>0</v>
      </c>
      <c r="BL225" s="19" t="s">
        <v>227</v>
      </c>
      <c r="BM225" s="217" t="s">
        <v>393</v>
      </c>
    </row>
    <row r="226" s="2" customFormat="1">
      <c r="A226" s="40"/>
      <c r="B226" s="41"/>
      <c r="C226" s="42"/>
      <c r="D226" s="219" t="s">
        <v>145</v>
      </c>
      <c r="E226" s="42"/>
      <c r="F226" s="220" t="s">
        <v>394</v>
      </c>
      <c r="G226" s="42"/>
      <c r="H226" s="42"/>
      <c r="I226" s="221"/>
      <c r="J226" s="42"/>
      <c r="K226" s="42"/>
      <c r="L226" s="46"/>
      <c r="M226" s="222"/>
      <c r="N226" s="223"/>
      <c r="O226" s="86"/>
      <c r="P226" s="86"/>
      <c r="Q226" s="86"/>
      <c r="R226" s="86"/>
      <c r="S226" s="86"/>
      <c r="T226" s="87"/>
      <c r="U226" s="40"/>
      <c r="V226" s="40"/>
      <c r="W226" s="40"/>
      <c r="X226" s="40"/>
      <c r="Y226" s="40"/>
      <c r="Z226" s="40"/>
      <c r="AA226" s="40"/>
      <c r="AB226" s="40"/>
      <c r="AC226" s="40"/>
      <c r="AD226" s="40"/>
      <c r="AE226" s="40"/>
      <c r="AT226" s="19" t="s">
        <v>145</v>
      </c>
      <c r="AU226" s="19" t="s">
        <v>143</v>
      </c>
    </row>
    <row r="227" s="2" customFormat="1" ht="16.5" customHeight="1">
      <c r="A227" s="40"/>
      <c r="B227" s="41"/>
      <c r="C227" s="206" t="s">
        <v>395</v>
      </c>
      <c r="D227" s="206" t="s">
        <v>137</v>
      </c>
      <c r="E227" s="207" t="s">
        <v>396</v>
      </c>
      <c r="F227" s="208" t="s">
        <v>397</v>
      </c>
      <c r="G227" s="209" t="s">
        <v>345</v>
      </c>
      <c r="H227" s="210">
        <v>1</v>
      </c>
      <c r="I227" s="211"/>
      <c r="J227" s="212">
        <f>ROUND(I227*H227,2)</f>
        <v>0</v>
      </c>
      <c r="K227" s="208" t="s">
        <v>141</v>
      </c>
      <c r="L227" s="46"/>
      <c r="M227" s="213" t="s">
        <v>19</v>
      </c>
      <c r="N227" s="214" t="s">
        <v>42</v>
      </c>
      <c r="O227" s="86"/>
      <c r="P227" s="215">
        <f>O227*H227</f>
        <v>0</v>
      </c>
      <c r="Q227" s="215">
        <v>0.032410000000000001</v>
      </c>
      <c r="R227" s="215">
        <f>Q227*H227</f>
        <v>0.032410000000000001</v>
      </c>
      <c r="S227" s="215">
        <v>0</v>
      </c>
      <c r="T227" s="216">
        <f>S227*H227</f>
        <v>0</v>
      </c>
      <c r="U227" s="40"/>
      <c r="V227" s="40"/>
      <c r="W227" s="40"/>
      <c r="X227" s="40"/>
      <c r="Y227" s="40"/>
      <c r="Z227" s="40"/>
      <c r="AA227" s="40"/>
      <c r="AB227" s="40"/>
      <c r="AC227" s="40"/>
      <c r="AD227" s="40"/>
      <c r="AE227" s="40"/>
      <c r="AR227" s="217" t="s">
        <v>227</v>
      </c>
      <c r="AT227" s="217" t="s">
        <v>137</v>
      </c>
      <c r="AU227" s="217" t="s">
        <v>143</v>
      </c>
      <c r="AY227" s="19" t="s">
        <v>134</v>
      </c>
      <c r="BE227" s="218">
        <f>IF(N227="základní",J227,0)</f>
        <v>0</v>
      </c>
      <c r="BF227" s="218">
        <f>IF(N227="snížená",J227,0)</f>
        <v>0</v>
      </c>
      <c r="BG227" s="218">
        <f>IF(N227="zákl. přenesená",J227,0)</f>
        <v>0</v>
      </c>
      <c r="BH227" s="218">
        <f>IF(N227="sníž. přenesená",J227,0)</f>
        <v>0</v>
      </c>
      <c r="BI227" s="218">
        <f>IF(N227="nulová",J227,0)</f>
        <v>0</v>
      </c>
      <c r="BJ227" s="19" t="s">
        <v>143</v>
      </c>
      <c r="BK227" s="218">
        <f>ROUND(I227*H227,2)</f>
        <v>0</v>
      </c>
      <c r="BL227" s="19" t="s">
        <v>227</v>
      </c>
      <c r="BM227" s="217" t="s">
        <v>398</v>
      </c>
    </row>
    <row r="228" s="2" customFormat="1">
      <c r="A228" s="40"/>
      <c r="B228" s="41"/>
      <c r="C228" s="42"/>
      <c r="D228" s="219" t="s">
        <v>145</v>
      </c>
      <c r="E228" s="42"/>
      <c r="F228" s="220" t="s">
        <v>399</v>
      </c>
      <c r="G228" s="42"/>
      <c r="H228" s="42"/>
      <c r="I228" s="221"/>
      <c r="J228" s="42"/>
      <c r="K228" s="42"/>
      <c r="L228" s="46"/>
      <c r="M228" s="222"/>
      <c r="N228" s="223"/>
      <c r="O228" s="86"/>
      <c r="P228" s="86"/>
      <c r="Q228" s="86"/>
      <c r="R228" s="86"/>
      <c r="S228" s="86"/>
      <c r="T228" s="87"/>
      <c r="U228" s="40"/>
      <c r="V228" s="40"/>
      <c r="W228" s="40"/>
      <c r="X228" s="40"/>
      <c r="Y228" s="40"/>
      <c r="Z228" s="40"/>
      <c r="AA228" s="40"/>
      <c r="AB228" s="40"/>
      <c r="AC228" s="40"/>
      <c r="AD228" s="40"/>
      <c r="AE228" s="40"/>
      <c r="AT228" s="19" t="s">
        <v>145</v>
      </c>
      <c r="AU228" s="19" t="s">
        <v>143</v>
      </c>
    </row>
    <row r="229" s="2" customFormat="1" ht="16.5" customHeight="1">
      <c r="A229" s="40"/>
      <c r="B229" s="41"/>
      <c r="C229" s="206" t="s">
        <v>400</v>
      </c>
      <c r="D229" s="206" t="s">
        <v>137</v>
      </c>
      <c r="E229" s="207" t="s">
        <v>401</v>
      </c>
      <c r="F229" s="208" t="s">
        <v>402</v>
      </c>
      <c r="G229" s="209" t="s">
        <v>345</v>
      </c>
      <c r="H229" s="210">
        <v>1</v>
      </c>
      <c r="I229" s="211"/>
      <c r="J229" s="212">
        <f>ROUND(I229*H229,2)</f>
        <v>0</v>
      </c>
      <c r="K229" s="208" t="s">
        <v>141</v>
      </c>
      <c r="L229" s="46"/>
      <c r="M229" s="213" t="s">
        <v>19</v>
      </c>
      <c r="N229" s="214" t="s">
        <v>42</v>
      </c>
      <c r="O229" s="86"/>
      <c r="P229" s="215">
        <f>O229*H229</f>
        <v>0</v>
      </c>
      <c r="Q229" s="215">
        <v>0</v>
      </c>
      <c r="R229" s="215">
        <f>Q229*H229</f>
        <v>0</v>
      </c>
      <c r="S229" s="215">
        <v>0.019460000000000002</v>
      </c>
      <c r="T229" s="216">
        <f>S229*H229</f>
        <v>0.019460000000000002</v>
      </c>
      <c r="U229" s="40"/>
      <c r="V229" s="40"/>
      <c r="W229" s="40"/>
      <c r="X229" s="40"/>
      <c r="Y229" s="40"/>
      <c r="Z229" s="40"/>
      <c r="AA229" s="40"/>
      <c r="AB229" s="40"/>
      <c r="AC229" s="40"/>
      <c r="AD229" s="40"/>
      <c r="AE229" s="40"/>
      <c r="AR229" s="217" t="s">
        <v>227</v>
      </c>
      <c r="AT229" s="217" t="s">
        <v>137</v>
      </c>
      <c r="AU229" s="217" t="s">
        <v>143</v>
      </c>
      <c r="AY229" s="19" t="s">
        <v>134</v>
      </c>
      <c r="BE229" s="218">
        <f>IF(N229="základní",J229,0)</f>
        <v>0</v>
      </c>
      <c r="BF229" s="218">
        <f>IF(N229="snížená",J229,0)</f>
        <v>0</v>
      </c>
      <c r="BG229" s="218">
        <f>IF(N229="zákl. přenesená",J229,0)</f>
        <v>0</v>
      </c>
      <c r="BH229" s="218">
        <f>IF(N229="sníž. přenesená",J229,0)</f>
        <v>0</v>
      </c>
      <c r="BI229" s="218">
        <f>IF(N229="nulová",J229,0)</f>
        <v>0</v>
      </c>
      <c r="BJ229" s="19" t="s">
        <v>143</v>
      </c>
      <c r="BK229" s="218">
        <f>ROUND(I229*H229,2)</f>
        <v>0</v>
      </c>
      <c r="BL229" s="19" t="s">
        <v>227</v>
      </c>
      <c r="BM229" s="217" t="s">
        <v>403</v>
      </c>
    </row>
    <row r="230" s="2" customFormat="1">
      <c r="A230" s="40"/>
      <c r="B230" s="41"/>
      <c r="C230" s="42"/>
      <c r="D230" s="219" t="s">
        <v>145</v>
      </c>
      <c r="E230" s="42"/>
      <c r="F230" s="220" t="s">
        <v>404</v>
      </c>
      <c r="G230" s="42"/>
      <c r="H230" s="42"/>
      <c r="I230" s="221"/>
      <c r="J230" s="42"/>
      <c r="K230" s="42"/>
      <c r="L230" s="46"/>
      <c r="M230" s="222"/>
      <c r="N230" s="223"/>
      <c r="O230" s="86"/>
      <c r="P230" s="86"/>
      <c r="Q230" s="86"/>
      <c r="R230" s="86"/>
      <c r="S230" s="86"/>
      <c r="T230" s="87"/>
      <c r="U230" s="40"/>
      <c r="V230" s="40"/>
      <c r="W230" s="40"/>
      <c r="X230" s="40"/>
      <c r="Y230" s="40"/>
      <c r="Z230" s="40"/>
      <c r="AA230" s="40"/>
      <c r="AB230" s="40"/>
      <c r="AC230" s="40"/>
      <c r="AD230" s="40"/>
      <c r="AE230" s="40"/>
      <c r="AT230" s="19" t="s">
        <v>145</v>
      </c>
      <c r="AU230" s="19" t="s">
        <v>143</v>
      </c>
    </row>
    <row r="231" s="2" customFormat="1" ht="24.15" customHeight="1">
      <c r="A231" s="40"/>
      <c r="B231" s="41"/>
      <c r="C231" s="206" t="s">
        <v>405</v>
      </c>
      <c r="D231" s="206" t="s">
        <v>137</v>
      </c>
      <c r="E231" s="207" t="s">
        <v>406</v>
      </c>
      <c r="F231" s="208" t="s">
        <v>407</v>
      </c>
      <c r="G231" s="209" t="s">
        <v>345</v>
      </c>
      <c r="H231" s="210">
        <v>1</v>
      </c>
      <c r="I231" s="211"/>
      <c r="J231" s="212">
        <f>ROUND(I231*H231,2)</f>
        <v>0</v>
      </c>
      <c r="K231" s="208" t="s">
        <v>141</v>
      </c>
      <c r="L231" s="46"/>
      <c r="M231" s="213" t="s">
        <v>19</v>
      </c>
      <c r="N231" s="214" t="s">
        <v>42</v>
      </c>
      <c r="O231" s="86"/>
      <c r="P231" s="215">
        <f>O231*H231</f>
        <v>0</v>
      </c>
      <c r="Q231" s="215">
        <v>0.042950000000000002</v>
      </c>
      <c r="R231" s="215">
        <f>Q231*H231</f>
        <v>0.042950000000000002</v>
      </c>
      <c r="S231" s="215">
        <v>0</v>
      </c>
      <c r="T231" s="216">
        <f>S231*H231</f>
        <v>0</v>
      </c>
      <c r="U231" s="40"/>
      <c r="V231" s="40"/>
      <c r="W231" s="40"/>
      <c r="X231" s="40"/>
      <c r="Y231" s="40"/>
      <c r="Z231" s="40"/>
      <c r="AA231" s="40"/>
      <c r="AB231" s="40"/>
      <c r="AC231" s="40"/>
      <c r="AD231" s="40"/>
      <c r="AE231" s="40"/>
      <c r="AR231" s="217" t="s">
        <v>227</v>
      </c>
      <c r="AT231" s="217" t="s">
        <v>137</v>
      </c>
      <c r="AU231" s="217" t="s">
        <v>143</v>
      </c>
      <c r="AY231" s="19" t="s">
        <v>134</v>
      </c>
      <c r="BE231" s="218">
        <f>IF(N231="základní",J231,0)</f>
        <v>0</v>
      </c>
      <c r="BF231" s="218">
        <f>IF(N231="snížená",J231,0)</f>
        <v>0</v>
      </c>
      <c r="BG231" s="218">
        <f>IF(N231="zákl. přenesená",J231,0)</f>
        <v>0</v>
      </c>
      <c r="BH231" s="218">
        <f>IF(N231="sníž. přenesená",J231,0)</f>
        <v>0</v>
      </c>
      <c r="BI231" s="218">
        <f>IF(N231="nulová",J231,0)</f>
        <v>0</v>
      </c>
      <c r="BJ231" s="19" t="s">
        <v>143</v>
      </c>
      <c r="BK231" s="218">
        <f>ROUND(I231*H231,2)</f>
        <v>0</v>
      </c>
      <c r="BL231" s="19" t="s">
        <v>227</v>
      </c>
      <c r="BM231" s="217" t="s">
        <v>408</v>
      </c>
    </row>
    <row r="232" s="2" customFormat="1">
      <c r="A232" s="40"/>
      <c r="B232" s="41"/>
      <c r="C232" s="42"/>
      <c r="D232" s="219" t="s">
        <v>145</v>
      </c>
      <c r="E232" s="42"/>
      <c r="F232" s="220" t="s">
        <v>409</v>
      </c>
      <c r="G232" s="42"/>
      <c r="H232" s="42"/>
      <c r="I232" s="221"/>
      <c r="J232" s="42"/>
      <c r="K232" s="42"/>
      <c r="L232" s="46"/>
      <c r="M232" s="222"/>
      <c r="N232" s="223"/>
      <c r="O232" s="86"/>
      <c r="P232" s="86"/>
      <c r="Q232" s="86"/>
      <c r="R232" s="86"/>
      <c r="S232" s="86"/>
      <c r="T232" s="87"/>
      <c r="U232" s="40"/>
      <c r="V232" s="40"/>
      <c r="W232" s="40"/>
      <c r="X232" s="40"/>
      <c r="Y232" s="40"/>
      <c r="Z232" s="40"/>
      <c r="AA232" s="40"/>
      <c r="AB232" s="40"/>
      <c r="AC232" s="40"/>
      <c r="AD232" s="40"/>
      <c r="AE232" s="40"/>
      <c r="AT232" s="19" t="s">
        <v>145</v>
      </c>
      <c r="AU232" s="19" t="s">
        <v>143</v>
      </c>
    </row>
    <row r="233" s="2" customFormat="1" ht="16.5" customHeight="1">
      <c r="A233" s="40"/>
      <c r="B233" s="41"/>
      <c r="C233" s="206" t="s">
        <v>410</v>
      </c>
      <c r="D233" s="206" t="s">
        <v>137</v>
      </c>
      <c r="E233" s="207" t="s">
        <v>411</v>
      </c>
      <c r="F233" s="208" t="s">
        <v>412</v>
      </c>
      <c r="G233" s="209" t="s">
        <v>345</v>
      </c>
      <c r="H233" s="210">
        <v>1</v>
      </c>
      <c r="I233" s="211"/>
      <c r="J233" s="212">
        <f>ROUND(I233*H233,2)</f>
        <v>0</v>
      </c>
      <c r="K233" s="208" t="s">
        <v>141</v>
      </c>
      <c r="L233" s="46"/>
      <c r="M233" s="213" t="s">
        <v>19</v>
      </c>
      <c r="N233" s="214" t="s">
        <v>42</v>
      </c>
      <c r="O233" s="86"/>
      <c r="P233" s="215">
        <f>O233*H233</f>
        <v>0</v>
      </c>
      <c r="Q233" s="215">
        <v>0</v>
      </c>
      <c r="R233" s="215">
        <f>Q233*H233</f>
        <v>0</v>
      </c>
      <c r="S233" s="215">
        <v>0.095100000000000004</v>
      </c>
      <c r="T233" s="216">
        <f>S233*H233</f>
        <v>0.095100000000000004</v>
      </c>
      <c r="U233" s="40"/>
      <c r="V233" s="40"/>
      <c r="W233" s="40"/>
      <c r="X233" s="40"/>
      <c r="Y233" s="40"/>
      <c r="Z233" s="40"/>
      <c r="AA233" s="40"/>
      <c r="AB233" s="40"/>
      <c r="AC233" s="40"/>
      <c r="AD233" s="40"/>
      <c r="AE233" s="40"/>
      <c r="AR233" s="217" t="s">
        <v>227</v>
      </c>
      <c r="AT233" s="217" t="s">
        <v>137</v>
      </c>
      <c r="AU233" s="217" t="s">
        <v>143</v>
      </c>
      <c r="AY233" s="19" t="s">
        <v>134</v>
      </c>
      <c r="BE233" s="218">
        <f>IF(N233="základní",J233,0)</f>
        <v>0</v>
      </c>
      <c r="BF233" s="218">
        <f>IF(N233="snížená",J233,0)</f>
        <v>0</v>
      </c>
      <c r="BG233" s="218">
        <f>IF(N233="zákl. přenesená",J233,0)</f>
        <v>0</v>
      </c>
      <c r="BH233" s="218">
        <f>IF(N233="sníž. přenesená",J233,0)</f>
        <v>0</v>
      </c>
      <c r="BI233" s="218">
        <f>IF(N233="nulová",J233,0)</f>
        <v>0</v>
      </c>
      <c r="BJ233" s="19" t="s">
        <v>143</v>
      </c>
      <c r="BK233" s="218">
        <f>ROUND(I233*H233,2)</f>
        <v>0</v>
      </c>
      <c r="BL233" s="19" t="s">
        <v>227</v>
      </c>
      <c r="BM233" s="217" t="s">
        <v>413</v>
      </c>
    </row>
    <row r="234" s="2" customFormat="1">
      <c r="A234" s="40"/>
      <c r="B234" s="41"/>
      <c r="C234" s="42"/>
      <c r="D234" s="219" t="s">
        <v>145</v>
      </c>
      <c r="E234" s="42"/>
      <c r="F234" s="220" t="s">
        <v>414</v>
      </c>
      <c r="G234" s="42"/>
      <c r="H234" s="42"/>
      <c r="I234" s="221"/>
      <c r="J234" s="42"/>
      <c r="K234" s="42"/>
      <c r="L234" s="46"/>
      <c r="M234" s="222"/>
      <c r="N234" s="223"/>
      <c r="O234" s="86"/>
      <c r="P234" s="86"/>
      <c r="Q234" s="86"/>
      <c r="R234" s="86"/>
      <c r="S234" s="86"/>
      <c r="T234" s="87"/>
      <c r="U234" s="40"/>
      <c r="V234" s="40"/>
      <c r="W234" s="40"/>
      <c r="X234" s="40"/>
      <c r="Y234" s="40"/>
      <c r="Z234" s="40"/>
      <c r="AA234" s="40"/>
      <c r="AB234" s="40"/>
      <c r="AC234" s="40"/>
      <c r="AD234" s="40"/>
      <c r="AE234" s="40"/>
      <c r="AT234" s="19" t="s">
        <v>145</v>
      </c>
      <c r="AU234" s="19" t="s">
        <v>143</v>
      </c>
    </row>
    <row r="235" s="2" customFormat="1" ht="16.5" customHeight="1">
      <c r="A235" s="40"/>
      <c r="B235" s="41"/>
      <c r="C235" s="206" t="s">
        <v>415</v>
      </c>
      <c r="D235" s="206" t="s">
        <v>137</v>
      </c>
      <c r="E235" s="207" t="s">
        <v>416</v>
      </c>
      <c r="F235" s="208" t="s">
        <v>417</v>
      </c>
      <c r="G235" s="209" t="s">
        <v>345</v>
      </c>
      <c r="H235" s="210">
        <v>1</v>
      </c>
      <c r="I235" s="211"/>
      <c r="J235" s="212">
        <f>ROUND(I235*H235,2)</f>
        <v>0</v>
      </c>
      <c r="K235" s="208" t="s">
        <v>141</v>
      </c>
      <c r="L235" s="46"/>
      <c r="M235" s="213" t="s">
        <v>19</v>
      </c>
      <c r="N235" s="214" t="s">
        <v>42</v>
      </c>
      <c r="O235" s="86"/>
      <c r="P235" s="215">
        <f>O235*H235</f>
        <v>0</v>
      </c>
      <c r="Q235" s="215">
        <v>0.00084000000000000003</v>
      </c>
      <c r="R235" s="215">
        <f>Q235*H235</f>
        <v>0.00084000000000000003</v>
      </c>
      <c r="S235" s="215">
        <v>0</v>
      </c>
      <c r="T235" s="216">
        <f>S235*H235</f>
        <v>0</v>
      </c>
      <c r="U235" s="40"/>
      <c r="V235" s="40"/>
      <c r="W235" s="40"/>
      <c r="X235" s="40"/>
      <c r="Y235" s="40"/>
      <c r="Z235" s="40"/>
      <c r="AA235" s="40"/>
      <c r="AB235" s="40"/>
      <c r="AC235" s="40"/>
      <c r="AD235" s="40"/>
      <c r="AE235" s="40"/>
      <c r="AR235" s="217" t="s">
        <v>227</v>
      </c>
      <c r="AT235" s="217" t="s">
        <v>137</v>
      </c>
      <c r="AU235" s="217" t="s">
        <v>143</v>
      </c>
      <c r="AY235" s="19" t="s">
        <v>134</v>
      </c>
      <c r="BE235" s="218">
        <f>IF(N235="základní",J235,0)</f>
        <v>0</v>
      </c>
      <c r="BF235" s="218">
        <f>IF(N235="snížená",J235,0)</f>
        <v>0</v>
      </c>
      <c r="BG235" s="218">
        <f>IF(N235="zákl. přenesená",J235,0)</f>
        <v>0</v>
      </c>
      <c r="BH235" s="218">
        <f>IF(N235="sníž. přenesená",J235,0)</f>
        <v>0</v>
      </c>
      <c r="BI235" s="218">
        <f>IF(N235="nulová",J235,0)</f>
        <v>0</v>
      </c>
      <c r="BJ235" s="19" t="s">
        <v>143</v>
      </c>
      <c r="BK235" s="218">
        <f>ROUND(I235*H235,2)</f>
        <v>0</v>
      </c>
      <c r="BL235" s="19" t="s">
        <v>227</v>
      </c>
      <c r="BM235" s="217" t="s">
        <v>418</v>
      </c>
    </row>
    <row r="236" s="2" customFormat="1">
      <c r="A236" s="40"/>
      <c r="B236" s="41"/>
      <c r="C236" s="42"/>
      <c r="D236" s="219" t="s">
        <v>145</v>
      </c>
      <c r="E236" s="42"/>
      <c r="F236" s="220" t="s">
        <v>419</v>
      </c>
      <c r="G236" s="42"/>
      <c r="H236" s="42"/>
      <c r="I236" s="221"/>
      <c r="J236" s="42"/>
      <c r="K236" s="42"/>
      <c r="L236" s="46"/>
      <c r="M236" s="222"/>
      <c r="N236" s="223"/>
      <c r="O236" s="86"/>
      <c r="P236" s="86"/>
      <c r="Q236" s="86"/>
      <c r="R236" s="86"/>
      <c r="S236" s="86"/>
      <c r="T236" s="87"/>
      <c r="U236" s="40"/>
      <c r="V236" s="40"/>
      <c r="W236" s="40"/>
      <c r="X236" s="40"/>
      <c r="Y236" s="40"/>
      <c r="Z236" s="40"/>
      <c r="AA236" s="40"/>
      <c r="AB236" s="40"/>
      <c r="AC236" s="40"/>
      <c r="AD236" s="40"/>
      <c r="AE236" s="40"/>
      <c r="AT236" s="19" t="s">
        <v>145</v>
      </c>
      <c r="AU236" s="19" t="s">
        <v>143</v>
      </c>
    </row>
    <row r="237" s="2" customFormat="1" ht="16.5" customHeight="1">
      <c r="A237" s="40"/>
      <c r="B237" s="41"/>
      <c r="C237" s="258" t="s">
        <v>420</v>
      </c>
      <c r="D237" s="258" t="s">
        <v>337</v>
      </c>
      <c r="E237" s="259" t="s">
        <v>421</v>
      </c>
      <c r="F237" s="260" t="s">
        <v>422</v>
      </c>
      <c r="G237" s="261" t="s">
        <v>235</v>
      </c>
      <c r="H237" s="262">
        <v>1</v>
      </c>
      <c r="I237" s="263"/>
      <c r="J237" s="264">
        <f>ROUND(I237*H237,2)</f>
        <v>0</v>
      </c>
      <c r="K237" s="260" t="s">
        <v>423</v>
      </c>
      <c r="L237" s="265"/>
      <c r="M237" s="266" t="s">
        <v>19</v>
      </c>
      <c r="N237" s="267" t="s">
        <v>42</v>
      </c>
      <c r="O237" s="86"/>
      <c r="P237" s="215">
        <f>O237*H237</f>
        <v>0</v>
      </c>
      <c r="Q237" s="215">
        <v>0.01</v>
      </c>
      <c r="R237" s="215">
        <f>Q237*H237</f>
        <v>0.01</v>
      </c>
      <c r="S237" s="215">
        <v>0</v>
      </c>
      <c r="T237" s="216">
        <f>S237*H237</f>
        <v>0</v>
      </c>
      <c r="U237" s="40"/>
      <c r="V237" s="40"/>
      <c r="W237" s="40"/>
      <c r="X237" s="40"/>
      <c r="Y237" s="40"/>
      <c r="Z237" s="40"/>
      <c r="AA237" s="40"/>
      <c r="AB237" s="40"/>
      <c r="AC237" s="40"/>
      <c r="AD237" s="40"/>
      <c r="AE237" s="40"/>
      <c r="AR237" s="217" t="s">
        <v>326</v>
      </c>
      <c r="AT237" s="217" t="s">
        <v>337</v>
      </c>
      <c r="AU237" s="217" t="s">
        <v>143</v>
      </c>
      <c r="AY237" s="19" t="s">
        <v>134</v>
      </c>
      <c r="BE237" s="218">
        <f>IF(N237="základní",J237,0)</f>
        <v>0</v>
      </c>
      <c r="BF237" s="218">
        <f>IF(N237="snížená",J237,0)</f>
        <v>0</v>
      </c>
      <c r="BG237" s="218">
        <f>IF(N237="zákl. přenesená",J237,0)</f>
        <v>0</v>
      </c>
      <c r="BH237" s="218">
        <f>IF(N237="sníž. přenesená",J237,0)</f>
        <v>0</v>
      </c>
      <c r="BI237" s="218">
        <f>IF(N237="nulová",J237,0)</f>
        <v>0</v>
      </c>
      <c r="BJ237" s="19" t="s">
        <v>143</v>
      </c>
      <c r="BK237" s="218">
        <f>ROUND(I237*H237,2)</f>
        <v>0</v>
      </c>
      <c r="BL237" s="19" t="s">
        <v>227</v>
      </c>
      <c r="BM237" s="217" t="s">
        <v>424</v>
      </c>
    </row>
    <row r="238" s="2" customFormat="1" ht="16.5" customHeight="1">
      <c r="A238" s="40"/>
      <c r="B238" s="41"/>
      <c r="C238" s="206" t="s">
        <v>425</v>
      </c>
      <c r="D238" s="206" t="s">
        <v>137</v>
      </c>
      <c r="E238" s="207" t="s">
        <v>426</v>
      </c>
      <c r="F238" s="208" t="s">
        <v>427</v>
      </c>
      <c r="G238" s="209" t="s">
        <v>345</v>
      </c>
      <c r="H238" s="210">
        <v>1</v>
      </c>
      <c r="I238" s="211"/>
      <c r="J238" s="212">
        <f>ROUND(I238*H238,2)</f>
        <v>0</v>
      </c>
      <c r="K238" s="208" t="s">
        <v>141</v>
      </c>
      <c r="L238" s="46"/>
      <c r="M238" s="213" t="s">
        <v>19</v>
      </c>
      <c r="N238" s="214" t="s">
        <v>42</v>
      </c>
      <c r="O238" s="86"/>
      <c r="P238" s="215">
        <f>O238*H238</f>
        <v>0</v>
      </c>
      <c r="Q238" s="215">
        <v>0.00042000000000000002</v>
      </c>
      <c r="R238" s="215">
        <f>Q238*H238</f>
        <v>0.00042000000000000002</v>
      </c>
      <c r="S238" s="215">
        <v>0</v>
      </c>
      <c r="T238" s="216">
        <f>S238*H238</f>
        <v>0</v>
      </c>
      <c r="U238" s="40"/>
      <c r="V238" s="40"/>
      <c r="W238" s="40"/>
      <c r="X238" s="40"/>
      <c r="Y238" s="40"/>
      <c r="Z238" s="40"/>
      <c r="AA238" s="40"/>
      <c r="AB238" s="40"/>
      <c r="AC238" s="40"/>
      <c r="AD238" s="40"/>
      <c r="AE238" s="40"/>
      <c r="AR238" s="217" t="s">
        <v>227</v>
      </c>
      <c r="AT238" s="217" t="s">
        <v>137</v>
      </c>
      <c r="AU238" s="217" t="s">
        <v>143</v>
      </c>
      <c r="AY238" s="19" t="s">
        <v>134</v>
      </c>
      <c r="BE238" s="218">
        <f>IF(N238="základní",J238,0)</f>
        <v>0</v>
      </c>
      <c r="BF238" s="218">
        <f>IF(N238="snížená",J238,0)</f>
        <v>0</v>
      </c>
      <c r="BG238" s="218">
        <f>IF(N238="zákl. přenesená",J238,0)</f>
        <v>0</v>
      </c>
      <c r="BH238" s="218">
        <f>IF(N238="sníž. přenesená",J238,0)</f>
        <v>0</v>
      </c>
      <c r="BI238" s="218">
        <f>IF(N238="nulová",J238,0)</f>
        <v>0</v>
      </c>
      <c r="BJ238" s="19" t="s">
        <v>143</v>
      </c>
      <c r="BK238" s="218">
        <f>ROUND(I238*H238,2)</f>
        <v>0</v>
      </c>
      <c r="BL238" s="19" t="s">
        <v>227</v>
      </c>
      <c r="BM238" s="217" t="s">
        <v>428</v>
      </c>
    </row>
    <row r="239" s="2" customFormat="1">
      <c r="A239" s="40"/>
      <c r="B239" s="41"/>
      <c r="C239" s="42"/>
      <c r="D239" s="219" t="s">
        <v>145</v>
      </c>
      <c r="E239" s="42"/>
      <c r="F239" s="220" t="s">
        <v>429</v>
      </c>
      <c r="G239" s="42"/>
      <c r="H239" s="42"/>
      <c r="I239" s="221"/>
      <c r="J239" s="42"/>
      <c r="K239" s="42"/>
      <c r="L239" s="46"/>
      <c r="M239" s="222"/>
      <c r="N239" s="223"/>
      <c r="O239" s="86"/>
      <c r="P239" s="86"/>
      <c r="Q239" s="86"/>
      <c r="R239" s="86"/>
      <c r="S239" s="86"/>
      <c r="T239" s="87"/>
      <c r="U239" s="40"/>
      <c r="V239" s="40"/>
      <c r="W239" s="40"/>
      <c r="X239" s="40"/>
      <c r="Y239" s="40"/>
      <c r="Z239" s="40"/>
      <c r="AA239" s="40"/>
      <c r="AB239" s="40"/>
      <c r="AC239" s="40"/>
      <c r="AD239" s="40"/>
      <c r="AE239" s="40"/>
      <c r="AT239" s="19" t="s">
        <v>145</v>
      </c>
      <c r="AU239" s="19" t="s">
        <v>143</v>
      </c>
    </row>
    <row r="240" s="2" customFormat="1" ht="16.5" customHeight="1">
      <c r="A240" s="40"/>
      <c r="B240" s="41"/>
      <c r="C240" s="258" t="s">
        <v>430</v>
      </c>
      <c r="D240" s="258" t="s">
        <v>337</v>
      </c>
      <c r="E240" s="259" t="s">
        <v>431</v>
      </c>
      <c r="F240" s="260" t="s">
        <v>432</v>
      </c>
      <c r="G240" s="261" t="s">
        <v>235</v>
      </c>
      <c r="H240" s="262">
        <v>1</v>
      </c>
      <c r="I240" s="263"/>
      <c r="J240" s="264">
        <f>ROUND(I240*H240,2)</f>
        <v>0</v>
      </c>
      <c r="K240" s="260" t="s">
        <v>423</v>
      </c>
      <c r="L240" s="265"/>
      <c r="M240" s="266" t="s">
        <v>19</v>
      </c>
      <c r="N240" s="267" t="s">
        <v>42</v>
      </c>
      <c r="O240" s="86"/>
      <c r="P240" s="215">
        <f>O240*H240</f>
        <v>0</v>
      </c>
      <c r="Q240" s="215">
        <v>0.033000000000000002</v>
      </c>
      <c r="R240" s="215">
        <f>Q240*H240</f>
        <v>0.033000000000000002</v>
      </c>
      <c r="S240" s="215">
        <v>0</v>
      </c>
      <c r="T240" s="216">
        <f>S240*H240</f>
        <v>0</v>
      </c>
      <c r="U240" s="40"/>
      <c r="V240" s="40"/>
      <c r="W240" s="40"/>
      <c r="X240" s="40"/>
      <c r="Y240" s="40"/>
      <c r="Z240" s="40"/>
      <c r="AA240" s="40"/>
      <c r="AB240" s="40"/>
      <c r="AC240" s="40"/>
      <c r="AD240" s="40"/>
      <c r="AE240" s="40"/>
      <c r="AR240" s="217" t="s">
        <v>326</v>
      </c>
      <c r="AT240" s="217" t="s">
        <v>337</v>
      </c>
      <c r="AU240" s="217" t="s">
        <v>143</v>
      </c>
      <c r="AY240" s="19" t="s">
        <v>134</v>
      </c>
      <c r="BE240" s="218">
        <f>IF(N240="základní",J240,0)</f>
        <v>0</v>
      </c>
      <c r="BF240" s="218">
        <f>IF(N240="snížená",J240,0)</f>
        <v>0</v>
      </c>
      <c r="BG240" s="218">
        <f>IF(N240="zákl. přenesená",J240,0)</f>
        <v>0</v>
      </c>
      <c r="BH240" s="218">
        <f>IF(N240="sníž. přenesená",J240,0)</f>
        <v>0</v>
      </c>
      <c r="BI240" s="218">
        <f>IF(N240="nulová",J240,0)</f>
        <v>0</v>
      </c>
      <c r="BJ240" s="19" t="s">
        <v>143</v>
      </c>
      <c r="BK240" s="218">
        <f>ROUND(I240*H240,2)</f>
        <v>0</v>
      </c>
      <c r="BL240" s="19" t="s">
        <v>227</v>
      </c>
      <c r="BM240" s="217" t="s">
        <v>433</v>
      </c>
    </row>
    <row r="241" s="2" customFormat="1" ht="16.5" customHeight="1">
      <c r="A241" s="40"/>
      <c r="B241" s="41"/>
      <c r="C241" s="206" t="s">
        <v>434</v>
      </c>
      <c r="D241" s="206" t="s">
        <v>137</v>
      </c>
      <c r="E241" s="207" t="s">
        <v>435</v>
      </c>
      <c r="F241" s="208" t="s">
        <v>436</v>
      </c>
      <c r="G241" s="209" t="s">
        <v>235</v>
      </c>
      <c r="H241" s="210">
        <v>1</v>
      </c>
      <c r="I241" s="211"/>
      <c r="J241" s="212">
        <f>ROUND(I241*H241,2)</f>
        <v>0</v>
      </c>
      <c r="K241" s="208" t="s">
        <v>141</v>
      </c>
      <c r="L241" s="46"/>
      <c r="M241" s="213" t="s">
        <v>19</v>
      </c>
      <c r="N241" s="214" t="s">
        <v>42</v>
      </c>
      <c r="O241" s="86"/>
      <c r="P241" s="215">
        <f>O241*H241</f>
        <v>0</v>
      </c>
      <c r="Q241" s="215">
        <v>0</v>
      </c>
      <c r="R241" s="215">
        <f>Q241*H241</f>
        <v>0</v>
      </c>
      <c r="S241" s="215">
        <v>0</v>
      </c>
      <c r="T241" s="216">
        <f>S241*H241</f>
        <v>0</v>
      </c>
      <c r="U241" s="40"/>
      <c r="V241" s="40"/>
      <c r="W241" s="40"/>
      <c r="X241" s="40"/>
      <c r="Y241" s="40"/>
      <c r="Z241" s="40"/>
      <c r="AA241" s="40"/>
      <c r="AB241" s="40"/>
      <c r="AC241" s="40"/>
      <c r="AD241" s="40"/>
      <c r="AE241" s="40"/>
      <c r="AR241" s="217" t="s">
        <v>227</v>
      </c>
      <c r="AT241" s="217" t="s">
        <v>137</v>
      </c>
      <c r="AU241" s="217" t="s">
        <v>143</v>
      </c>
      <c r="AY241" s="19" t="s">
        <v>134</v>
      </c>
      <c r="BE241" s="218">
        <f>IF(N241="základní",J241,0)</f>
        <v>0</v>
      </c>
      <c r="BF241" s="218">
        <f>IF(N241="snížená",J241,0)</f>
        <v>0</v>
      </c>
      <c r="BG241" s="218">
        <f>IF(N241="zákl. přenesená",J241,0)</f>
        <v>0</v>
      </c>
      <c r="BH241" s="218">
        <f>IF(N241="sníž. přenesená",J241,0)</f>
        <v>0</v>
      </c>
      <c r="BI241" s="218">
        <f>IF(N241="nulová",J241,0)</f>
        <v>0</v>
      </c>
      <c r="BJ241" s="19" t="s">
        <v>143</v>
      </c>
      <c r="BK241" s="218">
        <f>ROUND(I241*H241,2)</f>
        <v>0</v>
      </c>
      <c r="BL241" s="19" t="s">
        <v>227</v>
      </c>
      <c r="BM241" s="217" t="s">
        <v>437</v>
      </c>
    </row>
    <row r="242" s="2" customFormat="1">
      <c r="A242" s="40"/>
      <c r="B242" s="41"/>
      <c r="C242" s="42"/>
      <c r="D242" s="219" t="s">
        <v>145</v>
      </c>
      <c r="E242" s="42"/>
      <c r="F242" s="220" t="s">
        <v>438</v>
      </c>
      <c r="G242" s="42"/>
      <c r="H242" s="42"/>
      <c r="I242" s="221"/>
      <c r="J242" s="42"/>
      <c r="K242" s="42"/>
      <c r="L242" s="46"/>
      <c r="M242" s="222"/>
      <c r="N242" s="223"/>
      <c r="O242" s="86"/>
      <c r="P242" s="86"/>
      <c r="Q242" s="86"/>
      <c r="R242" s="86"/>
      <c r="S242" s="86"/>
      <c r="T242" s="87"/>
      <c r="U242" s="40"/>
      <c r="V242" s="40"/>
      <c r="W242" s="40"/>
      <c r="X242" s="40"/>
      <c r="Y242" s="40"/>
      <c r="Z242" s="40"/>
      <c r="AA242" s="40"/>
      <c r="AB242" s="40"/>
      <c r="AC242" s="40"/>
      <c r="AD242" s="40"/>
      <c r="AE242" s="40"/>
      <c r="AT242" s="19" t="s">
        <v>145</v>
      </c>
      <c r="AU242" s="19" t="s">
        <v>143</v>
      </c>
    </row>
    <row r="243" s="2" customFormat="1" ht="16.5" customHeight="1">
      <c r="A243" s="40"/>
      <c r="B243" s="41"/>
      <c r="C243" s="258" t="s">
        <v>439</v>
      </c>
      <c r="D243" s="258" t="s">
        <v>337</v>
      </c>
      <c r="E243" s="259" t="s">
        <v>440</v>
      </c>
      <c r="F243" s="260" t="s">
        <v>441</v>
      </c>
      <c r="G243" s="261" t="s">
        <v>235</v>
      </c>
      <c r="H243" s="262">
        <v>1</v>
      </c>
      <c r="I243" s="263"/>
      <c r="J243" s="264">
        <f>ROUND(I243*H243,2)</f>
        <v>0</v>
      </c>
      <c r="K243" s="260" t="s">
        <v>141</v>
      </c>
      <c r="L243" s="265"/>
      <c r="M243" s="266" t="s">
        <v>19</v>
      </c>
      <c r="N243" s="267" t="s">
        <v>42</v>
      </c>
      <c r="O243" s="86"/>
      <c r="P243" s="215">
        <f>O243*H243</f>
        <v>0</v>
      </c>
      <c r="Q243" s="215">
        <v>0.0030000000000000001</v>
      </c>
      <c r="R243" s="215">
        <f>Q243*H243</f>
        <v>0.0030000000000000001</v>
      </c>
      <c r="S243" s="215">
        <v>0</v>
      </c>
      <c r="T243" s="216">
        <f>S243*H243</f>
        <v>0</v>
      </c>
      <c r="U243" s="40"/>
      <c r="V243" s="40"/>
      <c r="W243" s="40"/>
      <c r="X243" s="40"/>
      <c r="Y243" s="40"/>
      <c r="Z243" s="40"/>
      <c r="AA243" s="40"/>
      <c r="AB243" s="40"/>
      <c r="AC243" s="40"/>
      <c r="AD243" s="40"/>
      <c r="AE243" s="40"/>
      <c r="AR243" s="217" t="s">
        <v>326</v>
      </c>
      <c r="AT243" s="217" t="s">
        <v>337</v>
      </c>
      <c r="AU243" s="217" t="s">
        <v>143</v>
      </c>
      <c r="AY243" s="19" t="s">
        <v>134</v>
      </c>
      <c r="BE243" s="218">
        <f>IF(N243="základní",J243,0)</f>
        <v>0</v>
      </c>
      <c r="BF243" s="218">
        <f>IF(N243="snížená",J243,0)</f>
        <v>0</v>
      </c>
      <c r="BG243" s="218">
        <f>IF(N243="zákl. přenesená",J243,0)</f>
        <v>0</v>
      </c>
      <c r="BH243" s="218">
        <f>IF(N243="sníž. přenesená",J243,0)</f>
        <v>0</v>
      </c>
      <c r="BI243" s="218">
        <f>IF(N243="nulová",J243,0)</f>
        <v>0</v>
      </c>
      <c r="BJ243" s="19" t="s">
        <v>143</v>
      </c>
      <c r="BK243" s="218">
        <f>ROUND(I243*H243,2)</f>
        <v>0</v>
      </c>
      <c r="BL243" s="19" t="s">
        <v>227</v>
      </c>
      <c r="BM243" s="217" t="s">
        <v>442</v>
      </c>
    </row>
    <row r="244" s="2" customFormat="1" ht="16.5" customHeight="1">
      <c r="A244" s="40"/>
      <c r="B244" s="41"/>
      <c r="C244" s="206" t="s">
        <v>443</v>
      </c>
      <c r="D244" s="206" t="s">
        <v>137</v>
      </c>
      <c r="E244" s="207" t="s">
        <v>444</v>
      </c>
      <c r="F244" s="208" t="s">
        <v>445</v>
      </c>
      <c r="G244" s="209" t="s">
        <v>235</v>
      </c>
      <c r="H244" s="210">
        <v>1</v>
      </c>
      <c r="I244" s="211"/>
      <c r="J244" s="212">
        <f>ROUND(I244*H244,2)</f>
        <v>0</v>
      </c>
      <c r="K244" s="208" t="s">
        <v>141</v>
      </c>
      <c r="L244" s="46"/>
      <c r="M244" s="213" t="s">
        <v>19</v>
      </c>
      <c r="N244" s="214" t="s">
        <v>42</v>
      </c>
      <c r="O244" s="86"/>
      <c r="P244" s="215">
        <f>O244*H244</f>
        <v>0</v>
      </c>
      <c r="Q244" s="215">
        <v>0</v>
      </c>
      <c r="R244" s="215">
        <f>Q244*H244</f>
        <v>0</v>
      </c>
      <c r="S244" s="215">
        <v>0</v>
      </c>
      <c r="T244" s="216">
        <f>S244*H244</f>
        <v>0</v>
      </c>
      <c r="U244" s="40"/>
      <c r="V244" s="40"/>
      <c r="W244" s="40"/>
      <c r="X244" s="40"/>
      <c r="Y244" s="40"/>
      <c r="Z244" s="40"/>
      <c r="AA244" s="40"/>
      <c r="AB244" s="40"/>
      <c r="AC244" s="40"/>
      <c r="AD244" s="40"/>
      <c r="AE244" s="40"/>
      <c r="AR244" s="217" t="s">
        <v>227</v>
      </c>
      <c r="AT244" s="217" t="s">
        <v>137</v>
      </c>
      <c r="AU244" s="217" t="s">
        <v>143</v>
      </c>
      <c r="AY244" s="19" t="s">
        <v>134</v>
      </c>
      <c r="BE244" s="218">
        <f>IF(N244="základní",J244,0)</f>
        <v>0</v>
      </c>
      <c r="BF244" s="218">
        <f>IF(N244="snížená",J244,0)</f>
        <v>0</v>
      </c>
      <c r="BG244" s="218">
        <f>IF(N244="zákl. přenesená",J244,0)</f>
        <v>0</v>
      </c>
      <c r="BH244" s="218">
        <f>IF(N244="sníž. přenesená",J244,0)</f>
        <v>0</v>
      </c>
      <c r="BI244" s="218">
        <f>IF(N244="nulová",J244,0)</f>
        <v>0</v>
      </c>
      <c r="BJ244" s="19" t="s">
        <v>143</v>
      </c>
      <c r="BK244" s="218">
        <f>ROUND(I244*H244,2)</f>
        <v>0</v>
      </c>
      <c r="BL244" s="19" t="s">
        <v>227</v>
      </c>
      <c r="BM244" s="217" t="s">
        <v>446</v>
      </c>
    </row>
    <row r="245" s="2" customFormat="1">
      <c r="A245" s="40"/>
      <c r="B245" s="41"/>
      <c r="C245" s="42"/>
      <c r="D245" s="219" t="s">
        <v>145</v>
      </c>
      <c r="E245" s="42"/>
      <c r="F245" s="220" t="s">
        <v>447</v>
      </c>
      <c r="G245" s="42"/>
      <c r="H245" s="42"/>
      <c r="I245" s="221"/>
      <c r="J245" s="42"/>
      <c r="K245" s="42"/>
      <c r="L245" s="46"/>
      <c r="M245" s="222"/>
      <c r="N245" s="223"/>
      <c r="O245" s="86"/>
      <c r="P245" s="86"/>
      <c r="Q245" s="86"/>
      <c r="R245" s="86"/>
      <c r="S245" s="86"/>
      <c r="T245" s="87"/>
      <c r="U245" s="40"/>
      <c r="V245" s="40"/>
      <c r="W245" s="40"/>
      <c r="X245" s="40"/>
      <c r="Y245" s="40"/>
      <c r="Z245" s="40"/>
      <c r="AA245" s="40"/>
      <c r="AB245" s="40"/>
      <c r="AC245" s="40"/>
      <c r="AD245" s="40"/>
      <c r="AE245" s="40"/>
      <c r="AT245" s="19" t="s">
        <v>145</v>
      </c>
      <c r="AU245" s="19" t="s">
        <v>143</v>
      </c>
    </row>
    <row r="246" s="2" customFormat="1" ht="16.5" customHeight="1">
      <c r="A246" s="40"/>
      <c r="B246" s="41"/>
      <c r="C246" s="258" t="s">
        <v>448</v>
      </c>
      <c r="D246" s="258" t="s">
        <v>337</v>
      </c>
      <c r="E246" s="259" t="s">
        <v>449</v>
      </c>
      <c r="F246" s="260" t="s">
        <v>450</v>
      </c>
      <c r="G246" s="261" t="s">
        <v>235</v>
      </c>
      <c r="H246" s="262">
        <v>1</v>
      </c>
      <c r="I246" s="263"/>
      <c r="J246" s="264">
        <f>ROUND(I246*H246,2)</f>
        <v>0</v>
      </c>
      <c r="K246" s="260" t="s">
        <v>141</v>
      </c>
      <c r="L246" s="265"/>
      <c r="M246" s="266" t="s">
        <v>19</v>
      </c>
      <c r="N246" s="267" t="s">
        <v>42</v>
      </c>
      <c r="O246" s="86"/>
      <c r="P246" s="215">
        <f>O246*H246</f>
        <v>0</v>
      </c>
      <c r="Q246" s="215">
        <v>0.0011999999999999999</v>
      </c>
      <c r="R246" s="215">
        <f>Q246*H246</f>
        <v>0.0011999999999999999</v>
      </c>
      <c r="S246" s="215">
        <v>0</v>
      </c>
      <c r="T246" s="216">
        <f>S246*H246</f>
        <v>0</v>
      </c>
      <c r="U246" s="40"/>
      <c r="V246" s="40"/>
      <c r="W246" s="40"/>
      <c r="X246" s="40"/>
      <c r="Y246" s="40"/>
      <c r="Z246" s="40"/>
      <c r="AA246" s="40"/>
      <c r="AB246" s="40"/>
      <c r="AC246" s="40"/>
      <c r="AD246" s="40"/>
      <c r="AE246" s="40"/>
      <c r="AR246" s="217" t="s">
        <v>326</v>
      </c>
      <c r="AT246" s="217" t="s">
        <v>337</v>
      </c>
      <c r="AU246" s="217" t="s">
        <v>143</v>
      </c>
      <c r="AY246" s="19" t="s">
        <v>134</v>
      </c>
      <c r="BE246" s="218">
        <f>IF(N246="základní",J246,0)</f>
        <v>0</v>
      </c>
      <c r="BF246" s="218">
        <f>IF(N246="snížená",J246,0)</f>
        <v>0</v>
      </c>
      <c r="BG246" s="218">
        <f>IF(N246="zákl. přenesená",J246,0)</f>
        <v>0</v>
      </c>
      <c r="BH246" s="218">
        <f>IF(N246="sníž. přenesená",J246,0)</f>
        <v>0</v>
      </c>
      <c r="BI246" s="218">
        <f>IF(N246="nulová",J246,0)</f>
        <v>0</v>
      </c>
      <c r="BJ246" s="19" t="s">
        <v>143</v>
      </c>
      <c r="BK246" s="218">
        <f>ROUND(I246*H246,2)</f>
        <v>0</v>
      </c>
      <c r="BL246" s="19" t="s">
        <v>227</v>
      </c>
      <c r="BM246" s="217" t="s">
        <v>451</v>
      </c>
    </row>
    <row r="247" s="2" customFormat="1" ht="16.5" customHeight="1">
      <c r="A247" s="40"/>
      <c r="B247" s="41"/>
      <c r="C247" s="206" t="s">
        <v>452</v>
      </c>
      <c r="D247" s="206" t="s">
        <v>137</v>
      </c>
      <c r="E247" s="207" t="s">
        <v>453</v>
      </c>
      <c r="F247" s="208" t="s">
        <v>454</v>
      </c>
      <c r="G247" s="209" t="s">
        <v>235</v>
      </c>
      <c r="H247" s="210">
        <v>1</v>
      </c>
      <c r="I247" s="211"/>
      <c r="J247" s="212">
        <f>ROUND(I247*H247,2)</f>
        <v>0</v>
      </c>
      <c r="K247" s="208" t="s">
        <v>141</v>
      </c>
      <c r="L247" s="46"/>
      <c r="M247" s="213" t="s">
        <v>19</v>
      </c>
      <c r="N247" s="214" t="s">
        <v>42</v>
      </c>
      <c r="O247" s="86"/>
      <c r="P247" s="215">
        <f>O247*H247</f>
        <v>0</v>
      </c>
      <c r="Q247" s="215">
        <v>0</v>
      </c>
      <c r="R247" s="215">
        <f>Q247*H247</f>
        <v>0</v>
      </c>
      <c r="S247" s="215">
        <v>0</v>
      </c>
      <c r="T247" s="216">
        <f>S247*H247</f>
        <v>0</v>
      </c>
      <c r="U247" s="40"/>
      <c r="V247" s="40"/>
      <c r="W247" s="40"/>
      <c r="X247" s="40"/>
      <c r="Y247" s="40"/>
      <c r="Z247" s="40"/>
      <c r="AA247" s="40"/>
      <c r="AB247" s="40"/>
      <c r="AC247" s="40"/>
      <c r="AD247" s="40"/>
      <c r="AE247" s="40"/>
      <c r="AR247" s="217" t="s">
        <v>227</v>
      </c>
      <c r="AT247" s="217" t="s">
        <v>137</v>
      </c>
      <c r="AU247" s="217" t="s">
        <v>143</v>
      </c>
      <c r="AY247" s="19" t="s">
        <v>134</v>
      </c>
      <c r="BE247" s="218">
        <f>IF(N247="základní",J247,0)</f>
        <v>0</v>
      </c>
      <c r="BF247" s="218">
        <f>IF(N247="snížená",J247,0)</f>
        <v>0</v>
      </c>
      <c r="BG247" s="218">
        <f>IF(N247="zákl. přenesená",J247,0)</f>
        <v>0</v>
      </c>
      <c r="BH247" s="218">
        <f>IF(N247="sníž. přenesená",J247,0)</f>
        <v>0</v>
      </c>
      <c r="BI247" s="218">
        <f>IF(N247="nulová",J247,0)</f>
        <v>0</v>
      </c>
      <c r="BJ247" s="19" t="s">
        <v>143</v>
      </c>
      <c r="BK247" s="218">
        <f>ROUND(I247*H247,2)</f>
        <v>0</v>
      </c>
      <c r="BL247" s="19" t="s">
        <v>227</v>
      </c>
      <c r="BM247" s="217" t="s">
        <v>455</v>
      </c>
    </row>
    <row r="248" s="2" customFormat="1">
      <c r="A248" s="40"/>
      <c r="B248" s="41"/>
      <c r="C248" s="42"/>
      <c r="D248" s="219" t="s">
        <v>145</v>
      </c>
      <c r="E248" s="42"/>
      <c r="F248" s="220" t="s">
        <v>456</v>
      </c>
      <c r="G248" s="42"/>
      <c r="H248" s="42"/>
      <c r="I248" s="221"/>
      <c r="J248" s="42"/>
      <c r="K248" s="42"/>
      <c r="L248" s="46"/>
      <c r="M248" s="222"/>
      <c r="N248" s="223"/>
      <c r="O248" s="86"/>
      <c r="P248" s="86"/>
      <c r="Q248" s="86"/>
      <c r="R248" s="86"/>
      <c r="S248" s="86"/>
      <c r="T248" s="87"/>
      <c r="U248" s="40"/>
      <c r="V248" s="40"/>
      <c r="W248" s="40"/>
      <c r="X248" s="40"/>
      <c r="Y248" s="40"/>
      <c r="Z248" s="40"/>
      <c r="AA248" s="40"/>
      <c r="AB248" s="40"/>
      <c r="AC248" s="40"/>
      <c r="AD248" s="40"/>
      <c r="AE248" s="40"/>
      <c r="AT248" s="19" t="s">
        <v>145</v>
      </c>
      <c r="AU248" s="19" t="s">
        <v>143</v>
      </c>
    </row>
    <row r="249" s="2" customFormat="1" ht="16.5" customHeight="1">
      <c r="A249" s="40"/>
      <c r="B249" s="41"/>
      <c r="C249" s="258" t="s">
        <v>457</v>
      </c>
      <c r="D249" s="258" t="s">
        <v>337</v>
      </c>
      <c r="E249" s="259" t="s">
        <v>458</v>
      </c>
      <c r="F249" s="260" t="s">
        <v>459</v>
      </c>
      <c r="G249" s="261" t="s">
        <v>235</v>
      </c>
      <c r="H249" s="262">
        <v>1</v>
      </c>
      <c r="I249" s="263"/>
      <c r="J249" s="264">
        <f>ROUND(I249*H249,2)</f>
        <v>0</v>
      </c>
      <c r="K249" s="260" t="s">
        <v>141</v>
      </c>
      <c r="L249" s="265"/>
      <c r="M249" s="266" t="s">
        <v>19</v>
      </c>
      <c r="N249" s="267" t="s">
        <v>42</v>
      </c>
      <c r="O249" s="86"/>
      <c r="P249" s="215">
        <f>O249*H249</f>
        <v>0</v>
      </c>
      <c r="Q249" s="215">
        <v>0.00084999999999999995</v>
      </c>
      <c r="R249" s="215">
        <f>Q249*H249</f>
        <v>0.00084999999999999995</v>
      </c>
      <c r="S249" s="215">
        <v>0</v>
      </c>
      <c r="T249" s="216">
        <f>S249*H249</f>
        <v>0</v>
      </c>
      <c r="U249" s="40"/>
      <c r="V249" s="40"/>
      <c r="W249" s="40"/>
      <c r="X249" s="40"/>
      <c r="Y249" s="40"/>
      <c r="Z249" s="40"/>
      <c r="AA249" s="40"/>
      <c r="AB249" s="40"/>
      <c r="AC249" s="40"/>
      <c r="AD249" s="40"/>
      <c r="AE249" s="40"/>
      <c r="AR249" s="217" t="s">
        <v>326</v>
      </c>
      <c r="AT249" s="217" t="s">
        <v>337</v>
      </c>
      <c r="AU249" s="217" t="s">
        <v>143</v>
      </c>
      <c r="AY249" s="19" t="s">
        <v>134</v>
      </c>
      <c r="BE249" s="218">
        <f>IF(N249="základní",J249,0)</f>
        <v>0</v>
      </c>
      <c r="BF249" s="218">
        <f>IF(N249="snížená",J249,0)</f>
        <v>0</v>
      </c>
      <c r="BG249" s="218">
        <f>IF(N249="zákl. přenesená",J249,0)</f>
        <v>0</v>
      </c>
      <c r="BH249" s="218">
        <f>IF(N249="sníž. přenesená",J249,0)</f>
        <v>0</v>
      </c>
      <c r="BI249" s="218">
        <f>IF(N249="nulová",J249,0)</f>
        <v>0</v>
      </c>
      <c r="BJ249" s="19" t="s">
        <v>143</v>
      </c>
      <c r="BK249" s="218">
        <f>ROUND(I249*H249,2)</f>
        <v>0</v>
      </c>
      <c r="BL249" s="19" t="s">
        <v>227</v>
      </c>
      <c r="BM249" s="217" t="s">
        <v>460</v>
      </c>
    </row>
    <row r="250" s="2" customFormat="1" ht="16.5" customHeight="1">
      <c r="A250" s="40"/>
      <c r="B250" s="41"/>
      <c r="C250" s="206" t="s">
        <v>461</v>
      </c>
      <c r="D250" s="206" t="s">
        <v>137</v>
      </c>
      <c r="E250" s="207" t="s">
        <v>462</v>
      </c>
      <c r="F250" s="208" t="s">
        <v>463</v>
      </c>
      <c r="G250" s="209" t="s">
        <v>235</v>
      </c>
      <c r="H250" s="210">
        <v>1</v>
      </c>
      <c r="I250" s="211"/>
      <c r="J250" s="212">
        <f>ROUND(I250*H250,2)</f>
        <v>0</v>
      </c>
      <c r="K250" s="208" t="s">
        <v>141</v>
      </c>
      <c r="L250" s="46"/>
      <c r="M250" s="213" t="s">
        <v>19</v>
      </c>
      <c r="N250" s="214" t="s">
        <v>42</v>
      </c>
      <c r="O250" s="86"/>
      <c r="P250" s="215">
        <f>O250*H250</f>
        <v>0</v>
      </c>
      <c r="Q250" s="215">
        <v>0</v>
      </c>
      <c r="R250" s="215">
        <f>Q250*H250</f>
        <v>0</v>
      </c>
      <c r="S250" s="215">
        <v>0</v>
      </c>
      <c r="T250" s="216">
        <f>S250*H250</f>
        <v>0</v>
      </c>
      <c r="U250" s="40"/>
      <c r="V250" s="40"/>
      <c r="W250" s="40"/>
      <c r="X250" s="40"/>
      <c r="Y250" s="40"/>
      <c r="Z250" s="40"/>
      <c r="AA250" s="40"/>
      <c r="AB250" s="40"/>
      <c r="AC250" s="40"/>
      <c r="AD250" s="40"/>
      <c r="AE250" s="40"/>
      <c r="AR250" s="217" t="s">
        <v>227</v>
      </c>
      <c r="AT250" s="217" t="s">
        <v>137</v>
      </c>
      <c r="AU250" s="217" t="s">
        <v>143</v>
      </c>
      <c r="AY250" s="19" t="s">
        <v>134</v>
      </c>
      <c r="BE250" s="218">
        <f>IF(N250="základní",J250,0)</f>
        <v>0</v>
      </c>
      <c r="BF250" s="218">
        <f>IF(N250="snížená",J250,0)</f>
        <v>0</v>
      </c>
      <c r="BG250" s="218">
        <f>IF(N250="zákl. přenesená",J250,0)</f>
        <v>0</v>
      </c>
      <c r="BH250" s="218">
        <f>IF(N250="sníž. přenesená",J250,0)</f>
        <v>0</v>
      </c>
      <c r="BI250" s="218">
        <f>IF(N250="nulová",J250,0)</f>
        <v>0</v>
      </c>
      <c r="BJ250" s="19" t="s">
        <v>143</v>
      </c>
      <c r="BK250" s="218">
        <f>ROUND(I250*H250,2)</f>
        <v>0</v>
      </c>
      <c r="BL250" s="19" t="s">
        <v>227</v>
      </c>
      <c r="BM250" s="217" t="s">
        <v>464</v>
      </c>
    </row>
    <row r="251" s="2" customFormat="1">
      <c r="A251" s="40"/>
      <c r="B251" s="41"/>
      <c r="C251" s="42"/>
      <c r="D251" s="219" t="s">
        <v>145</v>
      </c>
      <c r="E251" s="42"/>
      <c r="F251" s="220" t="s">
        <v>465</v>
      </c>
      <c r="G251" s="42"/>
      <c r="H251" s="42"/>
      <c r="I251" s="221"/>
      <c r="J251" s="42"/>
      <c r="K251" s="42"/>
      <c r="L251" s="46"/>
      <c r="M251" s="222"/>
      <c r="N251" s="223"/>
      <c r="O251" s="86"/>
      <c r="P251" s="86"/>
      <c r="Q251" s="86"/>
      <c r="R251" s="86"/>
      <c r="S251" s="86"/>
      <c r="T251" s="87"/>
      <c r="U251" s="40"/>
      <c r="V251" s="40"/>
      <c r="W251" s="40"/>
      <c r="X251" s="40"/>
      <c r="Y251" s="40"/>
      <c r="Z251" s="40"/>
      <c r="AA251" s="40"/>
      <c r="AB251" s="40"/>
      <c r="AC251" s="40"/>
      <c r="AD251" s="40"/>
      <c r="AE251" s="40"/>
      <c r="AT251" s="19" t="s">
        <v>145</v>
      </c>
      <c r="AU251" s="19" t="s">
        <v>143</v>
      </c>
    </row>
    <row r="252" s="2" customFormat="1" ht="16.5" customHeight="1">
      <c r="A252" s="40"/>
      <c r="B252" s="41"/>
      <c r="C252" s="258" t="s">
        <v>466</v>
      </c>
      <c r="D252" s="258" t="s">
        <v>337</v>
      </c>
      <c r="E252" s="259" t="s">
        <v>467</v>
      </c>
      <c r="F252" s="260" t="s">
        <v>468</v>
      </c>
      <c r="G252" s="261" t="s">
        <v>235</v>
      </c>
      <c r="H252" s="262">
        <v>1</v>
      </c>
      <c r="I252" s="263"/>
      <c r="J252" s="264">
        <f>ROUND(I252*H252,2)</f>
        <v>0</v>
      </c>
      <c r="K252" s="260" t="s">
        <v>423</v>
      </c>
      <c r="L252" s="265"/>
      <c r="M252" s="266" t="s">
        <v>19</v>
      </c>
      <c r="N252" s="267" t="s">
        <v>42</v>
      </c>
      <c r="O252" s="86"/>
      <c r="P252" s="215">
        <f>O252*H252</f>
        <v>0</v>
      </c>
      <c r="Q252" s="215">
        <v>0.001</v>
      </c>
      <c r="R252" s="215">
        <f>Q252*H252</f>
        <v>0.001</v>
      </c>
      <c r="S252" s="215">
        <v>0</v>
      </c>
      <c r="T252" s="216">
        <f>S252*H252</f>
        <v>0</v>
      </c>
      <c r="U252" s="40"/>
      <c r="V252" s="40"/>
      <c r="W252" s="40"/>
      <c r="X252" s="40"/>
      <c r="Y252" s="40"/>
      <c r="Z252" s="40"/>
      <c r="AA252" s="40"/>
      <c r="AB252" s="40"/>
      <c r="AC252" s="40"/>
      <c r="AD252" s="40"/>
      <c r="AE252" s="40"/>
      <c r="AR252" s="217" t="s">
        <v>326</v>
      </c>
      <c r="AT252" s="217" t="s">
        <v>337</v>
      </c>
      <c r="AU252" s="217" t="s">
        <v>143</v>
      </c>
      <c r="AY252" s="19" t="s">
        <v>134</v>
      </c>
      <c r="BE252" s="218">
        <f>IF(N252="základní",J252,0)</f>
        <v>0</v>
      </c>
      <c r="BF252" s="218">
        <f>IF(N252="snížená",J252,0)</f>
        <v>0</v>
      </c>
      <c r="BG252" s="218">
        <f>IF(N252="zákl. přenesená",J252,0)</f>
        <v>0</v>
      </c>
      <c r="BH252" s="218">
        <f>IF(N252="sníž. přenesená",J252,0)</f>
        <v>0</v>
      </c>
      <c r="BI252" s="218">
        <f>IF(N252="nulová",J252,0)</f>
        <v>0</v>
      </c>
      <c r="BJ252" s="19" t="s">
        <v>143</v>
      </c>
      <c r="BK252" s="218">
        <f>ROUND(I252*H252,2)</f>
        <v>0</v>
      </c>
      <c r="BL252" s="19" t="s">
        <v>227</v>
      </c>
      <c r="BM252" s="217" t="s">
        <v>469</v>
      </c>
    </row>
    <row r="253" s="2" customFormat="1" ht="16.5" customHeight="1">
      <c r="A253" s="40"/>
      <c r="B253" s="41"/>
      <c r="C253" s="206" t="s">
        <v>470</v>
      </c>
      <c r="D253" s="206" t="s">
        <v>137</v>
      </c>
      <c r="E253" s="207" t="s">
        <v>471</v>
      </c>
      <c r="F253" s="208" t="s">
        <v>472</v>
      </c>
      <c r="G253" s="209" t="s">
        <v>235</v>
      </c>
      <c r="H253" s="210">
        <v>2</v>
      </c>
      <c r="I253" s="211"/>
      <c r="J253" s="212">
        <f>ROUND(I253*H253,2)</f>
        <v>0</v>
      </c>
      <c r="K253" s="208" t="s">
        <v>141</v>
      </c>
      <c r="L253" s="46"/>
      <c r="M253" s="213" t="s">
        <v>19</v>
      </c>
      <c r="N253" s="214" t="s">
        <v>42</v>
      </c>
      <c r="O253" s="86"/>
      <c r="P253" s="215">
        <f>O253*H253</f>
        <v>0</v>
      </c>
      <c r="Q253" s="215">
        <v>0.00059999999999999995</v>
      </c>
      <c r="R253" s="215">
        <f>Q253*H253</f>
        <v>0.0011999999999999999</v>
      </c>
      <c r="S253" s="215">
        <v>0</v>
      </c>
      <c r="T253" s="216">
        <f>S253*H253</f>
        <v>0</v>
      </c>
      <c r="U253" s="40"/>
      <c r="V253" s="40"/>
      <c r="W253" s="40"/>
      <c r="X253" s="40"/>
      <c r="Y253" s="40"/>
      <c r="Z253" s="40"/>
      <c r="AA253" s="40"/>
      <c r="AB253" s="40"/>
      <c r="AC253" s="40"/>
      <c r="AD253" s="40"/>
      <c r="AE253" s="40"/>
      <c r="AR253" s="217" t="s">
        <v>227</v>
      </c>
      <c r="AT253" s="217" t="s">
        <v>137</v>
      </c>
      <c r="AU253" s="217" t="s">
        <v>143</v>
      </c>
      <c r="AY253" s="19" t="s">
        <v>134</v>
      </c>
      <c r="BE253" s="218">
        <f>IF(N253="základní",J253,0)</f>
        <v>0</v>
      </c>
      <c r="BF253" s="218">
        <f>IF(N253="snížená",J253,0)</f>
        <v>0</v>
      </c>
      <c r="BG253" s="218">
        <f>IF(N253="zákl. přenesená",J253,0)</f>
        <v>0</v>
      </c>
      <c r="BH253" s="218">
        <f>IF(N253="sníž. přenesená",J253,0)</f>
        <v>0</v>
      </c>
      <c r="BI253" s="218">
        <f>IF(N253="nulová",J253,0)</f>
        <v>0</v>
      </c>
      <c r="BJ253" s="19" t="s">
        <v>143</v>
      </c>
      <c r="BK253" s="218">
        <f>ROUND(I253*H253,2)</f>
        <v>0</v>
      </c>
      <c r="BL253" s="19" t="s">
        <v>227</v>
      </c>
      <c r="BM253" s="217" t="s">
        <v>473</v>
      </c>
    </row>
    <row r="254" s="2" customFormat="1">
      <c r="A254" s="40"/>
      <c r="B254" s="41"/>
      <c r="C254" s="42"/>
      <c r="D254" s="219" t="s">
        <v>145</v>
      </c>
      <c r="E254" s="42"/>
      <c r="F254" s="220" t="s">
        <v>474</v>
      </c>
      <c r="G254" s="42"/>
      <c r="H254" s="42"/>
      <c r="I254" s="221"/>
      <c r="J254" s="42"/>
      <c r="K254" s="42"/>
      <c r="L254" s="46"/>
      <c r="M254" s="222"/>
      <c r="N254" s="223"/>
      <c r="O254" s="86"/>
      <c r="P254" s="86"/>
      <c r="Q254" s="86"/>
      <c r="R254" s="86"/>
      <c r="S254" s="86"/>
      <c r="T254" s="87"/>
      <c r="U254" s="40"/>
      <c r="V254" s="40"/>
      <c r="W254" s="40"/>
      <c r="X254" s="40"/>
      <c r="Y254" s="40"/>
      <c r="Z254" s="40"/>
      <c r="AA254" s="40"/>
      <c r="AB254" s="40"/>
      <c r="AC254" s="40"/>
      <c r="AD254" s="40"/>
      <c r="AE254" s="40"/>
      <c r="AT254" s="19" t="s">
        <v>145</v>
      </c>
      <c r="AU254" s="19" t="s">
        <v>143</v>
      </c>
    </row>
    <row r="255" s="2" customFormat="1" ht="16.5" customHeight="1">
      <c r="A255" s="40"/>
      <c r="B255" s="41"/>
      <c r="C255" s="206" t="s">
        <v>475</v>
      </c>
      <c r="D255" s="206" t="s">
        <v>137</v>
      </c>
      <c r="E255" s="207" t="s">
        <v>476</v>
      </c>
      <c r="F255" s="208" t="s">
        <v>477</v>
      </c>
      <c r="G255" s="209" t="s">
        <v>345</v>
      </c>
      <c r="H255" s="210">
        <v>2</v>
      </c>
      <c r="I255" s="211"/>
      <c r="J255" s="212">
        <f>ROUND(I255*H255,2)</f>
        <v>0</v>
      </c>
      <c r="K255" s="208" t="s">
        <v>141</v>
      </c>
      <c r="L255" s="46"/>
      <c r="M255" s="213" t="s">
        <v>19</v>
      </c>
      <c r="N255" s="214" t="s">
        <v>42</v>
      </c>
      <c r="O255" s="86"/>
      <c r="P255" s="215">
        <f>O255*H255</f>
        <v>0</v>
      </c>
      <c r="Q255" s="215">
        <v>0</v>
      </c>
      <c r="R255" s="215">
        <f>Q255*H255</f>
        <v>0</v>
      </c>
      <c r="S255" s="215">
        <v>0.00156</v>
      </c>
      <c r="T255" s="216">
        <f>S255*H255</f>
        <v>0.0031199999999999999</v>
      </c>
      <c r="U255" s="40"/>
      <c r="V255" s="40"/>
      <c r="W255" s="40"/>
      <c r="X255" s="40"/>
      <c r="Y255" s="40"/>
      <c r="Z255" s="40"/>
      <c r="AA255" s="40"/>
      <c r="AB255" s="40"/>
      <c r="AC255" s="40"/>
      <c r="AD255" s="40"/>
      <c r="AE255" s="40"/>
      <c r="AR255" s="217" t="s">
        <v>227</v>
      </c>
      <c r="AT255" s="217" t="s">
        <v>137</v>
      </c>
      <c r="AU255" s="217" t="s">
        <v>143</v>
      </c>
      <c r="AY255" s="19" t="s">
        <v>134</v>
      </c>
      <c r="BE255" s="218">
        <f>IF(N255="základní",J255,0)</f>
        <v>0</v>
      </c>
      <c r="BF255" s="218">
        <f>IF(N255="snížená",J255,0)</f>
        <v>0</v>
      </c>
      <c r="BG255" s="218">
        <f>IF(N255="zákl. přenesená",J255,0)</f>
        <v>0</v>
      </c>
      <c r="BH255" s="218">
        <f>IF(N255="sníž. přenesená",J255,0)</f>
        <v>0</v>
      </c>
      <c r="BI255" s="218">
        <f>IF(N255="nulová",J255,0)</f>
        <v>0</v>
      </c>
      <c r="BJ255" s="19" t="s">
        <v>143</v>
      </c>
      <c r="BK255" s="218">
        <f>ROUND(I255*H255,2)</f>
        <v>0</v>
      </c>
      <c r="BL255" s="19" t="s">
        <v>227</v>
      </c>
      <c r="BM255" s="217" t="s">
        <v>478</v>
      </c>
    </row>
    <row r="256" s="2" customFormat="1">
      <c r="A256" s="40"/>
      <c r="B256" s="41"/>
      <c r="C256" s="42"/>
      <c r="D256" s="219" t="s">
        <v>145</v>
      </c>
      <c r="E256" s="42"/>
      <c r="F256" s="220" t="s">
        <v>479</v>
      </c>
      <c r="G256" s="42"/>
      <c r="H256" s="42"/>
      <c r="I256" s="221"/>
      <c r="J256" s="42"/>
      <c r="K256" s="42"/>
      <c r="L256" s="46"/>
      <c r="M256" s="222"/>
      <c r="N256" s="223"/>
      <c r="O256" s="86"/>
      <c r="P256" s="86"/>
      <c r="Q256" s="86"/>
      <c r="R256" s="86"/>
      <c r="S256" s="86"/>
      <c r="T256" s="87"/>
      <c r="U256" s="40"/>
      <c r="V256" s="40"/>
      <c r="W256" s="40"/>
      <c r="X256" s="40"/>
      <c r="Y256" s="40"/>
      <c r="Z256" s="40"/>
      <c r="AA256" s="40"/>
      <c r="AB256" s="40"/>
      <c r="AC256" s="40"/>
      <c r="AD256" s="40"/>
      <c r="AE256" s="40"/>
      <c r="AT256" s="19" t="s">
        <v>145</v>
      </c>
      <c r="AU256" s="19" t="s">
        <v>143</v>
      </c>
    </row>
    <row r="257" s="13" customFormat="1">
      <c r="A257" s="13"/>
      <c r="B257" s="224"/>
      <c r="C257" s="225"/>
      <c r="D257" s="226" t="s">
        <v>151</v>
      </c>
      <c r="E257" s="227" t="s">
        <v>19</v>
      </c>
      <c r="F257" s="228" t="s">
        <v>480</v>
      </c>
      <c r="G257" s="225"/>
      <c r="H257" s="229">
        <v>2</v>
      </c>
      <c r="I257" s="230"/>
      <c r="J257" s="225"/>
      <c r="K257" s="225"/>
      <c r="L257" s="231"/>
      <c r="M257" s="232"/>
      <c r="N257" s="233"/>
      <c r="O257" s="233"/>
      <c r="P257" s="233"/>
      <c r="Q257" s="233"/>
      <c r="R257" s="233"/>
      <c r="S257" s="233"/>
      <c r="T257" s="234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T257" s="235" t="s">
        <v>151</v>
      </c>
      <c r="AU257" s="235" t="s">
        <v>143</v>
      </c>
      <c r="AV257" s="13" t="s">
        <v>143</v>
      </c>
      <c r="AW257" s="13" t="s">
        <v>32</v>
      </c>
      <c r="AX257" s="13" t="s">
        <v>70</v>
      </c>
      <c r="AY257" s="235" t="s">
        <v>134</v>
      </c>
    </row>
    <row r="258" s="14" customFormat="1">
      <c r="A258" s="14"/>
      <c r="B258" s="236"/>
      <c r="C258" s="237"/>
      <c r="D258" s="226" t="s">
        <v>151</v>
      </c>
      <c r="E258" s="238" t="s">
        <v>19</v>
      </c>
      <c r="F258" s="239" t="s">
        <v>153</v>
      </c>
      <c r="G258" s="237"/>
      <c r="H258" s="240">
        <v>2</v>
      </c>
      <c r="I258" s="241"/>
      <c r="J258" s="237"/>
      <c r="K258" s="237"/>
      <c r="L258" s="242"/>
      <c r="M258" s="243"/>
      <c r="N258" s="244"/>
      <c r="O258" s="244"/>
      <c r="P258" s="244"/>
      <c r="Q258" s="244"/>
      <c r="R258" s="244"/>
      <c r="S258" s="244"/>
      <c r="T258" s="245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T258" s="246" t="s">
        <v>151</v>
      </c>
      <c r="AU258" s="246" t="s">
        <v>143</v>
      </c>
      <c r="AV258" s="14" t="s">
        <v>142</v>
      </c>
      <c r="AW258" s="14" t="s">
        <v>32</v>
      </c>
      <c r="AX258" s="14" t="s">
        <v>78</v>
      </c>
      <c r="AY258" s="246" t="s">
        <v>134</v>
      </c>
    </row>
    <row r="259" s="2" customFormat="1" ht="16.5" customHeight="1">
      <c r="A259" s="40"/>
      <c r="B259" s="41"/>
      <c r="C259" s="206" t="s">
        <v>481</v>
      </c>
      <c r="D259" s="206" t="s">
        <v>137</v>
      </c>
      <c r="E259" s="207" t="s">
        <v>482</v>
      </c>
      <c r="F259" s="208" t="s">
        <v>483</v>
      </c>
      <c r="G259" s="209" t="s">
        <v>345</v>
      </c>
      <c r="H259" s="210">
        <v>1</v>
      </c>
      <c r="I259" s="211"/>
      <c r="J259" s="212">
        <f>ROUND(I259*H259,2)</f>
        <v>0</v>
      </c>
      <c r="K259" s="208" t="s">
        <v>141</v>
      </c>
      <c r="L259" s="46"/>
      <c r="M259" s="213" t="s">
        <v>19</v>
      </c>
      <c r="N259" s="214" t="s">
        <v>42</v>
      </c>
      <c r="O259" s="86"/>
      <c r="P259" s="215">
        <f>O259*H259</f>
        <v>0</v>
      </c>
      <c r="Q259" s="215">
        <v>0.0018</v>
      </c>
      <c r="R259" s="215">
        <f>Q259*H259</f>
        <v>0.0018</v>
      </c>
      <c r="S259" s="215">
        <v>0</v>
      </c>
      <c r="T259" s="216">
        <f>S259*H259</f>
        <v>0</v>
      </c>
      <c r="U259" s="40"/>
      <c r="V259" s="40"/>
      <c r="W259" s="40"/>
      <c r="X259" s="40"/>
      <c r="Y259" s="40"/>
      <c r="Z259" s="40"/>
      <c r="AA259" s="40"/>
      <c r="AB259" s="40"/>
      <c r="AC259" s="40"/>
      <c r="AD259" s="40"/>
      <c r="AE259" s="40"/>
      <c r="AR259" s="217" t="s">
        <v>227</v>
      </c>
      <c r="AT259" s="217" t="s">
        <v>137</v>
      </c>
      <c r="AU259" s="217" t="s">
        <v>143</v>
      </c>
      <c r="AY259" s="19" t="s">
        <v>134</v>
      </c>
      <c r="BE259" s="218">
        <f>IF(N259="základní",J259,0)</f>
        <v>0</v>
      </c>
      <c r="BF259" s="218">
        <f>IF(N259="snížená",J259,0)</f>
        <v>0</v>
      </c>
      <c r="BG259" s="218">
        <f>IF(N259="zákl. přenesená",J259,0)</f>
        <v>0</v>
      </c>
      <c r="BH259" s="218">
        <f>IF(N259="sníž. přenesená",J259,0)</f>
        <v>0</v>
      </c>
      <c r="BI259" s="218">
        <f>IF(N259="nulová",J259,0)</f>
        <v>0</v>
      </c>
      <c r="BJ259" s="19" t="s">
        <v>143</v>
      </c>
      <c r="BK259" s="218">
        <f>ROUND(I259*H259,2)</f>
        <v>0</v>
      </c>
      <c r="BL259" s="19" t="s">
        <v>227</v>
      </c>
      <c r="BM259" s="217" t="s">
        <v>484</v>
      </c>
    </row>
    <row r="260" s="2" customFormat="1">
      <c r="A260" s="40"/>
      <c r="B260" s="41"/>
      <c r="C260" s="42"/>
      <c r="D260" s="219" t="s">
        <v>145</v>
      </c>
      <c r="E260" s="42"/>
      <c r="F260" s="220" t="s">
        <v>485</v>
      </c>
      <c r="G260" s="42"/>
      <c r="H260" s="42"/>
      <c r="I260" s="221"/>
      <c r="J260" s="42"/>
      <c r="K260" s="42"/>
      <c r="L260" s="46"/>
      <c r="M260" s="222"/>
      <c r="N260" s="223"/>
      <c r="O260" s="86"/>
      <c r="P260" s="86"/>
      <c r="Q260" s="86"/>
      <c r="R260" s="86"/>
      <c r="S260" s="86"/>
      <c r="T260" s="87"/>
      <c r="U260" s="40"/>
      <c r="V260" s="40"/>
      <c r="W260" s="40"/>
      <c r="X260" s="40"/>
      <c r="Y260" s="40"/>
      <c r="Z260" s="40"/>
      <c r="AA260" s="40"/>
      <c r="AB260" s="40"/>
      <c r="AC260" s="40"/>
      <c r="AD260" s="40"/>
      <c r="AE260" s="40"/>
      <c r="AT260" s="19" t="s">
        <v>145</v>
      </c>
      <c r="AU260" s="19" t="s">
        <v>143</v>
      </c>
    </row>
    <row r="261" s="2" customFormat="1" ht="16.5" customHeight="1">
      <c r="A261" s="40"/>
      <c r="B261" s="41"/>
      <c r="C261" s="206" t="s">
        <v>486</v>
      </c>
      <c r="D261" s="206" t="s">
        <v>137</v>
      </c>
      <c r="E261" s="207" t="s">
        <v>487</v>
      </c>
      <c r="F261" s="208" t="s">
        <v>488</v>
      </c>
      <c r="G261" s="209" t="s">
        <v>345</v>
      </c>
      <c r="H261" s="210">
        <v>1</v>
      </c>
      <c r="I261" s="211"/>
      <c r="J261" s="212">
        <f>ROUND(I261*H261,2)</f>
        <v>0</v>
      </c>
      <c r="K261" s="208" t="s">
        <v>141</v>
      </c>
      <c r="L261" s="46"/>
      <c r="M261" s="213" t="s">
        <v>19</v>
      </c>
      <c r="N261" s="214" t="s">
        <v>42</v>
      </c>
      <c r="O261" s="86"/>
      <c r="P261" s="215">
        <f>O261*H261</f>
        <v>0</v>
      </c>
      <c r="Q261" s="215">
        <v>0.0018400000000000001</v>
      </c>
      <c r="R261" s="215">
        <f>Q261*H261</f>
        <v>0.0018400000000000001</v>
      </c>
      <c r="S261" s="215">
        <v>0</v>
      </c>
      <c r="T261" s="216">
        <f>S261*H261</f>
        <v>0</v>
      </c>
      <c r="U261" s="40"/>
      <c r="V261" s="40"/>
      <c r="W261" s="40"/>
      <c r="X261" s="40"/>
      <c r="Y261" s="40"/>
      <c r="Z261" s="40"/>
      <c r="AA261" s="40"/>
      <c r="AB261" s="40"/>
      <c r="AC261" s="40"/>
      <c r="AD261" s="40"/>
      <c r="AE261" s="40"/>
      <c r="AR261" s="217" t="s">
        <v>227</v>
      </c>
      <c r="AT261" s="217" t="s">
        <v>137</v>
      </c>
      <c r="AU261" s="217" t="s">
        <v>143</v>
      </c>
      <c r="AY261" s="19" t="s">
        <v>134</v>
      </c>
      <c r="BE261" s="218">
        <f>IF(N261="základní",J261,0)</f>
        <v>0</v>
      </c>
      <c r="BF261" s="218">
        <f>IF(N261="snížená",J261,0)</f>
        <v>0</v>
      </c>
      <c r="BG261" s="218">
        <f>IF(N261="zákl. přenesená",J261,0)</f>
        <v>0</v>
      </c>
      <c r="BH261" s="218">
        <f>IF(N261="sníž. přenesená",J261,0)</f>
        <v>0</v>
      </c>
      <c r="BI261" s="218">
        <f>IF(N261="nulová",J261,0)</f>
        <v>0</v>
      </c>
      <c r="BJ261" s="19" t="s">
        <v>143</v>
      </c>
      <c r="BK261" s="218">
        <f>ROUND(I261*H261,2)</f>
        <v>0</v>
      </c>
      <c r="BL261" s="19" t="s">
        <v>227</v>
      </c>
      <c r="BM261" s="217" t="s">
        <v>489</v>
      </c>
    </row>
    <row r="262" s="2" customFormat="1">
      <c r="A262" s="40"/>
      <c r="B262" s="41"/>
      <c r="C262" s="42"/>
      <c r="D262" s="219" t="s">
        <v>145</v>
      </c>
      <c r="E262" s="42"/>
      <c r="F262" s="220" t="s">
        <v>490</v>
      </c>
      <c r="G262" s="42"/>
      <c r="H262" s="42"/>
      <c r="I262" s="221"/>
      <c r="J262" s="42"/>
      <c r="K262" s="42"/>
      <c r="L262" s="46"/>
      <c r="M262" s="222"/>
      <c r="N262" s="223"/>
      <c r="O262" s="86"/>
      <c r="P262" s="86"/>
      <c r="Q262" s="86"/>
      <c r="R262" s="86"/>
      <c r="S262" s="86"/>
      <c r="T262" s="87"/>
      <c r="U262" s="40"/>
      <c r="V262" s="40"/>
      <c r="W262" s="40"/>
      <c r="X262" s="40"/>
      <c r="Y262" s="40"/>
      <c r="Z262" s="40"/>
      <c r="AA262" s="40"/>
      <c r="AB262" s="40"/>
      <c r="AC262" s="40"/>
      <c r="AD262" s="40"/>
      <c r="AE262" s="40"/>
      <c r="AT262" s="19" t="s">
        <v>145</v>
      </c>
      <c r="AU262" s="19" t="s">
        <v>143</v>
      </c>
    </row>
    <row r="263" s="2" customFormat="1" ht="16.5" customHeight="1">
      <c r="A263" s="40"/>
      <c r="B263" s="41"/>
      <c r="C263" s="206" t="s">
        <v>491</v>
      </c>
      <c r="D263" s="206" t="s">
        <v>137</v>
      </c>
      <c r="E263" s="207" t="s">
        <v>492</v>
      </c>
      <c r="F263" s="208" t="s">
        <v>493</v>
      </c>
      <c r="G263" s="209" t="s">
        <v>235</v>
      </c>
      <c r="H263" s="210">
        <v>1</v>
      </c>
      <c r="I263" s="211"/>
      <c r="J263" s="212">
        <f>ROUND(I263*H263,2)</f>
        <v>0</v>
      </c>
      <c r="K263" s="208" t="s">
        <v>141</v>
      </c>
      <c r="L263" s="46"/>
      <c r="M263" s="213" t="s">
        <v>19</v>
      </c>
      <c r="N263" s="214" t="s">
        <v>42</v>
      </c>
      <c r="O263" s="86"/>
      <c r="P263" s="215">
        <f>O263*H263</f>
        <v>0</v>
      </c>
      <c r="Q263" s="215">
        <v>0.0012800000000000001</v>
      </c>
      <c r="R263" s="215">
        <f>Q263*H263</f>
        <v>0.0012800000000000001</v>
      </c>
      <c r="S263" s="215">
        <v>0</v>
      </c>
      <c r="T263" s="216">
        <f>S263*H263</f>
        <v>0</v>
      </c>
      <c r="U263" s="40"/>
      <c r="V263" s="40"/>
      <c r="W263" s="40"/>
      <c r="X263" s="40"/>
      <c r="Y263" s="40"/>
      <c r="Z263" s="40"/>
      <c r="AA263" s="40"/>
      <c r="AB263" s="40"/>
      <c r="AC263" s="40"/>
      <c r="AD263" s="40"/>
      <c r="AE263" s="40"/>
      <c r="AR263" s="217" t="s">
        <v>227</v>
      </c>
      <c r="AT263" s="217" t="s">
        <v>137</v>
      </c>
      <c r="AU263" s="217" t="s">
        <v>143</v>
      </c>
      <c r="AY263" s="19" t="s">
        <v>134</v>
      </c>
      <c r="BE263" s="218">
        <f>IF(N263="základní",J263,0)</f>
        <v>0</v>
      </c>
      <c r="BF263" s="218">
        <f>IF(N263="snížená",J263,0)</f>
        <v>0</v>
      </c>
      <c r="BG263" s="218">
        <f>IF(N263="zákl. přenesená",J263,0)</f>
        <v>0</v>
      </c>
      <c r="BH263" s="218">
        <f>IF(N263="sníž. přenesená",J263,0)</f>
        <v>0</v>
      </c>
      <c r="BI263" s="218">
        <f>IF(N263="nulová",J263,0)</f>
        <v>0</v>
      </c>
      <c r="BJ263" s="19" t="s">
        <v>143</v>
      </c>
      <c r="BK263" s="218">
        <f>ROUND(I263*H263,2)</f>
        <v>0</v>
      </c>
      <c r="BL263" s="19" t="s">
        <v>227</v>
      </c>
      <c r="BM263" s="217" t="s">
        <v>494</v>
      </c>
    </row>
    <row r="264" s="2" customFormat="1">
      <c r="A264" s="40"/>
      <c r="B264" s="41"/>
      <c r="C264" s="42"/>
      <c r="D264" s="219" t="s">
        <v>145</v>
      </c>
      <c r="E264" s="42"/>
      <c r="F264" s="220" t="s">
        <v>495</v>
      </c>
      <c r="G264" s="42"/>
      <c r="H264" s="42"/>
      <c r="I264" s="221"/>
      <c r="J264" s="42"/>
      <c r="K264" s="42"/>
      <c r="L264" s="46"/>
      <c r="M264" s="222"/>
      <c r="N264" s="223"/>
      <c r="O264" s="86"/>
      <c r="P264" s="86"/>
      <c r="Q264" s="86"/>
      <c r="R264" s="86"/>
      <c r="S264" s="86"/>
      <c r="T264" s="87"/>
      <c r="U264" s="40"/>
      <c r="V264" s="40"/>
      <c r="W264" s="40"/>
      <c r="X264" s="40"/>
      <c r="Y264" s="40"/>
      <c r="Z264" s="40"/>
      <c r="AA264" s="40"/>
      <c r="AB264" s="40"/>
      <c r="AC264" s="40"/>
      <c r="AD264" s="40"/>
      <c r="AE264" s="40"/>
      <c r="AT264" s="19" t="s">
        <v>145</v>
      </c>
      <c r="AU264" s="19" t="s">
        <v>143</v>
      </c>
    </row>
    <row r="265" s="15" customFormat="1">
      <c r="A265" s="15"/>
      <c r="B265" s="247"/>
      <c r="C265" s="248"/>
      <c r="D265" s="226" t="s">
        <v>151</v>
      </c>
      <c r="E265" s="249" t="s">
        <v>19</v>
      </c>
      <c r="F265" s="250" t="s">
        <v>496</v>
      </c>
      <c r="G265" s="248"/>
      <c r="H265" s="249" t="s">
        <v>19</v>
      </c>
      <c r="I265" s="251"/>
      <c r="J265" s="248"/>
      <c r="K265" s="248"/>
      <c r="L265" s="252"/>
      <c r="M265" s="253"/>
      <c r="N265" s="254"/>
      <c r="O265" s="254"/>
      <c r="P265" s="254"/>
      <c r="Q265" s="254"/>
      <c r="R265" s="254"/>
      <c r="S265" s="254"/>
      <c r="T265" s="25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T265" s="256" t="s">
        <v>151</v>
      </c>
      <c r="AU265" s="256" t="s">
        <v>143</v>
      </c>
      <c r="AV265" s="15" t="s">
        <v>78</v>
      </c>
      <c r="AW265" s="15" t="s">
        <v>32</v>
      </c>
      <c r="AX265" s="15" t="s">
        <v>70</v>
      </c>
      <c r="AY265" s="256" t="s">
        <v>134</v>
      </c>
    </row>
    <row r="266" s="13" customFormat="1">
      <c r="A266" s="13"/>
      <c r="B266" s="224"/>
      <c r="C266" s="225"/>
      <c r="D266" s="226" t="s">
        <v>151</v>
      </c>
      <c r="E266" s="227" t="s">
        <v>19</v>
      </c>
      <c r="F266" s="228" t="s">
        <v>78</v>
      </c>
      <c r="G266" s="225"/>
      <c r="H266" s="229">
        <v>1</v>
      </c>
      <c r="I266" s="230"/>
      <c r="J266" s="225"/>
      <c r="K266" s="225"/>
      <c r="L266" s="231"/>
      <c r="M266" s="232"/>
      <c r="N266" s="233"/>
      <c r="O266" s="233"/>
      <c r="P266" s="233"/>
      <c r="Q266" s="233"/>
      <c r="R266" s="233"/>
      <c r="S266" s="233"/>
      <c r="T266" s="234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T266" s="235" t="s">
        <v>151</v>
      </c>
      <c r="AU266" s="235" t="s">
        <v>143</v>
      </c>
      <c r="AV266" s="13" t="s">
        <v>143</v>
      </c>
      <c r="AW266" s="13" t="s">
        <v>32</v>
      </c>
      <c r="AX266" s="13" t="s">
        <v>70</v>
      </c>
      <c r="AY266" s="235" t="s">
        <v>134</v>
      </c>
    </row>
    <row r="267" s="14" customFormat="1">
      <c r="A267" s="14"/>
      <c r="B267" s="236"/>
      <c r="C267" s="237"/>
      <c r="D267" s="226" t="s">
        <v>151</v>
      </c>
      <c r="E267" s="238" t="s">
        <v>19</v>
      </c>
      <c r="F267" s="239" t="s">
        <v>153</v>
      </c>
      <c r="G267" s="237"/>
      <c r="H267" s="240">
        <v>1</v>
      </c>
      <c r="I267" s="241"/>
      <c r="J267" s="237"/>
      <c r="K267" s="237"/>
      <c r="L267" s="242"/>
      <c r="M267" s="243"/>
      <c r="N267" s="244"/>
      <c r="O267" s="244"/>
      <c r="P267" s="244"/>
      <c r="Q267" s="244"/>
      <c r="R267" s="244"/>
      <c r="S267" s="244"/>
      <c r="T267" s="245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T267" s="246" t="s">
        <v>151</v>
      </c>
      <c r="AU267" s="246" t="s">
        <v>143</v>
      </c>
      <c r="AV267" s="14" t="s">
        <v>142</v>
      </c>
      <c r="AW267" s="14" t="s">
        <v>32</v>
      </c>
      <c r="AX267" s="14" t="s">
        <v>78</v>
      </c>
      <c r="AY267" s="246" t="s">
        <v>134</v>
      </c>
    </row>
    <row r="268" s="2" customFormat="1" ht="24.15" customHeight="1">
      <c r="A268" s="40"/>
      <c r="B268" s="41"/>
      <c r="C268" s="206" t="s">
        <v>497</v>
      </c>
      <c r="D268" s="206" t="s">
        <v>137</v>
      </c>
      <c r="E268" s="207" t="s">
        <v>498</v>
      </c>
      <c r="F268" s="208" t="s">
        <v>499</v>
      </c>
      <c r="G268" s="209" t="s">
        <v>249</v>
      </c>
      <c r="H268" s="210">
        <v>0.13200000000000001</v>
      </c>
      <c r="I268" s="211"/>
      <c r="J268" s="212">
        <f>ROUND(I268*H268,2)</f>
        <v>0</v>
      </c>
      <c r="K268" s="208" t="s">
        <v>141</v>
      </c>
      <c r="L268" s="46"/>
      <c r="M268" s="213" t="s">
        <v>19</v>
      </c>
      <c r="N268" s="214" t="s">
        <v>42</v>
      </c>
      <c r="O268" s="86"/>
      <c r="P268" s="215">
        <f>O268*H268</f>
        <v>0</v>
      </c>
      <c r="Q268" s="215">
        <v>0</v>
      </c>
      <c r="R268" s="215">
        <f>Q268*H268</f>
        <v>0</v>
      </c>
      <c r="S268" s="215">
        <v>0</v>
      </c>
      <c r="T268" s="216">
        <f>S268*H268</f>
        <v>0</v>
      </c>
      <c r="U268" s="40"/>
      <c r="V268" s="40"/>
      <c r="W268" s="40"/>
      <c r="X268" s="40"/>
      <c r="Y268" s="40"/>
      <c r="Z268" s="40"/>
      <c r="AA268" s="40"/>
      <c r="AB268" s="40"/>
      <c r="AC268" s="40"/>
      <c r="AD268" s="40"/>
      <c r="AE268" s="40"/>
      <c r="AR268" s="217" t="s">
        <v>227</v>
      </c>
      <c r="AT268" s="217" t="s">
        <v>137</v>
      </c>
      <c r="AU268" s="217" t="s">
        <v>143</v>
      </c>
      <c r="AY268" s="19" t="s">
        <v>134</v>
      </c>
      <c r="BE268" s="218">
        <f>IF(N268="základní",J268,0)</f>
        <v>0</v>
      </c>
      <c r="BF268" s="218">
        <f>IF(N268="snížená",J268,0)</f>
        <v>0</v>
      </c>
      <c r="BG268" s="218">
        <f>IF(N268="zákl. přenesená",J268,0)</f>
        <v>0</v>
      </c>
      <c r="BH268" s="218">
        <f>IF(N268="sníž. přenesená",J268,0)</f>
        <v>0</v>
      </c>
      <c r="BI268" s="218">
        <f>IF(N268="nulová",J268,0)</f>
        <v>0</v>
      </c>
      <c r="BJ268" s="19" t="s">
        <v>143</v>
      </c>
      <c r="BK268" s="218">
        <f>ROUND(I268*H268,2)</f>
        <v>0</v>
      </c>
      <c r="BL268" s="19" t="s">
        <v>227</v>
      </c>
      <c r="BM268" s="217" t="s">
        <v>500</v>
      </c>
    </row>
    <row r="269" s="2" customFormat="1">
      <c r="A269" s="40"/>
      <c r="B269" s="41"/>
      <c r="C269" s="42"/>
      <c r="D269" s="219" t="s">
        <v>145</v>
      </c>
      <c r="E269" s="42"/>
      <c r="F269" s="220" t="s">
        <v>501</v>
      </c>
      <c r="G269" s="42"/>
      <c r="H269" s="42"/>
      <c r="I269" s="221"/>
      <c r="J269" s="42"/>
      <c r="K269" s="42"/>
      <c r="L269" s="46"/>
      <c r="M269" s="222"/>
      <c r="N269" s="223"/>
      <c r="O269" s="86"/>
      <c r="P269" s="86"/>
      <c r="Q269" s="86"/>
      <c r="R269" s="86"/>
      <c r="S269" s="86"/>
      <c r="T269" s="87"/>
      <c r="U269" s="40"/>
      <c r="V269" s="40"/>
      <c r="W269" s="40"/>
      <c r="X269" s="40"/>
      <c r="Y269" s="40"/>
      <c r="Z269" s="40"/>
      <c r="AA269" s="40"/>
      <c r="AB269" s="40"/>
      <c r="AC269" s="40"/>
      <c r="AD269" s="40"/>
      <c r="AE269" s="40"/>
      <c r="AT269" s="19" t="s">
        <v>145</v>
      </c>
      <c r="AU269" s="19" t="s">
        <v>143</v>
      </c>
    </row>
    <row r="270" s="12" customFormat="1" ht="22.8" customHeight="1">
      <c r="A270" s="12"/>
      <c r="B270" s="190"/>
      <c r="C270" s="191"/>
      <c r="D270" s="192" t="s">
        <v>69</v>
      </c>
      <c r="E270" s="204" t="s">
        <v>502</v>
      </c>
      <c r="F270" s="204" t="s">
        <v>503</v>
      </c>
      <c r="G270" s="191"/>
      <c r="H270" s="191"/>
      <c r="I270" s="194"/>
      <c r="J270" s="205">
        <f>BK270</f>
        <v>0</v>
      </c>
      <c r="K270" s="191"/>
      <c r="L270" s="196"/>
      <c r="M270" s="197"/>
      <c r="N270" s="198"/>
      <c r="O270" s="198"/>
      <c r="P270" s="199">
        <f>SUM(P271:P279)</f>
        <v>0</v>
      </c>
      <c r="Q270" s="198"/>
      <c r="R270" s="199">
        <f>SUM(R271:R279)</f>
        <v>0.00132</v>
      </c>
      <c r="S270" s="198"/>
      <c r="T270" s="200">
        <f>SUM(T271:T279)</f>
        <v>0</v>
      </c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R270" s="201" t="s">
        <v>143</v>
      </c>
      <c r="AT270" s="202" t="s">
        <v>69</v>
      </c>
      <c r="AU270" s="202" t="s">
        <v>78</v>
      </c>
      <c r="AY270" s="201" t="s">
        <v>134</v>
      </c>
      <c r="BK270" s="203">
        <f>SUM(BK271:BK279)</f>
        <v>0</v>
      </c>
    </row>
    <row r="271" s="2" customFormat="1" ht="16.5" customHeight="1">
      <c r="A271" s="40"/>
      <c r="B271" s="41"/>
      <c r="C271" s="206" t="s">
        <v>504</v>
      </c>
      <c r="D271" s="206" t="s">
        <v>137</v>
      </c>
      <c r="E271" s="207" t="s">
        <v>505</v>
      </c>
      <c r="F271" s="208" t="s">
        <v>506</v>
      </c>
      <c r="G271" s="209" t="s">
        <v>235</v>
      </c>
      <c r="H271" s="210">
        <v>2</v>
      </c>
      <c r="I271" s="211"/>
      <c r="J271" s="212">
        <f>ROUND(I271*H271,2)</f>
        <v>0</v>
      </c>
      <c r="K271" s="208" t="s">
        <v>141</v>
      </c>
      <c r="L271" s="46"/>
      <c r="M271" s="213" t="s">
        <v>19</v>
      </c>
      <c r="N271" s="214" t="s">
        <v>42</v>
      </c>
      <c r="O271" s="86"/>
      <c r="P271" s="215">
        <f>O271*H271</f>
        <v>0</v>
      </c>
      <c r="Q271" s="215">
        <v>9.0000000000000006E-05</v>
      </c>
      <c r="R271" s="215">
        <f>Q271*H271</f>
        <v>0.00018000000000000001</v>
      </c>
      <c r="S271" s="215">
        <v>0</v>
      </c>
      <c r="T271" s="216">
        <f>S271*H271</f>
        <v>0</v>
      </c>
      <c r="U271" s="40"/>
      <c r="V271" s="40"/>
      <c r="W271" s="40"/>
      <c r="X271" s="40"/>
      <c r="Y271" s="40"/>
      <c r="Z271" s="40"/>
      <c r="AA271" s="40"/>
      <c r="AB271" s="40"/>
      <c r="AC271" s="40"/>
      <c r="AD271" s="40"/>
      <c r="AE271" s="40"/>
      <c r="AR271" s="217" t="s">
        <v>227</v>
      </c>
      <c r="AT271" s="217" t="s">
        <v>137</v>
      </c>
      <c r="AU271" s="217" t="s">
        <v>143</v>
      </c>
      <c r="AY271" s="19" t="s">
        <v>134</v>
      </c>
      <c r="BE271" s="218">
        <f>IF(N271="základní",J271,0)</f>
        <v>0</v>
      </c>
      <c r="BF271" s="218">
        <f>IF(N271="snížená",J271,0)</f>
        <v>0</v>
      </c>
      <c r="BG271" s="218">
        <f>IF(N271="zákl. přenesená",J271,0)</f>
        <v>0</v>
      </c>
      <c r="BH271" s="218">
        <f>IF(N271="sníž. přenesená",J271,0)</f>
        <v>0</v>
      </c>
      <c r="BI271" s="218">
        <f>IF(N271="nulová",J271,0)</f>
        <v>0</v>
      </c>
      <c r="BJ271" s="19" t="s">
        <v>143</v>
      </c>
      <c r="BK271" s="218">
        <f>ROUND(I271*H271,2)</f>
        <v>0</v>
      </c>
      <c r="BL271" s="19" t="s">
        <v>227</v>
      </c>
      <c r="BM271" s="217" t="s">
        <v>507</v>
      </c>
    </row>
    <row r="272" s="2" customFormat="1">
      <c r="A272" s="40"/>
      <c r="B272" s="41"/>
      <c r="C272" s="42"/>
      <c r="D272" s="219" t="s">
        <v>145</v>
      </c>
      <c r="E272" s="42"/>
      <c r="F272" s="220" t="s">
        <v>508</v>
      </c>
      <c r="G272" s="42"/>
      <c r="H272" s="42"/>
      <c r="I272" s="221"/>
      <c r="J272" s="42"/>
      <c r="K272" s="42"/>
      <c r="L272" s="46"/>
      <c r="M272" s="222"/>
      <c r="N272" s="223"/>
      <c r="O272" s="86"/>
      <c r="P272" s="86"/>
      <c r="Q272" s="86"/>
      <c r="R272" s="86"/>
      <c r="S272" s="86"/>
      <c r="T272" s="87"/>
      <c r="U272" s="40"/>
      <c r="V272" s="40"/>
      <c r="W272" s="40"/>
      <c r="X272" s="40"/>
      <c r="Y272" s="40"/>
      <c r="Z272" s="40"/>
      <c r="AA272" s="40"/>
      <c r="AB272" s="40"/>
      <c r="AC272" s="40"/>
      <c r="AD272" s="40"/>
      <c r="AE272" s="40"/>
      <c r="AT272" s="19" t="s">
        <v>145</v>
      </c>
      <c r="AU272" s="19" t="s">
        <v>143</v>
      </c>
    </row>
    <row r="273" s="2" customFormat="1" ht="16.5" customHeight="1">
      <c r="A273" s="40"/>
      <c r="B273" s="41"/>
      <c r="C273" s="258" t="s">
        <v>509</v>
      </c>
      <c r="D273" s="258" t="s">
        <v>337</v>
      </c>
      <c r="E273" s="259" t="s">
        <v>510</v>
      </c>
      <c r="F273" s="260" t="s">
        <v>511</v>
      </c>
      <c r="G273" s="261" t="s">
        <v>235</v>
      </c>
      <c r="H273" s="262">
        <v>2</v>
      </c>
      <c r="I273" s="263"/>
      <c r="J273" s="264">
        <f>ROUND(I273*H273,2)</f>
        <v>0</v>
      </c>
      <c r="K273" s="260" t="s">
        <v>141</v>
      </c>
      <c r="L273" s="265"/>
      <c r="M273" s="266" t="s">
        <v>19</v>
      </c>
      <c r="N273" s="267" t="s">
        <v>42</v>
      </c>
      <c r="O273" s="86"/>
      <c r="P273" s="215">
        <f>O273*H273</f>
        <v>0</v>
      </c>
      <c r="Q273" s="215">
        <v>5.0000000000000002E-05</v>
      </c>
      <c r="R273" s="215">
        <f>Q273*H273</f>
        <v>0.00010000000000000001</v>
      </c>
      <c r="S273" s="215">
        <v>0</v>
      </c>
      <c r="T273" s="216">
        <f>S273*H273</f>
        <v>0</v>
      </c>
      <c r="U273" s="40"/>
      <c r="V273" s="40"/>
      <c r="W273" s="40"/>
      <c r="X273" s="40"/>
      <c r="Y273" s="40"/>
      <c r="Z273" s="40"/>
      <c r="AA273" s="40"/>
      <c r="AB273" s="40"/>
      <c r="AC273" s="40"/>
      <c r="AD273" s="40"/>
      <c r="AE273" s="40"/>
      <c r="AR273" s="217" t="s">
        <v>326</v>
      </c>
      <c r="AT273" s="217" t="s">
        <v>337</v>
      </c>
      <c r="AU273" s="217" t="s">
        <v>143</v>
      </c>
      <c r="AY273" s="19" t="s">
        <v>134</v>
      </c>
      <c r="BE273" s="218">
        <f>IF(N273="základní",J273,0)</f>
        <v>0</v>
      </c>
      <c r="BF273" s="218">
        <f>IF(N273="snížená",J273,0)</f>
        <v>0</v>
      </c>
      <c r="BG273" s="218">
        <f>IF(N273="zákl. přenesená",J273,0)</f>
        <v>0</v>
      </c>
      <c r="BH273" s="218">
        <f>IF(N273="sníž. přenesená",J273,0)</f>
        <v>0</v>
      </c>
      <c r="BI273" s="218">
        <f>IF(N273="nulová",J273,0)</f>
        <v>0</v>
      </c>
      <c r="BJ273" s="19" t="s">
        <v>143</v>
      </c>
      <c r="BK273" s="218">
        <f>ROUND(I273*H273,2)</f>
        <v>0</v>
      </c>
      <c r="BL273" s="19" t="s">
        <v>227</v>
      </c>
      <c r="BM273" s="217" t="s">
        <v>512</v>
      </c>
    </row>
    <row r="274" s="2" customFormat="1" ht="24.15" customHeight="1">
      <c r="A274" s="40"/>
      <c r="B274" s="41"/>
      <c r="C274" s="206" t="s">
        <v>513</v>
      </c>
      <c r="D274" s="206" t="s">
        <v>137</v>
      </c>
      <c r="E274" s="207" t="s">
        <v>514</v>
      </c>
      <c r="F274" s="208" t="s">
        <v>515</v>
      </c>
      <c r="G274" s="209" t="s">
        <v>345</v>
      </c>
      <c r="H274" s="210">
        <v>1</v>
      </c>
      <c r="I274" s="211"/>
      <c r="J274" s="212">
        <f>ROUND(I274*H274,2)</f>
        <v>0</v>
      </c>
      <c r="K274" s="208" t="s">
        <v>141</v>
      </c>
      <c r="L274" s="46"/>
      <c r="M274" s="213" t="s">
        <v>19</v>
      </c>
      <c r="N274" s="214" t="s">
        <v>42</v>
      </c>
      <c r="O274" s="86"/>
      <c r="P274" s="215">
        <f>O274*H274</f>
        <v>0</v>
      </c>
      <c r="Q274" s="215">
        <v>0.00069999999999999999</v>
      </c>
      <c r="R274" s="215">
        <f>Q274*H274</f>
        <v>0.00069999999999999999</v>
      </c>
      <c r="S274" s="215">
        <v>0</v>
      </c>
      <c r="T274" s="216">
        <f>S274*H274</f>
        <v>0</v>
      </c>
      <c r="U274" s="40"/>
      <c r="V274" s="40"/>
      <c r="W274" s="40"/>
      <c r="X274" s="40"/>
      <c r="Y274" s="40"/>
      <c r="Z274" s="40"/>
      <c r="AA274" s="40"/>
      <c r="AB274" s="40"/>
      <c r="AC274" s="40"/>
      <c r="AD274" s="40"/>
      <c r="AE274" s="40"/>
      <c r="AR274" s="217" t="s">
        <v>227</v>
      </c>
      <c r="AT274" s="217" t="s">
        <v>137</v>
      </c>
      <c r="AU274" s="217" t="s">
        <v>143</v>
      </c>
      <c r="AY274" s="19" t="s">
        <v>134</v>
      </c>
      <c r="BE274" s="218">
        <f>IF(N274="základní",J274,0)</f>
        <v>0</v>
      </c>
      <c r="BF274" s="218">
        <f>IF(N274="snížená",J274,0)</f>
        <v>0</v>
      </c>
      <c r="BG274" s="218">
        <f>IF(N274="zákl. přenesená",J274,0)</f>
        <v>0</v>
      </c>
      <c r="BH274" s="218">
        <f>IF(N274="sníž. přenesená",J274,0)</f>
        <v>0</v>
      </c>
      <c r="BI274" s="218">
        <f>IF(N274="nulová",J274,0)</f>
        <v>0</v>
      </c>
      <c r="BJ274" s="19" t="s">
        <v>143</v>
      </c>
      <c r="BK274" s="218">
        <f>ROUND(I274*H274,2)</f>
        <v>0</v>
      </c>
      <c r="BL274" s="19" t="s">
        <v>227</v>
      </c>
      <c r="BM274" s="217" t="s">
        <v>516</v>
      </c>
    </row>
    <row r="275" s="2" customFormat="1">
      <c r="A275" s="40"/>
      <c r="B275" s="41"/>
      <c r="C275" s="42"/>
      <c r="D275" s="219" t="s">
        <v>145</v>
      </c>
      <c r="E275" s="42"/>
      <c r="F275" s="220" t="s">
        <v>517</v>
      </c>
      <c r="G275" s="42"/>
      <c r="H275" s="42"/>
      <c r="I275" s="221"/>
      <c r="J275" s="42"/>
      <c r="K275" s="42"/>
      <c r="L275" s="46"/>
      <c r="M275" s="222"/>
      <c r="N275" s="223"/>
      <c r="O275" s="86"/>
      <c r="P275" s="86"/>
      <c r="Q275" s="86"/>
      <c r="R275" s="86"/>
      <c r="S275" s="86"/>
      <c r="T275" s="87"/>
      <c r="U275" s="40"/>
      <c r="V275" s="40"/>
      <c r="W275" s="40"/>
      <c r="X275" s="40"/>
      <c r="Y275" s="40"/>
      <c r="Z275" s="40"/>
      <c r="AA275" s="40"/>
      <c r="AB275" s="40"/>
      <c r="AC275" s="40"/>
      <c r="AD275" s="40"/>
      <c r="AE275" s="40"/>
      <c r="AT275" s="19" t="s">
        <v>145</v>
      </c>
      <c r="AU275" s="19" t="s">
        <v>143</v>
      </c>
    </row>
    <row r="276" s="2" customFormat="1" ht="16.5" customHeight="1">
      <c r="A276" s="40"/>
      <c r="B276" s="41"/>
      <c r="C276" s="206" t="s">
        <v>518</v>
      </c>
      <c r="D276" s="206" t="s">
        <v>137</v>
      </c>
      <c r="E276" s="207" t="s">
        <v>519</v>
      </c>
      <c r="F276" s="208" t="s">
        <v>520</v>
      </c>
      <c r="G276" s="209" t="s">
        <v>235</v>
      </c>
      <c r="H276" s="210">
        <v>1</v>
      </c>
      <c r="I276" s="211"/>
      <c r="J276" s="212">
        <f>ROUND(I276*H276,2)</f>
        <v>0</v>
      </c>
      <c r="K276" s="208" t="s">
        <v>141</v>
      </c>
      <c r="L276" s="46"/>
      <c r="M276" s="213" t="s">
        <v>19</v>
      </c>
      <c r="N276" s="214" t="s">
        <v>42</v>
      </c>
      <c r="O276" s="86"/>
      <c r="P276" s="215">
        <f>O276*H276</f>
        <v>0</v>
      </c>
      <c r="Q276" s="215">
        <v>0.00034000000000000002</v>
      </c>
      <c r="R276" s="215">
        <f>Q276*H276</f>
        <v>0.00034000000000000002</v>
      </c>
      <c r="S276" s="215">
        <v>0</v>
      </c>
      <c r="T276" s="216">
        <f>S276*H276</f>
        <v>0</v>
      </c>
      <c r="U276" s="40"/>
      <c r="V276" s="40"/>
      <c r="W276" s="40"/>
      <c r="X276" s="40"/>
      <c r="Y276" s="40"/>
      <c r="Z276" s="40"/>
      <c r="AA276" s="40"/>
      <c r="AB276" s="40"/>
      <c r="AC276" s="40"/>
      <c r="AD276" s="40"/>
      <c r="AE276" s="40"/>
      <c r="AR276" s="217" t="s">
        <v>227</v>
      </c>
      <c r="AT276" s="217" t="s">
        <v>137</v>
      </c>
      <c r="AU276" s="217" t="s">
        <v>143</v>
      </c>
      <c r="AY276" s="19" t="s">
        <v>134</v>
      </c>
      <c r="BE276" s="218">
        <f>IF(N276="základní",J276,0)</f>
        <v>0</v>
      </c>
      <c r="BF276" s="218">
        <f>IF(N276="snížená",J276,0)</f>
        <v>0</v>
      </c>
      <c r="BG276" s="218">
        <f>IF(N276="zákl. přenesená",J276,0)</f>
        <v>0</v>
      </c>
      <c r="BH276" s="218">
        <f>IF(N276="sníž. přenesená",J276,0)</f>
        <v>0</v>
      </c>
      <c r="BI276" s="218">
        <f>IF(N276="nulová",J276,0)</f>
        <v>0</v>
      </c>
      <c r="BJ276" s="19" t="s">
        <v>143</v>
      </c>
      <c r="BK276" s="218">
        <f>ROUND(I276*H276,2)</f>
        <v>0</v>
      </c>
      <c r="BL276" s="19" t="s">
        <v>227</v>
      </c>
      <c r="BM276" s="217" t="s">
        <v>521</v>
      </c>
    </row>
    <row r="277" s="2" customFormat="1">
      <c r="A277" s="40"/>
      <c r="B277" s="41"/>
      <c r="C277" s="42"/>
      <c r="D277" s="219" t="s">
        <v>145</v>
      </c>
      <c r="E277" s="42"/>
      <c r="F277" s="220" t="s">
        <v>522</v>
      </c>
      <c r="G277" s="42"/>
      <c r="H277" s="42"/>
      <c r="I277" s="221"/>
      <c r="J277" s="42"/>
      <c r="K277" s="42"/>
      <c r="L277" s="46"/>
      <c r="M277" s="222"/>
      <c r="N277" s="223"/>
      <c r="O277" s="86"/>
      <c r="P277" s="86"/>
      <c r="Q277" s="86"/>
      <c r="R277" s="86"/>
      <c r="S277" s="86"/>
      <c r="T277" s="87"/>
      <c r="U277" s="40"/>
      <c r="V277" s="40"/>
      <c r="W277" s="40"/>
      <c r="X277" s="40"/>
      <c r="Y277" s="40"/>
      <c r="Z277" s="40"/>
      <c r="AA277" s="40"/>
      <c r="AB277" s="40"/>
      <c r="AC277" s="40"/>
      <c r="AD277" s="40"/>
      <c r="AE277" s="40"/>
      <c r="AT277" s="19" t="s">
        <v>145</v>
      </c>
      <c r="AU277" s="19" t="s">
        <v>143</v>
      </c>
    </row>
    <row r="278" s="2" customFormat="1" ht="24.15" customHeight="1">
      <c r="A278" s="40"/>
      <c r="B278" s="41"/>
      <c r="C278" s="206" t="s">
        <v>523</v>
      </c>
      <c r="D278" s="206" t="s">
        <v>137</v>
      </c>
      <c r="E278" s="207" t="s">
        <v>524</v>
      </c>
      <c r="F278" s="208" t="s">
        <v>525</v>
      </c>
      <c r="G278" s="209" t="s">
        <v>249</v>
      </c>
      <c r="H278" s="210">
        <v>0.001</v>
      </c>
      <c r="I278" s="211"/>
      <c r="J278" s="212">
        <f>ROUND(I278*H278,2)</f>
        <v>0</v>
      </c>
      <c r="K278" s="208" t="s">
        <v>141</v>
      </c>
      <c r="L278" s="46"/>
      <c r="M278" s="213" t="s">
        <v>19</v>
      </c>
      <c r="N278" s="214" t="s">
        <v>42</v>
      </c>
      <c r="O278" s="86"/>
      <c r="P278" s="215">
        <f>O278*H278</f>
        <v>0</v>
      </c>
      <c r="Q278" s="215">
        <v>0</v>
      </c>
      <c r="R278" s="215">
        <f>Q278*H278</f>
        <v>0</v>
      </c>
      <c r="S278" s="215">
        <v>0</v>
      </c>
      <c r="T278" s="216">
        <f>S278*H278</f>
        <v>0</v>
      </c>
      <c r="U278" s="40"/>
      <c r="V278" s="40"/>
      <c r="W278" s="40"/>
      <c r="X278" s="40"/>
      <c r="Y278" s="40"/>
      <c r="Z278" s="40"/>
      <c r="AA278" s="40"/>
      <c r="AB278" s="40"/>
      <c r="AC278" s="40"/>
      <c r="AD278" s="40"/>
      <c r="AE278" s="40"/>
      <c r="AR278" s="217" t="s">
        <v>227</v>
      </c>
      <c r="AT278" s="217" t="s">
        <v>137</v>
      </c>
      <c r="AU278" s="217" t="s">
        <v>143</v>
      </c>
      <c r="AY278" s="19" t="s">
        <v>134</v>
      </c>
      <c r="BE278" s="218">
        <f>IF(N278="základní",J278,0)</f>
        <v>0</v>
      </c>
      <c r="BF278" s="218">
        <f>IF(N278="snížená",J278,0)</f>
        <v>0</v>
      </c>
      <c r="BG278" s="218">
        <f>IF(N278="zákl. přenesená",J278,0)</f>
        <v>0</v>
      </c>
      <c r="BH278" s="218">
        <f>IF(N278="sníž. přenesená",J278,0)</f>
        <v>0</v>
      </c>
      <c r="BI278" s="218">
        <f>IF(N278="nulová",J278,0)</f>
        <v>0</v>
      </c>
      <c r="BJ278" s="19" t="s">
        <v>143</v>
      </c>
      <c r="BK278" s="218">
        <f>ROUND(I278*H278,2)</f>
        <v>0</v>
      </c>
      <c r="BL278" s="19" t="s">
        <v>227</v>
      </c>
      <c r="BM278" s="217" t="s">
        <v>526</v>
      </c>
    </row>
    <row r="279" s="2" customFormat="1">
      <c r="A279" s="40"/>
      <c r="B279" s="41"/>
      <c r="C279" s="42"/>
      <c r="D279" s="219" t="s">
        <v>145</v>
      </c>
      <c r="E279" s="42"/>
      <c r="F279" s="220" t="s">
        <v>527</v>
      </c>
      <c r="G279" s="42"/>
      <c r="H279" s="42"/>
      <c r="I279" s="221"/>
      <c r="J279" s="42"/>
      <c r="K279" s="42"/>
      <c r="L279" s="46"/>
      <c r="M279" s="222"/>
      <c r="N279" s="223"/>
      <c r="O279" s="86"/>
      <c r="P279" s="86"/>
      <c r="Q279" s="86"/>
      <c r="R279" s="86"/>
      <c r="S279" s="86"/>
      <c r="T279" s="87"/>
      <c r="U279" s="40"/>
      <c r="V279" s="40"/>
      <c r="W279" s="40"/>
      <c r="X279" s="40"/>
      <c r="Y279" s="40"/>
      <c r="Z279" s="40"/>
      <c r="AA279" s="40"/>
      <c r="AB279" s="40"/>
      <c r="AC279" s="40"/>
      <c r="AD279" s="40"/>
      <c r="AE279" s="40"/>
      <c r="AT279" s="19" t="s">
        <v>145</v>
      </c>
      <c r="AU279" s="19" t="s">
        <v>143</v>
      </c>
    </row>
    <row r="280" s="12" customFormat="1" ht="22.8" customHeight="1">
      <c r="A280" s="12"/>
      <c r="B280" s="190"/>
      <c r="C280" s="191"/>
      <c r="D280" s="192" t="s">
        <v>69</v>
      </c>
      <c r="E280" s="204" t="s">
        <v>528</v>
      </c>
      <c r="F280" s="204" t="s">
        <v>529</v>
      </c>
      <c r="G280" s="191"/>
      <c r="H280" s="191"/>
      <c r="I280" s="194"/>
      <c r="J280" s="205">
        <f>BK280</f>
        <v>0</v>
      </c>
      <c r="K280" s="191"/>
      <c r="L280" s="196"/>
      <c r="M280" s="197"/>
      <c r="N280" s="198"/>
      <c r="O280" s="198"/>
      <c r="P280" s="199">
        <f>SUM(P281:P290)</f>
        <v>0</v>
      </c>
      <c r="Q280" s="198"/>
      <c r="R280" s="199">
        <f>SUM(R281:R290)</f>
        <v>0.030707999999999999</v>
      </c>
      <c r="S280" s="198"/>
      <c r="T280" s="200">
        <f>SUM(T281:T290)</f>
        <v>0</v>
      </c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E280" s="12"/>
      <c r="AR280" s="201" t="s">
        <v>143</v>
      </c>
      <c r="AT280" s="202" t="s">
        <v>69</v>
      </c>
      <c r="AU280" s="202" t="s">
        <v>78</v>
      </c>
      <c r="AY280" s="201" t="s">
        <v>134</v>
      </c>
      <c r="BK280" s="203">
        <f>SUM(BK281:BK290)</f>
        <v>0</v>
      </c>
    </row>
    <row r="281" s="2" customFormat="1" ht="16.5" customHeight="1">
      <c r="A281" s="40"/>
      <c r="B281" s="41"/>
      <c r="C281" s="206" t="s">
        <v>530</v>
      </c>
      <c r="D281" s="206" t="s">
        <v>137</v>
      </c>
      <c r="E281" s="207" t="s">
        <v>531</v>
      </c>
      <c r="F281" s="208" t="s">
        <v>532</v>
      </c>
      <c r="G281" s="209" t="s">
        <v>235</v>
      </c>
      <c r="H281" s="210">
        <v>1</v>
      </c>
      <c r="I281" s="211"/>
      <c r="J281" s="212">
        <f>ROUND(I281*H281,2)</f>
        <v>0</v>
      </c>
      <c r="K281" s="208" t="s">
        <v>423</v>
      </c>
      <c r="L281" s="46"/>
      <c r="M281" s="213" t="s">
        <v>19</v>
      </c>
      <c r="N281" s="214" t="s">
        <v>42</v>
      </c>
      <c r="O281" s="86"/>
      <c r="P281" s="215">
        <f>O281*H281</f>
        <v>0</v>
      </c>
      <c r="Q281" s="215">
        <v>0.025499999999999998</v>
      </c>
      <c r="R281" s="215">
        <f>Q281*H281</f>
        <v>0.025499999999999998</v>
      </c>
      <c r="S281" s="215">
        <v>0</v>
      </c>
      <c r="T281" s="216">
        <f>S281*H281</f>
        <v>0</v>
      </c>
      <c r="U281" s="40"/>
      <c r="V281" s="40"/>
      <c r="W281" s="40"/>
      <c r="X281" s="40"/>
      <c r="Y281" s="40"/>
      <c r="Z281" s="40"/>
      <c r="AA281" s="40"/>
      <c r="AB281" s="40"/>
      <c r="AC281" s="40"/>
      <c r="AD281" s="40"/>
      <c r="AE281" s="40"/>
      <c r="AR281" s="217" t="s">
        <v>227</v>
      </c>
      <c r="AT281" s="217" t="s">
        <v>137</v>
      </c>
      <c r="AU281" s="217" t="s">
        <v>143</v>
      </c>
      <c r="AY281" s="19" t="s">
        <v>134</v>
      </c>
      <c r="BE281" s="218">
        <f>IF(N281="základní",J281,0)</f>
        <v>0</v>
      </c>
      <c r="BF281" s="218">
        <f>IF(N281="snížená",J281,0)</f>
        <v>0</v>
      </c>
      <c r="BG281" s="218">
        <f>IF(N281="zákl. přenesená",J281,0)</f>
        <v>0</v>
      </c>
      <c r="BH281" s="218">
        <f>IF(N281="sníž. přenesená",J281,0)</f>
        <v>0</v>
      </c>
      <c r="BI281" s="218">
        <f>IF(N281="nulová",J281,0)</f>
        <v>0</v>
      </c>
      <c r="BJ281" s="19" t="s">
        <v>143</v>
      </c>
      <c r="BK281" s="218">
        <f>ROUND(I281*H281,2)</f>
        <v>0</v>
      </c>
      <c r="BL281" s="19" t="s">
        <v>227</v>
      </c>
      <c r="BM281" s="217" t="s">
        <v>533</v>
      </c>
    </row>
    <row r="282" s="2" customFormat="1" ht="21.75" customHeight="1">
      <c r="A282" s="40"/>
      <c r="B282" s="41"/>
      <c r="C282" s="206" t="s">
        <v>534</v>
      </c>
      <c r="D282" s="206" t="s">
        <v>137</v>
      </c>
      <c r="E282" s="207" t="s">
        <v>535</v>
      </c>
      <c r="F282" s="208" t="s">
        <v>536</v>
      </c>
      <c r="G282" s="209" t="s">
        <v>140</v>
      </c>
      <c r="H282" s="210">
        <v>6.2000000000000002</v>
      </c>
      <c r="I282" s="211"/>
      <c r="J282" s="212">
        <f>ROUND(I282*H282,2)</f>
        <v>0</v>
      </c>
      <c r="K282" s="208" t="s">
        <v>141</v>
      </c>
      <c r="L282" s="46"/>
      <c r="M282" s="213" t="s">
        <v>19</v>
      </c>
      <c r="N282" s="214" t="s">
        <v>42</v>
      </c>
      <c r="O282" s="86"/>
      <c r="P282" s="215">
        <f>O282*H282</f>
        <v>0</v>
      </c>
      <c r="Q282" s="215">
        <v>0.00079000000000000001</v>
      </c>
      <c r="R282" s="215">
        <f>Q282*H282</f>
        <v>0.0048980000000000004</v>
      </c>
      <c r="S282" s="215">
        <v>0</v>
      </c>
      <c r="T282" s="216">
        <f>S282*H282</f>
        <v>0</v>
      </c>
      <c r="U282" s="40"/>
      <c r="V282" s="40"/>
      <c r="W282" s="40"/>
      <c r="X282" s="40"/>
      <c r="Y282" s="40"/>
      <c r="Z282" s="40"/>
      <c r="AA282" s="40"/>
      <c r="AB282" s="40"/>
      <c r="AC282" s="40"/>
      <c r="AD282" s="40"/>
      <c r="AE282" s="40"/>
      <c r="AR282" s="217" t="s">
        <v>227</v>
      </c>
      <c r="AT282" s="217" t="s">
        <v>137</v>
      </c>
      <c r="AU282" s="217" t="s">
        <v>143</v>
      </c>
      <c r="AY282" s="19" t="s">
        <v>134</v>
      </c>
      <c r="BE282" s="218">
        <f>IF(N282="základní",J282,0)</f>
        <v>0</v>
      </c>
      <c r="BF282" s="218">
        <f>IF(N282="snížená",J282,0)</f>
        <v>0</v>
      </c>
      <c r="BG282" s="218">
        <f>IF(N282="zákl. přenesená",J282,0)</f>
        <v>0</v>
      </c>
      <c r="BH282" s="218">
        <f>IF(N282="sníž. přenesená",J282,0)</f>
        <v>0</v>
      </c>
      <c r="BI282" s="218">
        <f>IF(N282="nulová",J282,0)</f>
        <v>0</v>
      </c>
      <c r="BJ282" s="19" t="s">
        <v>143</v>
      </c>
      <c r="BK282" s="218">
        <f>ROUND(I282*H282,2)</f>
        <v>0</v>
      </c>
      <c r="BL282" s="19" t="s">
        <v>227</v>
      </c>
      <c r="BM282" s="217" t="s">
        <v>537</v>
      </c>
    </row>
    <row r="283" s="2" customFormat="1">
      <c r="A283" s="40"/>
      <c r="B283" s="41"/>
      <c r="C283" s="42"/>
      <c r="D283" s="219" t="s">
        <v>145</v>
      </c>
      <c r="E283" s="42"/>
      <c r="F283" s="220" t="s">
        <v>538</v>
      </c>
      <c r="G283" s="42"/>
      <c r="H283" s="42"/>
      <c r="I283" s="221"/>
      <c r="J283" s="42"/>
      <c r="K283" s="42"/>
      <c r="L283" s="46"/>
      <c r="M283" s="222"/>
      <c r="N283" s="223"/>
      <c r="O283" s="86"/>
      <c r="P283" s="86"/>
      <c r="Q283" s="86"/>
      <c r="R283" s="86"/>
      <c r="S283" s="86"/>
      <c r="T283" s="87"/>
      <c r="U283" s="40"/>
      <c r="V283" s="40"/>
      <c r="W283" s="40"/>
      <c r="X283" s="40"/>
      <c r="Y283" s="40"/>
      <c r="Z283" s="40"/>
      <c r="AA283" s="40"/>
      <c r="AB283" s="40"/>
      <c r="AC283" s="40"/>
      <c r="AD283" s="40"/>
      <c r="AE283" s="40"/>
      <c r="AT283" s="19" t="s">
        <v>145</v>
      </c>
      <c r="AU283" s="19" t="s">
        <v>143</v>
      </c>
    </row>
    <row r="284" s="2" customFormat="1" ht="24.15" customHeight="1">
      <c r="A284" s="40"/>
      <c r="B284" s="41"/>
      <c r="C284" s="206" t="s">
        <v>539</v>
      </c>
      <c r="D284" s="206" t="s">
        <v>137</v>
      </c>
      <c r="E284" s="207" t="s">
        <v>540</v>
      </c>
      <c r="F284" s="208" t="s">
        <v>541</v>
      </c>
      <c r="G284" s="209" t="s">
        <v>290</v>
      </c>
      <c r="H284" s="210">
        <v>2</v>
      </c>
      <c r="I284" s="211"/>
      <c r="J284" s="212">
        <f>ROUND(I284*H284,2)</f>
        <v>0</v>
      </c>
      <c r="K284" s="208" t="s">
        <v>141</v>
      </c>
      <c r="L284" s="46"/>
      <c r="M284" s="213" t="s">
        <v>19</v>
      </c>
      <c r="N284" s="214" t="s">
        <v>42</v>
      </c>
      <c r="O284" s="86"/>
      <c r="P284" s="215">
        <f>O284*H284</f>
        <v>0</v>
      </c>
      <c r="Q284" s="215">
        <v>0.00012</v>
      </c>
      <c r="R284" s="215">
        <f>Q284*H284</f>
        <v>0.00024000000000000001</v>
      </c>
      <c r="S284" s="215">
        <v>0</v>
      </c>
      <c r="T284" s="216">
        <f>S284*H284</f>
        <v>0</v>
      </c>
      <c r="U284" s="40"/>
      <c r="V284" s="40"/>
      <c r="W284" s="40"/>
      <c r="X284" s="40"/>
      <c r="Y284" s="40"/>
      <c r="Z284" s="40"/>
      <c r="AA284" s="40"/>
      <c r="AB284" s="40"/>
      <c r="AC284" s="40"/>
      <c r="AD284" s="40"/>
      <c r="AE284" s="40"/>
      <c r="AR284" s="217" t="s">
        <v>227</v>
      </c>
      <c r="AT284" s="217" t="s">
        <v>137</v>
      </c>
      <c r="AU284" s="217" t="s">
        <v>143</v>
      </c>
      <c r="AY284" s="19" t="s">
        <v>134</v>
      </c>
      <c r="BE284" s="218">
        <f>IF(N284="základní",J284,0)</f>
        <v>0</v>
      </c>
      <c r="BF284" s="218">
        <f>IF(N284="snížená",J284,0)</f>
        <v>0</v>
      </c>
      <c r="BG284" s="218">
        <f>IF(N284="zákl. přenesená",J284,0)</f>
        <v>0</v>
      </c>
      <c r="BH284" s="218">
        <f>IF(N284="sníž. přenesená",J284,0)</f>
        <v>0</v>
      </c>
      <c r="BI284" s="218">
        <f>IF(N284="nulová",J284,0)</f>
        <v>0</v>
      </c>
      <c r="BJ284" s="19" t="s">
        <v>143</v>
      </c>
      <c r="BK284" s="218">
        <f>ROUND(I284*H284,2)</f>
        <v>0</v>
      </c>
      <c r="BL284" s="19" t="s">
        <v>227</v>
      </c>
      <c r="BM284" s="217" t="s">
        <v>542</v>
      </c>
    </row>
    <row r="285" s="2" customFormat="1">
      <c r="A285" s="40"/>
      <c r="B285" s="41"/>
      <c r="C285" s="42"/>
      <c r="D285" s="219" t="s">
        <v>145</v>
      </c>
      <c r="E285" s="42"/>
      <c r="F285" s="220" t="s">
        <v>543</v>
      </c>
      <c r="G285" s="42"/>
      <c r="H285" s="42"/>
      <c r="I285" s="221"/>
      <c r="J285" s="42"/>
      <c r="K285" s="42"/>
      <c r="L285" s="46"/>
      <c r="M285" s="222"/>
      <c r="N285" s="223"/>
      <c r="O285" s="86"/>
      <c r="P285" s="86"/>
      <c r="Q285" s="86"/>
      <c r="R285" s="86"/>
      <c r="S285" s="86"/>
      <c r="T285" s="87"/>
      <c r="U285" s="40"/>
      <c r="V285" s="40"/>
      <c r="W285" s="40"/>
      <c r="X285" s="40"/>
      <c r="Y285" s="40"/>
      <c r="Z285" s="40"/>
      <c r="AA285" s="40"/>
      <c r="AB285" s="40"/>
      <c r="AC285" s="40"/>
      <c r="AD285" s="40"/>
      <c r="AE285" s="40"/>
      <c r="AT285" s="19" t="s">
        <v>145</v>
      </c>
      <c r="AU285" s="19" t="s">
        <v>143</v>
      </c>
    </row>
    <row r="286" s="2" customFormat="1" ht="16.5" customHeight="1">
      <c r="A286" s="40"/>
      <c r="B286" s="41"/>
      <c r="C286" s="206" t="s">
        <v>544</v>
      </c>
      <c r="D286" s="206" t="s">
        <v>137</v>
      </c>
      <c r="E286" s="207" t="s">
        <v>545</v>
      </c>
      <c r="F286" s="208" t="s">
        <v>546</v>
      </c>
      <c r="G286" s="209" t="s">
        <v>235</v>
      </c>
      <c r="H286" s="210">
        <v>1</v>
      </c>
      <c r="I286" s="211"/>
      <c r="J286" s="212">
        <f>ROUND(I286*H286,2)</f>
        <v>0</v>
      </c>
      <c r="K286" s="208" t="s">
        <v>141</v>
      </c>
      <c r="L286" s="46"/>
      <c r="M286" s="213" t="s">
        <v>19</v>
      </c>
      <c r="N286" s="214" t="s">
        <v>42</v>
      </c>
      <c r="O286" s="86"/>
      <c r="P286" s="215">
        <f>O286*H286</f>
        <v>0</v>
      </c>
      <c r="Q286" s="215">
        <v>6.9999999999999994E-05</v>
      </c>
      <c r="R286" s="215">
        <f>Q286*H286</f>
        <v>6.9999999999999994E-05</v>
      </c>
      <c r="S286" s="215">
        <v>0</v>
      </c>
      <c r="T286" s="216">
        <f>S286*H286</f>
        <v>0</v>
      </c>
      <c r="U286" s="40"/>
      <c r="V286" s="40"/>
      <c r="W286" s="40"/>
      <c r="X286" s="40"/>
      <c r="Y286" s="40"/>
      <c r="Z286" s="40"/>
      <c r="AA286" s="40"/>
      <c r="AB286" s="40"/>
      <c r="AC286" s="40"/>
      <c r="AD286" s="40"/>
      <c r="AE286" s="40"/>
      <c r="AR286" s="217" t="s">
        <v>227</v>
      </c>
      <c r="AT286" s="217" t="s">
        <v>137</v>
      </c>
      <c r="AU286" s="217" t="s">
        <v>143</v>
      </c>
      <c r="AY286" s="19" t="s">
        <v>134</v>
      </c>
      <c r="BE286" s="218">
        <f>IF(N286="základní",J286,0)</f>
        <v>0</v>
      </c>
      <c r="BF286" s="218">
        <f>IF(N286="snížená",J286,0)</f>
        <v>0</v>
      </c>
      <c r="BG286" s="218">
        <f>IF(N286="zákl. přenesená",J286,0)</f>
        <v>0</v>
      </c>
      <c r="BH286" s="218">
        <f>IF(N286="sníž. přenesená",J286,0)</f>
        <v>0</v>
      </c>
      <c r="BI286" s="218">
        <f>IF(N286="nulová",J286,0)</f>
        <v>0</v>
      </c>
      <c r="BJ286" s="19" t="s">
        <v>143</v>
      </c>
      <c r="BK286" s="218">
        <f>ROUND(I286*H286,2)</f>
        <v>0</v>
      </c>
      <c r="BL286" s="19" t="s">
        <v>227</v>
      </c>
      <c r="BM286" s="217" t="s">
        <v>547</v>
      </c>
    </row>
    <row r="287" s="2" customFormat="1">
      <c r="A287" s="40"/>
      <c r="B287" s="41"/>
      <c r="C287" s="42"/>
      <c r="D287" s="219" t="s">
        <v>145</v>
      </c>
      <c r="E287" s="42"/>
      <c r="F287" s="220" t="s">
        <v>548</v>
      </c>
      <c r="G287" s="42"/>
      <c r="H287" s="42"/>
      <c r="I287" s="221"/>
      <c r="J287" s="42"/>
      <c r="K287" s="42"/>
      <c r="L287" s="46"/>
      <c r="M287" s="222"/>
      <c r="N287" s="223"/>
      <c r="O287" s="86"/>
      <c r="P287" s="86"/>
      <c r="Q287" s="86"/>
      <c r="R287" s="86"/>
      <c r="S287" s="86"/>
      <c r="T287" s="87"/>
      <c r="U287" s="40"/>
      <c r="V287" s="40"/>
      <c r="W287" s="40"/>
      <c r="X287" s="40"/>
      <c r="Y287" s="40"/>
      <c r="Z287" s="40"/>
      <c r="AA287" s="40"/>
      <c r="AB287" s="40"/>
      <c r="AC287" s="40"/>
      <c r="AD287" s="40"/>
      <c r="AE287" s="40"/>
      <c r="AT287" s="19" t="s">
        <v>145</v>
      </c>
      <c r="AU287" s="19" t="s">
        <v>143</v>
      </c>
    </row>
    <row r="288" s="2" customFormat="1" ht="16.5" customHeight="1">
      <c r="A288" s="40"/>
      <c r="B288" s="41"/>
      <c r="C288" s="206" t="s">
        <v>549</v>
      </c>
      <c r="D288" s="206" t="s">
        <v>137</v>
      </c>
      <c r="E288" s="207" t="s">
        <v>550</v>
      </c>
      <c r="F288" s="208" t="s">
        <v>551</v>
      </c>
      <c r="G288" s="209" t="s">
        <v>552</v>
      </c>
      <c r="H288" s="210">
        <v>1</v>
      </c>
      <c r="I288" s="211"/>
      <c r="J288" s="212">
        <f>ROUND(I288*H288,2)</f>
        <v>0</v>
      </c>
      <c r="K288" s="208" t="s">
        <v>423</v>
      </c>
      <c r="L288" s="46"/>
      <c r="M288" s="213" t="s">
        <v>19</v>
      </c>
      <c r="N288" s="214" t="s">
        <v>42</v>
      </c>
      <c r="O288" s="86"/>
      <c r="P288" s="215">
        <f>O288*H288</f>
        <v>0</v>
      </c>
      <c r="Q288" s="215">
        <v>0</v>
      </c>
      <c r="R288" s="215">
        <f>Q288*H288</f>
        <v>0</v>
      </c>
      <c r="S288" s="215">
        <v>0</v>
      </c>
      <c r="T288" s="216">
        <f>S288*H288</f>
        <v>0</v>
      </c>
      <c r="U288" s="40"/>
      <c r="V288" s="40"/>
      <c r="W288" s="40"/>
      <c r="X288" s="40"/>
      <c r="Y288" s="40"/>
      <c r="Z288" s="40"/>
      <c r="AA288" s="40"/>
      <c r="AB288" s="40"/>
      <c r="AC288" s="40"/>
      <c r="AD288" s="40"/>
      <c r="AE288" s="40"/>
      <c r="AR288" s="217" t="s">
        <v>227</v>
      </c>
      <c r="AT288" s="217" t="s">
        <v>137</v>
      </c>
      <c r="AU288" s="217" t="s">
        <v>143</v>
      </c>
      <c r="AY288" s="19" t="s">
        <v>134</v>
      </c>
      <c r="BE288" s="218">
        <f>IF(N288="základní",J288,0)</f>
        <v>0</v>
      </c>
      <c r="BF288" s="218">
        <f>IF(N288="snížená",J288,0)</f>
        <v>0</v>
      </c>
      <c r="BG288" s="218">
        <f>IF(N288="zákl. přenesená",J288,0)</f>
        <v>0</v>
      </c>
      <c r="BH288" s="218">
        <f>IF(N288="sníž. přenesená",J288,0)</f>
        <v>0</v>
      </c>
      <c r="BI288" s="218">
        <f>IF(N288="nulová",J288,0)</f>
        <v>0</v>
      </c>
      <c r="BJ288" s="19" t="s">
        <v>143</v>
      </c>
      <c r="BK288" s="218">
        <f>ROUND(I288*H288,2)</f>
        <v>0</v>
      </c>
      <c r="BL288" s="19" t="s">
        <v>227</v>
      </c>
      <c r="BM288" s="217" t="s">
        <v>553</v>
      </c>
    </row>
    <row r="289" s="2" customFormat="1" ht="24.15" customHeight="1">
      <c r="A289" s="40"/>
      <c r="B289" s="41"/>
      <c r="C289" s="206" t="s">
        <v>554</v>
      </c>
      <c r="D289" s="206" t="s">
        <v>137</v>
      </c>
      <c r="E289" s="207" t="s">
        <v>555</v>
      </c>
      <c r="F289" s="208" t="s">
        <v>556</v>
      </c>
      <c r="G289" s="209" t="s">
        <v>249</v>
      </c>
      <c r="H289" s="210">
        <v>0.031</v>
      </c>
      <c r="I289" s="211"/>
      <c r="J289" s="212">
        <f>ROUND(I289*H289,2)</f>
        <v>0</v>
      </c>
      <c r="K289" s="208" t="s">
        <v>141</v>
      </c>
      <c r="L289" s="46"/>
      <c r="M289" s="213" t="s">
        <v>19</v>
      </c>
      <c r="N289" s="214" t="s">
        <v>42</v>
      </c>
      <c r="O289" s="86"/>
      <c r="P289" s="215">
        <f>O289*H289</f>
        <v>0</v>
      </c>
      <c r="Q289" s="215">
        <v>0</v>
      </c>
      <c r="R289" s="215">
        <f>Q289*H289</f>
        <v>0</v>
      </c>
      <c r="S289" s="215">
        <v>0</v>
      </c>
      <c r="T289" s="216">
        <f>S289*H289</f>
        <v>0</v>
      </c>
      <c r="U289" s="40"/>
      <c r="V289" s="40"/>
      <c r="W289" s="40"/>
      <c r="X289" s="40"/>
      <c r="Y289" s="40"/>
      <c r="Z289" s="40"/>
      <c r="AA289" s="40"/>
      <c r="AB289" s="40"/>
      <c r="AC289" s="40"/>
      <c r="AD289" s="40"/>
      <c r="AE289" s="40"/>
      <c r="AR289" s="217" t="s">
        <v>227</v>
      </c>
      <c r="AT289" s="217" t="s">
        <v>137</v>
      </c>
      <c r="AU289" s="217" t="s">
        <v>143</v>
      </c>
      <c r="AY289" s="19" t="s">
        <v>134</v>
      </c>
      <c r="BE289" s="218">
        <f>IF(N289="základní",J289,0)</f>
        <v>0</v>
      </c>
      <c r="BF289" s="218">
        <f>IF(N289="snížená",J289,0)</f>
        <v>0</v>
      </c>
      <c r="BG289" s="218">
        <f>IF(N289="zákl. přenesená",J289,0)</f>
        <v>0</v>
      </c>
      <c r="BH289" s="218">
        <f>IF(N289="sníž. přenesená",J289,0)</f>
        <v>0</v>
      </c>
      <c r="BI289" s="218">
        <f>IF(N289="nulová",J289,0)</f>
        <v>0</v>
      </c>
      <c r="BJ289" s="19" t="s">
        <v>143</v>
      </c>
      <c r="BK289" s="218">
        <f>ROUND(I289*H289,2)</f>
        <v>0</v>
      </c>
      <c r="BL289" s="19" t="s">
        <v>227</v>
      </c>
      <c r="BM289" s="217" t="s">
        <v>557</v>
      </c>
    </row>
    <row r="290" s="2" customFormat="1">
      <c r="A290" s="40"/>
      <c r="B290" s="41"/>
      <c r="C290" s="42"/>
      <c r="D290" s="219" t="s">
        <v>145</v>
      </c>
      <c r="E290" s="42"/>
      <c r="F290" s="220" t="s">
        <v>558</v>
      </c>
      <c r="G290" s="42"/>
      <c r="H290" s="42"/>
      <c r="I290" s="221"/>
      <c r="J290" s="42"/>
      <c r="K290" s="42"/>
      <c r="L290" s="46"/>
      <c r="M290" s="222"/>
      <c r="N290" s="223"/>
      <c r="O290" s="86"/>
      <c r="P290" s="86"/>
      <c r="Q290" s="86"/>
      <c r="R290" s="86"/>
      <c r="S290" s="86"/>
      <c r="T290" s="87"/>
      <c r="U290" s="40"/>
      <c r="V290" s="40"/>
      <c r="W290" s="40"/>
      <c r="X290" s="40"/>
      <c r="Y290" s="40"/>
      <c r="Z290" s="40"/>
      <c r="AA290" s="40"/>
      <c r="AB290" s="40"/>
      <c r="AC290" s="40"/>
      <c r="AD290" s="40"/>
      <c r="AE290" s="40"/>
      <c r="AT290" s="19" t="s">
        <v>145</v>
      </c>
      <c r="AU290" s="19" t="s">
        <v>143</v>
      </c>
    </row>
    <row r="291" s="12" customFormat="1" ht="22.8" customHeight="1">
      <c r="A291" s="12"/>
      <c r="B291" s="190"/>
      <c r="C291" s="191"/>
      <c r="D291" s="192" t="s">
        <v>69</v>
      </c>
      <c r="E291" s="204" t="s">
        <v>559</v>
      </c>
      <c r="F291" s="204" t="s">
        <v>560</v>
      </c>
      <c r="G291" s="191"/>
      <c r="H291" s="191"/>
      <c r="I291" s="194"/>
      <c r="J291" s="205">
        <f>BK291</f>
        <v>0</v>
      </c>
      <c r="K291" s="191"/>
      <c r="L291" s="196"/>
      <c r="M291" s="197"/>
      <c r="N291" s="198"/>
      <c r="O291" s="198"/>
      <c r="P291" s="199">
        <f>SUM(P292:P306)</f>
        <v>0</v>
      </c>
      <c r="Q291" s="198"/>
      <c r="R291" s="199">
        <f>SUM(R292:R306)</f>
        <v>0.0016799999999999999</v>
      </c>
      <c r="S291" s="198"/>
      <c r="T291" s="200">
        <f>SUM(T292:T306)</f>
        <v>0</v>
      </c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R291" s="201" t="s">
        <v>143</v>
      </c>
      <c r="AT291" s="202" t="s">
        <v>69</v>
      </c>
      <c r="AU291" s="202" t="s">
        <v>78</v>
      </c>
      <c r="AY291" s="201" t="s">
        <v>134</v>
      </c>
      <c r="BK291" s="203">
        <f>SUM(BK292:BK306)</f>
        <v>0</v>
      </c>
    </row>
    <row r="292" s="2" customFormat="1" ht="24.15" customHeight="1">
      <c r="A292" s="40"/>
      <c r="B292" s="41"/>
      <c r="C292" s="206" t="s">
        <v>561</v>
      </c>
      <c r="D292" s="206" t="s">
        <v>137</v>
      </c>
      <c r="E292" s="207" t="s">
        <v>562</v>
      </c>
      <c r="F292" s="208" t="s">
        <v>563</v>
      </c>
      <c r="G292" s="209" t="s">
        <v>235</v>
      </c>
      <c r="H292" s="210">
        <v>2</v>
      </c>
      <c r="I292" s="211"/>
      <c r="J292" s="212">
        <f>ROUND(I292*H292,2)</f>
        <v>0</v>
      </c>
      <c r="K292" s="208" t="s">
        <v>141</v>
      </c>
      <c r="L292" s="46"/>
      <c r="M292" s="213" t="s">
        <v>19</v>
      </c>
      <c r="N292" s="214" t="s">
        <v>42</v>
      </c>
      <c r="O292" s="86"/>
      <c r="P292" s="215">
        <f>O292*H292</f>
        <v>0</v>
      </c>
      <c r="Q292" s="215">
        <v>0</v>
      </c>
      <c r="R292" s="215">
        <f>Q292*H292</f>
        <v>0</v>
      </c>
      <c r="S292" s="215">
        <v>0</v>
      </c>
      <c r="T292" s="216">
        <f>S292*H292</f>
        <v>0</v>
      </c>
      <c r="U292" s="40"/>
      <c r="V292" s="40"/>
      <c r="W292" s="40"/>
      <c r="X292" s="40"/>
      <c r="Y292" s="40"/>
      <c r="Z292" s="40"/>
      <c r="AA292" s="40"/>
      <c r="AB292" s="40"/>
      <c r="AC292" s="40"/>
      <c r="AD292" s="40"/>
      <c r="AE292" s="40"/>
      <c r="AR292" s="217" t="s">
        <v>227</v>
      </c>
      <c r="AT292" s="217" t="s">
        <v>137</v>
      </c>
      <c r="AU292" s="217" t="s">
        <v>143</v>
      </c>
      <c r="AY292" s="19" t="s">
        <v>134</v>
      </c>
      <c r="BE292" s="218">
        <f>IF(N292="základní",J292,0)</f>
        <v>0</v>
      </c>
      <c r="BF292" s="218">
        <f>IF(N292="snížená",J292,0)</f>
        <v>0</v>
      </c>
      <c r="BG292" s="218">
        <f>IF(N292="zákl. přenesená",J292,0)</f>
        <v>0</v>
      </c>
      <c r="BH292" s="218">
        <f>IF(N292="sníž. přenesená",J292,0)</f>
        <v>0</v>
      </c>
      <c r="BI292" s="218">
        <f>IF(N292="nulová",J292,0)</f>
        <v>0</v>
      </c>
      <c r="BJ292" s="19" t="s">
        <v>143</v>
      </c>
      <c r="BK292" s="218">
        <f>ROUND(I292*H292,2)</f>
        <v>0</v>
      </c>
      <c r="BL292" s="19" t="s">
        <v>227</v>
      </c>
      <c r="BM292" s="217" t="s">
        <v>564</v>
      </c>
    </row>
    <row r="293" s="2" customFormat="1">
      <c r="A293" s="40"/>
      <c r="B293" s="41"/>
      <c r="C293" s="42"/>
      <c r="D293" s="219" t="s">
        <v>145</v>
      </c>
      <c r="E293" s="42"/>
      <c r="F293" s="220" t="s">
        <v>565</v>
      </c>
      <c r="G293" s="42"/>
      <c r="H293" s="42"/>
      <c r="I293" s="221"/>
      <c r="J293" s="42"/>
      <c r="K293" s="42"/>
      <c r="L293" s="46"/>
      <c r="M293" s="222"/>
      <c r="N293" s="223"/>
      <c r="O293" s="86"/>
      <c r="P293" s="86"/>
      <c r="Q293" s="86"/>
      <c r="R293" s="86"/>
      <c r="S293" s="86"/>
      <c r="T293" s="87"/>
      <c r="U293" s="40"/>
      <c r="V293" s="40"/>
      <c r="W293" s="40"/>
      <c r="X293" s="40"/>
      <c r="Y293" s="40"/>
      <c r="Z293" s="40"/>
      <c r="AA293" s="40"/>
      <c r="AB293" s="40"/>
      <c r="AC293" s="40"/>
      <c r="AD293" s="40"/>
      <c r="AE293" s="40"/>
      <c r="AT293" s="19" t="s">
        <v>145</v>
      </c>
      <c r="AU293" s="19" t="s">
        <v>143</v>
      </c>
    </row>
    <row r="294" s="2" customFormat="1" ht="16.5" customHeight="1">
      <c r="A294" s="40"/>
      <c r="B294" s="41"/>
      <c r="C294" s="258" t="s">
        <v>566</v>
      </c>
      <c r="D294" s="258" t="s">
        <v>337</v>
      </c>
      <c r="E294" s="259" t="s">
        <v>567</v>
      </c>
      <c r="F294" s="260" t="s">
        <v>568</v>
      </c>
      <c r="G294" s="261" t="s">
        <v>235</v>
      </c>
      <c r="H294" s="262">
        <v>1</v>
      </c>
      <c r="I294" s="263"/>
      <c r="J294" s="264">
        <f>ROUND(I294*H294,2)</f>
        <v>0</v>
      </c>
      <c r="K294" s="260" t="s">
        <v>141</v>
      </c>
      <c r="L294" s="265"/>
      <c r="M294" s="266" t="s">
        <v>19</v>
      </c>
      <c r="N294" s="267" t="s">
        <v>42</v>
      </c>
      <c r="O294" s="86"/>
      <c r="P294" s="215">
        <f>O294*H294</f>
        <v>0</v>
      </c>
      <c r="Q294" s="215">
        <v>8.0000000000000007E-05</v>
      </c>
      <c r="R294" s="215">
        <f>Q294*H294</f>
        <v>8.0000000000000007E-05</v>
      </c>
      <c r="S294" s="215">
        <v>0</v>
      </c>
      <c r="T294" s="216">
        <f>S294*H294</f>
        <v>0</v>
      </c>
      <c r="U294" s="40"/>
      <c r="V294" s="40"/>
      <c r="W294" s="40"/>
      <c r="X294" s="40"/>
      <c r="Y294" s="40"/>
      <c r="Z294" s="40"/>
      <c r="AA294" s="40"/>
      <c r="AB294" s="40"/>
      <c r="AC294" s="40"/>
      <c r="AD294" s="40"/>
      <c r="AE294" s="40"/>
      <c r="AR294" s="217" t="s">
        <v>326</v>
      </c>
      <c r="AT294" s="217" t="s">
        <v>337</v>
      </c>
      <c r="AU294" s="217" t="s">
        <v>143</v>
      </c>
      <c r="AY294" s="19" t="s">
        <v>134</v>
      </c>
      <c r="BE294" s="218">
        <f>IF(N294="základní",J294,0)</f>
        <v>0</v>
      </c>
      <c r="BF294" s="218">
        <f>IF(N294="snížená",J294,0)</f>
        <v>0</v>
      </c>
      <c r="BG294" s="218">
        <f>IF(N294="zákl. přenesená",J294,0)</f>
        <v>0</v>
      </c>
      <c r="BH294" s="218">
        <f>IF(N294="sníž. přenesená",J294,0)</f>
        <v>0</v>
      </c>
      <c r="BI294" s="218">
        <f>IF(N294="nulová",J294,0)</f>
        <v>0</v>
      </c>
      <c r="BJ294" s="19" t="s">
        <v>143</v>
      </c>
      <c r="BK294" s="218">
        <f>ROUND(I294*H294,2)</f>
        <v>0</v>
      </c>
      <c r="BL294" s="19" t="s">
        <v>227</v>
      </c>
      <c r="BM294" s="217" t="s">
        <v>569</v>
      </c>
    </row>
    <row r="295" s="2" customFormat="1" ht="24.15" customHeight="1">
      <c r="A295" s="40"/>
      <c r="B295" s="41"/>
      <c r="C295" s="206" t="s">
        <v>570</v>
      </c>
      <c r="D295" s="206" t="s">
        <v>137</v>
      </c>
      <c r="E295" s="207" t="s">
        <v>571</v>
      </c>
      <c r="F295" s="208" t="s">
        <v>572</v>
      </c>
      <c r="G295" s="209" t="s">
        <v>235</v>
      </c>
      <c r="H295" s="210">
        <v>2</v>
      </c>
      <c r="I295" s="211"/>
      <c r="J295" s="212">
        <f>ROUND(I295*H295,2)</f>
        <v>0</v>
      </c>
      <c r="K295" s="208" t="s">
        <v>141</v>
      </c>
      <c r="L295" s="46"/>
      <c r="M295" s="213" t="s">
        <v>19</v>
      </c>
      <c r="N295" s="214" t="s">
        <v>42</v>
      </c>
      <c r="O295" s="86"/>
      <c r="P295" s="215">
        <f>O295*H295</f>
        <v>0</v>
      </c>
      <c r="Q295" s="215">
        <v>0</v>
      </c>
      <c r="R295" s="215">
        <f>Q295*H295</f>
        <v>0</v>
      </c>
      <c r="S295" s="215">
        <v>0</v>
      </c>
      <c r="T295" s="216">
        <f>S295*H295</f>
        <v>0</v>
      </c>
      <c r="U295" s="40"/>
      <c r="V295" s="40"/>
      <c r="W295" s="40"/>
      <c r="X295" s="40"/>
      <c r="Y295" s="40"/>
      <c r="Z295" s="40"/>
      <c r="AA295" s="40"/>
      <c r="AB295" s="40"/>
      <c r="AC295" s="40"/>
      <c r="AD295" s="40"/>
      <c r="AE295" s="40"/>
      <c r="AR295" s="217" t="s">
        <v>227</v>
      </c>
      <c r="AT295" s="217" t="s">
        <v>137</v>
      </c>
      <c r="AU295" s="217" t="s">
        <v>143</v>
      </c>
      <c r="AY295" s="19" t="s">
        <v>134</v>
      </c>
      <c r="BE295" s="218">
        <f>IF(N295="základní",J295,0)</f>
        <v>0</v>
      </c>
      <c r="BF295" s="218">
        <f>IF(N295="snížená",J295,0)</f>
        <v>0</v>
      </c>
      <c r="BG295" s="218">
        <f>IF(N295="zákl. přenesená",J295,0)</f>
        <v>0</v>
      </c>
      <c r="BH295" s="218">
        <f>IF(N295="sníž. přenesená",J295,0)</f>
        <v>0</v>
      </c>
      <c r="BI295" s="218">
        <f>IF(N295="nulová",J295,0)</f>
        <v>0</v>
      </c>
      <c r="BJ295" s="19" t="s">
        <v>143</v>
      </c>
      <c r="BK295" s="218">
        <f>ROUND(I295*H295,2)</f>
        <v>0</v>
      </c>
      <c r="BL295" s="19" t="s">
        <v>227</v>
      </c>
      <c r="BM295" s="217" t="s">
        <v>573</v>
      </c>
    </row>
    <row r="296" s="2" customFormat="1">
      <c r="A296" s="40"/>
      <c r="B296" s="41"/>
      <c r="C296" s="42"/>
      <c r="D296" s="219" t="s">
        <v>145</v>
      </c>
      <c r="E296" s="42"/>
      <c r="F296" s="220" t="s">
        <v>574</v>
      </c>
      <c r="G296" s="42"/>
      <c r="H296" s="42"/>
      <c r="I296" s="221"/>
      <c r="J296" s="42"/>
      <c r="K296" s="42"/>
      <c r="L296" s="46"/>
      <c r="M296" s="222"/>
      <c r="N296" s="223"/>
      <c r="O296" s="86"/>
      <c r="P296" s="86"/>
      <c r="Q296" s="86"/>
      <c r="R296" s="86"/>
      <c r="S296" s="86"/>
      <c r="T296" s="87"/>
      <c r="U296" s="40"/>
      <c r="V296" s="40"/>
      <c r="W296" s="40"/>
      <c r="X296" s="40"/>
      <c r="Y296" s="40"/>
      <c r="Z296" s="40"/>
      <c r="AA296" s="40"/>
      <c r="AB296" s="40"/>
      <c r="AC296" s="40"/>
      <c r="AD296" s="40"/>
      <c r="AE296" s="40"/>
      <c r="AT296" s="19" t="s">
        <v>145</v>
      </c>
      <c r="AU296" s="19" t="s">
        <v>143</v>
      </c>
    </row>
    <row r="297" s="2" customFormat="1" ht="16.5" customHeight="1">
      <c r="A297" s="40"/>
      <c r="B297" s="41"/>
      <c r="C297" s="258" t="s">
        <v>575</v>
      </c>
      <c r="D297" s="258" t="s">
        <v>337</v>
      </c>
      <c r="E297" s="259" t="s">
        <v>576</v>
      </c>
      <c r="F297" s="260" t="s">
        <v>577</v>
      </c>
      <c r="G297" s="261" t="s">
        <v>235</v>
      </c>
      <c r="H297" s="262">
        <v>2</v>
      </c>
      <c r="I297" s="263"/>
      <c r="J297" s="264">
        <f>ROUND(I297*H297,2)</f>
        <v>0</v>
      </c>
      <c r="K297" s="260" t="s">
        <v>141</v>
      </c>
      <c r="L297" s="265"/>
      <c r="M297" s="266" t="s">
        <v>19</v>
      </c>
      <c r="N297" s="267" t="s">
        <v>42</v>
      </c>
      <c r="O297" s="86"/>
      <c r="P297" s="215">
        <f>O297*H297</f>
        <v>0</v>
      </c>
      <c r="Q297" s="215">
        <v>0.00012999999999999999</v>
      </c>
      <c r="R297" s="215">
        <f>Q297*H297</f>
        <v>0.00025999999999999998</v>
      </c>
      <c r="S297" s="215">
        <v>0</v>
      </c>
      <c r="T297" s="216">
        <f>S297*H297</f>
        <v>0</v>
      </c>
      <c r="U297" s="40"/>
      <c r="V297" s="40"/>
      <c r="W297" s="40"/>
      <c r="X297" s="40"/>
      <c r="Y297" s="40"/>
      <c r="Z297" s="40"/>
      <c r="AA297" s="40"/>
      <c r="AB297" s="40"/>
      <c r="AC297" s="40"/>
      <c r="AD297" s="40"/>
      <c r="AE297" s="40"/>
      <c r="AR297" s="217" t="s">
        <v>326</v>
      </c>
      <c r="AT297" s="217" t="s">
        <v>337</v>
      </c>
      <c r="AU297" s="217" t="s">
        <v>143</v>
      </c>
      <c r="AY297" s="19" t="s">
        <v>134</v>
      </c>
      <c r="BE297" s="218">
        <f>IF(N297="základní",J297,0)</f>
        <v>0</v>
      </c>
      <c r="BF297" s="218">
        <f>IF(N297="snížená",J297,0)</f>
        <v>0</v>
      </c>
      <c r="BG297" s="218">
        <f>IF(N297="zákl. přenesená",J297,0)</f>
        <v>0</v>
      </c>
      <c r="BH297" s="218">
        <f>IF(N297="sníž. přenesená",J297,0)</f>
        <v>0</v>
      </c>
      <c r="BI297" s="218">
        <f>IF(N297="nulová",J297,0)</f>
        <v>0</v>
      </c>
      <c r="BJ297" s="19" t="s">
        <v>143</v>
      </c>
      <c r="BK297" s="218">
        <f>ROUND(I297*H297,2)</f>
        <v>0</v>
      </c>
      <c r="BL297" s="19" t="s">
        <v>227</v>
      </c>
      <c r="BM297" s="217" t="s">
        <v>578</v>
      </c>
    </row>
    <row r="298" s="2" customFormat="1" ht="16.5" customHeight="1">
      <c r="A298" s="40"/>
      <c r="B298" s="41"/>
      <c r="C298" s="258" t="s">
        <v>579</v>
      </c>
      <c r="D298" s="258" t="s">
        <v>337</v>
      </c>
      <c r="E298" s="259" t="s">
        <v>580</v>
      </c>
      <c r="F298" s="260" t="s">
        <v>581</v>
      </c>
      <c r="G298" s="261" t="s">
        <v>235</v>
      </c>
      <c r="H298" s="262">
        <v>2</v>
      </c>
      <c r="I298" s="263"/>
      <c r="J298" s="264">
        <f>ROUND(I298*H298,2)</f>
        <v>0</v>
      </c>
      <c r="K298" s="260" t="s">
        <v>141</v>
      </c>
      <c r="L298" s="265"/>
      <c r="M298" s="266" t="s">
        <v>19</v>
      </c>
      <c r="N298" s="267" t="s">
        <v>42</v>
      </c>
      <c r="O298" s="86"/>
      <c r="P298" s="215">
        <f>O298*H298</f>
        <v>0</v>
      </c>
      <c r="Q298" s="215">
        <v>2.0000000000000002E-05</v>
      </c>
      <c r="R298" s="215">
        <f>Q298*H298</f>
        <v>4.0000000000000003E-05</v>
      </c>
      <c r="S298" s="215">
        <v>0</v>
      </c>
      <c r="T298" s="216">
        <f>S298*H298</f>
        <v>0</v>
      </c>
      <c r="U298" s="40"/>
      <c r="V298" s="40"/>
      <c r="W298" s="40"/>
      <c r="X298" s="40"/>
      <c r="Y298" s="40"/>
      <c r="Z298" s="40"/>
      <c r="AA298" s="40"/>
      <c r="AB298" s="40"/>
      <c r="AC298" s="40"/>
      <c r="AD298" s="40"/>
      <c r="AE298" s="40"/>
      <c r="AR298" s="217" t="s">
        <v>326</v>
      </c>
      <c r="AT298" s="217" t="s">
        <v>337</v>
      </c>
      <c r="AU298" s="217" t="s">
        <v>143</v>
      </c>
      <c r="AY298" s="19" t="s">
        <v>134</v>
      </c>
      <c r="BE298" s="218">
        <f>IF(N298="základní",J298,0)</f>
        <v>0</v>
      </c>
      <c r="BF298" s="218">
        <f>IF(N298="snížená",J298,0)</f>
        <v>0</v>
      </c>
      <c r="BG298" s="218">
        <f>IF(N298="zákl. přenesená",J298,0)</f>
        <v>0</v>
      </c>
      <c r="BH298" s="218">
        <f>IF(N298="sníž. přenesená",J298,0)</f>
        <v>0</v>
      </c>
      <c r="BI298" s="218">
        <f>IF(N298="nulová",J298,0)</f>
        <v>0</v>
      </c>
      <c r="BJ298" s="19" t="s">
        <v>143</v>
      </c>
      <c r="BK298" s="218">
        <f>ROUND(I298*H298,2)</f>
        <v>0</v>
      </c>
      <c r="BL298" s="19" t="s">
        <v>227</v>
      </c>
      <c r="BM298" s="217" t="s">
        <v>582</v>
      </c>
    </row>
    <row r="299" s="2" customFormat="1" ht="24.15" customHeight="1">
      <c r="A299" s="40"/>
      <c r="B299" s="41"/>
      <c r="C299" s="206" t="s">
        <v>583</v>
      </c>
      <c r="D299" s="206" t="s">
        <v>137</v>
      </c>
      <c r="E299" s="207" t="s">
        <v>584</v>
      </c>
      <c r="F299" s="208" t="s">
        <v>585</v>
      </c>
      <c r="G299" s="209" t="s">
        <v>235</v>
      </c>
      <c r="H299" s="210">
        <v>1</v>
      </c>
      <c r="I299" s="211"/>
      <c r="J299" s="212">
        <f>ROUND(I299*H299,2)</f>
        <v>0</v>
      </c>
      <c r="K299" s="208" t="s">
        <v>141</v>
      </c>
      <c r="L299" s="46"/>
      <c r="M299" s="213" t="s">
        <v>19</v>
      </c>
      <c r="N299" s="214" t="s">
        <v>42</v>
      </c>
      <c r="O299" s="86"/>
      <c r="P299" s="215">
        <f>O299*H299</f>
        <v>0</v>
      </c>
      <c r="Q299" s="215">
        <v>0</v>
      </c>
      <c r="R299" s="215">
        <f>Q299*H299</f>
        <v>0</v>
      </c>
      <c r="S299" s="215">
        <v>0</v>
      </c>
      <c r="T299" s="216">
        <f>S299*H299</f>
        <v>0</v>
      </c>
      <c r="U299" s="40"/>
      <c r="V299" s="40"/>
      <c r="W299" s="40"/>
      <c r="X299" s="40"/>
      <c r="Y299" s="40"/>
      <c r="Z299" s="40"/>
      <c r="AA299" s="40"/>
      <c r="AB299" s="40"/>
      <c r="AC299" s="40"/>
      <c r="AD299" s="40"/>
      <c r="AE299" s="40"/>
      <c r="AR299" s="217" t="s">
        <v>227</v>
      </c>
      <c r="AT299" s="217" t="s">
        <v>137</v>
      </c>
      <c r="AU299" s="217" t="s">
        <v>143</v>
      </c>
      <c r="AY299" s="19" t="s">
        <v>134</v>
      </c>
      <c r="BE299" s="218">
        <f>IF(N299="základní",J299,0)</f>
        <v>0</v>
      </c>
      <c r="BF299" s="218">
        <f>IF(N299="snížená",J299,0)</f>
        <v>0</v>
      </c>
      <c r="BG299" s="218">
        <f>IF(N299="zákl. přenesená",J299,0)</f>
        <v>0</v>
      </c>
      <c r="BH299" s="218">
        <f>IF(N299="sníž. přenesená",J299,0)</f>
        <v>0</v>
      </c>
      <c r="BI299" s="218">
        <f>IF(N299="nulová",J299,0)</f>
        <v>0</v>
      </c>
      <c r="BJ299" s="19" t="s">
        <v>143</v>
      </c>
      <c r="BK299" s="218">
        <f>ROUND(I299*H299,2)</f>
        <v>0</v>
      </c>
      <c r="BL299" s="19" t="s">
        <v>227</v>
      </c>
      <c r="BM299" s="217" t="s">
        <v>586</v>
      </c>
    </row>
    <row r="300" s="2" customFormat="1">
      <c r="A300" s="40"/>
      <c r="B300" s="41"/>
      <c r="C300" s="42"/>
      <c r="D300" s="219" t="s">
        <v>145</v>
      </c>
      <c r="E300" s="42"/>
      <c r="F300" s="220" t="s">
        <v>587</v>
      </c>
      <c r="G300" s="42"/>
      <c r="H300" s="42"/>
      <c r="I300" s="221"/>
      <c r="J300" s="42"/>
      <c r="K300" s="42"/>
      <c r="L300" s="46"/>
      <c r="M300" s="222"/>
      <c r="N300" s="223"/>
      <c r="O300" s="86"/>
      <c r="P300" s="86"/>
      <c r="Q300" s="86"/>
      <c r="R300" s="86"/>
      <c r="S300" s="86"/>
      <c r="T300" s="87"/>
      <c r="U300" s="40"/>
      <c r="V300" s="40"/>
      <c r="W300" s="40"/>
      <c r="X300" s="40"/>
      <c r="Y300" s="40"/>
      <c r="Z300" s="40"/>
      <c r="AA300" s="40"/>
      <c r="AB300" s="40"/>
      <c r="AC300" s="40"/>
      <c r="AD300" s="40"/>
      <c r="AE300" s="40"/>
      <c r="AT300" s="19" t="s">
        <v>145</v>
      </c>
      <c r="AU300" s="19" t="s">
        <v>143</v>
      </c>
    </row>
    <row r="301" s="2" customFormat="1" ht="16.5" customHeight="1">
      <c r="A301" s="40"/>
      <c r="B301" s="41"/>
      <c r="C301" s="258" t="s">
        <v>588</v>
      </c>
      <c r="D301" s="258" t="s">
        <v>337</v>
      </c>
      <c r="E301" s="259" t="s">
        <v>589</v>
      </c>
      <c r="F301" s="260" t="s">
        <v>590</v>
      </c>
      <c r="G301" s="261" t="s">
        <v>235</v>
      </c>
      <c r="H301" s="262">
        <v>1</v>
      </c>
      <c r="I301" s="263"/>
      <c r="J301" s="264">
        <f>ROUND(I301*H301,2)</f>
        <v>0</v>
      </c>
      <c r="K301" s="260" t="s">
        <v>141</v>
      </c>
      <c r="L301" s="265"/>
      <c r="M301" s="266" t="s">
        <v>19</v>
      </c>
      <c r="N301" s="267" t="s">
        <v>42</v>
      </c>
      <c r="O301" s="86"/>
      <c r="P301" s="215">
        <f>O301*H301</f>
        <v>0</v>
      </c>
      <c r="Q301" s="215">
        <v>0.0012999999999999999</v>
      </c>
      <c r="R301" s="215">
        <f>Q301*H301</f>
        <v>0.0012999999999999999</v>
      </c>
      <c r="S301" s="215">
        <v>0</v>
      </c>
      <c r="T301" s="216">
        <f>S301*H301</f>
        <v>0</v>
      </c>
      <c r="U301" s="40"/>
      <c r="V301" s="40"/>
      <c r="W301" s="40"/>
      <c r="X301" s="40"/>
      <c r="Y301" s="40"/>
      <c r="Z301" s="40"/>
      <c r="AA301" s="40"/>
      <c r="AB301" s="40"/>
      <c r="AC301" s="40"/>
      <c r="AD301" s="40"/>
      <c r="AE301" s="40"/>
      <c r="AR301" s="217" t="s">
        <v>326</v>
      </c>
      <c r="AT301" s="217" t="s">
        <v>337</v>
      </c>
      <c r="AU301" s="217" t="s">
        <v>143</v>
      </c>
      <c r="AY301" s="19" t="s">
        <v>134</v>
      </c>
      <c r="BE301" s="218">
        <f>IF(N301="základní",J301,0)</f>
        <v>0</v>
      </c>
      <c r="BF301" s="218">
        <f>IF(N301="snížená",J301,0)</f>
        <v>0</v>
      </c>
      <c r="BG301" s="218">
        <f>IF(N301="zákl. přenesená",J301,0)</f>
        <v>0</v>
      </c>
      <c r="BH301" s="218">
        <f>IF(N301="sníž. přenesená",J301,0)</f>
        <v>0</v>
      </c>
      <c r="BI301" s="218">
        <f>IF(N301="nulová",J301,0)</f>
        <v>0</v>
      </c>
      <c r="BJ301" s="19" t="s">
        <v>143</v>
      </c>
      <c r="BK301" s="218">
        <f>ROUND(I301*H301,2)</f>
        <v>0</v>
      </c>
      <c r="BL301" s="19" t="s">
        <v>227</v>
      </c>
      <c r="BM301" s="217" t="s">
        <v>591</v>
      </c>
    </row>
    <row r="302" s="2" customFormat="1" ht="21.75" customHeight="1">
      <c r="A302" s="40"/>
      <c r="B302" s="41"/>
      <c r="C302" s="206" t="s">
        <v>592</v>
      </c>
      <c r="D302" s="206" t="s">
        <v>137</v>
      </c>
      <c r="E302" s="207" t="s">
        <v>593</v>
      </c>
      <c r="F302" s="208" t="s">
        <v>594</v>
      </c>
      <c r="G302" s="209" t="s">
        <v>345</v>
      </c>
      <c r="H302" s="210">
        <v>1</v>
      </c>
      <c r="I302" s="211"/>
      <c r="J302" s="212">
        <f>ROUND(I302*H302,2)</f>
        <v>0</v>
      </c>
      <c r="K302" s="208" t="s">
        <v>423</v>
      </c>
      <c r="L302" s="46"/>
      <c r="M302" s="213" t="s">
        <v>19</v>
      </c>
      <c r="N302" s="214" t="s">
        <v>42</v>
      </c>
      <c r="O302" s="86"/>
      <c r="P302" s="215">
        <f>O302*H302</f>
        <v>0</v>
      </c>
      <c r="Q302" s="215">
        <v>0</v>
      </c>
      <c r="R302" s="215">
        <f>Q302*H302</f>
        <v>0</v>
      </c>
      <c r="S302" s="215">
        <v>0</v>
      </c>
      <c r="T302" s="216">
        <f>S302*H302</f>
        <v>0</v>
      </c>
      <c r="U302" s="40"/>
      <c r="V302" s="40"/>
      <c r="W302" s="40"/>
      <c r="X302" s="40"/>
      <c r="Y302" s="40"/>
      <c r="Z302" s="40"/>
      <c r="AA302" s="40"/>
      <c r="AB302" s="40"/>
      <c r="AC302" s="40"/>
      <c r="AD302" s="40"/>
      <c r="AE302" s="40"/>
      <c r="AR302" s="217" t="s">
        <v>227</v>
      </c>
      <c r="AT302" s="217" t="s">
        <v>137</v>
      </c>
      <c r="AU302" s="217" t="s">
        <v>143</v>
      </c>
      <c r="AY302" s="19" t="s">
        <v>134</v>
      </c>
      <c r="BE302" s="218">
        <f>IF(N302="základní",J302,0)</f>
        <v>0</v>
      </c>
      <c r="BF302" s="218">
        <f>IF(N302="snížená",J302,0)</f>
        <v>0</v>
      </c>
      <c r="BG302" s="218">
        <f>IF(N302="zákl. přenesená",J302,0)</f>
        <v>0</v>
      </c>
      <c r="BH302" s="218">
        <f>IF(N302="sníž. přenesená",J302,0)</f>
        <v>0</v>
      </c>
      <c r="BI302" s="218">
        <f>IF(N302="nulová",J302,0)</f>
        <v>0</v>
      </c>
      <c r="BJ302" s="19" t="s">
        <v>143</v>
      </c>
      <c r="BK302" s="218">
        <f>ROUND(I302*H302,2)</f>
        <v>0</v>
      </c>
      <c r="BL302" s="19" t="s">
        <v>227</v>
      </c>
      <c r="BM302" s="217" t="s">
        <v>595</v>
      </c>
    </row>
    <row r="303" s="2" customFormat="1" ht="24.15" customHeight="1">
      <c r="A303" s="40"/>
      <c r="B303" s="41"/>
      <c r="C303" s="206" t="s">
        <v>596</v>
      </c>
      <c r="D303" s="206" t="s">
        <v>137</v>
      </c>
      <c r="E303" s="207" t="s">
        <v>597</v>
      </c>
      <c r="F303" s="208" t="s">
        <v>598</v>
      </c>
      <c r="G303" s="209" t="s">
        <v>235</v>
      </c>
      <c r="H303" s="210">
        <v>1</v>
      </c>
      <c r="I303" s="211"/>
      <c r="J303" s="212">
        <f>ROUND(I303*H303,2)</f>
        <v>0</v>
      </c>
      <c r="K303" s="208" t="s">
        <v>141</v>
      </c>
      <c r="L303" s="46"/>
      <c r="M303" s="213" t="s">
        <v>19</v>
      </c>
      <c r="N303" s="214" t="s">
        <v>42</v>
      </c>
      <c r="O303" s="86"/>
      <c r="P303" s="215">
        <f>O303*H303</f>
        <v>0</v>
      </c>
      <c r="Q303" s="215">
        <v>0</v>
      </c>
      <c r="R303" s="215">
        <f>Q303*H303</f>
        <v>0</v>
      </c>
      <c r="S303" s="215">
        <v>0</v>
      </c>
      <c r="T303" s="216">
        <f>S303*H303</f>
        <v>0</v>
      </c>
      <c r="U303" s="40"/>
      <c r="V303" s="40"/>
      <c r="W303" s="40"/>
      <c r="X303" s="40"/>
      <c r="Y303" s="40"/>
      <c r="Z303" s="40"/>
      <c r="AA303" s="40"/>
      <c r="AB303" s="40"/>
      <c r="AC303" s="40"/>
      <c r="AD303" s="40"/>
      <c r="AE303" s="40"/>
      <c r="AR303" s="217" t="s">
        <v>227</v>
      </c>
      <c r="AT303" s="217" t="s">
        <v>137</v>
      </c>
      <c r="AU303" s="217" t="s">
        <v>143</v>
      </c>
      <c r="AY303" s="19" t="s">
        <v>134</v>
      </c>
      <c r="BE303" s="218">
        <f>IF(N303="základní",J303,0)</f>
        <v>0</v>
      </c>
      <c r="BF303" s="218">
        <f>IF(N303="snížená",J303,0)</f>
        <v>0</v>
      </c>
      <c r="BG303" s="218">
        <f>IF(N303="zákl. přenesená",J303,0)</f>
        <v>0</v>
      </c>
      <c r="BH303" s="218">
        <f>IF(N303="sníž. přenesená",J303,0)</f>
        <v>0</v>
      </c>
      <c r="BI303" s="218">
        <f>IF(N303="nulová",J303,0)</f>
        <v>0</v>
      </c>
      <c r="BJ303" s="19" t="s">
        <v>143</v>
      </c>
      <c r="BK303" s="218">
        <f>ROUND(I303*H303,2)</f>
        <v>0</v>
      </c>
      <c r="BL303" s="19" t="s">
        <v>227</v>
      </c>
      <c r="BM303" s="217" t="s">
        <v>599</v>
      </c>
    </row>
    <row r="304" s="2" customFormat="1">
      <c r="A304" s="40"/>
      <c r="B304" s="41"/>
      <c r="C304" s="42"/>
      <c r="D304" s="219" t="s">
        <v>145</v>
      </c>
      <c r="E304" s="42"/>
      <c r="F304" s="220" t="s">
        <v>600</v>
      </c>
      <c r="G304" s="42"/>
      <c r="H304" s="42"/>
      <c r="I304" s="221"/>
      <c r="J304" s="42"/>
      <c r="K304" s="42"/>
      <c r="L304" s="46"/>
      <c r="M304" s="222"/>
      <c r="N304" s="223"/>
      <c r="O304" s="86"/>
      <c r="P304" s="86"/>
      <c r="Q304" s="86"/>
      <c r="R304" s="86"/>
      <c r="S304" s="86"/>
      <c r="T304" s="87"/>
      <c r="U304" s="40"/>
      <c r="V304" s="40"/>
      <c r="W304" s="40"/>
      <c r="X304" s="40"/>
      <c r="Y304" s="40"/>
      <c r="Z304" s="40"/>
      <c r="AA304" s="40"/>
      <c r="AB304" s="40"/>
      <c r="AC304" s="40"/>
      <c r="AD304" s="40"/>
      <c r="AE304" s="40"/>
      <c r="AT304" s="19" t="s">
        <v>145</v>
      </c>
      <c r="AU304" s="19" t="s">
        <v>143</v>
      </c>
    </row>
    <row r="305" s="2" customFormat="1" ht="24.15" customHeight="1">
      <c r="A305" s="40"/>
      <c r="B305" s="41"/>
      <c r="C305" s="206" t="s">
        <v>601</v>
      </c>
      <c r="D305" s="206" t="s">
        <v>137</v>
      </c>
      <c r="E305" s="207" t="s">
        <v>602</v>
      </c>
      <c r="F305" s="208" t="s">
        <v>603</v>
      </c>
      <c r="G305" s="209" t="s">
        <v>249</v>
      </c>
      <c r="H305" s="210">
        <v>0.002</v>
      </c>
      <c r="I305" s="211"/>
      <c r="J305" s="212">
        <f>ROUND(I305*H305,2)</f>
        <v>0</v>
      </c>
      <c r="K305" s="208" t="s">
        <v>141</v>
      </c>
      <c r="L305" s="46"/>
      <c r="M305" s="213" t="s">
        <v>19</v>
      </c>
      <c r="N305" s="214" t="s">
        <v>42</v>
      </c>
      <c r="O305" s="86"/>
      <c r="P305" s="215">
        <f>O305*H305</f>
        <v>0</v>
      </c>
      <c r="Q305" s="215">
        <v>0</v>
      </c>
      <c r="R305" s="215">
        <f>Q305*H305</f>
        <v>0</v>
      </c>
      <c r="S305" s="215">
        <v>0</v>
      </c>
      <c r="T305" s="216">
        <f>S305*H305</f>
        <v>0</v>
      </c>
      <c r="U305" s="40"/>
      <c r="V305" s="40"/>
      <c r="W305" s="40"/>
      <c r="X305" s="40"/>
      <c r="Y305" s="40"/>
      <c r="Z305" s="40"/>
      <c r="AA305" s="40"/>
      <c r="AB305" s="40"/>
      <c r="AC305" s="40"/>
      <c r="AD305" s="40"/>
      <c r="AE305" s="40"/>
      <c r="AR305" s="217" t="s">
        <v>227</v>
      </c>
      <c r="AT305" s="217" t="s">
        <v>137</v>
      </c>
      <c r="AU305" s="217" t="s">
        <v>143</v>
      </c>
      <c r="AY305" s="19" t="s">
        <v>134</v>
      </c>
      <c r="BE305" s="218">
        <f>IF(N305="základní",J305,0)</f>
        <v>0</v>
      </c>
      <c r="BF305" s="218">
        <f>IF(N305="snížená",J305,0)</f>
        <v>0</v>
      </c>
      <c r="BG305" s="218">
        <f>IF(N305="zákl. přenesená",J305,0)</f>
        <v>0</v>
      </c>
      <c r="BH305" s="218">
        <f>IF(N305="sníž. přenesená",J305,0)</f>
        <v>0</v>
      </c>
      <c r="BI305" s="218">
        <f>IF(N305="nulová",J305,0)</f>
        <v>0</v>
      </c>
      <c r="BJ305" s="19" t="s">
        <v>143</v>
      </c>
      <c r="BK305" s="218">
        <f>ROUND(I305*H305,2)</f>
        <v>0</v>
      </c>
      <c r="BL305" s="19" t="s">
        <v>227</v>
      </c>
      <c r="BM305" s="217" t="s">
        <v>604</v>
      </c>
    </row>
    <row r="306" s="2" customFormat="1">
      <c r="A306" s="40"/>
      <c r="B306" s="41"/>
      <c r="C306" s="42"/>
      <c r="D306" s="219" t="s">
        <v>145</v>
      </c>
      <c r="E306" s="42"/>
      <c r="F306" s="220" t="s">
        <v>605</v>
      </c>
      <c r="G306" s="42"/>
      <c r="H306" s="42"/>
      <c r="I306" s="221"/>
      <c r="J306" s="42"/>
      <c r="K306" s="42"/>
      <c r="L306" s="46"/>
      <c r="M306" s="222"/>
      <c r="N306" s="223"/>
      <c r="O306" s="86"/>
      <c r="P306" s="86"/>
      <c r="Q306" s="86"/>
      <c r="R306" s="86"/>
      <c r="S306" s="86"/>
      <c r="T306" s="87"/>
      <c r="U306" s="40"/>
      <c r="V306" s="40"/>
      <c r="W306" s="40"/>
      <c r="X306" s="40"/>
      <c r="Y306" s="40"/>
      <c r="Z306" s="40"/>
      <c r="AA306" s="40"/>
      <c r="AB306" s="40"/>
      <c r="AC306" s="40"/>
      <c r="AD306" s="40"/>
      <c r="AE306" s="40"/>
      <c r="AT306" s="19" t="s">
        <v>145</v>
      </c>
      <c r="AU306" s="19" t="s">
        <v>143</v>
      </c>
    </row>
    <row r="307" s="12" customFormat="1" ht="22.8" customHeight="1">
      <c r="A307" s="12"/>
      <c r="B307" s="190"/>
      <c r="C307" s="191"/>
      <c r="D307" s="192" t="s">
        <v>69</v>
      </c>
      <c r="E307" s="204" t="s">
        <v>606</v>
      </c>
      <c r="F307" s="204" t="s">
        <v>607</v>
      </c>
      <c r="G307" s="191"/>
      <c r="H307" s="191"/>
      <c r="I307" s="194"/>
      <c r="J307" s="205">
        <f>BK307</f>
        <v>0</v>
      </c>
      <c r="K307" s="191"/>
      <c r="L307" s="196"/>
      <c r="M307" s="197"/>
      <c r="N307" s="198"/>
      <c r="O307" s="198"/>
      <c r="P307" s="199">
        <f>SUM(P308:P312)</f>
        <v>0</v>
      </c>
      <c r="Q307" s="198"/>
      <c r="R307" s="199">
        <f>SUM(R308:R312)</f>
        <v>0.00089999999999999998</v>
      </c>
      <c r="S307" s="198"/>
      <c r="T307" s="200">
        <f>SUM(T308:T312)</f>
        <v>0</v>
      </c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R307" s="201" t="s">
        <v>143</v>
      </c>
      <c r="AT307" s="202" t="s">
        <v>69</v>
      </c>
      <c r="AU307" s="202" t="s">
        <v>78</v>
      </c>
      <c r="AY307" s="201" t="s">
        <v>134</v>
      </c>
      <c r="BK307" s="203">
        <f>SUM(BK308:BK312)</f>
        <v>0</v>
      </c>
    </row>
    <row r="308" s="2" customFormat="1" ht="16.5" customHeight="1">
      <c r="A308" s="40"/>
      <c r="B308" s="41"/>
      <c r="C308" s="206" t="s">
        <v>608</v>
      </c>
      <c r="D308" s="206" t="s">
        <v>137</v>
      </c>
      <c r="E308" s="207" t="s">
        <v>609</v>
      </c>
      <c r="F308" s="208" t="s">
        <v>610</v>
      </c>
      <c r="G308" s="209" t="s">
        <v>235</v>
      </c>
      <c r="H308" s="210">
        <v>1</v>
      </c>
      <c r="I308" s="211"/>
      <c r="J308" s="212">
        <f>ROUND(I308*H308,2)</f>
        <v>0</v>
      </c>
      <c r="K308" s="208" t="s">
        <v>141</v>
      </c>
      <c r="L308" s="46"/>
      <c r="M308" s="213" t="s">
        <v>19</v>
      </c>
      <c r="N308" s="214" t="s">
        <v>42</v>
      </c>
      <c r="O308" s="86"/>
      <c r="P308" s="215">
        <f>O308*H308</f>
        <v>0</v>
      </c>
      <c r="Q308" s="215">
        <v>0</v>
      </c>
      <c r="R308" s="215">
        <f>Q308*H308</f>
        <v>0</v>
      </c>
      <c r="S308" s="215">
        <v>0</v>
      </c>
      <c r="T308" s="216">
        <f>S308*H308</f>
        <v>0</v>
      </c>
      <c r="U308" s="40"/>
      <c r="V308" s="40"/>
      <c r="W308" s="40"/>
      <c r="X308" s="40"/>
      <c r="Y308" s="40"/>
      <c r="Z308" s="40"/>
      <c r="AA308" s="40"/>
      <c r="AB308" s="40"/>
      <c r="AC308" s="40"/>
      <c r="AD308" s="40"/>
      <c r="AE308" s="40"/>
      <c r="AR308" s="217" t="s">
        <v>227</v>
      </c>
      <c r="AT308" s="217" t="s">
        <v>137</v>
      </c>
      <c r="AU308" s="217" t="s">
        <v>143</v>
      </c>
      <c r="AY308" s="19" t="s">
        <v>134</v>
      </c>
      <c r="BE308" s="218">
        <f>IF(N308="základní",J308,0)</f>
        <v>0</v>
      </c>
      <c r="BF308" s="218">
        <f>IF(N308="snížená",J308,0)</f>
        <v>0</v>
      </c>
      <c r="BG308" s="218">
        <f>IF(N308="zákl. přenesená",J308,0)</f>
        <v>0</v>
      </c>
      <c r="BH308" s="218">
        <f>IF(N308="sníž. přenesená",J308,0)</f>
        <v>0</v>
      </c>
      <c r="BI308" s="218">
        <f>IF(N308="nulová",J308,0)</f>
        <v>0</v>
      </c>
      <c r="BJ308" s="19" t="s">
        <v>143</v>
      </c>
      <c r="BK308" s="218">
        <f>ROUND(I308*H308,2)</f>
        <v>0</v>
      </c>
      <c r="BL308" s="19" t="s">
        <v>227</v>
      </c>
      <c r="BM308" s="217" t="s">
        <v>611</v>
      </c>
    </row>
    <row r="309" s="2" customFormat="1">
      <c r="A309" s="40"/>
      <c r="B309" s="41"/>
      <c r="C309" s="42"/>
      <c r="D309" s="219" t="s">
        <v>145</v>
      </c>
      <c r="E309" s="42"/>
      <c r="F309" s="220" t="s">
        <v>612</v>
      </c>
      <c r="G309" s="42"/>
      <c r="H309" s="42"/>
      <c r="I309" s="221"/>
      <c r="J309" s="42"/>
      <c r="K309" s="42"/>
      <c r="L309" s="46"/>
      <c r="M309" s="222"/>
      <c r="N309" s="223"/>
      <c r="O309" s="86"/>
      <c r="P309" s="86"/>
      <c r="Q309" s="86"/>
      <c r="R309" s="86"/>
      <c r="S309" s="86"/>
      <c r="T309" s="87"/>
      <c r="U309" s="40"/>
      <c r="V309" s="40"/>
      <c r="W309" s="40"/>
      <c r="X309" s="40"/>
      <c r="Y309" s="40"/>
      <c r="Z309" s="40"/>
      <c r="AA309" s="40"/>
      <c r="AB309" s="40"/>
      <c r="AC309" s="40"/>
      <c r="AD309" s="40"/>
      <c r="AE309" s="40"/>
      <c r="AT309" s="19" t="s">
        <v>145</v>
      </c>
      <c r="AU309" s="19" t="s">
        <v>143</v>
      </c>
    </row>
    <row r="310" s="2" customFormat="1" ht="16.5" customHeight="1">
      <c r="A310" s="40"/>
      <c r="B310" s="41"/>
      <c r="C310" s="258" t="s">
        <v>613</v>
      </c>
      <c r="D310" s="258" t="s">
        <v>337</v>
      </c>
      <c r="E310" s="259" t="s">
        <v>614</v>
      </c>
      <c r="F310" s="260" t="s">
        <v>615</v>
      </c>
      <c r="G310" s="261" t="s">
        <v>235</v>
      </c>
      <c r="H310" s="262">
        <v>1</v>
      </c>
      <c r="I310" s="263"/>
      <c r="J310" s="264">
        <f>ROUND(I310*H310,2)</f>
        <v>0</v>
      </c>
      <c r="K310" s="260" t="s">
        <v>141</v>
      </c>
      <c r="L310" s="265"/>
      <c r="M310" s="266" t="s">
        <v>19</v>
      </c>
      <c r="N310" s="267" t="s">
        <v>42</v>
      </c>
      <c r="O310" s="86"/>
      <c r="P310" s="215">
        <f>O310*H310</f>
        <v>0</v>
      </c>
      <c r="Q310" s="215">
        <v>0.00089999999999999998</v>
      </c>
      <c r="R310" s="215">
        <f>Q310*H310</f>
        <v>0.00089999999999999998</v>
      </c>
      <c r="S310" s="215">
        <v>0</v>
      </c>
      <c r="T310" s="216">
        <f>S310*H310</f>
        <v>0</v>
      </c>
      <c r="U310" s="40"/>
      <c r="V310" s="40"/>
      <c r="W310" s="40"/>
      <c r="X310" s="40"/>
      <c r="Y310" s="40"/>
      <c r="Z310" s="40"/>
      <c r="AA310" s="40"/>
      <c r="AB310" s="40"/>
      <c r="AC310" s="40"/>
      <c r="AD310" s="40"/>
      <c r="AE310" s="40"/>
      <c r="AR310" s="217" t="s">
        <v>326</v>
      </c>
      <c r="AT310" s="217" t="s">
        <v>337</v>
      </c>
      <c r="AU310" s="217" t="s">
        <v>143</v>
      </c>
      <c r="AY310" s="19" t="s">
        <v>134</v>
      </c>
      <c r="BE310" s="218">
        <f>IF(N310="základní",J310,0)</f>
        <v>0</v>
      </c>
      <c r="BF310" s="218">
        <f>IF(N310="snížená",J310,0)</f>
        <v>0</v>
      </c>
      <c r="BG310" s="218">
        <f>IF(N310="zákl. přenesená",J310,0)</f>
        <v>0</v>
      </c>
      <c r="BH310" s="218">
        <f>IF(N310="sníž. přenesená",J310,0)</f>
        <v>0</v>
      </c>
      <c r="BI310" s="218">
        <f>IF(N310="nulová",J310,0)</f>
        <v>0</v>
      </c>
      <c r="BJ310" s="19" t="s">
        <v>143</v>
      </c>
      <c r="BK310" s="218">
        <f>ROUND(I310*H310,2)</f>
        <v>0</v>
      </c>
      <c r="BL310" s="19" t="s">
        <v>227</v>
      </c>
      <c r="BM310" s="217" t="s">
        <v>616</v>
      </c>
    </row>
    <row r="311" s="2" customFormat="1" ht="24.15" customHeight="1">
      <c r="A311" s="40"/>
      <c r="B311" s="41"/>
      <c r="C311" s="206" t="s">
        <v>617</v>
      </c>
      <c r="D311" s="206" t="s">
        <v>137</v>
      </c>
      <c r="E311" s="207" t="s">
        <v>618</v>
      </c>
      <c r="F311" s="208" t="s">
        <v>619</v>
      </c>
      <c r="G311" s="209" t="s">
        <v>249</v>
      </c>
      <c r="H311" s="210">
        <v>0.001</v>
      </c>
      <c r="I311" s="211"/>
      <c r="J311" s="212">
        <f>ROUND(I311*H311,2)</f>
        <v>0</v>
      </c>
      <c r="K311" s="208" t="s">
        <v>141</v>
      </c>
      <c r="L311" s="46"/>
      <c r="M311" s="213" t="s">
        <v>19</v>
      </c>
      <c r="N311" s="214" t="s">
        <v>42</v>
      </c>
      <c r="O311" s="86"/>
      <c r="P311" s="215">
        <f>O311*H311</f>
        <v>0</v>
      </c>
      <c r="Q311" s="215">
        <v>0</v>
      </c>
      <c r="R311" s="215">
        <f>Q311*H311</f>
        <v>0</v>
      </c>
      <c r="S311" s="215">
        <v>0</v>
      </c>
      <c r="T311" s="216">
        <f>S311*H311</f>
        <v>0</v>
      </c>
      <c r="U311" s="40"/>
      <c r="V311" s="40"/>
      <c r="W311" s="40"/>
      <c r="X311" s="40"/>
      <c r="Y311" s="40"/>
      <c r="Z311" s="40"/>
      <c r="AA311" s="40"/>
      <c r="AB311" s="40"/>
      <c r="AC311" s="40"/>
      <c r="AD311" s="40"/>
      <c r="AE311" s="40"/>
      <c r="AR311" s="217" t="s">
        <v>227</v>
      </c>
      <c r="AT311" s="217" t="s">
        <v>137</v>
      </c>
      <c r="AU311" s="217" t="s">
        <v>143</v>
      </c>
      <c r="AY311" s="19" t="s">
        <v>134</v>
      </c>
      <c r="BE311" s="218">
        <f>IF(N311="základní",J311,0)</f>
        <v>0</v>
      </c>
      <c r="BF311" s="218">
        <f>IF(N311="snížená",J311,0)</f>
        <v>0</v>
      </c>
      <c r="BG311" s="218">
        <f>IF(N311="zákl. přenesená",J311,0)</f>
        <v>0</v>
      </c>
      <c r="BH311" s="218">
        <f>IF(N311="sníž. přenesená",J311,0)</f>
        <v>0</v>
      </c>
      <c r="BI311" s="218">
        <f>IF(N311="nulová",J311,0)</f>
        <v>0</v>
      </c>
      <c r="BJ311" s="19" t="s">
        <v>143</v>
      </c>
      <c r="BK311" s="218">
        <f>ROUND(I311*H311,2)</f>
        <v>0</v>
      </c>
      <c r="BL311" s="19" t="s">
        <v>227</v>
      </c>
      <c r="BM311" s="217" t="s">
        <v>620</v>
      </c>
    </row>
    <row r="312" s="2" customFormat="1">
      <c r="A312" s="40"/>
      <c r="B312" s="41"/>
      <c r="C312" s="42"/>
      <c r="D312" s="219" t="s">
        <v>145</v>
      </c>
      <c r="E312" s="42"/>
      <c r="F312" s="220" t="s">
        <v>621</v>
      </c>
      <c r="G312" s="42"/>
      <c r="H312" s="42"/>
      <c r="I312" s="221"/>
      <c r="J312" s="42"/>
      <c r="K312" s="42"/>
      <c r="L312" s="46"/>
      <c r="M312" s="222"/>
      <c r="N312" s="223"/>
      <c r="O312" s="86"/>
      <c r="P312" s="86"/>
      <c r="Q312" s="86"/>
      <c r="R312" s="86"/>
      <c r="S312" s="86"/>
      <c r="T312" s="87"/>
      <c r="U312" s="40"/>
      <c r="V312" s="40"/>
      <c r="W312" s="40"/>
      <c r="X312" s="40"/>
      <c r="Y312" s="40"/>
      <c r="Z312" s="40"/>
      <c r="AA312" s="40"/>
      <c r="AB312" s="40"/>
      <c r="AC312" s="40"/>
      <c r="AD312" s="40"/>
      <c r="AE312" s="40"/>
      <c r="AT312" s="19" t="s">
        <v>145</v>
      </c>
      <c r="AU312" s="19" t="s">
        <v>143</v>
      </c>
    </row>
    <row r="313" s="12" customFormat="1" ht="22.8" customHeight="1">
      <c r="A313" s="12"/>
      <c r="B313" s="190"/>
      <c r="C313" s="191"/>
      <c r="D313" s="192" t="s">
        <v>69</v>
      </c>
      <c r="E313" s="204" t="s">
        <v>622</v>
      </c>
      <c r="F313" s="204" t="s">
        <v>623</v>
      </c>
      <c r="G313" s="191"/>
      <c r="H313" s="191"/>
      <c r="I313" s="194"/>
      <c r="J313" s="205">
        <f>BK313</f>
        <v>0</v>
      </c>
      <c r="K313" s="191"/>
      <c r="L313" s="196"/>
      <c r="M313" s="197"/>
      <c r="N313" s="198"/>
      <c r="O313" s="198"/>
      <c r="P313" s="199">
        <f>SUM(P314:P318)</f>
        <v>0</v>
      </c>
      <c r="Q313" s="198"/>
      <c r="R313" s="199">
        <f>SUM(R314:R318)</f>
        <v>0.0020600000000000002</v>
      </c>
      <c r="S313" s="198"/>
      <c r="T313" s="200">
        <f>SUM(T314:T318)</f>
        <v>0</v>
      </c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  <c r="AE313" s="12"/>
      <c r="AR313" s="201" t="s">
        <v>143</v>
      </c>
      <c r="AT313" s="202" t="s">
        <v>69</v>
      </c>
      <c r="AU313" s="202" t="s">
        <v>78</v>
      </c>
      <c r="AY313" s="201" t="s">
        <v>134</v>
      </c>
      <c r="BK313" s="203">
        <f>SUM(BK314:BK318)</f>
        <v>0</v>
      </c>
    </row>
    <row r="314" s="2" customFormat="1" ht="16.5" customHeight="1">
      <c r="A314" s="40"/>
      <c r="B314" s="41"/>
      <c r="C314" s="206" t="s">
        <v>624</v>
      </c>
      <c r="D314" s="206" t="s">
        <v>137</v>
      </c>
      <c r="E314" s="207" t="s">
        <v>625</v>
      </c>
      <c r="F314" s="208" t="s">
        <v>626</v>
      </c>
      <c r="G314" s="209" t="s">
        <v>235</v>
      </c>
      <c r="H314" s="210">
        <v>1</v>
      </c>
      <c r="I314" s="211"/>
      <c r="J314" s="212">
        <f>ROUND(I314*H314,2)</f>
        <v>0</v>
      </c>
      <c r="K314" s="208" t="s">
        <v>141</v>
      </c>
      <c r="L314" s="46"/>
      <c r="M314" s="213" t="s">
        <v>19</v>
      </c>
      <c r="N314" s="214" t="s">
        <v>42</v>
      </c>
      <c r="O314" s="86"/>
      <c r="P314" s="215">
        <f>O314*H314</f>
        <v>0</v>
      </c>
      <c r="Q314" s="215">
        <v>0</v>
      </c>
      <c r="R314" s="215">
        <f>Q314*H314</f>
        <v>0</v>
      </c>
      <c r="S314" s="215">
        <v>0</v>
      </c>
      <c r="T314" s="216">
        <f>S314*H314</f>
        <v>0</v>
      </c>
      <c r="U314" s="40"/>
      <c r="V314" s="40"/>
      <c r="W314" s="40"/>
      <c r="X314" s="40"/>
      <c r="Y314" s="40"/>
      <c r="Z314" s="40"/>
      <c r="AA314" s="40"/>
      <c r="AB314" s="40"/>
      <c r="AC314" s="40"/>
      <c r="AD314" s="40"/>
      <c r="AE314" s="40"/>
      <c r="AR314" s="217" t="s">
        <v>227</v>
      </c>
      <c r="AT314" s="217" t="s">
        <v>137</v>
      </c>
      <c r="AU314" s="217" t="s">
        <v>143</v>
      </c>
      <c r="AY314" s="19" t="s">
        <v>134</v>
      </c>
      <c r="BE314" s="218">
        <f>IF(N314="základní",J314,0)</f>
        <v>0</v>
      </c>
      <c r="BF314" s="218">
        <f>IF(N314="snížená",J314,0)</f>
        <v>0</v>
      </c>
      <c r="BG314" s="218">
        <f>IF(N314="zákl. přenesená",J314,0)</f>
        <v>0</v>
      </c>
      <c r="BH314" s="218">
        <f>IF(N314="sníž. přenesená",J314,0)</f>
        <v>0</v>
      </c>
      <c r="BI314" s="218">
        <f>IF(N314="nulová",J314,0)</f>
        <v>0</v>
      </c>
      <c r="BJ314" s="19" t="s">
        <v>143</v>
      </c>
      <c r="BK314" s="218">
        <f>ROUND(I314*H314,2)</f>
        <v>0</v>
      </c>
      <c r="BL314" s="19" t="s">
        <v>227</v>
      </c>
      <c r="BM314" s="217" t="s">
        <v>627</v>
      </c>
    </row>
    <row r="315" s="2" customFormat="1">
      <c r="A315" s="40"/>
      <c r="B315" s="41"/>
      <c r="C315" s="42"/>
      <c r="D315" s="219" t="s">
        <v>145</v>
      </c>
      <c r="E315" s="42"/>
      <c r="F315" s="220" t="s">
        <v>628</v>
      </c>
      <c r="G315" s="42"/>
      <c r="H315" s="42"/>
      <c r="I315" s="221"/>
      <c r="J315" s="42"/>
      <c r="K315" s="42"/>
      <c r="L315" s="46"/>
      <c r="M315" s="222"/>
      <c r="N315" s="223"/>
      <c r="O315" s="86"/>
      <c r="P315" s="86"/>
      <c r="Q315" s="86"/>
      <c r="R315" s="86"/>
      <c r="S315" s="86"/>
      <c r="T315" s="87"/>
      <c r="U315" s="40"/>
      <c r="V315" s="40"/>
      <c r="W315" s="40"/>
      <c r="X315" s="40"/>
      <c r="Y315" s="40"/>
      <c r="Z315" s="40"/>
      <c r="AA315" s="40"/>
      <c r="AB315" s="40"/>
      <c r="AC315" s="40"/>
      <c r="AD315" s="40"/>
      <c r="AE315" s="40"/>
      <c r="AT315" s="19" t="s">
        <v>145</v>
      </c>
      <c r="AU315" s="19" t="s">
        <v>143</v>
      </c>
    </row>
    <row r="316" s="2" customFormat="1" ht="16.5" customHeight="1">
      <c r="A316" s="40"/>
      <c r="B316" s="41"/>
      <c r="C316" s="258" t="s">
        <v>629</v>
      </c>
      <c r="D316" s="258" t="s">
        <v>337</v>
      </c>
      <c r="E316" s="259" t="s">
        <v>630</v>
      </c>
      <c r="F316" s="260" t="s">
        <v>631</v>
      </c>
      <c r="G316" s="261" t="s">
        <v>235</v>
      </c>
      <c r="H316" s="262">
        <v>1</v>
      </c>
      <c r="I316" s="263"/>
      <c r="J316" s="264">
        <f>ROUND(I316*H316,2)</f>
        <v>0</v>
      </c>
      <c r="K316" s="260" t="s">
        <v>423</v>
      </c>
      <c r="L316" s="265"/>
      <c r="M316" s="266" t="s">
        <v>19</v>
      </c>
      <c r="N316" s="267" t="s">
        <v>42</v>
      </c>
      <c r="O316" s="86"/>
      <c r="P316" s="215">
        <f>O316*H316</f>
        <v>0</v>
      </c>
      <c r="Q316" s="215">
        <v>0.0020600000000000002</v>
      </c>
      <c r="R316" s="215">
        <f>Q316*H316</f>
        <v>0.0020600000000000002</v>
      </c>
      <c r="S316" s="215">
        <v>0</v>
      </c>
      <c r="T316" s="216">
        <f>S316*H316</f>
        <v>0</v>
      </c>
      <c r="U316" s="40"/>
      <c r="V316" s="40"/>
      <c r="W316" s="40"/>
      <c r="X316" s="40"/>
      <c r="Y316" s="40"/>
      <c r="Z316" s="40"/>
      <c r="AA316" s="40"/>
      <c r="AB316" s="40"/>
      <c r="AC316" s="40"/>
      <c r="AD316" s="40"/>
      <c r="AE316" s="40"/>
      <c r="AR316" s="217" t="s">
        <v>326</v>
      </c>
      <c r="AT316" s="217" t="s">
        <v>337</v>
      </c>
      <c r="AU316" s="217" t="s">
        <v>143</v>
      </c>
      <c r="AY316" s="19" t="s">
        <v>134</v>
      </c>
      <c r="BE316" s="218">
        <f>IF(N316="základní",J316,0)</f>
        <v>0</v>
      </c>
      <c r="BF316" s="218">
        <f>IF(N316="snížená",J316,0)</f>
        <v>0</v>
      </c>
      <c r="BG316" s="218">
        <f>IF(N316="zákl. přenesená",J316,0)</f>
        <v>0</v>
      </c>
      <c r="BH316" s="218">
        <f>IF(N316="sníž. přenesená",J316,0)</f>
        <v>0</v>
      </c>
      <c r="BI316" s="218">
        <f>IF(N316="nulová",J316,0)</f>
        <v>0</v>
      </c>
      <c r="BJ316" s="19" t="s">
        <v>143</v>
      </c>
      <c r="BK316" s="218">
        <f>ROUND(I316*H316,2)</f>
        <v>0</v>
      </c>
      <c r="BL316" s="19" t="s">
        <v>227</v>
      </c>
      <c r="BM316" s="217" t="s">
        <v>632</v>
      </c>
    </row>
    <row r="317" s="2" customFormat="1" ht="37.8" customHeight="1">
      <c r="A317" s="40"/>
      <c r="B317" s="41"/>
      <c r="C317" s="206" t="s">
        <v>633</v>
      </c>
      <c r="D317" s="206" t="s">
        <v>137</v>
      </c>
      <c r="E317" s="207" t="s">
        <v>634</v>
      </c>
      <c r="F317" s="208" t="s">
        <v>635</v>
      </c>
      <c r="G317" s="209" t="s">
        <v>249</v>
      </c>
      <c r="H317" s="210">
        <v>0.002</v>
      </c>
      <c r="I317" s="211"/>
      <c r="J317" s="212">
        <f>ROUND(I317*H317,2)</f>
        <v>0</v>
      </c>
      <c r="K317" s="208" t="s">
        <v>141</v>
      </c>
      <c r="L317" s="46"/>
      <c r="M317" s="213" t="s">
        <v>19</v>
      </c>
      <c r="N317" s="214" t="s">
        <v>42</v>
      </c>
      <c r="O317" s="86"/>
      <c r="P317" s="215">
        <f>O317*H317</f>
        <v>0</v>
      </c>
      <c r="Q317" s="215">
        <v>0</v>
      </c>
      <c r="R317" s="215">
        <f>Q317*H317</f>
        <v>0</v>
      </c>
      <c r="S317" s="215">
        <v>0</v>
      </c>
      <c r="T317" s="216">
        <f>S317*H317</f>
        <v>0</v>
      </c>
      <c r="U317" s="40"/>
      <c r="V317" s="40"/>
      <c r="W317" s="40"/>
      <c r="X317" s="40"/>
      <c r="Y317" s="40"/>
      <c r="Z317" s="40"/>
      <c r="AA317" s="40"/>
      <c r="AB317" s="40"/>
      <c r="AC317" s="40"/>
      <c r="AD317" s="40"/>
      <c r="AE317" s="40"/>
      <c r="AR317" s="217" t="s">
        <v>227</v>
      </c>
      <c r="AT317" s="217" t="s">
        <v>137</v>
      </c>
      <c r="AU317" s="217" t="s">
        <v>143</v>
      </c>
      <c r="AY317" s="19" t="s">
        <v>134</v>
      </c>
      <c r="BE317" s="218">
        <f>IF(N317="základní",J317,0)</f>
        <v>0</v>
      </c>
      <c r="BF317" s="218">
        <f>IF(N317="snížená",J317,0)</f>
        <v>0</v>
      </c>
      <c r="BG317" s="218">
        <f>IF(N317="zákl. přenesená",J317,0)</f>
        <v>0</v>
      </c>
      <c r="BH317" s="218">
        <f>IF(N317="sníž. přenesená",J317,0)</f>
        <v>0</v>
      </c>
      <c r="BI317" s="218">
        <f>IF(N317="nulová",J317,0)</f>
        <v>0</v>
      </c>
      <c r="BJ317" s="19" t="s">
        <v>143</v>
      </c>
      <c r="BK317" s="218">
        <f>ROUND(I317*H317,2)</f>
        <v>0</v>
      </c>
      <c r="BL317" s="19" t="s">
        <v>227</v>
      </c>
      <c r="BM317" s="217" t="s">
        <v>636</v>
      </c>
    </row>
    <row r="318" s="2" customFormat="1">
      <c r="A318" s="40"/>
      <c r="B318" s="41"/>
      <c r="C318" s="42"/>
      <c r="D318" s="219" t="s">
        <v>145</v>
      </c>
      <c r="E318" s="42"/>
      <c r="F318" s="220" t="s">
        <v>637</v>
      </c>
      <c r="G318" s="42"/>
      <c r="H318" s="42"/>
      <c r="I318" s="221"/>
      <c r="J318" s="42"/>
      <c r="K318" s="42"/>
      <c r="L318" s="46"/>
      <c r="M318" s="222"/>
      <c r="N318" s="223"/>
      <c r="O318" s="86"/>
      <c r="P318" s="86"/>
      <c r="Q318" s="86"/>
      <c r="R318" s="86"/>
      <c r="S318" s="86"/>
      <c r="T318" s="87"/>
      <c r="U318" s="40"/>
      <c r="V318" s="40"/>
      <c r="W318" s="40"/>
      <c r="X318" s="40"/>
      <c r="Y318" s="40"/>
      <c r="Z318" s="40"/>
      <c r="AA318" s="40"/>
      <c r="AB318" s="40"/>
      <c r="AC318" s="40"/>
      <c r="AD318" s="40"/>
      <c r="AE318" s="40"/>
      <c r="AT318" s="19" t="s">
        <v>145</v>
      </c>
      <c r="AU318" s="19" t="s">
        <v>143</v>
      </c>
    </row>
    <row r="319" s="12" customFormat="1" ht="22.8" customHeight="1">
      <c r="A319" s="12"/>
      <c r="B319" s="190"/>
      <c r="C319" s="191"/>
      <c r="D319" s="192" t="s">
        <v>69</v>
      </c>
      <c r="E319" s="204" t="s">
        <v>638</v>
      </c>
      <c r="F319" s="204" t="s">
        <v>639</v>
      </c>
      <c r="G319" s="191"/>
      <c r="H319" s="191"/>
      <c r="I319" s="194"/>
      <c r="J319" s="205">
        <f>BK319</f>
        <v>0</v>
      </c>
      <c r="K319" s="191"/>
      <c r="L319" s="196"/>
      <c r="M319" s="197"/>
      <c r="N319" s="198"/>
      <c r="O319" s="198"/>
      <c r="P319" s="199">
        <f>SUM(P320:P333)</f>
        <v>0</v>
      </c>
      <c r="Q319" s="198"/>
      <c r="R319" s="199">
        <f>SUM(R320:R333)</f>
        <v>0.032500000000000001</v>
      </c>
      <c r="S319" s="198"/>
      <c r="T319" s="200">
        <f>SUM(T320:T333)</f>
        <v>0.048000000000000001</v>
      </c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  <c r="AE319" s="12"/>
      <c r="AR319" s="201" t="s">
        <v>143</v>
      </c>
      <c r="AT319" s="202" t="s">
        <v>69</v>
      </c>
      <c r="AU319" s="202" t="s">
        <v>78</v>
      </c>
      <c r="AY319" s="201" t="s">
        <v>134</v>
      </c>
      <c r="BK319" s="203">
        <f>SUM(BK320:BK333)</f>
        <v>0</v>
      </c>
    </row>
    <row r="320" s="2" customFormat="1" ht="24.15" customHeight="1">
      <c r="A320" s="40"/>
      <c r="B320" s="41"/>
      <c r="C320" s="206" t="s">
        <v>640</v>
      </c>
      <c r="D320" s="206" t="s">
        <v>137</v>
      </c>
      <c r="E320" s="207" t="s">
        <v>641</v>
      </c>
      <c r="F320" s="208" t="s">
        <v>642</v>
      </c>
      <c r="G320" s="209" t="s">
        <v>235</v>
      </c>
      <c r="H320" s="210">
        <v>1</v>
      </c>
      <c r="I320" s="211"/>
      <c r="J320" s="212">
        <f>ROUND(I320*H320,2)</f>
        <v>0</v>
      </c>
      <c r="K320" s="208" t="s">
        <v>141</v>
      </c>
      <c r="L320" s="46"/>
      <c r="M320" s="213" t="s">
        <v>19</v>
      </c>
      <c r="N320" s="214" t="s">
        <v>42</v>
      </c>
      <c r="O320" s="86"/>
      <c r="P320" s="215">
        <f>O320*H320</f>
        <v>0</v>
      </c>
      <c r="Q320" s="215">
        <v>0</v>
      </c>
      <c r="R320" s="215">
        <f>Q320*H320</f>
        <v>0</v>
      </c>
      <c r="S320" s="215">
        <v>0</v>
      </c>
      <c r="T320" s="216">
        <f>S320*H320</f>
        <v>0</v>
      </c>
      <c r="U320" s="40"/>
      <c r="V320" s="40"/>
      <c r="W320" s="40"/>
      <c r="X320" s="40"/>
      <c r="Y320" s="40"/>
      <c r="Z320" s="40"/>
      <c r="AA320" s="40"/>
      <c r="AB320" s="40"/>
      <c r="AC320" s="40"/>
      <c r="AD320" s="40"/>
      <c r="AE320" s="40"/>
      <c r="AR320" s="217" t="s">
        <v>227</v>
      </c>
      <c r="AT320" s="217" t="s">
        <v>137</v>
      </c>
      <c r="AU320" s="217" t="s">
        <v>143</v>
      </c>
      <c r="AY320" s="19" t="s">
        <v>134</v>
      </c>
      <c r="BE320" s="218">
        <f>IF(N320="základní",J320,0)</f>
        <v>0</v>
      </c>
      <c r="BF320" s="218">
        <f>IF(N320="snížená",J320,0)</f>
        <v>0</v>
      </c>
      <c r="BG320" s="218">
        <f>IF(N320="zákl. přenesená",J320,0)</f>
        <v>0</v>
      </c>
      <c r="BH320" s="218">
        <f>IF(N320="sníž. přenesená",J320,0)</f>
        <v>0</v>
      </c>
      <c r="BI320" s="218">
        <f>IF(N320="nulová",J320,0)</f>
        <v>0</v>
      </c>
      <c r="BJ320" s="19" t="s">
        <v>143</v>
      </c>
      <c r="BK320" s="218">
        <f>ROUND(I320*H320,2)</f>
        <v>0</v>
      </c>
      <c r="BL320" s="19" t="s">
        <v>227</v>
      </c>
      <c r="BM320" s="217" t="s">
        <v>643</v>
      </c>
    </row>
    <row r="321" s="2" customFormat="1">
      <c r="A321" s="40"/>
      <c r="B321" s="41"/>
      <c r="C321" s="42"/>
      <c r="D321" s="219" t="s">
        <v>145</v>
      </c>
      <c r="E321" s="42"/>
      <c r="F321" s="220" t="s">
        <v>644</v>
      </c>
      <c r="G321" s="42"/>
      <c r="H321" s="42"/>
      <c r="I321" s="221"/>
      <c r="J321" s="42"/>
      <c r="K321" s="42"/>
      <c r="L321" s="46"/>
      <c r="M321" s="222"/>
      <c r="N321" s="223"/>
      <c r="O321" s="86"/>
      <c r="P321" s="86"/>
      <c r="Q321" s="86"/>
      <c r="R321" s="86"/>
      <c r="S321" s="86"/>
      <c r="T321" s="87"/>
      <c r="U321" s="40"/>
      <c r="V321" s="40"/>
      <c r="W321" s="40"/>
      <c r="X321" s="40"/>
      <c r="Y321" s="40"/>
      <c r="Z321" s="40"/>
      <c r="AA321" s="40"/>
      <c r="AB321" s="40"/>
      <c r="AC321" s="40"/>
      <c r="AD321" s="40"/>
      <c r="AE321" s="40"/>
      <c r="AT321" s="19" t="s">
        <v>145</v>
      </c>
      <c r="AU321" s="19" t="s">
        <v>143</v>
      </c>
    </row>
    <row r="322" s="2" customFormat="1" ht="16.5" customHeight="1">
      <c r="A322" s="40"/>
      <c r="B322" s="41"/>
      <c r="C322" s="258" t="s">
        <v>645</v>
      </c>
      <c r="D322" s="258" t="s">
        <v>337</v>
      </c>
      <c r="E322" s="259" t="s">
        <v>646</v>
      </c>
      <c r="F322" s="260" t="s">
        <v>647</v>
      </c>
      <c r="G322" s="261" t="s">
        <v>235</v>
      </c>
      <c r="H322" s="262">
        <v>1</v>
      </c>
      <c r="I322" s="263"/>
      <c r="J322" s="264">
        <f>ROUND(I322*H322,2)</f>
        <v>0</v>
      </c>
      <c r="K322" s="260" t="s">
        <v>141</v>
      </c>
      <c r="L322" s="265"/>
      <c r="M322" s="266" t="s">
        <v>19</v>
      </c>
      <c r="N322" s="267" t="s">
        <v>42</v>
      </c>
      <c r="O322" s="86"/>
      <c r="P322" s="215">
        <f>O322*H322</f>
        <v>0</v>
      </c>
      <c r="Q322" s="215">
        <v>0.016</v>
      </c>
      <c r="R322" s="215">
        <f>Q322*H322</f>
        <v>0.016</v>
      </c>
      <c r="S322" s="215">
        <v>0</v>
      </c>
      <c r="T322" s="216">
        <f>S322*H322</f>
        <v>0</v>
      </c>
      <c r="U322" s="40"/>
      <c r="V322" s="40"/>
      <c r="W322" s="40"/>
      <c r="X322" s="40"/>
      <c r="Y322" s="40"/>
      <c r="Z322" s="40"/>
      <c r="AA322" s="40"/>
      <c r="AB322" s="40"/>
      <c r="AC322" s="40"/>
      <c r="AD322" s="40"/>
      <c r="AE322" s="40"/>
      <c r="AR322" s="217" t="s">
        <v>326</v>
      </c>
      <c r="AT322" s="217" t="s">
        <v>337</v>
      </c>
      <c r="AU322" s="217" t="s">
        <v>143</v>
      </c>
      <c r="AY322" s="19" t="s">
        <v>134</v>
      </c>
      <c r="BE322" s="218">
        <f>IF(N322="základní",J322,0)</f>
        <v>0</v>
      </c>
      <c r="BF322" s="218">
        <f>IF(N322="snížená",J322,0)</f>
        <v>0</v>
      </c>
      <c r="BG322" s="218">
        <f>IF(N322="zákl. přenesená",J322,0)</f>
        <v>0</v>
      </c>
      <c r="BH322" s="218">
        <f>IF(N322="sníž. přenesená",J322,0)</f>
        <v>0</v>
      </c>
      <c r="BI322" s="218">
        <f>IF(N322="nulová",J322,0)</f>
        <v>0</v>
      </c>
      <c r="BJ322" s="19" t="s">
        <v>143</v>
      </c>
      <c r="BK322" s="218">
        <f>ROUND(I322*H322,2)</f>
        <v>0</v>
      </c>
      <c r="BL322" s="19" t="s">
        <v>227</v>
      </c>
      <c r="BM322" s="217" t="s">
        <v>648</v>
      </c>
    </row>
    <row r="323" s="2" customFormat="1" ht="16.5" customHeight="1">
      <c r="A323" s="40"/>
      <c r="B323" s="41"/>
      <c r="C323" s="206" t="s">
        <v>649</v>
      </c>
      <c r="D323" s="206" t="s">
        <v>137</v>
      </c>
      <c r="E323" s="207" t="s">
        <v>650</v>
      </c>
      <c r="F323" s="208" t="s">
        <v>651</v>
      </c>
      <c r="G323" s="209" t="s">
        <v>235</v>
      </c>
      <c r="H323" s="210">
        <v>1</v>
      </c>
      <c r="I323" s="211"/>
      <c r="J323" s="212">
        <f>ROUND(I323*H323,2)</f>
        <v>0</v>
      </c>
      <c r="K323" s="208" t="s">
        <v>141</v>
      </c>
      <c r="L323" s="46"/>
      <c r="M323" s="213" t="s">
        <v>19</v>
      </c>
      <c r="N323" s="214" t="s">
        <v>42</v>
      </c>
      <c r="O323" s="86"/>
      <c r="P323" s="215">
        <f>O323*H323</f>
        <v>0</v>
      </c>
      <c r="Q323" s="215">
        <v>0</v>
      </c>
      <c r="R323" s="215">
        <f>Q323*H323</f>
        <v>0</v>
      </c>
      <c r="S323" s="215">
        <v>0</v>
      </c>
      <c r="T323" s="216">
        <f>S323*H323</f>
        <v>0</v>
      </c>
      <c r="U323" s="40"/>
      <c r="V323" s="40"/>
      <c r="W323" s="40"/>
      <c r="X323" s="40"/>
      <c r="Y323" s="40"/>
      <c r="Z323" s="40"/>
      <c r="AA323" s="40"/>
      <c r="AB323" s="40"/>
      <c r="AC323" s="40"/>
      <c r="AD323" s="40"/>
      <c r="AE323" s="40"/>
      <c r="AR323" s="217" t="s">
        <v>227</v>
      </c>
      <c r="AT323" s="217" t="s">
        <v>137</v>
      </c>
      <c r="AU323" s="217" t="s">
        <v>143</v>
      </c>
      <c r="AY323" s="19" t="s">
        <v>134</v>
      </c>
      <c r="BE323" s="218">
        <f>IF(N323="základní",J323,0)</f>
        <v>0</v>
      </c>
      <c r="BF323" s="218">
        <f>IF(N323="snížená",J323,0)</f>
        <v>0</v>
      </c>
      <c r="BG323" s="218">
        <f>IF(N323="zákl. přenesená",J323,0)</f>
        <v>0</v>
      </c>
      <c r="BH323" s="218">
        <f>IF(N323="sníž. přenesená",J323,0)</f>
        <v>0</v>
      </c>
      <c r="BI323" s="218">
        <f>IF(N323="nulová",J323,0)</f>
        <v>0</v>
      </c>
      <c r="BJ323" s="19" t="s">
        <v>143</v>
      </c>
      <c r="BK323" s="218">
        <f>ROUND(I323*H323,2)</f>
        <v>0</v>
      </c>
      <c r="BL323" s="19" t="s">
        <v>227</v>
      </c>
      <c r="BM323" s="217" t="s">
        <v>652</v>
      </c>
    </row>
    <row r="324" s="2" customFormat="1">
      <c r="A324" s="40"/>
      <c r="B324" s="41"/>
      <c r="C324" s="42"/>
      <c r="D324" s="219" t="s">
        <v>145</v>
      </c>
      <c r="E324" s="42"/>
      <c r="F324" s="220" t="s">
        <v>653</v>
      </c>
      <c r="G324" s="42"/>
      <c r="H324" s="42"/>
      <c r="I324" s="221"/>
      <c r="J324" s="42"/>
      <c r="K324" s="42"/>
      <c r="L324" s="46"/>
      <c r="M324" s="222"/>
      <c r="N324" s="223"/>
      <c r="O324" s="86"/>
      <c r="P324" s="86"/>
      <c r="Q324" s="86"/>
      <c r="R324" s="86"/>
      <c r="S324" s="86"/>
      <c r="T324" s="87"/>
      <c r="U324" s="40"/>
      <c r="V324" s="40"/>
      <c r="W324" s="40"/>
      <c r="X324" s="40"/>
      <c r="Y324" s="40"/>
      <c r="Z324" s="40"/>
      <c r="AA324" s="40"/>
      <c r="AB324" s="40"/>
      <c r="AC324" s="40"/>
      <c r="AD324" s="40"/>
      <c r="AE324" s="40"/>
      <c r="AT324" s="19" t="s">
        <v>145</v>
      </c>
      <c r="AU324" s="19" t="s">
        <v>143</v>
      </c>
    </row>
    <row r="325" s="2" customFormat="1" ht="16.5" customHeight="1">
      <c r="A325" s="40"/>
      <c r="B325" s="41"/>
      <c r="C325" s="258" t="s">
        <v>654</v>
      </c>
      <c r="D325" s="258" t="s">
        <v>337</v>
      </c>
      <c r="E325" s="259" t="s">
        <v>655</v>
      </c>
      <c r="F325" s="260" t="s">
        <v>656</v>
      </c>
      <c r="G325" s="261" t="s">
        <v>235</v>
      </c>
      <c r="H325" s="262">
        <v>1</v>
      </c>
      <c r="I325" s="263"/>
      <c r="J325" s="264">
        <f>ROUND(I325*H325,2)</f>
        <v>0</v>
      </c>
      <c r="K325" s="260" t="s">
        <v>141</v>
      </c>
      <c r="L325" s="265"/>
      <c r="M325" s="266" t="s">
        <v>19</v>
      </c>
      <c r="N325" s="267" t="s">
        <v>42</v>
      </c>
      <c r="O325" s="86"/>
      <c r="P325" s="215">
        <f>O325*H325</f>
        <v>0</v>
      </c>
      <c r="Q325" s="215">
        <v>5.0000000000000002E-05</v>
      </c>
      <c r="R325" s="215">
        <f>Q325*H325</f>
        <v>5.0000000000000002E-05</v>
      </c>
      <c r="S325" s="215">
        <v>0</v>
      </c>
      <c r="T325" s="216">
        <f>S325*H325</f>
        <v>0</v>
      </c>
      <c r="U325" s="40"/>
      <c r="V325" s="40"/>
      <c r="W325" s="40"/>
      <c r="X325" s="40"/>
      <c r="Y325" s="40"/>
      <c r="Z325" s="40"/>
      <c r="AA325" s="40"/>
      <c r="AB325" s="40"/>
      <c r="AC325" s="40"/>
      <c r="AD325" s="40"/>
      <c r="AE325" s="40"/>
      <c r="AR325" s="217" t="s">
        <v>326</v>
      </c>
      <c r="AT325" s="217" t="s">
        <v>337</v>
      </c>
      <c r="AU325" s="217" t="s">
        <v>143</v>
      </c>
      <c r="AY325" s="19" t="s">
        <v>134</v>
      </c>
      <c r="BE325" s="218">
        <f>IF(N325="základní",J325,0)</f>
        <v>0</v>
      </c>
      <c r="BF325" s="218">
        <f>IF(N325="snížená",J325,0)</f>
        <v>0</v>
      </c>
      <c r="BG325" s="218">
        <f>IF(N325="zákl. přenesená",J325,0)</f>
        <v>0</v>
      </c>
      <c r="BH325" s="218">
        <f>IF(N325="sníž. přenesená",J325,0)</f>
        <v>0</v>
      </c>
      <c r="BI325" s="218">
        <f>IF(N325="nulová",J325,0)</f>
        <v>0</v>
      </c>
      <c r="BJ325" s="19" t="s">
        <v>143</v>
      </c>
      <c r="BK325" s="218">
        <f>ROUND(I325*H325,2)</f>
        <v>0</v>
      </c>
      <c r="BL325" s="19" t="s">
        <v>227</v>
      </c>
      <c r="BM325" s="217" t="s">
        <v>657</v>
      </c>
    </row>
    <row r="326" s="2" customFormat="1" ht="21.75" customHeight="1">
      <c r="A326" s="40"/>
      <c r="B326" s="41"/>
      <c r="C326" s="206" t="s">
        <v>658</v>
      </c>
      <c r="D326" s="206" t="s">
        <v>137</v>
      </c>
      <c r="E326" s="207" t="s">
        <v>659</v>
      </c>
      <c r="F326" s="208" t="s">
        <v>660</v>
      </c>
      <c r="G326" s="209" t="s">
        <v>235</v>
      </c>
      <c r="H326" s="210">
        <v>1</v>
      </c>
      <c r="I326" s="211"/>
      <c r="J326" s="212">
        <f>ROUND(I326*H326,2)</f>
        <v>0</v>
      </c>
      <c r="K326" s="208" t="s">
        <v>141</v>
      </c>
      <c r="L326" s="46"/>
      <c r="M326" s="213" t="s">
        <v>19</v>
      </c>
      <c r="N326" s="214" t="s">
        <v>42</v>
      </c>
      <c r="O326" s="86"/>
      <c r="P326" s="215">
        <f>O326*H326</f>
        <v>0</v>
      </c>
      <c r="Q326" s="215">
        <v>0.00044999999999999999</v>
      </c>
      <c r="R326" s="215">
        <f>Q326*H326</f>
        <v>0.00044999999999999999</v>
      </c>
      <c r="S326" s="215">
        <v>0</v>
      </c>
      <c r="T326" s="216">
        <f>S326*H326</f>
        <v>0</v>
      </c>
      <c r="U326" s="40"/>
      <c r="V326" s="40"/>
      <c r="W326" s="40"/>
      <c r="X326" s="40"/>
      <c r="Y326" s="40"/>
      <c r="Z326" s="40"/>
      <c r="AA326" s="40"/>
      <c r="AB326" s="40"/>
      <c r="AC326" s="40"/>
      <c r="AD326" s="40"/>
      <c r="AE326" s="40"/>
      <c r="AR326" s="217" t="s">
        <v>227</v>
      </c>
      <c r="AT326" s="217" t="s">
        <v>137</v>
      </c>
      <c r="AU326" s="217" t="s">
        <v>143</v>
      </c>
      <c r="AY326" s="19" t="s">
        <v>134</v>
      </c>
      <c r="BE326" s="218">
        <f>IF(N326="základní",J326,0)</f>
        <v>0</v>
      </c>
      <c r="BF326" s="218">
        <f>IF(N326="snížená",J326,0)</f>
        <v>0</v>
      </c>
      <c r="BG326" s="218">
        <f>IF(N326="zákl. přenesená",J326,0)</f>
        <v>0</v>
      </c>
      <c r="BH326" s="218">
        <f>IF(N326="sníž. přenesená",J326,0)</f>
        <v>0</v>
      </c>
      <c r="BI326" s="218">
        <f>IF(N326="nulová",J326,0)</f>
        <v>0</v>
      </c>
      <c r="BJ326" s="19" t="s">
        <v>143</v>
      </c>
      <c r="BK326" s="218">
        <f>ROUND(I326*H326,2)</f>
        <v>0</v>
      </c>
      <c r="BL326" s="19" t="s">
        <v>227</v>
      </c>
      <c r="BM326" s="217" t="s">
        <v>661</v>
      </c>
    </row>
    <row r="327" s="2" customFormat="1">
      <c r="A327" s="40"/>
      <c r="B327" s="41"/>
      <c r="C327" s="42"/>
      <c r="D327" s="219" t="s">
        <v>145</v>
      </c>
      <c r="E327" s="42"/>
      <c r="F327" s="220" t="s">
        <v>662</v>
      </c>
      <c r="G327" s="42"/>
      <c r="H327" s="42"/>
      <c r="I327" s="221"/>
      <c r="J327" s="42"/>
      <c r="K327" s="42"/>
      <c r="L327" s="46"/>
      <c r="M327" s="222"/>
      <c r="N327" s="223"/>
      <c r="O327" s="86"/>
      <c r="P327" s="86"/>
      <c r="Q327" s="86"/>
      <c r="R327" s="86"/>
      <c r="S327" s="86"/>
      <c r="T327" s="87"/>
      <c r="U327" s="40"/>
      <c r="V327" s="40"/>
      <c r="W327" s="40"/>
      <c r="X327" s="40"/>
      <c r="Y327" s="40"/>
      <c r="Z327" s="40"/>
      <c r="AA327" s="40"/>
      <c r="AB327" s="40"/>
      <c r="AC327" s="40"/>
      <c r="AD327" s="40"/>
      <c r="AE327" s="40"/>
      <c r="AT327" s="19" t="s">
        <v>145</v>
      </c>
      <c r="AU327" s="19" t="s">
        <v>143</v>
      </c>
    </row>
    <row r="328" s="2" customFormat="1" ht="21.75" customHeight="1">
      <c r="A328" s="40"/>
      <c r="B328" s="41"/>
      <c r="C328" s="258" t="s">
        <v>663</v>
      </c>
      <c r="D328" s="258" t="s">
        <v>337</v>
      </c>
      <c r="E328" s="259" t="s">
        <v>664</v>
      </c>
      <c r="F328" s="260" t="s">
        <v>665</v>
      </c>
      <c r="G328" s="261" t="s">
        <v>235</v>
      </c>
      <c r="H328" s="262">
        <v>1</v>
      </c>
      <c r="I328" s="263"/>
      <c r="J328" s="264">
        <f>ROUND(I328*H328,2)</f>
        <v>0</v>
      </c>
      <c r="K328" s="260" t="s">
        <v>141</v>
      </c>
      <c r="L328" s="265"/>
      <c r="M328" s="266" t="s">
        <v>19</v>
      </c>
      <c r="N328" s="267" t="s">
        <v>42</v>
      </c>
      <c r="O328" s="86"/>
      <c r="P328" s="215">
        <f>O328*H328</f>
        <v>0</v>
      </c>
      <c r="Q328" s="215">
        <v>0.016</v>
      </c>
      <c r="R328" s="215">
        <f>Q328*H328</f>
        <v>0.016</v>
      </c>
      <c r="S328" s="215">
        <v>0</v>
      </c>
      <c r="T328" s="216">
        <f>S328*H328</f>
        <v>0</v>
      </c>
      <c r="U328" s="40"/>
      <c r="V328" s="40"/>
      <c r="W328" s="40"/>
      <c r="X328" s="40"/>
      <c r="Y328" s="40"/>
      <c r="Z328" s="40"/>
      <c r="AA328" s="40"/>
      <c r="AB328" s="40"/>
      <c r="AC328" s="40"/>
      <c r="AD328" s="40"/>
      <c r="AE328" s="40"/>
      <c r="AR328" s="217" t="s">
        <v>326</v>
      </c>
      <c r="AT328" s="217" t="s">
        <v>337</v>
      </c>
      <c r="AU328" s="217" t="s">
        <v>143</v>
      </c>
      <c r="AY328" s="19" t="s">
        <v>134</v>
      </c>
      <c r="BE328" s="218">
        <f>IF(N328="základní",J328,0)</f>
        <v>0</v>
      </c>
      <c r="BF328" s="218">
        <f>IF(N328="snížená",J328,0)</f>
        <v>0</v>
      </c>
      <c r="BG328" s="218">
        <f>IF(N328="zákl. přenesená",J328,0)</f>
        <v>0</v>
      </c>
      <c r="BH328" s="218">
        <f>IF(N328="sníž. přenesená",J328,0)</f>
        <v>0</v>
      </c>
      <c r="BI328" s="218">
        <f>IF(N328="nulová",J328,0)</f>
        <v>0</v>
      </c>
      <c r="BJ328" s="19" t="s">
        <v>143</v>
      </c>
      <c r="BK328" s="218">
        <f>ROUND(I328*H328,2)</f>
        <v>0</v>
      </c>
      <c r="BL328" s="19" t="s">
        <v>227</v>
      </c>
      <c r="BM328" s="217" t="s">
        <v>666</v>
      </c>
    </row>
    <row r="329" s="2" customFormat="1" ht="16.5" customHeight="1">
      <c r="A329" s="40"/>
      <c r="B329" s="41"/>
      <c r="C329" s="206" t="s">
        <v>667</v>
      </c>
      <c r="D329" s="206" t="s">
        <v>137</v>
      </c>
      <c r="E329" s="207" t="s">
        <v>668</v>
      </c>
      <c r="F329" s="208" t="s">
        <v>669</v>
      </c>
      <c r="G329" s="209" t="s">
        <v>235</v>
      </c>
      <c r="H329" s="210">
        <v>2</v>
      </c>
      <c r="I329" s="211"/>
      <c r="J329" s="212">
        <f>ROUND(I329*H329,2)</f>
        <v>0</v>
      </c>
      <c r="K329" s="208" t="s">
        <v>141</v>
      </c>
      <c r="L329" s="46"/>
      <c r="M329" s="213" t="s">
        <v>19</v>
      </c>
      <c r="N329" s="214" t="s">
        <v>42</v>
      </c>
      <c r="O329" s="86"/>
      <c r="P329" s="215">
        <f>O329*H329</f>
        <v>0</v>
      </c>
      <c r="Q329" s="215">
        <v>0</v>
      </c>
      <c r="R329" s="215">
        <f>Q329*H329</f>
        <v>0</v>
      </c>
      <c r="S329" s="215">
        <v>0.024</v>
      </c>
      <c r="T329" s="216">
        <f>S329*H329</f>
        <v>0.048000000000000001</v>
      </c>
      <c r="U329" s="40"/>
      <c r="V329" s="40"/>
      <c r="W329" s="40"/>
      <c r="X329" s="40"/>
      <c r="Y329" s="40"/>
      <c r="Z329" s="40"/>
      <c r="AA329" s="40"/>
      <c r="AB329" s="40"/>
      <c r="AC329" s="40"/>
      <c r="AD329" s="40"/>
      <c r="AE329" s="40"/>
      <c r="AR329" s="217" t="s">
        <v>227</v>
      </c>
      <c r="AT329" s="217" t="s">
        <v>137</v>
      </c>
      <c r="AU329" s="217" t="s">
        <v>143</v>
      </c>
      <c r="AY329" s="19" t="s">
        <v>134</v>
      </c>
      <c r="BE329" s="218">
        <f>IF(N329="základní",J329,0)</f>
        <v>0</v>
      </c>
      <c r="BF329" s="218">
        <f>IF(N329="snížená",J329,0)</f>
        <v>0</v>
      </c>
      <c r="BG329" s="218">
        <f>IF(N329="zákl. přenesená",J329,0)</f>
        <v>0</v>
      </c>
      <c r="BH329" s="218">
        <f>IF(N329="sníž. přenesená",J329,0)</f>
        <v>0</v>
      </c>
      <c r="BI329" s="218">
        <f>IF(N329="nulová",J329,0)</f>
        <v>0</v>
      </c>
      <c r="BJ329" s="19" t="s">
        <v>143</v>
      </c>
      <c r="BK329" s="218">
        <f>ROUND(I329*H329,2)</f>
        <v>0</v>
      </c>
      <c r="BL329" s="19" t="s">
        <v>227</v>
      </c>
      <c r="BM329" s="217" t="s">
        <v>670</v>
      </c>
    </row>
    <row r="330" s="2" customFormat="1">
      <c r="A330" s="40"/>
      <c r="B330" s="41"/>
      <c r="C330" s="42"/>
      <c r="D330" s="219" t="s">
        <v>145</v>
      </c>
      <c r="E330" s="42"/>
      <c r="F330" s="220" t="s">
        <v>671</v>
      </c>
      <c r="G330" s="42"/>
      <c r="H330" s="42"/>
      <c r="I330" s="221"/>
      <c r="J330" s="42"/>
      <c r="K330" s="42"/>
      <c r="L330" s="46"/>
      <c r="M330" s="222"/>
      <c r="N330" s="223"/>
      <c r="O330" s="86"/>
      <c r="P330" s="86"/>
      <c r="Q330" s="86"/>
      <c r="R330" s="86"/>
      <c r="S330" s="86"/>
      <c r="T330" s="87"/>
      <c r="U330" s="40"/>
      <c r="V330" s="40"/>
      <c r="W330" s="40"/>
      <c r="X330" s="40"/>
      <c r="Y330" s="40"/>
      <c r="Z330" s="40"/>
      <c r="AA330" s="40"/>
      <c r="AB330" s="40"/>
      <c r="AC330" s="40"/>
      <c r="AD330" s="40"/>
      <c r="AE330" s="40"/>
      <c r="AT330" s="19" t="s">
        <v>145</v>
      </c>
      <c r="AU330" s="19" t="s">
        <v>143</v>
      </c>
    </row>
    <row r="331" s="2" customFormat="1" ht="16.5" customHeight="1">
      <c r="A331" s="40"/>
      <c r="B331" s="41"/>
      <c r="C331" s="206" t="s">
        <v>672</v>
      </c>
      <c r="D331" s="206" t="s">
        <v>137</v>
      </c>
      <c r="E331" s="207" t="s">
        <v>673</v>
      </c>
      <c r="F331" s="208" t="s">
        <v>674</v>
      </c>
      <c r="G331" s="209" t="s">
        <v>345</v>
      </c>
      <c r="H331" s="210">
        <v>1</v>
      </c>
      <c r="I331" s="211"/>
      <c r="J331" s="212">
        <f>ROUND(I331*H331,2)</f>
        <v>0</v>
      </c>
      <c r="K331" s="208" t="s">
        <v>423</v>
      </c>
      <c r="L331" s="46"/>
      <c r="M331" s="213" t="s">
        <v>19</v>
      </c>
      <c r="N331" s="214" t="s">
        <v>42</v>
      </c>
      <c r="O331" s="86"/>
      <c r="P331" s="215">
        <f>O331*H331</f>
        <v>0</v>
      </c>
      <c r="Q331" s="215">
        <v>0</v>
      </c>
      <c r="R331" s="215">
        <f>Q331*H331</f>
        <v>0</v>
      </c>
      <c r="S331" s="215">
        <v>0</v>
      </c>
      <c r="T331" s="216">
        <f>S331*H331</f>
        <v>0</v>
      </c>
      <c r="U331" s="40"/>
      <c r="V331" s="40"/>
      <c r="W331" s="40"/>
      <c r="X331" s="40"/>
      <c r="Y331" s="40"/>
      <c r="Z331" s="40"/>
      <c r="AA331" s="40"/>
      <c r="AB331" s="40"/>
      <c r="AC331" s="40"/>
      <c r="AD331" s="40"/>
      <c r="AE331" s="40"/>
      <c r="AR331" s="217" t="s">
        <v>227</v>
      </c>
      <c r="AT331" s="217" t="s">
        <v>137</v>
      </c>
      <c r="AU331" s="217" t="s">
        <v>143</v>
      </c>
      <c r="AY331" s="19" t="s">
        <v>134</v>
      </c>
      <c r="BE331" s="218">
        <f>IF(N331="základní",J331,0)</f>
        <v>0</v>
      </c>
      <c r="BF331" s="218">
        <f>IF(N331="snížená",J331,0)</f>
        <v>0</v>
      </c>
      <c r="BG331" s="218">
        <f>IF(N331="zákl. přenesená",J331,0)</f>
        <v>0</v>
      </c>
      <c r="BH331" s="218">
        <f>IF(N331="sníž. přenesená",J331,0)</f>
        <v>0</v>
      </c>
      <c r="BI331" s="218">
        <f>IF(N331="nulová",J331,0)</f>
        <v>0</v>
      </c>
      <c r="BJ331" s="19" t="s">
        <v>143</v>
      </c>
      <c r="BK331" s="218">
        <f>ROUND(I331*H331,2)</f>
        <v>0</v>
      </c>
      <c r="BL331" s="19" t="s">
        <v>227</v>
      </c>
      <c r="BM331" s="217" t="s">
        <v>675</v>
      </c>
    </row>
    <row r="332" s="2" customFormat="1" ht="24.15" customHeight="1">
      <c r="A332" s="40"/>
      <c r="B332" s="41"/>
      <c r="C332" s="206" t="s">
        <v>676</v>
      </c>
      <c r="D332" s="206" t="s">
        <v>137</v>
      </c>
      <c r="E332" s="207" t="s">
        <v>677</v>
      </c>
      <c r="F332" s="208" t="s">
        <v>678</v>
      </c>
      <c r="G332" s="209" t="s">
        <v>249</v>
      </c>
      <c r="H332" s="210">
        <v>0.033000000000000002</v>
      </c>
      <c r="I332" s="211"/>
      <c r="J332" s="212">
        <f>ROUND(I332*H332,2)</f>
        <v>0</v>
      </c>
      <c r="K332" s="208" t="s">
        <v>141</v>
      </c>
      <c r="L332" s="46"/>
      <c r="M332" s="213" t="s">
        <v>19</v>
      </c>
      <c r="N332" s="214" t="s">
        <v>42</v>
      </c>
      <c r="O332" s="86"/>
      <c r="P332" s="215">
        <f>O332*H332</f>
        <v>0</v>
      </c>
      <c r="Q332" s="215">
        <v>0</v>
      </c>
      <c r="R332" s="215">
        <f>Q332*H332</f>
        <v>0</v>
      </c>
      <c r="S332" s="215">
        <v>0</v>
      </c>
      <c r="T332" s="216">
        <f>S332*H332</f>
        <v>0</v>
      </c>
      <c r="U332" s="40"/>
      <c r="V332" s="40"/>
      <c r="W332" s="40"/>
      <c r="X332" s="40"/>
      <c r="Y332" s="40"/>
      <c r="Z332" s="40"/>
      <c r="AA332" s="40"/>
      <c r="AB332" s="40"/>
      <c r="AC332" s="40"/>
      <c r="AD332" s="40"/>
      <c r="AE332" s="40"/>
      <c r="AR332" s="217" t="s">
        <v>227</v>
      </c>
      <c r="AT332" s="217" t="s">
        <v>137</v>
      </c>
      <c r="AU332" s="217" t="s">
        <v>143</v>
      </c>
      <c r="AY332" s="19" t="s">
        <v>134</v>
      </c>
      <c r="BE332" s="218">
        <f>IF(N332="základní",J332,0)</f>
        <v>0</v>
      </c>
      <c r="BF332" s="218">
        <f>IF(N332="snížená",J332,0)</f>
        <v>0</v>
      </c>
      <c r="BG332" s="218">
        <f>IF(N332="zákl. přenesená",J332,0)</f>
        <v>0</v>
      </c>
      <c r="BH332" s="218">
        <f>IF(N332="sníž. přenesená",J332,0)</f>
        <v>0</v>
      </c>
      <c r="BI332" s="218">
        <f>IF(N332="nulová",J332,0)</f>
        <v>0</v>
      </c>
      <c r="BJ332" s="19" t="s">
        <v>143</v>
      </c>
      <c r="BK332" s="218">
        <f>ROUND(I332*H332,2)</f>
        <v>0</v>
      </c>
      <c r="BL332" s="19" t="s">
        <v>227</v>
      </c>
      <c r="BM332" s="217" t="s">
        <v>679</v>
      </c>
    </row>
    <row r="333" s="2" customFormat="1">
      <c r="A333" s="40"/>
      <c r="B333" s="41"/>
      <c r="C333" s="42"/>
      <c r="D333" s="219" t="s">
        <v>145</v>
      </c>
      <c r="E333" s="42"/>
      <c r="F333" s="220" t="s">
        <v>680</v>
      </c>
      <c r="G333" s="42"/>
      <c r="H333" s="42"/>
      <c r="I333" s="221"/>
      <c r="J333" s="42"/>
      <c r="K333" s="42"/>
      <c r="L333" s="46"/>
      <c r="M333" s="222"/>
      <c r="N333" s="223"/>
      <c r="O333" s="86"/>
      <c r="P333" s="86"/>
      <c r="Q333" s="86"/>
      <c r="R333" s="86"/>
      <c r="S333" s="86"/>
      <c r="T333" s="87"/>
      <c r="U333" s="40"/>
      <c r="V333" s="40"/>
      <c r="W333" s="40"/>
      <c r="X333" s="40"/>
      <c r="Y333" s="40"/>
      <c r="Z333" s="40"/>
      <c r="AA333" s="40"/>
      <c r="AB333" s="40"/>
      <c r="AC333" s="40"/>
      <c r="AD333" s="40"/>
      <c r="AE333" s="40"/>
      <c r="AT333" s="19" t="s">
        <v>145</v>
      </c>
      <c r="AU333" s="19" t="s">
        <v>143</v>
      </c>
    </row>
    <row r="334" s="12" customFormat="1" ht="22.8" customHeight="1">
      <c r="A334" s="12"/>
      <c r="B334" s="190"/>
      <c r="C334" s="191"/>
      <c r="D334" s="192" t="s">
        <v>69</v>
      </c>
      <c r="E334" s="204" t="s">
        <v>681</v>
      </c>
      <c r="F334" s="204" t="s">
        <v>682</v>
      </c>
      <c r="G334" s="191"/>
      <c r="H334" s="191"/>
      <c r="I334" s="194"/>
      <c r="J334" s="205">
        <f>BK334</f>
        <v>0</v>
      </c>
      <c r="K334" s="191"/>
      <c r="L334" s="196"/>
      <c r="M334" s="197"/>
      <c r="N334" s="198"/>
      <c r="O334" s="198"/>
      <c r="P334" s="199">
        <f>SUM(P335:P367)</f>
        <v>0</v>
      </c>
      <c r="Q334" s="198"/>
      <c r="R334" s="199">
        <f>SUM(R335:R367)</f>
        <v>0.26003789999999999</v>
      </c>
      <c r="S334" s="198"/>
      <c r="T334" s="200">
        <f>SUM(T335:T367)</f>
        <v>0</v>
      </c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R334" s="201" t="s">
        <v>143</v>
      </c>
      <c r="AT334" s="202" t="s">
        <v>69</v>
      </c>
      <c r="AU334" s="202" t="s">
        <v>78</v>
      </c>
      <c r="AY334" s="201" t="s">
        <v>134</v>
      </c>
      <c r="BK334" s="203">
        <f>SUM(BK335:BK367)</f>
        <v>0</v>
      </c>
    </row>
    <row r="335" s="2" customFormat="1" ht="16.5" customHeight="1">
      <c r="A335" s="40"/>
      <c r="B335" s="41"/>
      <c r="C335" s="206" t="s">
        <v>683</v>
      </c>
      <c r="D335" s="206" t="s">
        <v>137</v>
      </c>
      <c r="E335" s="207" t="s">
        <v>684</v>
      </c>
      <c r="F335" s="208" t="s">
        <v>685</v>
      </c>
      <c r="G335" s="209" t="s">
        <v>140</v>
      </c>
      <c r="H335" s="210">
        <v>6.1600000000000001</v>
      </c>
      <c r="I335" s="211"/>
      <c r="J335" s="212">
        <f>ROUND(I335*H335,2)</f>
        <v>0</v>
      </c>
      <c r="K335" s="208" t="s">
        <v>141</v>
      </c>
      <c r="L335" s="46"/>
      <c r="M335" s="213" t="s">
        <v>19</v>
      </c>
      <c r="N335" s="214" t="s">
        <v>42</v>
      </c>
      <c r="O335" s="86"/>
      <c r="P335" s="215">
        <f>O335*H335</f>
        <v>0</v>
      </c>
      <c r="Q335" s="215">
        <v>0.00029999999999999997</v>
      </c>
      <c r="R335" s="215">
        <f>Q335*H335</f>
        <v>0.0018479999999999998</v>
      </c>
      <c r="S335" s="215">
        <v>0</v>
      </c>
      <c r="T335" s="216">
        <f>S335*H335</f>
        <v>0</v>
      </c>
      <c r="U335" s="40"/>
      <c r="V335" s="40"/>
      <c r="W335" s="40"/>
      <c r="X335" s="40"/>
      <c r="Y335" s="40"/>
      <c r="Z335" s="40"/>
      <c r="AA335" s="40"/>
      <c r="AB335" s="40"/>
      <c r="AC335" s="40"/>
      <c r="AD335" s="40"/>
      <c r="AE335" s="40"/>
      <c r="AR335" s="217" t="s">
        <v>227</v>
      </c>
      <c r="AT335" s="217" t="s">
        <v>137</v>
      </c>
      <c r="AU335" s="217" t="s">
        <v>143</v>
      </c>
      <c r="AY335" s="19" t="s">
        <v>134</v>
      </c>
      <c r="BE335" s="218">
        <f>IF(N335="základní",J335,0)</f>
        <v>0</v>
      </c>
      <c r="BF335" s="218">
        <f>IF(N335="snížená",J335,0)</f>
        <v>0</v>
      </c>
      <c r="BG335" s="218">
        <f>IF(N335="zákl. přenesená",J335,0)</f>
        <v>0</v>
      </c>
      <c r="BH335" s="218">
        <f>IF(N335="sníž. přenesená",J335,0)</f>
        <v>0</v>
      </c>
      <c r="BI335" s="218">
        <f>IF(N335="nulová",J335,0)</f>
        <v>0</v>
      </c>
      <c r="BJ335" s="19" t="s">
        <v>143</v>
      </c>
      <c r="BK335" s="218">
        <f>ROUND(I335*H335,2)</f>
        <v>0</v>
      </c>
      <c r="BL335" s="19" t="s">
        <v>227</v>
      </c>
      <c r="BM335" s="217" t="s">
        <v>686</v>
      </c>
    </row>
    <row r="336" s="2" customFormat="1">
      <c r="A336" s="40"/>
      <c r="B336" s="41"/>
      <c r="C336" s="42"/>
      <c r="D336" s="219" t="s">
        <v>145</v>
      </c>
      <c r="E336" s="42"/>
      <c r="F336" s="220" t="s">
        <v>687</v>
      </c>
      <c r="G336" s="42"/>
      <c r="H336" s="42"/>
      <c r="I336" s="221"/>
      <c r="J336" s="42"/>
      <c r="K336" s="42"/>
      <c r="L336" s="46"/>
      <c r="M336" s="222"/>
      <c r="N336" s="223"/>
      <c r="O336" s="86"/>
      <c r="P336" s="86"/>
      <c r="Q336" s="86"/>
      <c r="R336" s="86"/>
      <c r="S336" s="86"/>
      <c r="T336" s="87"/>
      <c r="U336" s="40"/>
      <c r="V336" s="40"/>
      <c r="W336" s="40"/>
      <c r="X336" s="40"/>
      <c r="Y336" s="40"/>
      <c r="Z336" s="40"/>
      <c r="AA336" s="40"/>
      <c r="AB336" s="40"/>
      <c r="AC336" s="40"/>
      <c r="AD336" s="40"/>
      <c r="AE336" s="40"/>
      <c r="AT336" s="19" t="s">
        <v>145</v>
      </c>
      <c r="AU336" s="19" t="s">
        <v>143</v>
      </c>
    </row>
    <row r="337" s="13" customFormat="1">
      <c r="A337" s="13"/>
      <c r="B337" s="224"/>
      <c r="C337" s="225"/>
      <c r="D337" s="226" t="s">
        <v>151</v>
      </c>
      <c r="E337" s="227" t="s">
        <v>19</v>
      </c>
      <c r="F337" s="228" t="s">
        <v>688</v>
      </c>
      <c r="G337" s="225"/>
      <c r="H337" s="229">
        <v>6.1600000000000001</v>
      </c>
      <c r="I337" s="230"/>
      <c r="J337" s="225"/>
      <c r="K337" s="225"/>
      <c r="L337" s="231"/>
      <c r="M337" s="232"/>
      <c r="N337" s="233"/>
      <c r="O337" s="233"/>
      <c r="P337" s="233"/>
      <c r="Q337" s="233"/>
      <c r="R337" s="233"/>
      <c r="S337" s="233"/>
      <c r="T337" s="234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T337" s="235" t="s">
        <v>151</v>
      </c>
      <c r="AU337" s="235" t="s">
        <v>143</v>
      </c>
      <c r="AV337" s="13" t="s">
        <v>143</v>
      </c>
      <c r="AW337" s="13" t="s">
        <v>32</v>
      </c>
      <c r="AX337" s="13" t="s">
        <v>70</v>
      </c>
      <c r="AY337" s="235" t="s">
        <v>134</v>
      </c>
    </row>
    <row r="338" s="14" customFormat="1">
      <c r="A338" s="14"/>
      <c r="B338" s="236"/>
      <c r="C338" s="237"/>
      <c r="D338" s="226" t="s">
        <v>151</v>
      </c>
      <c r="E338" s="238" t="s">
        <v>19</v>
      </c>
      <c r="F338" s="239" t="s">
        <v>153</v>
      </c>
      <c r="G338" s="237"/>
      <c r="H338" s="240">
        <v>6.1600000000000001</v>
      </c>
      <c r="I338" s="241"/>
      <c r="J338" s="237"/>
      <c r="K338" s="237"/>
      <c r="L338" s="242"/>
      <c r="M338" s="243"/>
      <c r="N338" s="244"/>
      <c r="O338" s="244"/>
      <c r="P338" s="244"/>
      <c r="Q338" s="244"/>
      <c r="R338" s="244"/>
      <c r="S338" s="244"/>
      <c r="T338" s="245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T338" s="246" t="s">
        <v>151</v>
      </c>
      <c r="AU338" s="246" t="s">
        <v>143</v>
      </c>
      <c r="AV338" s="14" t="s">
        <v>142</v>
      </c>
      <c r="AW338" s="14" t="s">
        <v>32</v>
      </c>
      <c r="AX338" s="14" t="s">
        <v>78</v>
      </c>
      <c r="AY338" s="246" t="s">
        <v>134</v>
      </c>
    </row>
    <row r="339" s="2" customFormat="1" ht="24.15" customHeight="1">
      <c r="A339" s="40"/>
      <c r="B339" s="41"/>
      <c r="C339" s="206" t="s">
        <v>689</v>
      </c>
      <c r="D339" s="206" t="s">
        <v>137</v>
      </c>
      <c r="E339" s="207" t="s">
        <v>690</v>
      </c>
      <c r="F339" s="208" t="s">
        <v>691</v>
      </c>
      <c r="G339" s="209" t="s">
        <v>140</v>
      </c>
      <c r="H339" s="210">
        <v>6.1600000000000001</v>
      </c>
      <c r="I339" s="211"/>
      <c r="J339" s="212">
        <f>ROUND(I339*H339,2)</f>
        <v>0</v>
      </c>
      <c r="K339" s="208" t="s">
        <v>141</v>
      </c>
      <c r="L339" s="46"/>
      <c r="M339" s="213" t="s">
        <v>19</v>
      </c>
      <c r="N339" s="214" t="s">
        <v>42</v>
      </c>
      <c r="O339" s="86"/>
      <c r="P339" s="215">
        <f>O339*H339</f>
        <v>0</v>
      </c>
      <c r="Q339" s="215">
        <v>0.0074999999999999997</v>
      </c>
      <c r="R339" s="215">
        <f>Q339*H339</f>
        <v>0.046199999999999998</v>
      </c>
      <c r="S339" s="215">
        <v>0</v>
      </c>
      <c r="T339" s="216">
        <f>S339*H339</f>
        <v>0</v>
      </c>
      <c r="U339" s="40"/>
      <c r="V339" s="40"/>
      <c r="W339" s="40"/>
      <c r="X339" s="40"/>
      <c r="Y339" s="40"/>
      <c r="Z339" s="40"/>
      <c r="AA339" s="40"/>
      <c r="AB339" s="40"/>
      <c r="AC339" s="40"/>
      <c r="AD339" s="40"/>
      <c r="AE339" s="40"/>
      <c r="AR339" s="217" t="s">
        <v>227</v>
      </c>
      <c r="AT339" s="217" t="s">
        <v>137</v>
      </c>
      <c r="AU339" s="217" t="s">
        <v>143</v>
      </c>
      <c r="AY339" s="19" t="s">
        <v>134</v>
      </c>
      <c r="BE339" s="218">
        <f>IF(N339="základní",J339,0)</f>
        <v>0</v>
      </c>
      <c r="BF339" s="218">
        <f>IF(N339="snížená",J339,0)</f>
        <v>0</v>
      </c>
      <c r="BG339" s="218">
        <f>IF(N339="zákl. přenesená",J339,0)</f>
        <v>0</v>
      </c>
      <c r="BH339" s="218">
        <f>IF(N339="sníž. přenesená",J339,0)</f>
        <v>0</v>
      </c>
      <c r="BI339" s="218">
        <f>IF(N339="nulová",J339,0)</f>
        <v>0</v>
      </c>
      <c r="BJ339" s="19" t="s">
        <v>143</v>
      </c>
      <c r="BK339" s="218">
        <f>ROUND(I339*H339,2)</f>
        <v>0</v>
      </c>
      <c r="BL339" s="19" t="s">
        <v>227</v>
      </c>
      <c r="BM339" s="217" t="s">
        <v>692</v>
      </c>
    </row>
    <row r="340" s="2" customFormat="1">
      <c r="A340" s="40"/>
      <c r="B340" s="41"/>
      <c r="C340" s="42"/>
      <c r="D340" s="219" t="s">
        <v>145</v>
      </c>
      <c r="E340" s="42"/>
      <c r="F340" s="220" t="s">
        <v>693</v>
      </c>
      <c r="G340" s="42"/>
      <c r="H340" s="42"/>
      <c r="I340" s="221"/>
      <c r="J340" s="42"/>
      <c r="K340" s="42"/>
      <c r="L340" s="46"/>
      <c r="M340" s="222"/>
      <c r="N340" s="223"/>
      <c r="O340" s="86"/>
      <c r="P340" s="86"/>
      <c r="Q340" s="86"/>
      <c r="R340" s="86"/>
      <c r="S340" s="86"/>
      <c r="T340" s="87"/>
      <c r="U340" s="40"/>
      <c r="V340" s="40"/>
      <c r="W340" s="40"/>
      <c r="X340" s="40"/>
      <c r="Y340" s="40"/>
      <c r="Z340" s="40"/>
      <c r="AA340" s="40"/>
      <c r="AB340" s="40"/>
      <c r="AC340" s="40"/>
      <c r="AD340" s="40"/>
      <c r="AE340" s="40"/>
      <c r="AT340" s="19" t="s">
        <v>145</v>
      </c>
      <c r="AU340" s="19" t="s">
        <v>143</v>
      </c>
    </row>
    <row r="341" s="13" customFormat="1">
      <c r="A341" s="13"/>
      <c r="B341" s="224"/>
      <c r="C341" s="225"/>
      <c r="D341" s="226" t="s">
        <v>151</v>
      </c>
      <c r="E341" s="227" t="s">
        <v>19</v>
      </c>
      <c r="F341" s="228" t="s">
        <v>688</v>
      </c>
      <c r="G341" s="225"/>
      <c r="H341" s="229">
        <v>6.1600000000000001</v>
      </c>
      <c r="I341" s="230"/>
      <c r="J341" s="225"/>
      <c r="K341" s="225"/>
      <c r="L341" s="231"/>
      <c r="M341" s="232"/>
      <c r="N341" s="233"/>
      <c r="O341" s="233"/>
      <c r="P341" s="233"/>
      <c r="Q341" s="233"/>
      <c r="R341" s="233"/>
      <c r="S341" s="233"/>
      <c r="T341" s="234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T341" s="235" t="s">
        <v>151</v>
      </c>
      <c r="AU341" s="235" t="s">
        <v>143</v>
      </c>
      <c r="AV341" s="13" t="s">
        <v>143</v>
      </c>
      <c r="AW341" s="13" t="s">
        <v>32</v>
      </c>
      <c r="AX341" s="13" t="s">
        <v>70</v>
      </c>
      <c r="AY341" s="235" t="s">
        <v>134</v>
      </c>
    </row>
    <row r="342" s="14" customFormat="1">
      <c r="A342" s="14"/>
      <c r="B342" s="236"/>
      <c r="C342" s="237"/>
      <c r="D342" s="226" t="s">
        <v>151</v>
      </c>
      <c r="E342" s="238" t="s">
        <v>19</v>
      </c>
      <c r="F342" s="239" t="s">
        <v>153</v>
      </c>
      <c r="G342" s="237"/>
      <c r="H342" s="240">
        <v>6.1600000000000001</v>
      </c>
      <c r="I342" s="241"/>
      <c r="J342" s="237"/>
      <c r="K342" s="237"/>
      <c r="L342" s="242"/>
      <c r="M342" s="243"/>
      <c r="N342" s="244"/>
      <c r="O342" s="244"/>
      <c r="P342" s="244"/>
      <c r="Q342" s="244"/>
      <c r="R342" s="244"/>
      <c r="S342" s="244"/>
      <c r="T342" s="245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T342" s="246" t="s">
        <v>151</v>
      </c>
      <c r="AU342" s="246" t="s">
        <v>143</v>
      </c>
      <c r="AV342" s="14" t="s">
        <v>142</v>
      </c>
      <c r="AW342" s="14" t="s">
        <v>32</v>
      </c>
      <c r="AX342" s="14" t="s">
        <v>78</v>
      </c>
      <c r="AY342" s="246" t="s">
        <v>134</v>
      </c>
    </row>
    <row r="343" s="2" customFormat="1" ht="24.15" customHeight="1">
      <c r="A343" s="40"/>
      <c r="B343" s="41"/>
      <c r="C343" s="206" t="s">
        <v>694</v>
      </c>
      <c r="D343" s="206" t="s">
        <v>137</v>
      </c>
      <c r="E343" s="207" t="s">
        <v>695</v>
      </c>
      <c r="F343" s="208" t="s">
        <v>696</v>
      </c>
      <c r="G343" s="209" t="s">
        <v>140</v>
      </c>
      <c r="H343" s="210">
        <v>6.1600000000000001</v>
      </c>
      <c r="I343" s="211"/>
      <c r="J343" s="212">
        <f>ROUND(I343*H343,2)</f>
        <v>0</v>
      </c>
      <c r="K343" s="208" t="s">
        <v>141</v>
      </c>
      <c r="L343" s="46"/>
      <c r="M343" s="213" t="s">
        <v>19</v>
      </c>
      <c r="N343" s="214" t="s">
        <v>42</v>
      </c>
      <c r="O343" s="86"/>
      <c r="P343" s="215">
        <f>O343*H343</f>
        <v>0</v>
      </c>
      <c r="Q343" s="215">
        <v>0.0060000000000000001</v>
      </c>
      <c r="R343" s="215">
        <f>Q343*H343</f>
        <v>0.03696</v>
      </c>
      <c r="S343" s="215">
        <v>0</v>
      </c>
      <c r="T343" s="216">
        <f>S343*H343</f>
        <v>0</v>
      </c>
      <c r="U343" s="40"/>
      <c r="V343" s="40"/>
      <c r="W343" s="40"/>
      <c r="X343" s="40"/>
      <c r="Y343" s="40"/>
      <c r="Z343" s="40"/>
      <c r="AA343" s="40"/>
      <c r="AB343" s="40"/>
      <c r="AC343" s="40"/>
      <c r="AD343" s="40"/>
      <c r="AE343" s="40"/>
      <c r="AR343" s="217" t="s">
        <v>227</v>
      </c>
      <c r="AT343" s="217" t="s">
        <v>137</v>
      </c>
      <c r="AU343" s="217" t="s">
        <v>143</v>
      </c>
      <c r="AY343" s="19" t="s">
        <v>134</v>
      </c>
      <c r="BE343" s="218">
        <f>IF(N343="základní",J343,0)</f>
        <v>0</v>
      </c>
      <c r="BF343" s="218">
        <f>IF(N343="snížená",J343,0)</f>
        <v>0</v>
      </c>
      <c r="BG343" s="218">
        <f>IF(N343="zákl. přenesená",J343,0)</f>
        <v>0</v>
      </c>
      <c r="BH343" s="218">
        <f>IF(N343="sníž. přenesená",J343,0)</f>
        <v>0</v>
      </c>
      <c r="BI343" s="218">
        <f>IF(N343="nulová",J343,0)</f>
        <v>0</v>
      </c>
      <c r="BJ343" s="19" t="s">
        <v>143</v>
      </c>
      <c r="BK343" s="218">
        <f>ROUND(I343*H343,2)</f>
        <v>0</v>
      </c>
      <c r="BL343" s="19" t="s">
        <v>227</v>
      </c>
      <c r="BM343" s="217" t="s">
        <v>697</v>
      </c>
    </row>
    <row r="344" s="2" customFormat="1">
      <c r="A344" s="40"/>
      <c r="B344" s="41"/>
      <c r="C344" s="42"/>
      <c r="D344" s="219" t="s">
        <v>145</v>
      </c>
      <c r="E344" s="42"/>
      <c r="F344" s="220" t="s">
        <v>698</v>
      </c>
      <c r="G344" s="42"/>
      <c r="H344" s="42"/>
      <c r="I344" s="221"/>
      <c r="J344" s="42"/>
      <c r="K344" s="42"/>
      <c r="L344" s="46"/>
      <c r="M344" s="222"/>
      <c r="N344" s="223"/>
      <c r="O344" s="86"/>
      <c r="P344" s="86"/>
      <c r="Q344" s="86"/>
      <c r="R344" s="86"/>
      <c r="S344" s="86"/>
      <c r="T344" s="87"/>
      <c r="U344" s="40"/>
      <c r="V344" s="40"/>
      <c r="W344" s="40"/>
      <c r="X344" s="40"/>
      <c r="Y344" s="40"/>
      <c r="Z344" s="40"/>
      <c r="AA344" s="40"/>
      <c r="AB344" s="40"/>
      <c r="AC344" s="40"/>
      <c r="AD344" s="40"/>
      <c r="AE344" s="40"/>
      <c r="AT344" s="19" t="s">
        <v>145</v>
      </c>
      <c r="AU344" s="19" t="s">
        <v>143</v>
      </c>
    </row>
    <row r="345" s="13" customFormat="1">
      <c r="A345" s="13"/>
      <c r="B345" s="224"/>
      <c r="C345" s="225"/>
      <c r="D345" s="226" t="s">
        <v>151</v>
      </c>
      <c r="E345" s="227" t="s">
        <v>19</v>
      </c>
      <c r="F345" s="228" t="s">
        <v>688</v>
      </c>
      <c r="G345" s="225"/>
      <c r="H345" s="229">
        <v>6.1600000000000001</v>
      </c>
      <c r="I345" s="230"/>
      <c r="J345" s="225"/>
      <c r="K345" s="225"/>
      <c r="L345" s="231"/>
      <c r="M345" s="232"/>
      <c r="N345" s="233"/>
      <c r="O345" s="233"/>
      <c r="P345" s="233"/>
      <c r="Q345" s="233"/>
      <c r="R345" s="233"/>
      <c r="S345" s="233"/>
      <c r="T345" s="234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T345" s="235" t="s">
        <v>151</v>
      </c>
      <c r="AU345" s="235" t="s">
        <v>143</v>
      </c>
      <c r="AV345" s="13" t="s">
        <v>143</v>
      </c>
      <c r="AW345" s="13" t="s">
        <v>32</v>
      </c>
      <c r="AX345" s="13" t="s">
        <v>70</v>
      </c>
      <c r="AY345" s="235" t="s">
        <v>134</v>
      </c>
    </row>
    <row r="346" s="14" customFormat="1">
      <c r="A346" s="14"/>
      <c r="B346" s="236"/>
      <c r="C346" s="237"/>
      <c r="D346" s="226" t="s">
        <v>151</v>
      </c>
      <c r="E346" s="238" t="s">
        <v>19</v>
      </c>
      <c r="F346" s="239" t="s">
        <v>153</v>
      </c>
      <c r="G346" s="237"/>
      <c r="H346" s="240">
        <v>6.1600000000000001</v>
      </c>
      <c r="I346" s="241"/>
      <c r="J346" s="237"/>
      <c r="K346" s="237"/>
      <c r="L346" s="242"/>
      <c r="M346" s="243"/>
      <c r="N346" s="244"/>
      <c r="O346" s="244"/>
      <c r="P346" s="244"/>
      <c r="Q346" s="244"/>
      <c r="R346" s="244"/>
      <c r="S346" s="244"/>
      <c r="T346" s="245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T346" s="246" t="s">
        <v>151</v>
      </c>
      <c r="AU346" s="246" t="s">
        <v>143</v>
      </c>
      <c r="AV346" s="14" t="s">
        <v>142</v>
      </c>
      <c r="AW346" s="14" t="s">
        <v>32</v>
      </c>
      <c r="AX346" s="14" t="s">
        <v>78</v>
      </c>
      <c r="AY346" s="246" t="s">
        <v>134</v>
      </c>
    </row>
    <row r="347" s="2" customFormat="1" ht="21.75" customHeight="1">
      <c r="A347" s="40"/>
      <c r="B347" s="41"/>
      <c r="C347" s="258" t="s">
        <v>699</v>
      </c>
      <c r="D347" s="258" t="s">
        <v>337</v>
      </c>
      <c r="E347" s="259" t="s">
        <v>700</v>
      </c>
      <c r="F347" s="260" t="s">
        <v>701</v>
      </c>
      <c r="G347" s="261" t="s">
        <v>140</v>
      </c>
      <c r="H347" s="262">
        <v>6.7759999999999998</v>
      </c>
      <c r="I347" s="263"/>
      <c r="J347" s="264">
        <f>ROUND(I347*H347,2)</f>
        <v>0</v>
      </c>
      <c r="K347" s="260" t="s">
        <v>141</v>
      </c>
      <c r="L347" s="265"/>
      <c r="M347" s="266" t="s">
        <v>19</v>
      </c>
      <c r="N347" s="267" t="s">
        <v>42</v>
      </c>
      <c r="O347" s="86"/>
      <c r="P347" s="215">
        <f>O347*H347</f>
        <v>0</v>
      </c>
      <c r="Q347" s="215">
        <v>0.021999999999999999</v>
      </c>
      <c r="R347" s="215">
        <f>Q347*H347</f>
        <v>0.14907199999999998</v>
      </c>
      <c r="S347" s="215">
        <v>0</v>
      </c>
      <c r="T347" s="216">
        <f>S347*H347</f>
        <v>0</v>
      </c>
      <c r="U347" s="40"/>
      <c r="V347" s="40"/>
      <c r="W347" s="40"/>
      <c r="X347" s="40"/>
      <c r="Y347" s="40"/>
      <c r="Z347" s="40"/>
      <c r="AA347" s="40"/>
      <c r="AB347" s="40"/>
      <c r="AC347" s="40"/>
      <c r="AD347" s="40"/>
      <c r="AE347" s="40"/>
      <c r="AR347" s="217" t="s">
        <v>326</v>
      </c>
      <c r="AT347" s="217" t="s">
        <v>337</v>
      </c>
      <c r="AU347" s="217" t="s">
        <v>143</v>
      </c>
      <c r="AY347" s="19" t="s">
        <v>134</v>
      </c>
      <c r="BE347" s="218">
        <f>IF(N347="základní",J347,0)</f>
        <v>0</v>
      </c>
      <c r="BF347" s="218">
        <f>IF(N347="snížená",J347,0)</f>
        <v>0</v>
      </c>
      <c r="BG347" s="218">
        <f>IF(N347="zákl. přenesená",J347,0)</f>
        <v>0</v>
      </c>
      <c r="BH347" s="218">
        <f>IF(N347="sníž. přenesená",J347,0)</f>
        <v>0</v>
      </c>
      <c r="BI347" s="218">
        <f>IF(N347="nulová",J347,0)</f>
        <v>0</v>
      </c>
      <c r="BJ347" s="19" t="s">
        <v>143</v>
      </c>
      <c r="BK347" s="218">
        <f>ROUND(I347*H347,2)</f>
        <v>0</v>
      </c>
      <c r="BL347" s="19" t="s">
        <v>227</v>
      </c>
      <c r="BM347" s="217" t="s">
        <v>702</v>
      </c>
    </row>
    <row r="348" s="13" customFormat="1">
      <c r="A348" s="13"/>
      <c r="B348" s="224"/>
      <c r="C348" s="225"/>
      <c r="D348" s="226" t="s">
        <v>151</v>
      </c>
      <c r="E348" s="227" t="s">
        <v>19</v>
      </c>
      <c r="F348" s="228" t="s">
        <v>688</v>
      </c>
      <c r="G348" s="225"/>
      <c r="H348" s="229">
        <v>6.1600000000000001</v>
      </c>
      <c r="I348" s="230"/>
      <c r="J348" s="225"/>
      <c r="K348" s="225"/>
      <c r="L348" s="231"/>
      <c r="M348" s="232"/>
      <c r="N348" s="233"/>
      <c r="O348" s="233"/>
      <c r="P348" s="233"/>
      <c r="Q348" s="233"/>
      <c r="R348" s="233"/>
      <c r="S348" s="233"/>
      <c r="T348" s="234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T348" s="235" t="s">
        <v>151</v>
      </c>
      <c r="AU348" s="235" t="s">
        <v>143</v>
      </c>
      <c r="AV348" s="13" t="s">
        <v>143</v>
      </c>
      <c r="AW348" s="13" t="s">
        <v>32</v>
      </c>
      <c r="AX348" s="13" t="s">
        <v>70</v>
      </c>
      <c r="AY348" s="235" t="s">
        <v>134</v>
      </c>
    </row>
    <row r="349" s="14" customFormat="1">
      <c r="A349" s="14"/>
      <c r="B349" s="236"/>
      <c r="C349" s="237"/>
      <c r="D349" s="226" t="s">
        <v>151</v>
      </c>
      <c r="E349" s="238" t="s">
        <v>19</v>
      </c>
      <c r="F349" s="239" t="s">
        <v>153</v>
      </c>
      <c r="G349" s="237"/>
      <c r="H349" s="240">
        <v>6.1600000000000001</v>
      </c>
      <c r="I349" s="241"/>
      <c r="J349" s="237"/>
      <c r="K349" s="237"/>
      <c r="L349" s="242"/>
      <c r="M349" s="243"/>
      <c r="N349" s="244"/>
      <c r="O349" s="244"/>
      <c r="P349" s="244"/>
      <c r="Q349" s="244"/>
      <c r="R349" s="244"/>
      <c r="S349" s="244"/>
      <c r="T349" s="245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T349" s="246" t="s">
        <v>151</v>
      </c>
      <c r="AU349" s="246" t="s">
        <v>143</v>
      </c>
      <c r="AV349" s="14" t="s">
        <v>142</v>
      </c>
      <c r="AW349" s="14" t="s">
        <v>32</v>
      </c>
      <c r="AX349" s="14" t="s">
        <v>78</v>
      </c>
      <c r="AY349" s="246" t="s">
        <v>134</v>
      </c>
    </row>
    <row r="350" s="13" customFormat="1">
      <c r="A350" s="13"/>
      <c r="B350" s="224"/>
      <c r="C350" s="225"/>
      <c r="D350" s="226" t="s">
        <v>151</v>
      </c>
      <c r="E350" s="225"/>
      <c r="F350" s="228" t="s">
        <v>703</v>
      </c>
      <c r="G350" s="225"/>
      <c r="H350" s="229">
        <v>6.7759999999999998</v>
      </c>
      <c r="I350" s="230"/>
      <c r="J350" s="225"/>
      <c r="K350" s="225"/>
      <c r="L350" s="231"/>
      <c r="M350" s="232"/>
      <c r="N350" s="233"/>
      <c r="O350" s="233"/>
      <c r="P350" s="233"/>
      <c r="Q350" s="233"/>
      <c r="R350" s="233"/>
      <c r="S350" s="233"/>
      <c r="T350" s="234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T350" s="235" t="s">
        <v>151</v>
      </c>
      <c r="AU350" s="235" t="s">
        <v>143</v>
      </c>
      <c r="AV350" s="13" t="s">
        <v>143</v>
      </c>
      <c r="AW350" s="13" t="s">
        <v>4</v>
      </c>
      <c r="AX350" s="13" t="s">
        <v>78</v>
      </c>
      <c r="AY350" s="235" t="s">
        <v>134</v>
      </c>
    </row>
    <row r="351" s="2" customFormat="1" ht="16.5" customHeight="1">
      <c r="A351" s="40"/>
      <c r="B351" s="41"/>
      <c r="C351" s="206" t="s">
        <v>704</v>
      </c>
      <c r="D351" s="206" t="s">
        <v>137</v>
      </c>
      <c r="E351" s="207" t="s">
        <v>705</v>
      </c>
      <c r="F351" s="208" t="s">
        <v>706</v>
      </c>
      <c r="G351" s="209" t="s">
        <v>140</v>
      </c>
      <c r="H351" s="210">
        <v>5.0350000000000001</v>
      </c>
      <c r="I351" s="211"/>
      <c r="J351" s="212">
        <f>ROUND(I351*H351,2)</f>
        <v>0</v>
      </c>
      <c r="K351" s="208" t="s">
        <v>141</v>
      </c>
      <c r="L351" s="46"/>
      <c r="M351" s="213" t="s">
        <v>19</v>
      </c>
      <c r="N351" s="214" t="s">
        <v>42</v>
      </c>
      <c r="O351" s="86"/>
      <c r="P351" s="215">
        <f>O351*H351</f>
        <v>0</v>
      </c>
      <c r="Q351" s="215">
        <v>0.0015</v>
      </c>
      <c r="R351" s="215">
        <f>Q351*H351</f>
        <v>0.0075525000000000002</v>
      </c>
      <c r="S351" s="215">
        <v>0</v>
      </c>
      <c r="T351" s="216">
        <f>S351*H351</f>
        <v>0</v>
      </c>
      <c r="U351" s="40"/>
      <c r="V351" s="40"/>
      <c r="W351" s="40"/>
      <c r="X351" s="40"/>
      <c r="Y351" s="40"/>
      <c r="Z351" s="40"/>
      <c r="AA351" s="40"/>
      <c r="AB351" s="40"/>
      <c r="AC351" s="40"/>
      <c r="AD351" s="40"/>
      <c r="AE351" s="40"/>
      <c r="AR351" s="217" t="s">
        <v>227</v>
      </c>
      <c r="AT351" s="217" t="s">
        <v>137</v>
      </c>
      <c r="AU351" s="217" t="s">
        <v>143</v>
      </c>
      <c r="AY351" s="19" t="s">
        <v>134</v>
      </c>
      <c r="BE351" s="218">
        <f>IF(N351="základní",J351,0)</f>
        <v>0</v>
      </c>
      <c r="BF351" s="218">
        <f>IF(N351="snížená",J351,0)</f>
        <v>0</v>
      </c>
      <c r="BG351" s="218">
        <f>IF(N351="zákl. přenesená",J351,0)</f>
        <v>0</v>
      </c>
      <c r="BH351" s="218">
        <f>IF(N351="sníž. přenesená",J351,0)</f>
        <v>0</v>
      </c>
      <c r="BI351" s="218">
        <f>IF(N351="nulová",J351,0)</f>
        <v>0</v>
      </c>
      <c r="BJ351" s="19" t="s">
        <v>143</v>
      </c>
      <c r="BK351" s="218">
        <f>ROUND(I351*H351,2)</f>
        <v>0</v>
      </c>
      <c r="BL351" s="19" t="s">
        <v>227</v>
      </c>
      <c r="BM351" s="217" t="s">
        <v>707</v>
      </c>
    </row>
    <row r="352" s="2" customFormat="1">
      <c r="A352" s="40"/>
      <c r="B352" s="41"/>
      <c r="C352" s="42"/>
      <c r="D352" s="219" t="s">
        <v>145</v>
      </c>
      <c r="E352" s="42"/>
      <c r="F352" s="220" t="s">
        <v>708</v>
      </c>
      <c r="G352" s="42"/>
      <c r="H352" s="42"/>
      <c r="I352" s="221"/>
      <c r="J352" s="42"/>
      <c r="K352" s="42"/>
      <c r="L352" s="46"/>
      <c r="M352" s="222"/>
      <c r="N352" s="223"/>
      <c r="O352" s="86"/>
      <c r="P352" s="86"/>
      <c r="Q352" s="86"/>
      <c r="R352" s="86"/>
      <c r="S352" s="86"/>
      <c r="T352" s="87"/>
      <c r="U352" s="40"/>
      <c r="V352" s="40"/>
      <c r="W352" s="40"/>
      <c r="X352" s="40"/>
      <c r="Y352" s="40"/>
      <c r="Z352" s="40"/>
      <c r="AA352" s="40"/>
      <c r="AB352" s="40"/>
      <c r="AC352" s="40"/>
      <c r="AD352" s="40"/>
      <c r="AE352" s="40"/>
      <c r="AT352" s="19" t="s">
        <v>145</v>
      </c>
      <c r="AU352" s="19" t="s">
        <v>143</v>
      </c>
    </row>
    <row r="353" s="15" customFormat="1">
      <c r="A353" s="15"/>
      <c r="B353" s="247"/>
      <c r="C353" s="248"/>
      <c r="D353" s="226" t="s">
        <v>151</v>
      </c>
      <c r="E353" s="249" t="s">
        <v>19</v>
      </c>
      <c r="F353" s="250" t="s">
        <v>709</v>
      </c>
      <c r="G353" s="248"/>
      <c r="H353" s="249" t="s">
        <v>19</v>
      </c>
      <c r="I353" s="251"/>
      <c r="J353" s="248"/>
      <c r="K353" s="248"/>
      <c r="L353" s="252"/>
      <c r="M353" s="253"/>
      <c r="N353" s="254"/>
      <c r="O353" s="254"/>
      <c r="P353" s="254"/>
      <c r="Q353" s="254"/>
      <c r="R353" s="254"/>
      <c r="S353" s="254"/>
      <c r="T353" s="25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  <c r="AT353" s="256" t="s">
        <v>151</v>
      </c>
      <c r="AU353" s="256" t="s">
        <v>143</v>
      </c>
      <c r="AV353" s="15" t="s">
        <v>78</v>
      </c>
      <c r="AW353" s="15" t="s">
        <v>32</v>
      </c>
      <c r="AX353" s="15" t="s">
        <v>70</v>
      </c>
      <c r="AY353" s="256" t="s">
        <v>134</v>
      </c>
    </row>
    <row r="354" s="13" customFormat="1">
      <c r="A354" s="13"/>
      <c r="B354" s="224"/>
      <c r="C354" s="225"/>
      <c r="D354" s="226" t="s">
        <v>151</v>
      </c>
      <c r="E354" s="227" t="s">
        <v>19</v>
      </c>
      <c r="F354" s="228" t="s">
        <v>710</v>
      </c>
      <c r="G354" s="225"/>
      <c r="H354" s="229">
        <v>5.0350000000000001</v>
      </c>
      <c r="I354" s="230"/>
      <c r="J354" s="225"/>
      <c r="K354" s="225"/>
      <c r="L354" s="231"/>
      <c r="M354" s="232"/>
      <c r="N354" s="233"/>
      <c r="O354" s="233"/>
      <c r="P354" s="233"/>
      <c r="Q354" s="233"/>
      <c r="R354" s="233"/>
      <c r="S354" s="233"/>
      <c r="T354" s="234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T354" s="235" t="s">
        <v>151</v>
      </c>
      <c r="AU354" s="235" t="s">
        <v>143</v>
      </c>
      <c r="AV354" s="13" t="s">
        <v>143</v>
      </c>
      <c r="AW354" s="13" t="s">
        <v>32</v>
      </c>
      <c r="AX354" s="13" t="s">
        <v>70</v>
      </c>
      <c r="AY354" s="235" t="s">
        <v>134</v>
      </c>
    </row>
    <row r="355" s="14" customFormat="1">
      <c r="A355" s="14"/>
      <c r="B355" s="236"/>
      <c r="C355" s="237"/>
      <c r="D355" s="226" t="s">
        <v>151</v>
      </c>
      <c r="E355" s="238" t="s">
        <v>19</v>
      </c>
      <c r="F355" s="239" t="s">
        <v>153</v>
      </c>
      <c r="G355" s="237"/>
      <c r="H355" s="240">
        <v>5.0350000000000001</v>
      </c>
      <c r="I355" s="241"/>
      <c r="J355" s="237"/>
      <c r="K355" s="237"/>
      <c r="L355" s="242"/>
      <c r="M355" s="243"/>
      <c r="N355" s="244"/>
      <c r="O355" s="244"/>
      <c r="P355" s="244"/>
      <c r="Q355" s="244"/>
      <c r="R355" s="244"/>
      <c r="S355" s="244"/>
      <c r="T355" s="245"/>
      <c r="U355" s="14"/>
      <c r="V355" s="14"/>
      <c r="W355" s="14"/>
      <c r="X355" s="14"/>
      <c r="Y355" s="14"/>
      <c r="Z355" s="14"/>
      <c r="AA355" s="14"/>
      <c r="AB355" s="14"/>
      <c r="AC355" s="14"/>
      <c r="AD355" s="14"/>
      <c r="AE355" s="14"/>
      <c r="AT355" s="246" t="s">
        <v>151</v>
      </c>
      <c r="AU355" s="246" t="s">
        <v>143</v>
      </c>
      <c r="AV355" s="14" t="s">
        <v>142</v>
      </c>
      <c r="AW355" s="14" t="s">
        <v>32</v>
      </c>
      <c r="AX355" s="14" t="s">
        <v>78</v>
      </c>
      <c r="AY355" s="246" t="s">
        <v>134</v>
      </c>
    </row>
    <row r="356" s="2" customFormat="1" ht="16.5" customHeight="1">
      <c r="A356" s="40"/>
      <c r="B356" s="41"/>
      <c r="C356" s="206" t="s">
        <v>711</v>
      </c>
      <c r="D356" s="206" t="s">
        <v>137</v>
      </c>
      <c r="E356" s="207" t="s">
        <v>712</v>
      </c>
      <c r="F356" s="208" t="s">
        <v>713</v>
      </c>
      <c r="G356" s="209" t="s">
        <v>235</v>
      </c>
      <c r="H356" s="210">
        <v>4</v>
      </c>
      <c r="I356" s="211"/>
      <c r="J356" s="212">
        <f>ROUND(I356*H356,2)</f>
        <v>0</v>
      </c>
      <c r="K356" s="208" t="s">
        <v>141</v>
      </c>
      <c r="L356" s="46"/>
      <c r="M356" s="213" t="s">
        <v>19</v>
      </c>
      <c r="N356" s="214" t="s">
        <v>42</v>
      </c>
      <c r="O356" s="86"/>
      <c r="P356" s="215">
        <f>O356*H356</f>
        <v>0</v>
      </c>
      <c r="Q356" s="215">
        <v>0.00021000000000000001</v>
      </c>
      <c r="R356" s="215">
        <f>Q356*H356</f>
        <v>0.00084000000000000003</v>
      </c>
      <c r="S356" s="215">
        <v>0</v>
      </c>
      <c r="T356" s="216">
        <f>S356*H356</f>
        <v>0</v>
      </c>
      <c r="U356" s="40"/>
      <c r="V356" s="40"/>
      <c r="W356" s="40"/>
      <c r="X356" s="40"/>
      <c r="Y356" s="40"/>
      <c r="Z356" s="40"/>
      <c r="AA356" s="40"/>
      <c r="AB356" s="40"/>
      <c r="AC356" s="40"/>
      <c r="AD356" s="40"/>
      <c r="AE356" s="40"/>
      <c r="AR356" s="217" t="s">
        <v>227</v>
      </c>
      <c r="AT356" s="217" t="s">
        <v>137</v>
      </c>
      <c r="AU356" s="217" t="s">
        <v>143</v>
      </c>
      <c r="AY356" s="19" t="s">
        <v>134</v>
      </c>
      <c r="BE356" s="218">
        <f>IF(N356="základní",J356,0)</f>
        <v>0</v>
      </c>
      <c r="BF356" s="218">
        <f>IF(N356="snížená",J356,0)</f>
        <v>0</v>
      </c>
      <c r="BG356" s="218">
        <f>IF(N356="zákl. přenesená",J356,0)</f>
        <v>0</v>
      </c>
      <c r="BH356" s="218">
        <f>IF(N356="sníž. přenesená",J356,0)</f>
        <v>0</v>
      </c>
      <c r="BI356" s="218">
        <f>IF(N356="nulová",J356,0)</f>
        <v>0</v>
      </c>
      <c r="BJ356" s="19" t="s">
        <v>143</v>
      </c>
      <c r="BK356" s="218">
        <f>ROUND(I356*H356,2)</f>
        <v>0</v>
      </c>
      <c r="BL356" s="19" t="s">
        <v>227</v>
      </c>
      <c r="BM356" s="217" t="s">
        <v>714</v>
      </c>
    </row>
    <row r="357" s="2" customFormat="1">
      <c r="A357" s="40"/>
      <c r="B357" s="41"/>
      <c r="C357" s="42"/>
      <c r="D357" s="219" t="s">
        <v>145</v>
      </c>
      <c r="E357" s="42"/>
      <c r="F357" s="220" t="s">
        <v>715</v>
      </c>
      <c r="G357" s="42"/>
      <c r="H357" s="42"/>
      <c r="I357" s="221"/>
      <c r="J357" s="42"/>
      <c r="K357" s="42"/>
      <c r="L357" s="46"/>
      <c r="M357" s="222"/>
      <c r="N357" s="223"/>
      <c r="O357" s="86"/>
      <c r="P357" s="86"/>
      <c r="Q357" s="86"/>
      <c r="R357" s="86"/>
      <c r="S357" s="86"/>
      <c r="T357" s="87"/>
      <c r="U357" s="40"/>
      <c r="V357" s="40"/>
      <c r="W357" s="40"/>
      <c r="X357" s="40"/>
      <c r="Y357" s="40"/>
      <c r="Z357" s="40"/>
      <c r="AA357" s="40"/>
      <c r="AB357" s="40"/>
      <c r="AC357" s="40"/>
      <c r="AD357" s="40"/>
      <c r="AE357" s="40"/>
      <c r="AT357" s="19" t="s">
        <v>145</v>
      </c>
      <c r="AU357" s="19" t="s">
        <v>143</v>
      </c>
    </row>
    <row r="358" s="13" customFormat="1">
      <c r="A358" s="13"/>
      <c r="B358" s="224"/>
      <c r="C358" s="225"/>
      <c r="D358" s="226" t="s">
        <v>151</v>
      </c>
      <c r="E358" s="227" t="s">
        <v>19</v>
      </c>
      <c r="F358" s="228" t="s">
        <v>142</v>
      </c>
      <c r="G358" s="225"/>
      <c r="H358" s="229">
        <v>4</v>
      </c>
      <c r="I358" s="230"/>
      <c r="J358" s="225"/>
      <c r="K358" s="225"/>
      <c r="L358" s="231"/>
      <c r="M358" s="232"/>
      <c r="N358" s="233"/>
      <c r="O358" s="233"/>
      <c r="P358" s="233"/>
      <c r="Q358" s="233"/>
      <c r="R358" s="233"/>
      <c r="S358" s="233"/>
      <c r="T358" s="234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T358" s="235" t="s">
        <v>151</v>
      </c>
      <c r="AU358" s="235" t="s">
        <v>143</v>
      </c>
      <c r="AV358" s="13" t="s">
        <v>143</v>
      </c>
      <c r="AW358" s="13" t="s">
        <v>32</v>
      </c>
      <c r="AX358" s="13" t="s">
        <v>70</v>
      </c>
      <c r="AY358" s="235" t="s">
        <v>134</v>
      </c>
    </row>
    <row r="359" s="13" customFormat="1">
      <c r="A359" s="13"/>
      <c r="B359" s="224"/>
      <c r="C359" s="225"/>
      <c r="D359" s="226" t="s">
        <v>151</v>
      </c>
      <c r="E359" s="227" t="s">
        <v>19</v>
      </c>
      <c r="F359" s="228" t="s">
        <v>142</v>
      </c>
      <c r="G359" s="225"/>
      <c r="H359" s="229">
        <v>4</v>
      </c>
      <c r="I359" s="230"/>
      <c r="J359" s="225"/>
      <c r="K359" s="225"/>
      <c r="L359" s="231"/>
      <c r="M359" s="232"/>
      <c r="N359" s="233"/>
      <c r="O359" s="233"/>
      <c r="P359" s="233"/>
      <c r="Q359" s="233"/>
      <c r="R359" s="233"/>
      <c r="S359" s="233"/>
      <c r="T359" s="234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T359" s="235" t="s">
        <v>151</v>
      </c>
      <c r="AU359" s="235" t="s">
        <v>143</v>
      </c>
      <c r="AV359" s="13" t="s">
        <v>143</v>
      </c>
      <c r="AW359" s="13" t="s">
        <v>32</v>
      </c>
      <c r="AX359" s="13" t="s">
        <v>78</v>
      </c>
      <c r="AY359" s="235" t="s">
        <v>134</v>
      </c>
    </row>
    <row r="360" s="2" customFormat="1" ht="16.5" customHeight="1">
      <c r="A360" s="40"/>
      <c r="B360" s="41"/>
      <c r="C360" s="206" t="s">
        <v>716</v>
      </c>
      <c r="D360" s="206" t="s">
        <v>137</v>
      </c>
      <c r="E360" s="207" t="s">
        <v>717</v>
      </c>
      <c r="F360" s="208" t="s">
        <v>718</v>
      </c>
      <c r="G360" s="209" t="s">
        <v>290</v>
      </c>
      <c r="H360" s="210">
        <v>12.369999999999999</v>
      </c>
      <c r="I360" s="211"/>
      <c r="J360" s="212">
        <f>ROUND(I360*H360,2)</f>
        <v>0</v>
      </c>
      <c r="K360" s="208" t="s">
        <v>141</v>
      </c>
      <c r="L360" s="46"/>
      <c r="M360" s="213" t="s">
        <v>19</v>
      </c>
      <c r="N360" s="214" t="s">
        <v>42</v>
      </c>
      <c r="O360" s="86"/>
      <c r="P360" s="215">
        <f>O360*H360</f>
        <v>0</v>
      </c>
      <c r="Q360" s="215">
        <v>0.00142</v>
      </c>
      <c r="R360" s="215">
        <f>Q360*H360</f>
        <v>0.017565399999999998</v>
      </c>
      <c r="S360" s="215">
        <v>0</v>
      </c>
      <c r="T360" s="216">
        <f>S360*H360</f>
        <v>0</v>
      </c>
      <c r="U360" s="40"/>
      <c r="V360" s="40"/>
      <c r="W360" s="40"/>
      <c r="X360" s="40"/>
      <c r="Y360" s="40"/>
      <c r="Z360" s="40"/>
      <c r="AA360" s="40"/>
      <c r="AB360" s="40"/>
      <c r="AC360" s="40"/>
      <c r="AD360" s="40"/>
      <c r="AE360" s="40"/>
      <c r="AR360" s="217" t="s">
        <v>227</v>
      </c>
      <c r="AT360" s="217" t="s">
        <v>137</v>
      </c>
      <c r="AU360" s="217" t="s">
        <v>143</v>
      </c>
      <c r="AY360" s="19" t="s">
        <v>134</v>
      </c>
      <c r="BE360" s="218">
        <f>IF(N360="základní",J360,0)</f>
        <v>0</v>
      </c>
      <c r="BF360" s="218">
        <f>IF(N360="snížená",J360,0)</f>
        <v>0</v>
      </c>
      <c r="BG360" s="218">
        <f>IF(N360="zákl. přenesená",J360,0)</f>
        <v>0</v>
      </c>
      <c r="BH360" s="218">
        <f>IF(N360="sníž. přenesená",J360,0)</f>
        <v>0</v>
      </c>
      <c r="BI360" s="218">
        <f>IF(N360="nulová",J360,0)</f>
        <v>0</v>
      </c>
      <c r="BJ360" s="19" t="s">
        <v>143</v>
      </c>
      <c r="BK360" s="218">
        <f>ROUND(I360*H360,2)</f>
        <v>0</v>
      </c>
      <c r="BL360" s="19" t="s">
        <v>227</v>
      </c>
      <c r="BM360" s="217" t="s">
        <v>719</v>
      </c>
    </row>
    <row r="361" s="2" customFormat="1">
      <c r="A361" s="40"/>
      <c r="B361" s="41"/>
      <c r="C361" s="42"/>
      <c r="D361" s="219" t="s">
        <v>145</v>
      </c>
      <c r="E361" s="42"/>
      <c r="F361" s="220" t="s">
        <v>720</v>
      </c>
      <c r="G361" s="42"/>
      <c r="H361" s="42"/>
      <c r="I361" s="221"/>
      <c r="J361" s="42"/>
      <c r="K361" s="42"/>
      <c r="L361" s="46"/>
      <c r="M361" s="222"/>
      <c r="N361" s="223"/>
      <c r="O361" s="86"/>
      <c r="P361" s="86"/>
      <c r="Q361" s="86"/>
      <c r="R361" s="86"/>
      <c r="S361" s="86"/>
      <c r="T361" s="87"/>
      <c r="U361" s="40"/>
      <c r="V361" s="40"/>
      <c r="W361" s="40"/>
      <c r="X361" s="40"/>
      <c r="Y361" s="40"/>
      <c r="Z361" s="40"/>
      <c r="AA361" s="40"/>
      <c r="AB361" s="40"/>
      <c r="AC361" s="40"/>
      <c r="AD361" s="40"/>
      <c r="AE361" s="40"/>
      <c r="AT361" s="19" t="s">
        <v>145</v>
      </c>
      <c r="AU361" s="19" t="s">
        <v>143</v>
      </c>
    </row>
    <row r="362" s="15" customFormat="1">
      <c r="A362" s="15"/>
      <c r="B362" s="247"/>
      <c r="C362" s="248"/>
      <c r="D362" s="226" t="s">
        <v>151</v>
      </c>
      <c r="E362" s="249" t="s">
        <v>19</v>
      </c>
      <c r="F362" s="250" t="s">
        <v>709</v>
      </c>
      <c r="G362" s="248"/>
      <c r="H362" s="249" t="s">
        <v>19</v>
      </c>
      <c r="I362" s="251"/>
      <c r="J362" s="248"/>
      <c r="K362" s="248"/>
      <c r="L362" s="252"/>
      <c r="M362" s="253"/>
      <c r="N362" s="254"/>
      <c r="O362" s="254"/>
      <c r="P362" s="254"/>
      <c r="Q362" s="254"/>
      <c r="R362" s="254"/>
      <c r="S362" s="254"/>
      <c r="T362" s="25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  <c r="AT362" s="256" t="s">
        <v>151</v>
      </c>
      <c r="AU362" s="256" t="s">
        <v>143</v>
      </c>
      <c r="AV362" s="15" t="s">
        <v>78</v>
      </c>
      <c r="AW362" s="15" t="s">
        <v>32</v>
      </c>
      <c r="AX362" s="15" t="s">
        <v>70</v>
      </c>
      <c r="AY362" s="256" t="s">
        <v>134</v>
      </c>
    </row>
    <row r="363" s="13" customFormat="1">
      <c r="A363" s="13"/>
      <c r="B363" s="224"/>
      <c r="C363" s="225"/>
      <c r="D363" s="226" t="s">
        <v>151</v>
      </c>
      <c r="E363" s="227" t="s">
        <v>19</v>
      </c>
      <c r="F363" s="228" t="s">
        <v>721</v>
      </c>
      <c r="G363" s="225"/>
      <c r="H363" s="229">
        <v>4.71</v>
      </c>
      <c r="I363" s="230"/>
      <c r="J363" s="225"/>
      <c r="K363" s="225"/>
      <c r="L363" s="231"/>
      <c r="M363" s="232"/>
      <c r="N363" s="233"/>
      <c r="O363" s="233"/>
      <c r="P363" s="233"/>
      <c r="Q363" s="233"/>
      <c r="R363" s="233"/>
      <c r="S363" s="233"/>
      <c r="T363" s="234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T363" s="235" t="s">
        <v>151</v>
      </c>
      <c r="AU363" s="235" t="s">
        <v>143</v>
      </c>
      <c r="AV363" s="13" t="s">
        <v>143</v>
      </c>
      <c r="AW363" s="13" t="s">
        <v>32</v>
      </c>
      <c r="AX363" s="13" t="s">
        <v>70</v>
      </c>
      <c r="AY363" s="235" t="s">
        <v>134</v>
      </c>
    </row>
    <row r="364" s="13" customFormat="1">
      <c r="A364" s="13"/>
      <c r="B364" s="224"/>
      <c r="C364" s="225"/>
      <c r="D364" s="226" t="s">
        <v>151</v>
      </c>
      <c r="E364" s="227" t="s">
        <v>19</v>
      </c>
      <c r="F364" s="228" t="s">
        <v>722</v>
      </c>
      <c r="G364" s="225"/>
      <c r="H364" s="229">
        <v>7.6600000000000001</v>
      </c>
      <c r="I364" s="230"/>
      <c r="J364" s="225"/>
      <c r="K364" s="225"/>
      <c r="L364" s="231"/>
      <c r="M364" s="232"/>
      <c r="N364" s="233"/>
      <c r="O364" s="233"/>
      <c r="P364" s="233"/>
      <c r="Q364" s="233"/>
      <c r="R364" s="233"/>
      <c r="S364" s="233"/>
      <c r="T364" s="234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T364" s="235" t="s">
        <v>151</v>
      </c>
      <c r="AU364" s="235" t="s">
        <v>143</v>
      </c>
      <c r="AV364" s="13" t="s">
        <v>143</v>
      </c>
      <c r="AW364" s="13" t="s">
        <v>32</v>
      </c>
      <c r="AX364" s="13" t="s">
        <v>70</v>
      </c>
      <c r="AY364" s="235" t="s">
        <v>134</v>
      </c>
    </row>
    <row r="365" s="14" customFormat="1">
      <c r="A365" s="14"/>
      <c r="B365" s="236"/>
      <c r="C365" s="237"/>
      <c r="D365" s="226" t="s">
        <v>151</v>
      </c>
      <c r="E365" s="238" t="s">
        <v>19</v>
      </c>
      <c r="F365" s="239" t="s">
        <v>153</v>
      </c>
      <c r="G365" s="237"/>
      <c r="H365" s="240">
        <v>12.370000000000001</v>
      </c>
      <c r="I365" s="241"/>
      <c r="J365" s="237"/>
      <c r="K365" s="237"/>
      <c r="L365" s="242"/>
      <c r="M365" s="243"/>
      <c r="N365" s="244"/>
      <c r="O365" s="244"/>
      <c r="P365" s="244"/>
      <c r="Q365" s="244"/>
      <c r="R365" s="244"/>
      <c r="S365" s="244"/>
      <c r="T365" s="245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  <c r="AE365" s="14"/>
      <c r="AT365" s="246" t="s">
        <v>151</v>
      </c>
      <c r="AU365" s="246" t="s">
        <v>143</v>
      </c>
      <c r="AV365" s="14" t="s">
        <v>142</v>
      </c>
      <c r="AW365" s="14" t="s">
        <v>32</v>
      </c>
      <c r="AX365" s="14" t="s">
        <v>78</v>
      </c>
      <c r="AY365" s="246" t="s">
        <v>134</v>
      </c>
    </row>
    <row r="366" s="2" customFormat="1" ht="24.15" customHeight="1">
      <c r="A366" s="40"/>
      <c r="B366" s="41"/>
      <c r="C366" s="206" t="s">
        <v>723</v>
      </c>
      <c r="D366" s="206" t="s">
        <v>137</v>
      </c>
      <c r="E366" s="207" t="s">
        <v>724</v>
      </c>
      <c r="F366" s="208" t="s">
        <v>725</v>
      </c>
      <c r="G366" s="209" t="s">
        <v>249</v>
      </c>
      <c r="H366" s="210">
        <v>0.26000000000000001</v>
      </c>
      <c r="I366" s="211"/>
      <c r="J366" s="212">
        <f>ROUND(I366*H366,2)</f>
        <v>0</v>
      </c>
      <c r="K366" s="208" t="s">
        <v>141</v>
      </c>
      <c r="L366" s="46"/>
      <c r="M366" s="213" t="s">
        <v>19</v>
      </c>
      <c r="N366" s="214" t="s">
        <v>42</v>
      </c>
      <c r="O366" s="86"/>
      <c r="P366" s="215">
        <f>O366*H366</f>
        <v>0</v>
      </c>
      <c r="Q366" s="215">
        <v>0</v>
      </c>
      <c r="R366" s="215">
        <f>Q366*H366</f>
        <v>0</v>
      </c>
      <c r="S366" s="215">
        <v>0</v>
      </c>
      <c r="T366" s="216">
        <f>S366*H366</f>
        <v>0</v>
      </c>
      <c r="U366" s="40"/>
      <c r="V366" s="40"/>
      <c r="W366" s="40"/>
      <c r="X366" s="40"/>
      <c r="Y366" s="40"/>
      <c r="Z366" s="40"/>
      <c r="AA366" s="40"/>
      <c r="AB366" s="40"/>
      <c r="AC366" s="40"/>
      <c r="AD366" s="40"/>
      <c r="AE366" s="40"/>
      <c r="AR366" s="217" t="s">
        <v>227</v>
      </c>
      <c r="AT366" s="217" t="s">
        <v>137</v>
      </c>
      <c r="AU366" s="217" t="s">
        <v>143</v>
      </c>
      <c r="AY366" s="19" t="s">
        <v>134</v>
      </c>
      <c r="BE366" s="218">
        <f>IF(N366="základní",J366,0)</f>
        <v>0</v>
      </c>
      <c r="BF366" s="218">
        <f>IF(N366="snížená",J366,0)</f>
        <v>0</v>
      </c>
      <c r="BG366" s="218">
        <f>IF(N366="zákl. přenesená",J366,0)</f>
        <v>0</v>
      </c>
      <c r="BH366" s="218">
        <f>IF(N366="sníž. přenesená",J366,0)</f>
        <v>0</v>
      </c>
      <c r="BI366" s="218">
        <f>IF(N366="nulová",J366,0)</f>
        <v>0</v>
      </c>
      <c r="BJ366" s="19" t="s">
        <v>143</v>
      </c>
      <c r="BK366" s="218">
        <f>ROUND(I366*H366,2)</f>
        <v>0</v>
      </c>
      <c r="BL366" s="19" t="s">
        <v>227</v>
      </c>
      <c r="BM366" s="217" t="s">
        <v>726</v>
      </c>
    </row>
    <row r="367" s="2" customFormat="1">
      <c r="A367" s="40"/>
      <c r="B367" s="41"/>
      <c r="C367" s="42"/>
      <c r="D367" s="219" t="s">
        <v>145</v>
      </c>
      <c r="E367" s="42"/>
      <c r="F367" s="220" t="s">
        <v>727</v>
      </c>
      <c r="G367" s="42"/>
      <c r="H367" s="42"/>
      <c r="I367" s="221"/>
      <c r="J367" s="42"/>
      <c r="K367" s="42"/>
      <c r="L367" s="46"/>
      <c r="M367" s="222"/>
      <c r="N367" s="223"/>
      <c r="O367" s="86"/>
      <c r="P367" s="86"/>
      <c r="Q367" s="86"/>
      <c r="R367" s="86"/>
      <c r="S367" s="86"/>
      <c r="T367" s="87"/>
      <c r="U367" s="40"/>
      <c r="V367" s="40"/>
      <c r="W367" s="40"/>
      <c r="X367" s="40"/>
      <c r="Y367" s="40"/>
      <c r="Z367" s="40"/>
      <c r="AA367" s="40"/>
      <c r="AB367" s="40"/>
      <c r="AC367" s="40"/>
      <c r="AD367" s="40"/>
      <c r="AE367" s="40"/>
      <c r="AT367" s="19" t="s">
        <v>145</v>
      </c>
      <c r="AU367" s="19" t="s">
        <v>143</v>
      </c>
    </row>
    <row r="368" s="12" customFormat="1" ht="22.8" customHeight="1">
      <c r="A368" s="12"/>
      <c r="B368" s="190"/>
      <c r="C368" s="191"/>
      <c r="D368" s="192" t="s">
        <v>69</v>
      </c>
      <c r="E368" s="204" t="s">
        <v>728</v>
      </c>
      <c r="F368" s="204" t="s">
        <v>729</v>
      </c>
      <c r="G368" s="191"/>
      <c r="H368" s="191"/>
      <c r="I368" s="194"/>
      <c r="J368" s="205">
        <f>BK368</f>
        <v>0</v>
      </c>
      <c r="K368" s="191"/>
      <c r="L368" s="196"/>
      <c r="M368" s="197"/>
      <c r="N368" s="198"/>
      <c r="O368" s="198"/>
      <c r="P368" s="199">
        <f>SUM(P369:P395)</f>
        <v>0</v>
      </c>
      <c r="Q368" s="198"/>
      <c r="R368" s="199">
        <f>SUM(R369:R395)</f>
        <v>0.68868890000000005</v>
      </c>
      <c r="S368" s="198"/>
      <c r="T368" s="200">
        <f>SUM(T369:T395)</f>
        <v>0.62287999999999988</v>
      </c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R368" s="201" t="s">
        <v>143</v>
      </c>
      <c r="AT368" s="202" t="s">
        <v>69</v>
      </c>
      <c r="AU368" s="202" t="s">
        <v>78</v>
      </c>
      <c r="AY368" s="201" t="s">
        <v>134</v>
      </c>
      <c r="BK368" s="203">
        <f>SUM(BK369:BK395)</f>
        <v>0</v>
      </c>
    </row>
    <row r="369" s="2" customFormat="1" ht="16.5" customHeight="1">
      <c r="A369" s="40"/>
      <c r="B369" s="41"/>
      <c r="C369" s="206" t="s">
        <v>730</v>
      </c>
      <c r="D369" s="206" t="s">
        <v>137</v>
      </c>
      <c r="E369" s="207" t="s">
        <v>731</v>
      </c>
      <c r="F369" s="208" t="s">
        <v>732</v>
      </c>
      <c r="G369" s="209" t="s">
        <v>140</v>
      </c>
      <c r="H369" s="210">
        <v>25.908999999999999</v>
      </c>
      <c r="I369" s="211"/>
      <c r="J369" s="212">
        <f>ROUND(I369*H369,2)</f>
        <v>0</v>
      </c>
      <c r="K369" s="208" t="s">
        <v>141</v>
      </c>
      <c r="L369" s="46"/>
      <c r="M369" s="213" t="s">
        <v>19</v>
      </c>
      <c r="N369" s="214" t="s">
        <v>42</v>
      </c>
      <c r="O369" s="86"/>
      <c r="P369" s="215">
        <f>O369*H369</f>
        <v>0</v>
      </c>
      <c r="Q369" s="215">
        <v>0.00029999999999999997</v>
      </c>
      <c r="R369" s="215">
        <f>Q369*H369</f>
        <v>0.0077726999999999987</v>
      </c>
      <c r="S369" s="215">
        <v>0</v>
      </c>
      <c r="T369" s="216">
        <f>S369*H369</f>
        <v>0</v>
      </c>
      <c r="U369" s="40"/>
      <c r="V369" s="40"/>
      <c r="W369" s="40"/>
      <c r="X369" s="40"/>
      <c r="Y369" s="40"/>
      <c r="Z369" s="40"/>
      <c r="AA369" s="40"/>
      <c r="AB369" s="40"/>
      <c r="AC369" s="40"/>
      <c r="AD369" s="40"/>
      <c r="AE369" s="40"/>
      <c r="AR369" s="217" t="s">
        <v>227</v>
      </c>
      <c r="AT369" s="217" t="s">
        <v>137</v>
      </c>
      <c r="AU369" s="217" t="s">
        <v>143</v>
      </c>
      <c r="AY369" s="19" t="s">
        <v>134</v>
      </c>
      <c r="BE369" s="218">
        <f>IF(N369="základní",J369,0)</f>
        <v>0</v>
      </c>
      <c r="BF369" s="218">
        <f>IF(N369="snížená",J369,0)</f>
        <v>0</v>
      </c>
      <c r="BG369" s="218">
        <f>IF(N369="zákl. přenesená",J369,0)</f>
        <v>0</v>
      </c>
      <c r="BH369" s="218">
        <f>IF(N369="sníž. přenesená",J369,0)</f>
        <v>0</v>
      </c>
      <c r="BI369" s="218">
        <f>IF(N369="nulová",J369,0)</f>
        <v>0</v>
      </c>
      <c r="BJ369" s="19" t="s">
        <v>143</v>
      </c>
      <c r="BK369" s="218">
        <f>ROUND(I369*H369,2)</f>
        <v>0</v>
      </c>
      <c r="BL369" s="19" t="s">
        <v>227</v>
      </c>
      <c r="BM369" s="217" t="s">
        <v>733</v>
      </c>
    </row>
    <row r="370" s="2" customFormat="1">
      <c r="A370" s="40"/>
      <c r="B370" s="41"/>
      <c r="C370" s="42"/>
      <c r="D370" s="219" t="s">
        <v>145</v>
      </c>
      <c r="E370" s="42"/>
      <c r="F370" s="220" t="s">
        <v>734</v>
      </c>
      <c r="G370" s="42"/>
      <c r="H370" s="42"/>
      <c r="I370" s="221"/>
      <c r="J370" s="42"/>
      <c r="K370" s="42"/>
      <c r="L370" s="46"/>
      <c r="M370" s="222"/>
      <c r="N370" s="223"/>
      <c r="O370" s="86"/>
      <c r="P370" s="86"/>
      <c r="Q370" s="86"/>
      <c r="R370" s="86"/>
      <c r="S370" s="86"/>
      <c r="T370" s="87"/>
      <c r="U370" s="40"/>
      <c r="V370" s="40"/>
      <c r="W370" s="40"/>
      <c r="X370" s="40"/>
      <c r="Y370" s="40"/>
      <c r="Z370" s="40"/>
      <c r="AA370" s="40"/>
      <c r="AB370" s="40"/>
      <c r="AC370" s="40"/>
      <c r="AD370" s="40"/>
      <c r="AE370" s="40"/>
      <c r="AT370" s="19" t="s">
        <v>145</v>
      </c>
      <c r="AU370" s="19" t="s">
        <v>143</v>
      </c>
    </row>
    <row r="371" s="15" customFormat="1">
      <c r="A371" s="15"/>
      <c r="B371" s="247"/>
      <c r="C371" s="248"/>
      <c r="D371" s="226" t="s">
        <v>151</v>
      </c>
      <c r="E371" s="249" t="s">
        <v>19</v>
      </c>
      <c r="F371" s="250" t="s">
        <v>184</v>
      </c>
      <c r="G371" s="248"/>
      <c r="H371" s="249" t="s">
        <v>19</v>
      </c>
      <c r="I371" s="251"/>
      <c r="J371" s="248"/>
      <c r="K371" s="248"/>
      <c r="L371" s="252"/>
      <c r="M371" s="253"/>
      <c r="N371" s="254"/>
      <c r="O371" s="254"/>
      <c r="P371" s="254"/>
      <c r="Q371" s="254"/>
      <c r="R371" s="254"/>
      <c r="S371" s="254"/>
      <c r="T371" s="25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  <c r="AE371" s="15"/>
      <c r="AT371" s="256" t="s">
        <v>151</v>
      </c>
      <c r="AU371" s="256" t="s">
        <v>143</v>
      </c>
      <c r="AV371" s="15" t="s">
        <v>78</v>
      </c>
      <c r="AW371" s="15" t="s">
        <v>32</v>
      </c>
      <c r="AX371" s="15" t="s">
        <v>70</v>
      </c>
      <c r="AY371" s="256" t="s">
        <v>134</v>
      </c>
    </row>
    <row r="372" s="13" customFormat="1">
      <c r="A372" s="13"/>
      <c r="B372" s="224"/>
      <c r="C372" s="225"/>
      <c r="D372" s="226" t="s">
        <v>151</v>
      </c>
      <c r="E372" s="227" t="s">
        <v>19</v>
      </c>
      <c r="F372" s="228" t="s">
        <v>185</v>
      </c>
      <c r="G372" s="225"/>
      <c r="H372" s="229">
        <v>25.908999999999999</v>
      </c>
      <c r="I372" s="230"/>
      <c r="J372" s="225"/>
      <c r="K372" s="225"/>
      <c r="L372" s="231"/>
      <c r="M372" s="232"/>
      <c r="N372" s="233"/>
      <c r="O372" s="233"/>
      <c r="P372" s="233"/>
      <c r="Q372" s="233"/>
      <c r="R372" s="233"/>
      <c r="S372" s="233"/>
      <c r="T372" s="234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T372" s="235" t="s">
        <v>151</v>
      </c>
      <c r="AU372" s="235" t="s">
        <v>143</v>
      </c>
      <c r="AV372" s="13" t="s">
        <v>143</v>
      </c>
      <c r="AW372" s="13" t="s">
        <v>32</v>
      </c>
      <c r="AX372" s="13" t="s">
        <v>70</v>
      </c>
      <c r="AY372" s="235" t="s">
        <v>134</v>
      </c>
    </row>
    <row r="373" s="14" customFormat="1">
      <c r="A373" s="14"/>
      <c r="B373" s="236"/>
      <c r="C373" s="237"/>
      <c r="D373" s="226" t="s">
        <v>151</v>
      </c>
      <c r="E373" s="238" t="s">
        <v>19</v>
      </c>
      <c r="F373" s="239" t="s">
        <v>153</v>
      </c>
      <c r="G373" s="237"/>
      <c r="H373" s="240">
        <v>25.908999999999999</v>
      </c>
      <c r="I373" s="241"/>
      <c r="J373" s="237"/>
      <c r="K373" s="237"/>
      <c r="L373" s="242"/>
      <c r="M373" s="243"/>
      <c r="N373" s="244"/>
      <c r="O373" s="244"/>
      <c r="P373" s="244"/>
      <c r="Q373" s="244"/>
      <c r="R373" s="244"/>
      <c r="S373" s="244"/>
      <c r="T373" s="245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T373" s="246" t="s">
        <v>151</v>
      </c>
      <c r="AU373" s="246" t="s">
        <v>143</v>
      </c>
      <c r="AV373" s="14" t="s">
        <v>142</v>
      </c>
      <c r="AW373" s="14" t="s">
        <v>32</v>
      </c>
      <c r="AX373" s="14" t="s">
        <v>78</v>
      </c>
      <c r="AY373" s="246" t="s">
        <v>134</v>
      </c>
    </row>
    <row r="374" s="2" customFormat="1" ht="16.5" customHeight="1">
      <c r="A374" s="40"/>
      <c r="B374" s="41"/>
      <c r="C374" s="206" t="s">
        <v>735</v>
      </c>
      <c r="D374" s="206" t="s">
        <v>137</v>
      </c>
      <c r="E374" s="207" t="s">
        <v>736</v>
      </c>
      <c r="F374" s="208" t="s">
        <v>737</v>
      </c>
      <c r="G374" s="209" t="s">
        <v>140</v>
      </c>
      <c r="H374" s="210">
        <v>25.908999999999999</v>
      </c>
      <c r="I374" s="211"/>
      <c r="J374" s="212">
        <f>ROUND(I374*H374,2)</f>
        <v>0</v>
      </c>
      <c r="K374" s="208" t="s">
        <v>141</v>
      </c>
      <c r="L374" s="46"/>
      <c r="M374" s="213" t="s">
        <v>19</v>
      </c>
      <c r="N374" s="214" t="s">
        <v>42</v>
      </c>
      <c r="O374" s="86"/>
      <c r="P374" s="215">
        <f>O374*H374</f>
        <v>0</v>
      </c>
      <c r="Q374" s="215">
        <v>0.0015</v>
      </c>
      <c r="R374" s="215">
        <f>Q374*H374</f>
        <v>0.038863500000000002</v>
      </c>
      <c r="S374" s="215">
        <v>0</v>
      </c>
      <c r="T374" s="216">
        <f>S374*H374</f>
        <v>0</v>
      </c>
      <c r="U374" s="40"/>
      <c r="V374" s="40"/>
      <c r="W374" s="40"/>
      <c r="X374" s="40"/>
      <c r="Y374" s="40"/>
      <c r="Z374" s="40"/>
      <c r="AA374" s="40"/>
      <c r="AB374" s="40"/>
      <c r="AC374" s="40"/>
      <c r="AD374" s="40"/>
      <c r="AE374" s="40"/>
      <c r="AR374" s="217" t="s">
        <v>227</v>
      </c>
      <c r="AT374" s="217" t="s">
        <v>137</v>
      </c>
      <c r="AU374" s="217" t="s">
        <v>143</v>
      </c>
      <c r="AY374" s="19" t="s">
        <v>134</v>
      </c>
      <c r="BE374" s="218">
        <f>IF(N374="základní",J374,0)</f>
        <v>0</v>
      </c>
      <c r="BF374" s="218">
        <f>IF(N374="snížená",J374,0)</f>
        <v>0</v>
      </c>
      <c r="BG374" s="218">
        <f>IF(N374="zákl. přenesená",J374,0)</f>
        <v>0</v>
      </c>
      <c r="BH374" s="218">
        <f>IF(N374="sníž. přenesená",J374,0)</f>
        <v>0</v>
      </c>
      <c r="BI374" s="218">
        <f>IF(N374="nulová",J374,0)</f>
        <v>0</v>
      </c>
      <c r="BJ374" s="19" t="s">
        <v>143</v>
      </c>
      <c r="BK374" s="218">
        <f>ROUND(I374*H374,2)</f>
        <v>0</v>
      </c>
      <c r="BL374" s="19" t="s">
        <v>227</v>
      </c>
      <c r="BM374" s="217" t="s">
        <v>738</v>
      </c>
    </row>
    <row r="375" s="2" customFormat="1">
      <c r="A375" s="40"/>
      <c r="B375" s="41"/>
      <c r="C375" s="42"/>
      <c r="D375" s="219" t="s">
        <v>145</v>
      </c>
      <c r="E375" s="42"/>
      <c r="F375" s="220" t="s">
        <v>739</v>
      </c>
      <c r="G375" s="42"/>
      <c r="H375" s="42"/>
      <c r="I375" s="221"/>
      <c r="J375" s="42"/>
      <c r="K375" s="42"/>
      <c r="L375" s="46"/>
      <c r="M375" s="222"/>
      <c r="N375" s="223"/>
      <c r="O375" s="86"/>
      <c r="P375" s="86"/>
      <c r="Q375" s="86"/>
      <c r="R375" s="86"/>
      <c r="S375" s="86"/>
      <c r="T375" s="87"/>
      <c r="U375" s="40"/>
      <c r="V375" s="40"/>
      <c r="W375" s="40"/>
      <c r="X375" s="40"/>
      <c r="Y375" s="40"/>
      <c r="Z375" s="40"/>
      <c r="AA375" s="40"/>
      <c r="AB375" s="40"/>
      <c r="AC375" s="40"/>
      <c r="AD375" s="40"/>
      <c r="AE375" s="40"/>
      <c r="AT375" s="19" t="s">
        <v>145</v>
      </c>
      <c r="AU375" s="19" t="s">
        <v>143</v>
      </c>
    </row>
    <row r="376" s="15" customFormat="1">
      <c r="A376" s="15"/>
      <c r="B376" s="247"/>
      <c r="C376" s="248"/>
      <c r="D376" s="226" t="s">
        <v>151</v>
      </c>
      <c r="E376" s="249" t="s">
        <v>19</v>
      </c>
      <c r="F376" s="250" t="s">
        <v>184</v>
      </c>
      <c r="G376" s="248"/>
      <c r="H376" s="249" t="s">
        <v>19</v>
      </c>
      <c r="I376" s="251"/>
      <c r="J376" s="248"/>
      <c r="K376" s="248"/>
      <c r="L376" s="252"/>
      <c r="M376" s="253"/>
      <c r="N376" s="254"/>
      <c r="O376" s="254"/>
      <c r="P376" s="254"/>
      <c r="Q376" s="254"/>
      <c r="R376" s="254"/>
      <c r="S376" s="254"/>
      <c r="T376" s="25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T376" s="256" t="s">
        <v>151</v>
      </c>
      <c r="AU376" s="256" t="s">
        <v>143</v>
      </c>
      <c r="AV376" s="15" t="s">
        <v>78</v>
      </c>
      <c r="AW376" s="15" t="s">
        <v>32</v>
      </c>
      <c r="AX376" s="15" t="s">
        <v>70</v>
      </c>
      <c r="AY376" s="256" t="s">
        <v>134</v>
      </c>
    </row>
    <row r="377" s="13" customFormat="1">
      <c r="A377" s="13"/>
      <c r="B377" s="224"/>
      <c r="C377" s="225"/>
      <c r="D377" s="226" t="s">
        <v>151</v>
      </c>
      <c r="E377" s="227" t="s">
        <v>19</v>
      </c>
      <c r="F377" s="228" t="s">
        <v>185</v>
      </c>
      <c r="G377" s="225"/>
      <c r="H377" s="229">
        <v>25.908999999999999</v>
      </c>
      <c r="I377" s="230"/>
      <c r="J377" s="225"/>
      <c r="K377" s="225"/>
      <c r="L377" s="231"/>
      <c r="M377" s="232"/>
      <c r="N377" s="233"/>
      <c r="O377" s="233"/>
      <c r="P377" s="233"/>
      <c r="Q377" s="233"/>
      <c r="R377" s="233"/>
      <c r="S377" s="233"/>
      <c r="T377" s="234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  <c r="AE377" s="13"/>
      <c r="AT377" s="235" t="s">
        <v>151</v>
      </c>
      <c r="AU377" s="235" t="s">
        <v>143</v>
      </c>
      <c r="AV377" s="13" t="s">
        <v>143</v>
      </c>
      <c r="AW377" s="13" t="s">
        <v>32</v>
      </c>
      <c r="AX377" s="13" t="s">
        <v>70</v>
      </c>
      <c r="AY377" s="235" t="s">
        <v>134</v>
      </c>
    </row>
    <row r="378" s="14" customFormat="1">
      <c r="A378" s="14"/>
      <c r="B378" s="236"/>
      <c r="C378" s="237"/>
      <c r="D378" s="226" t="s">
        <v>151</v>
      </c>
      <c r="E378" s="238" t="s">
        <v>19</v>
      </c>
      <c r="F378" s="239" t="s">
        <v>153</v>
      </c>
      <c r="G378" s="237"/>
      <c r="H378" s="240">
        <v>25.908999999999999</v>
      </c>
      <c r="I378" s="241"/>
      <c r="J378" s="237"/>
      <c r="K378" s="237"/>
      <c r="L378" s="242"/>
      <c r="M378" s="243"/>
      <c r="N378" s="244"/>
      <c r="O378" s="244"/>
      <c r="P378" s="244"/>
      <c r="Q378" s="244"/>
      <c r="R378" s="244"/>
      <c r="S378" s="244"/>
      <c r="T378" s="245"/>
      <c r="U378" s="14"/>
      <c r="V378" s="14"/>
      <c r="W378" s="14"/>
      <c r="X378" s="14"/>
      <c r="Y378" s="14"/>
      <c r="Z378" s="14"/>
      <c r="AA378" s="14"/>
      <c r="AB378" s="14"/>
      <c r="AC378" s="14"/>
      <c r="AD378" s="14"/>
      <c r="AE378" s="14"/>
      <c r="AT378" s="246" t="s">
        <v>151</v>
      </c>
      <c r="AU378" s="246" t="s">
        <v>143</v>
      </c>
      <c r="AV378" s="14" t="s">
        <v>142</v>
      </c>
      <c r="AW378" s="14" t="s">
        <v>32</v>
      </c>
      <c r="AX378" s="14" t="s">
        <v>78</v>
      </c>
      <c r="AY378" s="246" t="s">
        <v>134</v>
      </c>
    </row>
    <row r="379" s="2" customFormat="1" ht="21.75" customHeight="1">
      <c r="A379" s="40"/>
      <c r="B379" s="41"/>
      <c r="C379" s="206" t="s">
        <v>740</v>
      </c>
      <c r="D379" s="206" t="s">
        <v>137</v>
      </c>
      <c r="E379" s="207" t="s">
        <v>741</v>
      </c>
      <c r="F379" s="208" t="s">
        <v>742</v>
      </c>
      <c r="G379" s="209" t="s">
        <v>140</v>
      </c>
      <c r="H379" s="210">
        <v>25.908999999999999</v>
      </c>
      <c r="I379" s="211"/>
      <c r="J379" s="212">
        <f>ROUND(I379*H379,2)</f>
        <v>0</v>
      </c>
      <c r="K379" s="208" t="s">
        <v>141</v>
      </c>
      <c r="L379" s="46"/>
      <c r="M379" s="213" t="s">
        <v>19</v>
      </c>
      <c r="N379" s="214" t="s">
        <v>42</v>
      </c>
      <c r="O379" s="86"/>
      <c r="P379" s="215">
        <f>O379*H379</f>
        <v>0</v>
      </c>
      <c r="Q379" s="215">
        <v>0.0053</v>
      </c>
      <c r="R379" s="215">
        <f>Q379*H379</f>
        <v>0.13731769999999999</v>
      </c>
      <c r="S379" s="215">
        <v>0</v>
      </c>
      <c r="T379" s="216">
        <f>S379*H379</f>
        <v>0</v>
      </c>
      <c r="U379" s="40"/>
      <c r="V379" s="40"/>
      <c r="W379" s="40"/>
      <c r="X379" s="40"/>
      <c r="Y379" s="40"/>
      <c r="Z379" s="40"/>
      <c r="AA379" s="40"/>
      <c r="AB379" s="40"/>
      <c r="AC379" s="40"/>
      <c r="AD379" s="40"/>
      <c r="AE379" s="40"/>
      <c r="AR379" s="217" t="s">
        <v>227</v>
      </c>
      <c r="AT379" s="217" t="s">
        <v>137</v>
      </c>
      <c r="AU379" s="217" t="s">
        <v>143</v>
      </c>
      <c r="AY379" s="19" t="s">
        <v>134</v>
      </c>
      <c r="BE379" s="218">
        <f>IF(N379="základní",J379,0)</f>
        <v>0</v>
      </c>
      <c r="BF379" s="218">
        <f>IF(N379="snížená",J379,0)</f>
        <v>0</v>
      </c>
      <c r="BG379" s="218">
        <f>IF(N379="zákl. přenesená",J379,0)</f>
        <v>0</v>
      </c>
      <c r="BH379" s="218">
        <f>IF(N379="sníž. přenesená",J379,0)</f>
        <v>0</v>
      </c>
      <c r="BI379" s="218">
        <f>IF(N379="nulová",J379,0)</f>
        <v>0</v>
      </c>
      <c r="BJ379" s="19" t="s">
        <v>143</v>
      </c>
      <c r="BK379" s="218">
        <f>ROUND(I379*H379,2)</f>
        <v>0</v>
      </c>
      <c r="BL379" s="19" t="s">
        <v>227</v>
      </c>
      <c r="BM379" s="217" t="s">
        <v>743</v>
      </c>
    </row>
    <row r="380" s="2" customFormat="1">
      <c r="A380" s="40"/>
      <c r="B380" s="41"/>
      <c r="C380" s="42"/>
      <c r="D380" s="219" t="s">
        <v>145</v>
      </c>
      <c r="E380" s="42"/>
      <c r="F380" s="220" t="s">
        <v>744</v>
      </c>
      <c r="G380" s="42"/>
      <c r="H380" s="42"/>
      <c r="I380" s="221"/>
      <c r="J380" s="42"/>
      <c r="K380" s="42"/>
      <c r="L380" s="46"/>
      <c r="M380" s="222"/>
      <c r="N380" s="223"/>
      <c r="O380" s="86"/>
      <c r="P380" s="86"/>
      <c r="Q380" s="86"/>
      <c r="R380" s="86"/>
      <c r="S380" s="86"/>
      <c r="T380" s="87"/>
      <c r="U380" s="40"/>
      <c r="V380" s="40"/>
      <c r="W380" s="40"/>
      <c r="X380" s="40"/>
      <c r="Y380" s="40"/>
      <c r="Z380" s="40"/>
      <c r="AA380" s="40"/>
      <c r="AB380" s="40"/>
      <c r="AC380" s="40"/>
      <c r="AD380" s="40"/>
      <c r="AE380" s="40"/>
      <c r="AT380" s="19" t="s">
        <v>145</v>
      </c>
      <c r="AU380" s="19" t="s">
        <v>143</v>
      </c>
    </row>
    <row r="381" s="15" customFormat="1">
      <c r="A381" s="15"/>
      <c r="B381" s="247"/>
      <c r="C381" s="248"/>
      <c r="D381" s="226" t="s">
        <v>151</v>
      </c>
      <c r="E381" s="249" t="s">
        <v>19</v>
      </c>
      <c r="F381" s="250" t="s">
        <v>184</v>
      </c>
      <c r="G381" s="248"/>
      <c r="H381" s="249" t="s">
        <v>19</v>
      </c>
      <c r="I381" s="251"/>
      <c r="J381" s="248"/>
      <c r="K381" s="248"/>
      <c r="L381" s="252"/>
      <c r="M381" s="253"/>
      <c r="N381" s="254"/>
      <c r="O381" s="254"/>
      <c r="P381" s="254"/>
      <c r="Q381" s="254"/>
      <c r="R381" s="254"/>
      <c r="S381" s="254"/>
      <c r="T381" s="25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  <c r="AE381" s="15"/>
      <c r="AT381" s="256" t="s">
        <v>151</v>
      </c>
      <c r="AU381" s="256" t="s">
        <v>143</v>
      </c>
      <c r="AV381" s="15" t="s">
        <v>78</v>
      </c>
      <c r="AW381" s="15" t="s">
        <v>32</v>
      </c>
      <c r="AX381" s="15" t="s">
        <v>70</v>
      </c>
      <c r="AY381" s="256" t="s">
        <v>134</v>
      </c>
    </row>
    <row r="382" s="13" customFormat="1">
      <c r="A382" s="13"/>
      <c r="B382" s="224"/>
      <c r="C382" s="225"/>
      <c r="D382" s="226" t="s">
        <v>151</v>
      </c>
      <c r="E382" s="227" t="s">
        <v>19</v>
      </c>
      <c r="F382" s="228" t="s">
        <v>185</v>
      </c>
      <c r="G382" s="225"/>
      <c r="H382" s="229">
        <v>25.908999999999999</v>
      </c>
      <c r="I382" s="230"/>
      <c r="J382" s="225"/>
      <c r="K382" s="225"/>
      <c r="L382" s="231"/>
      <c r="M382" s="232"/>
      <c r="N382" s="233"/>
      <c r="O382" s="233"/>
      <c r="P382" s="233"/>
      <c r="Q382" s="233"/>
      <c r="R382" s="233"/>
      <c r="S382" s="233"/>
      <c r="T382" s="234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T382" s="235" t="s">
        <v>151</v>
      </c>
      <c r="AU382" s="235" t="s">
        <v>143</v>
      </c>
      <c r="AV382" s="13" t="s">
        <v>143</v>
      </c>
      <c r="AW382" s="13" t="s">
        <v>32</v>
      </c>
      <c r="AX382" s="13" t="s">
        <v>70</v>
      </c>
      <c r="AY382" s="235" t="s">
        <v>134</v>
      </c>
    </row>
    <row r="383" s="14" customFormat="1">
      <c r="A383" s="14"/>
      <c r="B383" s="236"/>
      <c r="C383" s="237"/>
      <c r="D383" s="226" t="s">
        <v>151</v>
      </c>
      <c r="E383" s="238" t="s">
        <v>19</v>
      </c>
      <c r="F383" s="239" t="s">
        <v>153</v>
      </c>
      <c r="G383" s="237"/>
      <c r="H383" s="240">
        <v>25.908999999999999</v>
      </c>
      <c r="I383" s="241"/>
      <c r="J383" s="237"/>
      <c r="K383" s="237"/>
      <c r="L383" s="242"/>
      <c r="M383" s="243"/>
      <c r="N383" s="244"/>
      <c r="O383" s="244"/>
      <c r="P383" s="244"/>
      <c r="Q383" s="244"/>
      <c r="R383" s="244"/>
      <c r="S383" s="244"/>
      <c r="T383" s="245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T383" s="246" t="s">
        <v>151</v>
      </c>
      <c r="AU383" s="246" t="s">
        <v>143</v>
      </c>
      <c r="AV383" s="14" t="s">
        <v>142</v>
      </c>
      <c r="AW383" s="14" t="s">
        <v>32</v>
      </c>
      <c r="AX383" s="14" t="s">
        <v>78</v>
      </c>
      <c r="AY383" s="246" t="s">
        <v>134</v>
      </c>
    </row>
    <row r="384" s="2" customFormat="1" ht="16.5" customHeight="1">
      <c r="A384" s="40"/>
      <c r="B384" s="41"/>
      <c r="C384" s="258" t="s">
        <v>745</v>
      </c>
      <c r="D384" s="258" t="s">
        <v>337</v>
      </c>
      <c r="E384" s="259" t="s">
        <v>746</v>
      </c>
      <c r="F384" s="260" t="s">
        <v>747</v>
      </c>
      <c r="G384" s="261" t="s">
        <v>140</v>
      </c>
      <c r="H384" s="262">
        <v>28.5</v>
      </c>
      <c r="I384" s="263"/>
      <c r="J384" s="264">
        <f>ROUND(I384*H384,2)</f>
        <v>0</v>
      </c>
      <c r="K384" s="260" t="s">
        <v>141</v>
      </c>
      <c r="L384" s="265"/>
      <c r="M384" s="266" t="s">
        <v>19</v>
      </c>
      <c r="N384" s="267" t="s">
        <v>42</v>
      </c>
      <c r="O384" s="86"/>
      <c r="P384" s="215">
        <f>O384*H384</f>
        <v>0</v>
      </c>
      <c r="Q384" s="215">
        <v>0.01771</v>
      </c>
      <c r="R384" s="215">
        <f>Q384*H384</f>
        <v>0.50473500000000004</v>
      </c>
      <c r="S384" s="215">
        <v>0</v>
      </c>
      <c r="T384" s="216">
        <f>S384*H384</f>
        <v>0</v>
      </c>
      <c r="U384" s="40"/>
      <c r="V384" s="40"/>
      <c r="W384" s="40"/>
      <c r="X384" s="40"/>
      <c r="Y384" s="40"/>
      <c r="Z384" s="40"/>
      <c r="AA384" s="40"/>
      <c r="AB384" s="40"/>
      <c r="AC384" s="40"/>
      <c r="AD384" s="40"/>
      <c r="AE384" s="40"/>
      <c r="AR384" s="217" t="s">
        <v>326</v>
      </c>
      <c r="AT384" s="217" t="s">
        <v>337</v>
      </c>
      <c r="AU384" s="217" t="s">
        <v>143</v>
      </c>
      <c r="AY384" s="19" t="s">
        <v>134</v>
      </c>
      <c r="BE384" s="218">
        <f>IF(N384="základní",J384,0)</f>
        <v>0</v>
      </c>
      <c r="BF384" s="218">
        <f>IF(N384="snížená",J384,0)</f>
        <v>0</v>
      </c>
      <c r="BG384" s="218">
        <f>IF(N384="zákl. přenesená",J384,0)</f>
        <v>0</v>
      </c>
      <c r="BH384" s="218">
        <f>IF(N384="sníž. přenesená",J384,0)</f>
        <v>0</v>
      </c>
      <c r="BI384" s="218">
        <f>IF(N384="nulová",J384,0)</f>
        <v>0</v>
      </c>
      <c r="BJ384" s="19" t="s">
        <v>143</v>
      </c>
      <c r="BK384" s="218">
        <f>ROUND(I384*H384,2)</f>
        <v>0</v>
      </c>
      <c r="BL384" s="19" t="s">
        <v>227</v>
      </c>
      <c r="BM384" s="217" t="s">
        <v>748</v>
      </c>
    </row>
    <row r="385" s="15" customFormat="1">
      <c r="A385" s="15"/>
      <c r="B385" s="247"/>
      <c r="C385" s="248"/>
      <c r="D385" s="226" t="s">
        <v>151</v>
      </c>
      <c r="E385" s="249" t="s">
        <v>19</v>
      </c>
      <c r="F385" s="250" t="s">
        <v>184</v>
      </c>
      <c r="G385" s="248"/>
      <c r="H385" s="249" t="s">
        <v>19</v>
      </c>
      <c r="I385" s="251"/>
      <c r="J385" s="248"/>
      <c r="K385" s="248"/>
      <c r="L385" s="252"/>
      <c r="M385" s="253"/>
      <c r="N385" s="254"/>
      <c r="O385" s="254"/>
      <c r="P385" s="254"/>
      <c r="Q385" s="254"/>
      <c r="R385" s="254"/>
      <c r="S385" s="254"/>
      <c r="T385" s="25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T385" s="256" t="s">
        <v>151</v>
      </c>
      <c r="AU385" s="256" t="s">
        <v>143</v>
      </c>
      <c r="AV385" s="15" t="s">
        <v>78</v>
      </c>
      <c r="AW385" s="15" t="s">
        <v>32</v>
      </c>
      <c r="AX385" s="15" t="s">
        <v>70</v>
      </c>
      <c r="AY385" s="256" t="s">
        <v>134</v>
      </c>
    </row>
    <row r="386" s="13" customFormat="1">
      <c r="A386" s="13"/>
      <c r="B386" s="224"/>
      <c r="C386" s="225"/>
      <c r="D386" s="226" t="s">
        <v>151</v>
      </c>
      <c r="E386" s="227" t="s">
        <v>19</v>
      </c>
      <c r="F386" s="228" t="s">
        <v>185</v>
      </c>
      <c r="G386" s="225"/>
      <c r="H386" s="229">
        <v>25.908999999999999</v>
      </c>
      <c r="I386" s="230"/>
      <c r="J386" s="225"/>
      <c r="K386" s="225"/>
      <c r="L386" s="231"/>
      <c r="M386" s="232"/>
      <c r="N386" s="233"/>
      <c r="O386" s="233"/>
      <c r="P386" s="233"/>
      <c r="Q386" s="233"/>
      <c r="R386" s="233"/>
      <c r="S386" s="233"/>
      <c r="T386" s="234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T386" s="235" t="s">
        <v>151</v>
      </c>
      <c r="AU386" s="235" t="s">
        <v>143</v>
      </c>
      <c r="AV386" s="13" t="s">
        <v>143</v>
      </c>
      <c r="AW386" s="13" t="s">
        <v>32</v>
      </c>
      <c r="AX386" s="13" t="s">
        <v>70</v>
      </c>
      <c r="AY386" s="235" t="s">
        <v>134</v>
      </c>
    </row>
    <row r="387" s="14" customFormat="1">
      <c r="A387" s="14"/>
      <c r="B387" s="236"/>
      <c r="C387" s="237"/>
      <c r="D387" s="226" t="s">
        <v>151</v>
      </c>
      <c r="E387" s="238" t="s">
        <v>19</v>
      </c>
      <c r="F387" s="239" t="s">
        <v>153</v>
      </c>
      <c r="G387" s="237"/>
      <c r="H387" s="240">
        <v>25.908999999999999</v>
      </c>
      <c r="I387" s="241"/>
      <c r="J387" s="237"/>
      <c r="K387" s="237"/>
      <c r="L387" s="242"/>
      <c r="M387" s="243"/>
      <c r="N387" s="244"/>
      <c r="O387" s="244"/>
      <c r="P387" s="244"/>
      <c r="Q387" s="244"/>
      <c r="R387" s="244"/>
      <c r="S387" s="244"/>
      <c r="T387" s="245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T387" s="246" t="s">
        <v>151</v>
      </c>
      <c r="AU387" s="246" t="s">
        <v>143</v>
      </c>
      <c r="AV387" s="14" t="s">
        <v>142</v>
      </c>
      <c r="AW387" s="14" t="s">
        <v>32</v>
      </c>
      <c r="AX387" s="14" t="s">
        <v>78</v>
      </c>
      <c r="AY387" s="246" t="s">
        <v>134</v>
      </c>
    </row>
    <row r="388" s="13" customFormat="1">
      <c r="A388" s="13"/>
      <c r="B388" s="224"/>
      <c r="C388" s="225"/>
      <c r="D388" s="226" t="s">
        <v>151</v>
      </c>
      <c r="E388" s="225"/>
      <c r="F388" s="228" t="s">
        <v>749</v>
      </c>
      <c r="G388" s="225"/>
      <c r="H388" s="229">
        <v>28.5</v>
      </c>
      <c r="I388" s="230"/>
      <c r="J388" s="225"/>
      <c r="K388" s="225"/>
      <c r="L388" s="231"/>
      <c r="M388" s="232"/>
      <c r="N388" s="233"/>
      <c r="O388" s="233"/>
      <c r="P388" s="233"/>
      <c r="Q388" s="233"/>
      <c r="R388" s="233"/>
      <c r="S388" s="233"/>
      <c r="T388" s="234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T388" s="235" t="s">
        <v>151</v>
      </c>
      <c r="AU388" s="235" t="s">
        <v>143</v>
      </c>
      <c r="AV388" s="13" t="s">
        <v>143</v>
      </c>
      <c r="AW388" s="13" t="s">
        <v>4</v>
      </c>
      <c r="AX388" s="13" t="s">
        <v>78</v>
      </c>
      <c r="AY388" s="235" t="s">
        <v>134</v>
      </c>
    </row>
    <row r="389" s="2" customFormat="1" ht="16.5" customHeight="1">
      <c r="A389" s="40"/>
      <c r="B389" s="41"/>
      <c r="C389" s="206" t="s">
        <v>750</v>
      </c>
      <c r="D389" s="206" t="s">
        <v>137</v>
      </c>
      <c r="E389" s="207" t="s">
        <v>751</v>
      </c>
      <c r="F389" s="208" t="s">
        <v>752</v>
      </c>
      <c r="G389" s="209" t="s">
        <v>140</v>
      </c>
      <c r="H389" s="210">
        <v>22.899999999999999</v>
      </c>
      <c r="I389" s="211"/>
      <c r="J389" s="212">
        <f>ROUND(I389*H389,2)</f>
        <v>0</v>
      </c>
      <c r="K389" s="208" t="s">
        <v>141</v>
      </c>
      <c r="L389" s="46"/>
      <c r="M389" s="213" t="s">
        <v>19</v>
      </c>
      <c r="N389" s="214" t="s">
        <v>42</v>
      </c>
      <c r="O389" s="86"/>
      <c r="P389" s="215">
        <f>O389*H389</f>
        <v>0</v>
      </c>
      <c r="Q389" s="215">
        <v>0</v>
      </c>
      <c r="R389" s="215">
        <f>Q389*H389</f>
        <v>0</v>
      </c>
      <c r="S389" s="215">
        <v>0.027199999999999998</v>
      </c>
      <c r="T389" s="216">
        <f>S389*H389</f>
        <v>0.62287999999999988</v>
      </c>
      <c r="U389" s="40"/>
      <c r="V389" s="40"/>
      <c r="W389" s="40"/>
      <c r="X389" s="40"/>
      <c r="Y389" s="40"/>
      <c r="Z389" s="40"/>
      <c r="AA389" s="40"/>
      <c r="AB389" s="40"/>
      <c r="AC389" s="40"/>
      <c r="AD389" s="40"/>
      <c r="AE389" s="40"/>
      <c r="AR389" s="217" t="s">
        <v>227</v>
      </c>
      <c r="AT389" s="217" t="s">
        <v>137</v>
      </c>
      <c r="AU389" s="217" t="s">
        <v>143</v>
      </c>
      <c r="AY389" s="19" t="s">
        <v>134</v>
      </c>
      <c r="BE389" s="218">
        <f>IF(N389="základní",J389,0)</f>
        <v>0</v>
      </c>
      <c r="BF389" s="218">
        <f>IF(N389="snížená",J389,0)</f>
        <v>0</v>
      </c>
      <c r="BG389" s="218">
        <f>IF(N389="zákl. přenesená",J389,0)</f>
        <v>0</v>
      </c>
      <c r="BH389" s="218">
        <f>IF(N389="sníž. přenesená",J389,0)</f>
        <v>0</v>
      </c>
      <c r="BI389" s="218">
        <f>IF(N389="nulová",J389,0)</f>
        <v>0</v>
      </c>
      <c r="BJ389" s="19" t="s">
        <v>143</v>
      </c>
      <c r="BK389" s="218">
        <f>ROUND(I389*H389,2)</f>
        <v>0</v>
      </c>
      <c r="BL389" s="19" t="s">
        <v>227</v>
      </c>
      <c r="BM389" s="217" t="s">
        <v>753</v>
      </c>
    </row>
    <row r="390" s="2" customFormat="1">
      <c r="A390" s="40"/>
      <c r="B390" s="41"/>
      <c r="C390" s="42"/>
      <c r="D390" s="219" t="s">
        <v>145</v>
      </c>
      <c r="E390" s="42"/>
      <c r="F390" s="220" t="s">
        <v>754</v>
      </c>
      <c r="G390" s="42"/>
      <c r="H390" s="42"/>
      <c r="I390" s="221"/>
      <c r="J390" s="42"/>
      <c r="K390" s="42"/>
      <c r="L390" s="46"/>
      <c r="M390" s="222"/>
      <c r="N390" s="223"/>
      <c r="O390" s="86"/>
      <c r="P390" s="86"/>
      <c r="Q390" s="86"/>
      <c r="R390" s="86"/>
      <c r="S390" s="86"/>
      <c r="T390" s="87"/>
      <c r="U390" s="40"/>
      <c r="V390" s="40"/>
      <c r="W390" s="40"/>
      <c r="X390" s="40"/>
      <c r="Y390" s="40"/>
      <c r="Z390" s="40"/>
      <c r="AA390" s="40"/>
      <c r="AB390" s="40"/>
      <c r="AC390" s="40"/>
      <c r="AD390" s="40"/>
      <c r="AE390" s="40"/>
      <c r="AT390" s="19" t="s">
        <v>145</v>
      </c>
      <c r="AU390" s="19" t="s">
        <v>143</v>
      </c>
    </row>
    <row r="391" s="13" customFormat="1">
      <c r="A391" s="13"/>
      <c r="B391" s="224"/>
      <c r="C391" s="225"/>
      <c r="D391" s="226" t="s">
        <v>151</v>
      </c>
      <c r="E391" s="227" t="s">
        <v>19</v>
      </c>
      <c r="F391" s="228" t="s">
        <v>191</v>
      </c>
      <c r="G391" s="225"/>
      <c r="H391" s="229">
        <v>10</v>
      </c>
      <c r="I391" s="230"/>
      <c r="J391" s="225"/>
      <c r="K391" s="225"/>
      <c r="L391" s="231"/>
      <c r="M391" s="232"/>
      <c r="N391" s="233"/>
      <c r="O391" s="233"/>
      <c r="P391" s="233"/>
      <c r="Q391" s="233"/>
      <c r="R391" s="233"/>
      <c r="S391" s="233"/>
      <c r="T391" s="234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T391" s="235" t="s">
        <v>151</v>
      </c>
      <c r="AU391" s="235" t="s">
        <v>143</v>
      </c>
      <c r="AV391" s="13" t="s">
        <v>143</v>
      </c>
      <c r="AW391" s="13" t="s">
        <v>32</v>
      </c>
      <c r="AX391" s="13" t="s">
        <v>70</v>
      </c>
      <c r="AY391" s="235" t="s">
        <v>134</v>
      </c>
    </row>
    <row r="392" s="13" customFormat="1">
      <c r="A392" s="13"/>
      <c r="B392" s="224"/>
      <c r="C392" s="225"/>
      <c r="D392" s="226" t="s">
        <v>151</v>
      </c>
      <c r="E392" s="227" t="s">
        <v>19</v>
      </c>
      <c r="F392" s="228" t="s">
        <v>755</v>
      </c>
      <c r="G392" s="225"/>
      <c r="H392" s="229">
        <v>12.9</v>
      </c>
      <c r="I392" s="230"/>
      <c r="J392" s="225"/>
      <c r="K392" s="225"/>
      <c r="L392" s="231"/>
      <c r="M392" s="232"/>
      <c r="N392" s="233"/>
      <c r="O392" s="233"/>
      <c r="P392" s="233"/>
      <c r="Q392" s="233"/>
      <c r="R392" s="233"/>
      <c r="S392" s="233"/>
      <c r="T392" s="234"/>
      <c r="U392" s="13"/>
      <c r="V392" s="13"/>
      <c r="W392" s="13"/>
      <c r="X392" s="13"/>
      <c r="Y392" s="13"/>
      <c r="Z392" s="13"/>
      <c r="AA392" s="13"/>
      <c r="AB392" s="13"/>
      <c r="AC392" s="13"/>
      <c r="AD392" s="13"/>
      <c r="AE392" s="13"/>
      <c r="AT392" s="235" t="s">
        <v>151</v>
      </c>
      <c r="AU392" s="235" t="s">
        <v>143</v>
      </c>
      <c r="AV392" s="13" t="s">
        <v>143</v>
      </c>
      <c r="AW392" s="13" t="s">
        <v>32</v>
      </c>
      <c r="AX392" s="13" t="s">
        <v>70</v>
      </c>
      <c r="AY392" s="235" t="s">
        <v>134</v>
      </c>
    </row>
    <row r="393" s="14" customFormat="1">
      <c r="A393" s="14"/>
      <c r="B393" s="236"/>
      <c r="C393" s="237"/>
      <c r="D393" s="226" t="s">
        <v>151</v>
      </c>
      <c r="E393" s="238" t="s">
        <v>19</v>
      </c>
      <c r="F393" s="239" t="s">
        <v>153</v>
      </c>
      <c r="G393" s="237"/>
      <c r="H393" s="240">
        <v>22.899999999999999</v>
      </c>
      <c r="I393" s="241"/>
      <c r="J393" s="237"/>
      <c r="K393" s="237"/>
      <c r="L393" s="242"/>
      <c r="M393" s="243"/>
      <c r="N393" s="244"/>
      <c r="O393" s="244"/>
      <c r="P393" s="244"/>
      <c r="Q393" s="244"/>
      <c r="R393" s="244"/>
      <c r="S393" s="244"/>
      <c r="T393" s="245"/>
      <c r="U393" s="14"/>
      <c r="V393" s="14"/>
      <c r="W393" s="14"/>
      <c r="X393" s="14"/>
      <c r="Y393" s="14"/>
      <c r="Z393" s="14"/>
      <c r="AA393" s="14"/>
      <c r="AB393" s="14"/>
      <c r="AC393" s="14"/>
      <c r="AD393" s="14"/>
      <c r="AE393" s="14"/>
      <c r="AT393" s="246" t="s">
        <v>151</v>
      </c>
      <c r="AU393" s="246" t="s">
        <v>143</v>
      </c>
      <c r="AV393" s="14" t="s">
        <v>142</v>
      </c>
      <c r="AW393" s="14" t="s">
        <v>32</v>
      </c>
      <c r="AX393" s="14" t="s">
        <v>78</v>
      </c>
      <c r="AY393" s="246" t="s">
        <v>134</v>
      </c>
    </row>
    <row r="394" s="2" customFormat="1" ht="24.15" customHeight="1">
      <c r="A394" s="40"/>
      <c r="B394" s="41"/>
      <c r="C394" s="206" t="s">
        <v>756</v>
      </c>
      <c r="D394" s="206" t="s">
        <v>137</v>
      </c>
      <c r="E394" s="207" t="s">
        <v>757</v>
      </c>
      <c r="F394" s="208" t="s">
        <v>758</v>
      </c>
      <c r="G394" s="209" t="s">
        <v>249</v>
      </c>
      <c r="H394" s="210">
        <v>0.68899999999999995</v>
      </c>
      <c r="I394" s="211"/>
      <c r="J394" s="212">
        <f>ROUND(I394*H394,2)</f>
        <v>0</v>
      </c>
      <c r="K394" s="208" t="s">
        <v>141</v>
      </c>
      <c r="L394" s="46"/>
      <c r="M394" s="213" t="s">
        <v>19</v>
      </c>
      <c r="N394" s="214" t="s">
        <v>42</v>
      </c>
      <c r="O394" s="86"/>
      <c r="P394" s="215">
        <f>O394*H394</f>
        <v>0</v>
      </c>
      <c r="Q394" s="215">
        <v>0</v>
      </c>
      <c r="R394" s="215">
        <f>Q394*H394</f>
        <v>0</v>
      </c>
      <c r="S394" s="215">
        <v>0</v>
      </c>
      <c r="T394" s="216">
        <f>S394*H394</f>
        <v>0</v>
      </c>
      <c r="U394" s="40"/>
      <c r="V394" s="40"/>
      <c r="W394" s="40"/>
      <c r="X394" s="40"/>
      <c r="Y394" s="40"/>
      <c r="Z394" s="40"/>
      <c r="AA394" s="40"/>
      <c r="AB394" s="40"/>
      <c r="AC394" s="40"/>
      <c r="AD394" s="40"/>
      <c r="AE394" s="40"/>
      <c r="AR394" s="217" t="s">
        <v>227</v>
      </c>
      <c r="AT394" s="217" t="s">
        <v>137</v>
      </c>
      <c r="AU394" s="217" t="s">
        <v>143</v>
      </c>
      <c r="AY394" s="19" t="s">
        <v>134</v>
      </c>
      <c r="BE394" s="218">
        <f>IF(N394="základní",J394,0)</f>
        <v>0</v>
      </c>
      <c r="BF394" s="218">
        <f>IF(N394="snížená",J394,0)</f>
        <v>0</v>
      </c>
      <c r="BG394" s="218">
        <f>IF(N394="zákl. přenesená",J394,0)</f>
        <v>0</v>
      </c>
      <c r="BH394" s="218">
        <f>IF(N394="sníž. přenesená",J394,0)</f>
        <v>0</v>
      </c>
      <c r="BI394" s="218">
        <f>IF(N394="nulová",J394,0)</f>
        <v>0</v>
      </c>
      <c r="BJ394" s="19" t="s">
        <v>143</v>
      </c>
      <c r="BK394" s="218">
        <f>ROUND(I394*H394,2)</f>
        <v>0</v>
      </c>
      <c r="BL394" s="19" t="s">
        <v>227</v>
      </c>
      <c r="BM394" s="217" t="s">
        <v>759</v>
      </c>
    </row>
    <row r="395" s="2" customFormat="1">
      <c r="A395" s="40"/>
      <c r="B395" s="41"/>
      <c r="C395" s="42"/>
      <c r="D395" s="219" t="s">
        <v>145</v>
      </c>
      <c r="E395" s="42"/>
      <c r="F395" s="220" t="s">
        <v>760</v>
      </c>
      <c r="G395" s="42"/>
      <c r="H395" s="42"/>
      <c r="I395" s="221"/>
      <c r="J395" s="42"/>
      <c r="K395" s="42"/>
      <c r="L395" s="46"/>
      <c r="M395" s="222"/>
      <c r="N395" s="223"/>
      <c r="O395" s="86"/>
      <c r="P395" s="86"/>
      <c r="Q395" s="86"/>
      <c r="R395" s="86"/>
      <c r="S395" s="86"/>
      <c r="T395" s="87"/>
      <c r="U395" s="40"/>
      <c r="V395" s="40"/>
      <c r="W395" s="40"/>
      <c r="X395" s="40"/>
      <c r="Y395" s="40"/>
      <c r="Z395" s="40"/>
      <c r="AA395" s="40"/>
      <c r="AB395" s="40"/>
      <c r="AC395" s="40"/>
      <c r="AD395" s="40"/>
      <c r="AE395" s="40"/>
      <c r="AT395" s="19" t="s">
        <v>145</v>
      </c>
      <c r="AU395" s="19" t="s">
        <v>143</v>
      </c>
    </row>
    <row r="396" s="12" customFormat="1" ht="22.8" customHeight="1">
      <c r="A396" s="12"/>
      <c r="B396" s="190"/>
      <c r="C396" s="191"/>
      <c r="D396" s="192" t="s">
        <v>69</v>
      </c>
      <c r="E396" s="204" t="s">
        <v>761</v>
      </c>
      <c r="F396" s="204" t="s">
        <v>762</v>
      </c>
      <c r="G396" s="191"/>
      <c r="H396" s="191"/>
      <c r="I396" s="194"/>
      <c r="J396" s="205">
        <f>BK396</f>
        <v>0</v>
      </c>
      <c r="K396" s="191"/>
      <c r="L396" s="196"/>
      <c r="M396" s="197"/>
      <c r="N396" s="198"/>
      <c r="O396" s="198"/>
      <c r="P396" s="199">
        <f>SUM(P397:P402)</f>
        <v>0</v>
      </c>
      <c r="Q396" s="198"/>
      <c r="R396" s="199">
        <f>SUM(R397:R402)</f>
        <v>0.0072790000000000007</v>
      </c>
      <c r="S396" s="198"/>
      <c r="T396" s="200">
        <f>SUM(T397:T402)</f>
        <v>0</v>
      </c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  <c r="AE396" s="12"/>
      <c r="AR396" s="201" t="s">
        <v>143</v>
      </c>
      <c r="AT396" s="202" t="s">
        <v>69</v>
      </c>
      <c r="AU396" s="202" t="s">
        <v>78</v>
      </c>
      <c r="AY396" s="201" t="s">
        <v>134</v>
      </c>
      <c r="BK396" s="203">
        <f>SUM(BK397:BK402)</f>
        <v>0</v>
      </c>
    </row>
    <row r="397" s="2" customFormat="1" ht="24.15" customHeight="1">
      <c r="A397" s="40"/>
      <c r="B397" s="41"/>
      <c r="C397" s="206" t="s">
        <v>763</v>
      </c>
      <c r="D397" s="206" t="s">
        <v>137</v>
      </c>
      <c r="E397" s="207" t="s">
        <v>764</v>
      </c>
      <c r="F397" s="208" t="s">
        <v>765</v>
      </c>
      <c r="G397" s="209" t="s">
        <v>140</v>
      </c>
      <c r="H397" s="210">
        <v>25.100000000000001</v>
      </c>
      <c r="I397" s="211"/>
      <c r="J397" s="212">
        <f>ROUND(I397*H397,2)</f>
        <v>0</v>
      </c>
      <c r="K397" s="208" t="s">
        <v>141</v>
      </c>
      <c r="L397" s="46"/>
      <c r="M397" s="213" t="s">
        <v>19</v>
      </c>
      <c r="N397" s="214" t="s">
        <v>42</v>
      </c>
      <c r="O397" s="86"/>
      <c r="P397" s="215">
        <f>O397*H397</f>
        <v>0</v>
      </c>
      <c r="Q397" s="215">
        <v>0.00029</v>
      </c>
      <c r="R397" s="215">
        <f>Q397*H397</f>
        <v>0.0072790000000000007</v>
      </c>
      <c r="S397" s="215">
        <v>0</v>
      </c>
      <c r="T397" s="216">
        <f>S397*H397</f>
        <v>0</v>
      </c>
      <c r="U397" s="40"/>
      <c r="V397" s="40"/>
      <c r="W397" s="40"/>
      <c r="X397" s="40"/>
      <c r="Y397" s="40"/>
      <c r="Z397" s="40"/>
      <c r="AA397" s="40"/>
      <c r="AB397" s="40"/>
      <c r="AC397" s="40"/>
      <c r="AD397" s="40"/>
      <c r="AE397" s="40"/>
      <c r="AR397" s="217" t="s">
        <v>227</v>
      </c>
      <c r="AT397" s="217" t="s">
        <v>137</v>
      </c>
      <c r="AU397" s="217" t="s">
        <v>143</v>
      </c>
      <c r="AY397" s="19" t="s">
        <v>134</v>
      </c>
      <c r="BE397" s="218">
        <f>IF(N397="základní",J397,0)</f>
        <v>0</v>
      </c>
      <c r="BF397" s="218">
        <f>IF(N397="snížená",J397,0)</f>
        <v>0</v>
      </c>
      <c r="BG397" s="218">
        <f>IF(N397="zákl. přenesená",J397,0)</f>
        <v>0</v>
      </c>
      <c r="BH397" s="218">
        <f>IF(N397="sníž. přenesená",J397,0)</f>
        <v>0</v>
      </c>
      <c r="BI397" s="218">
        <f>IF(N397="nulová",J397,0)</f>
        <v>0</v>
      </c>
      <c r="BJ397" s="19" t="s">
        <v>143</v>
      </c>
      <c r="BK397" s="218">
        <f>ROUND(I397*H397,2)</f>
        <v>0</v>
      </c>
      <c r="BL397" s="19" t="s">
        <v>227</v>
      </c>
      <c r="BM397" s="217" t="s">
        <v>766</v>
      </c>
    </row>
    <row r="398" s="2" customFormat="1">
      <c r="A398" s="40"/>
      <c r="B398" s="41"/>
      <c r="C398" s="42"/>
      <c r="D398" s="219" t="s">
        <v>145</v>
      </c>
      <c r="E398" s="42"/>
      <c r="F398" s="220" t="s">
        <v>767</v>
      </c>
      <c r="G398" s="42"/>
      <c r="H398" s="42"/>
      <c r="I398" s="221"/>
      <c r="J398" s="42"/>
      <c r="K398" s="42"/>
      <c r="L398" s="46"/>
      <c r="M398" s="222"/>
      <c r="N398" s="223"/>
      <c r="O398" s="86"/>
      <c r="P398" s="86"/>
      <c r="Q398" s="86"/>
      <c r="R398" s="86"/>
      <c r="S398" s="86"/>
      <c r="T398" s="87"/>
      <c r="U398" s="40"/>
      <c r="V398" s="40"/>
      <c r="W398" s="40"/>
      <c r="X398" s="40"/>
      <c r="Y398" s="40"/>
      <c r="Z398" s="40"/>
      <c r="AA398" s="40"/>
      <c r="AB398" s="40"/>
      <c r="AC398" s="40"/>
      <c r="AD398" s="40"/>
      <c r="AE398" s="40"/>
      <c r="AT398" s="19" t="s">
        <v>145</v>
      </c>
      <c r="AU398" s="19" t="s">
        <v>143</v>
      </c>
    </row>
    <row r="399" s="13" customFormat="1">
      <c r="A399" s="13"/>
      <c r="B399" s="224"/>
      <c r="C399" s="225"/>
      <c r="D399" s="226" t="s">
        <v>151</v>
      </c>
      <c r="E399" s="227" t="s">
        <v>19</v>
      </c>
      <c r="F399" s="228" t="s">
        <v>243</v>
      </c>
      <c r="G399" s="225"/>
      <c r="H399" s="229">
        <v>14.199999999999999</v>
      </c>
      <c r="I399" s="230"/>
      <c r="J399" s="225"/>
      <c r="K399" s="225"/>
      <c r="L399" s="231"/>
      <c r="M399" s="232"/>
      <c r="N399" s="233"/>
      <c r="O399" s="233"/>
      <c r="P399" s="233"/>
      <c r="Q399" s="233"/>
      <c r="R399" s="233"/>
      <c r="S399" s="233"/>
      <c r="T399" s="234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  <c r="AE399" s="13"/>
      <c r="AT399" s="235" t="s">
        <v>151</v>
      </c>
      <c r="AU399" s="235" t="s">
        <v>143</v>
      </c>
      <c r="AV399" s="13" t="s">
        <v>143</v>
      </c>
      <c r="AW399" s="13" t="s">
        <v>32</v>
      </c>
      <c r="AX399" s="13" t="s">
        <v>70</v>
      </c>
      <c r="AY399" s="235" t="s">
        <v>134</v>
      </c>
    </row>
    <row r="400" s="13" customFormat="1">
      <c r="A400" s="13"/>
      <c r="B400" s="224"/>
      <c r="C400" s="225"/>
      <c r="D400" s="226" t="s">
        <v>151</v>
      </c>
      <c r="E400" s="227" t="s">
        <v>19</v>
      </c>
      <c r="F400" s="228" t="s">
        <v>768</v>
      </c>
      <c r="G400" s="225"/>
      <c r="H400" s="229">
        <v>5.2000000000000002</v>
      </c>
      <c r="I400" s="230"/>
      <c r="J400" s="225"/>
      <c r="K400" s="225"/>
      <c r="L400" s="231"/>
      <c r="M400" s="232"/>
      <c r="N400" s="233"/>
      <c r="O400" s="233"/>
      <c r="P400" s="233"/>
      <c r="Q400" s="233"/>
      <c r="R400" s="233"/>
      <c r="S400" s="233"/>
      <c r="T400" s="234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T400" s="235" t="s">
        <v>151</v>
      </c>
      <c r="AU400" s="235" t="s">
        <v>143</v>
      </c>
      <c r="AV400" s="13" t="s">
        <v>143</v>
      </c>
      <c r="AW400" s="13" t="s">
        <v>32</v>
      </c>
      <c r="AX400" s="13" t="s">
        <v>70</v>
      </c>
      <c r="AY400" s="235" t="s">
        <v>134</v>
      </c>
    </row>
    <row r="401" s="13" customFormat="1">
      <c r="A401" s="13"/>
      <c r="B401" s="224"/>
      <c r="C401" s="225"/>
      <c r="D401" s="226" t="s">
        <v>151</v>
      </c>
      <c r="E401" s="227" t="s">
        <v>19</v>
      </c>
      <c r="F401" s="228" t="s">
        <v>208</v>
      </c>
      <c r="G401" s="225"/>
      <c r="H401" s="229">
        <v>5.7000000000000002</v>
      </c>
      <c r="I401" s="230"/>
      <c r="J401" s="225"/>
      <c r="K401" s="225"/>
      <c r="L401" s="231"/>
      <c r="M401" s="232"/>
      <c r="N401" s="233"/>
      <c r="O401" s="233"/>
      <c r="P401" s="233"/>
      <c r="Q401" s="233"/>
      <c r="R401" s="233"/>
      <c r="S401" s="233"/>
      <c r="T401" s="234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T401" s="235" t="s">
        <v>151</v>
      </c>
      <c r="AU401" s="235" t="s">
        <v>143</v>
      </c>
      <c r="AV401" s="13" t="s">
        <v>143</v>
      </c>
      <c r="AW401" s="13" t="s">
        <v>32</v>
      </c>
      <c r="AX401" s="13" t="s">
        <v>70</v>
      </c>
      <c r="AY401" s="235" t="s">
        <v>134</v>
      </c>
    </row>
    <row r="402" s="14" customFormat="1">
      <c r="A402" s="14"/>
      <c r="B402" s="236"/>
      <c r="C402" s="237"/>
      <c r="D402" s="226" t="s">
        <v>151</v>
      </c>
      <c r="E402" s="238" t="s">
        <v>19</v>
      </c>
      <c r="F402" s="239" t="s">
        <v>153</v>
      </c>
      <c r="G402" s="237"/>
      <c r="H402" s="240">
        <v>25.099999999999998</v>
      </c>
      <c r="I402" s="241"/>
      <c r="J402" s="237"/>
      <c r="K402" s="237"/>
      <c r="L402" s="242"/>
      <c r="M402" s="243"/>
      <c r="N402" s="244"/>
      <c r="O402" s="244"/>
      <c r="P402" s="244"/>
      <c r="Q402" s="244"/>
      <c r="R402" s="244"/>
      <c r="S402" s="244"/>
      <c r="T402" s="245"/>
      <c r="U402" s="14"/>
      <c r="V402" s="14"/>
      <c r="W402" s="14"/>
      <c r="X402" s="14"/>
      <c r="Y402" s="14"/>
      <c r="Z402" s="14"/>
      <c r="AA402" s="14"/>
      <c r="AB402" s="14"/>
      <c r="AC402" s="14"/>
      <c r="AD402" s="14"/>
      <c r="AE402" s="14"/>
      <c r="AT402" s="246" t="s">
        <v>151</v>
      </c>
      <c r="AU402" s="246" t="s">
        <v>143</v>
      </c>
      <c r="AV402" s="14" t="s">
        <v>142</v>
      </c>
      <c r="AW402" s="14" t="s">
        <v>32</v>
      </c>
      <c r="AX402" s="14" t="s">
        <v>78</v>
      </c>
      <c r="AY402" s="246" t="s">
        <v>134</v>
      </c>
    </row>
    <row r="403" s="12" customFormat="1" ht="25.92" customHeight="1">
      <c r="A403" s="12"/>
      <c r="B403" s="190"/>
      <c r="C403" s="191"/>
      <c r="D403" s="192" t="s">
        <v>69</v>
      </c>
      <c r="E403" s="193" t="s">
        <v>337</v>
      </c>
      <c r="F403" s="193" t="s">
        <v>769</v>
      </c>
      <c r="G403" s="191"/>
      <c r="H403" s="191"/>
      <c r="I403" s="194"/>
      <c r="J403" s="195">
        <f>BK403</f>
        <v>0</v>
      </c>
      <c r="K403" s="191"/>
      <c r="L403" s="196"/>
      <c r="M403" s="197"/>
      <c r="N403" s="198"/>
      <c r="O403" s="198"/>
      <c r="P403" s="199">
        <f>P404+P407</f>
        <v>0</v>
      </c>
      <c r="Q403" s="198"/>
      <c r="R403" s="199">
        <f>R404+R407</f>
        <v>0.00010000000000000001</v>
      </c>
      <c r="S403" s="198"/>
      <c r="T403" s="200">
        <f>T404+T407</f>
        <v>0</v>
      </c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  <c r="AE403" s="12"/>
      <c r="AR403" s="201" t="s">
        <v>135</v>
      </c>
      <c r="AT403" s="202" t="s">
        <v>69</v>
      </c>
      <c r="AU403" s="202" t="s">
        <v>70</v>
      </c>
      <c r="AY403" s="201" t="s">
        <v>134</v>
      </c>
      <c r="BK403" s="203">
        <f>BK404+BK407</f>
        <v>0</v>
      </c>
    </row>
    <row r="404" s="12" customFormat="1" ht="22.8" customHeight="1">
      <c r="A404" s="12"/>
      <c r="B404" s="190"/>
      <c r="C404" s="191"/>
      <c r="D404" s="192" t="s">
        <v>69</v>
      </c>
      <c r="E404" s="204" t="s">
        <v>770</v>
      </c>
      <c r="F404" s="204" t="s">
        <v>771</v>
      </c>
      <c r="G404" s="191"/>
      <c r="H404" s="191"/>
      <c r="I404" s="194"/>
      <c r="J404" s="205">
        <f>BK404</f>
        <v>0</v>
      </c>
      <c r="K404" s="191"/>
      <c r="L404" s="196"/>
      <c r="M404" s="197"/>
      <c r="N404" s="198"/>
      <c r="O404" s="198"/>
      <c r="P404" s="199">
        <f>SUM(P405:P406)</f>
        <v>0</v>
      </c>
      <c r="Q404" s="198"/>
      <c r="R404" s="199">
        <f>SUM(R405:R406)</f>
        <v>0</v>
      </c>
      <c r="S404" s="198"/>
      <c r="T404" s="200">
        <f>SUM(T405:T406)</f>
        <v>0</v>
      </c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  <c r="AE404" s="12"/>
      <c r="AR404" s="201" t="s">
        <v>135</v>
      </c>
      <c r="AT404" s="202" t="s">
        <v>69</v>
      </c>
      <c r="AU404" s="202" t="s">
        <v>78</v>
      </c>
      <c r="AY404" s="201" t="s">
        <v>134</v>
      </c>
      <c r="BK404" s="203">
        <f>SUM(BK405:BK406)</f>
        <v>0</v>
      </c>
    </row>
    <row r="405" s="2" customFormat="1" ht="16.5" customHeight="1">
      <c r="A405" s="40"/>
      <c r="B405" s="41"/>
      <c r="C405" s="206" t="s">
        <v>772</v>
      </c>
      <c r="D405" s="206" t="s">
        <v>137</v>
      </c>
      <c r="E405" s="207" t="s">
        <v>773</v>
      </c>
      <c r="F405" s="208" t="s">
        <v>774</v>
      </c>
      <c r="G405" s="209" t="s">
        <v>345</v>
      </c>
      <c r="H405" s="210">
        <v>1</v>
      </c>
      <c r="I405" s="211"/>
      <c r="J405" s="212">
        <f>ROUND(I405*H405,2)</f>
        <v>0</v>
      </c>
      <c r="K405" s="208" t="s">
        <v>423</v>
      </c>
      <c r="L405" s="46"/>
      <c r="M405" s="213" t="s">
        <v>19</v>
      </c>
      <c r="N405" s="214" t="s">
        <v>42</v>
      </c>
      <c r="O405" s="86"/>
      <c r="P405" s="215">
        <f>O405*H405</f>
        <v>0</v>
      </c>
      <c r="Q405" s="215">
        <v>0</v>
      </c>
      <c r="R405" s="215">
        <f>Q405*H405</f>
        <v>0</v>
      </c>
      <c r="S405" s="215">
        <v>0</v>
      </c>
      <c r="T405" s="216">
        <f>S405*H405</f>
        <v>0</v>
      </c>
      <c r="U405" s="40"/>
      <c r="V405" s="40"/>
      <c r="W405" s="40"/>
      <c r="X405" s="40"/>
      <c r="Y405" s="40"/>
      <c r="Z405" s="40"/>
      <c r="AA405" s="40"/>
      <c r="AB405" s="40"/>
      <c r="AC405" s="40"/>
      <c r="AD405" s="40"/>
      <c r="AE405" s="40"/>
      <c r="AR405" s="217" t="s">
        <v>486</v>
      </c>
      <c r="AT405" s="217" t="s">
        <v>137</v>
      </c>
      <c r="AU405" s="217" t="s">
        <v>143</v>
      </c>
      <c r="AY405" s="19" t="s">
        <v>134</v>
      </c>
      <c r="BE405" s="218">
        <f>IF(N405="základní",J405,0)</f>
        <v>0</v>
      </c>
      <c r="BF405" s="218">
        <f>IF(N405="snížená",J405,0)</f>
        <v>0</v>
      </c>
      <c r="BG405" s="218">
        <f>IF(N405="zákl. přenesená",J405,0)</f>
        <v>0</v>
      </c>
      <c r="BH405" s="218">
        <f>IF(N405="sníž. přenesená",J405,0)</f>
        <v>0</v>
      </c>
      <c r="BI405" s="218">
        <f>IF(N405="nulová",J405,0)</f>
        <v>0</v>
      </c>
      <c r="BJ405" s="19" t="s">
        <v>143</v>
      </c>
      <c r="BK405" s="218">
        <f>ROUND(I405*H405,2)</f>
        <v>0</v>
      </c>
      <c r="BL405" s="19" t="s">
        <v>486</v>
      </c>
      <c r="BM405" s="217" t="s">
        <v>775</v>
      </c>
    </row>
    <row r="406" s="2" customFormat="1" ht="16.5" customHeight="1">
      <c r="A406" s="40"/>
      <c r="B406" s="41"/>
      <c r="C406" s="206" t="s">
        <v>776</v>
      </c>
      <c r="D406" s="206" t="s">
        <v>137</v>
      </c>
      <c r="E406" s="207" t="s">
        <v>777</v>
      </c>
      <c r="F406" s="208" t="s">
        <v>778</v>
      </c>
      <c r="G406" s="209" t="s">
        <v>345</v>
      </c>
      <c r="H406" s="210">
        <v>1</v>
      </c>
      <c r="I406" s="211"/>
      <c r="J406" s="212">
        <f>ROUND(I406*H406,2)</f>
        <v>0</v>
      </c>
      <c r="K406" s="208" t="s">
        <v>423</v>
      </c>
      <c r="L406" s="46"/>
      <c r="M406" s="213" t="s">
        <v>19</v>
      </c>
      <c r="N406" s="214" t="s">
        <v>42</v>
      </c>
      <c r="O406" s="86"/>
      <c r="P406" s="215">
        <f>O406*H406</f>
        <v>0</v>
      </c>
      <c r="Q406" s="215">
        <v>0</v>
      </c>
      <c r="R406" s="215">
        <f>Q406*H406</f>
        <v>0</v>
      </c>
      <c r="S406" s="215">
        <v>0</v>
      </c>
      <c r="T406" s="216">
        <f>S406*H406</f>
        <v>0</v>
      </c>
      <c r="U406" s="40"/>
      <c r="V406" s="40"/>
      <c r="W406" s="40"/>
      <c r="X406" s="40"/>
      <c r="Y406" s="40"/>
      <c r="Z406" s="40"/>
      <c r="AA406" s="40"/>
      <c r="AB406" s="40"/>
      <c r="AC406" s="40"/>
      <c r="AD406" s="40"/>
      <c r="AE406" s="40"/>
      <c r="AR406" s="217" t="s">
        <v>486</v>
      </c>
      <c r="AT406" s="217" t="s">
        <v>137</v>
      </c>
      <c r="AU406" s="217" t="s">
        <v>143</v>
      </c>
      <c r="AY406" s="19" t="s">
        <v>134</v>
      </c>
      <c r="BE406" s="218">
        <f>IF(N406="základní",J406,0)</f>
        <v>0</v>
      </c>
      <c r="BF406" s="218">
        <f>IF(N406="snížená",J406,0)</f>
        <v>0</v>
      </c>
      <c r="BG406" s="218">
        <f>IF(N406="zákl. přenesená",J406,0)</f>
        <v>0</v>
      </c>
      <c r="BH406" s="218">
        <f>IF(N406="sníž. přenesená",J406,0)</f>
        <v>0</v>
      </c>
      <c r="BI406" s="218">
        <f>IF(N406="nulová",J406,0)</f>
        <v>0</v>
      </c>
      <c r="BJ406" s="19" t="s">
        <v>143</v>
      </c>
      <c r="BK406" s="218">
        <f>ROUND(I406*H406,2)</f>
        <v>0</v>
      </c>
      <c r="BL406" s="19" t="s">
        <v>486</v>
      </c>
      <c r="BM406" s="217" t="s">
        <v>779</v>
      </c>
    </row>
    <row r="407" s="12" customFormat="1" ht="22.8" customHeight="1">
      <c r="A407" s="12"/>
      <c r="B407" s="190"/>
      <c r="C407" s="191"/>
      <c r="D407" s="192" t="s">
        <v>69</v>
      </c>
      <c r="E407" s="204" t="s">
        <v>780</v>
      </c>
      <c r="F407" s="204" t="s">
        <v>781</v>
      </c>
      <c r="G407" s="191"/>
      <c r="H407" s="191"/>
      <c r="I407" s="194"/>
      <c r="J407" s="205">
        <f>BK407</f>
        <v>0</v>
      </c>
      <c r="K407" s="191"/>
      <c r="L407" s="196"/>
      <c r="M407" s="197"/>
      <c r="N407" s="198"/>
      <c r="O407" s="198"/>
      <c r="P407" s="199">
        <f>SUM(P408:P410)</f>
        <v>0</v>
      </c>
      <c r="Q407" s="198"/>
      <c r="R407" s="199">
        <f>SUM(R408:R410)</f>
        <v>0.00010000000000000001</v>
      </c>
      <c r="S407" s="198"/>
      <c r="T407" s="200">
        <f>SUM(T408:T410)</f>
        <v>0</v>
      </c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  <c r="AE407" s="12"/>
      <c r="AR407" s="201" t="s">
        <v>135</v>
      </c>
      <c r="AT407" s="202" t="s">
        <v>69</v>
      </c>
      <c r="AU407" s="202" t="s">
        <v>78</v>
      </c>
      <c r="AY407" s="201" t="s">
        <v>134</v>
      </c>
      <c r="BK407" s="203">
        <f>SUM(BK408:BK410)</f>
        <v>0</v>
      </c>
    </row>
    <row r="408" s="2" customFormat="1" ht="16.5" customHeight="1">
      <c r="A408" s="40"/>
      <c r="B408" s="41"/>
      <c r="C408" s="206" t="s">
        <v>782</v>
      </c>
      <c r="D408" s="206" t="s">
        <v>137</v>
      </c>
      <c r="E408" s="207" t="s">
        <v>783</v>
      </c>
      <c r="F408" s="208" t="s">
        <v>784</v>
      </c>
      <c r="G408" s="209" t="s">
        <v>235</v>
      </c>
      <c r="H408" s="210">
        <v>1</v>
      </c>
      <c r="I408" s="211"/>
      <c r="J408" s="212">
        <f>ROUND(I408*H408,2)</f>
        <v>0</v>
      </c>
      <c r="K408" s="208" t="s">
        <v>141</v>
      </c>
      <c r="L408" s="46"/>
      <c r="M408" s="213" t="s">
        <v>19</v>
      </c>
      <c r="N408" s="214" t="s">
        <v>42</v>
      </c>
      <c r="O408" s="86"/>
      <c r="P408" s="215">
        <f>O408*H408</f>
        <v>0</v>
      </c>
      <c r="Q408" s="215">
        <v>0</v>
      </c>
      <c r="R408" s="215">
        <f>Q408*H408</f>
        <v>0</v>
      </c>
      <c r="S408" s="215">
        <v>0</v>
      </c>
      <c r="T408" s="216">
        <f>S408*H408</f>
        <v>0</v>
      </c>
      <c r="U408" s="40"/>
      <c r="V408" s="40"/>
      <c r="W408" s="40"/>
      <c r="X408" s="40"/>
      <c r="Y408" s="40"/>
      <c r="Z408" s="40"/>
      <c r="AA408" s="40"/>
      <c r="AB408" s="40"/>
      <c r="AC408" s="40"/>
      <c r="AD408" s="40"/>
      <c r="AE408" s="40"/>
      <c r="AR408" s="217" t="s">
        <v>486</v>
      </c>
      <c r="AT408" s="217" t="s">
        <v>137</v>
      </c>
      <c r="AU408" s="217" t="s">
        <v>143</v>
      </c>
      <c r="AY408" s="19" t="s">
        <v>134</v>
      </c>
      <c r="BE408" s="218">
        <f>IF(N408="základní",J408,0)</f>
        <v>0</v>
      </c>
      <c r="BF408" s="218">
        <f>IF(N408="snížená",J408,0)</f>
        <v>0</v>
      </c>
      <c r="BG408" s="218">
        <f>IF(N408="zákl. přenesená",J408,0)</f>
        <v>0</v>
      </c>
      <c r="BH408" s="218">
        <f>IF(N408="sníž. přenesená",J408,0)</f>
        <v>0</v>
      </c>
      <c r="BI408" s="218">
        <f>IF(N408="nulová",J408,0)</f>
        <v>0</v>
      </c>
      <c r="BJ408" s="19" t="s">
        <v>143</v>
      </c>
      <c r="BK408" s="218">
        <f>ROUND(I408*H408,2)</f>
        <v>0</v>
      </c>
      <c r="BL408" s="19" t="s">
        <v>486</v>
      </c>
      <c r="BM408" s="217" t="s">
        <v>785</v>
      </c>
    </row>
    <row r="409" s="2" customFormat="1">
      <c r="A409" s="40"/>
      <c r="B409" s="41"/>
      <c r="C409" s="42"/>
      <c r="D409" s="219" t="s">
        <v>145</v>
      </c>
      <c r="E409" s="42"/>
      <c r="F409" s="220" t="s">
        <v>786</v>
      </c>
      <c r="G409" s="42"/>
      <c r="H409" s="42"/>
      <c r="I409" s="221"/>
      <c r="J409" s="42"/>
      <c r="K409" s="42"/>
      <c r="L409" s="46"/>
      <c r="M409" s="222"/>
      <c r="N409" s="223"/>
      <c r="O409" s="86"/>
      <c r="P409" s="86"/>
      <c r="Q409" s="86"/>
      <c r="R409" s="86"/>
      <c r="S409" s="86"/>
      <c r="T409" s="87"/>
      <c r="U409" s="40"/>
      <c r="V409" s="40"/>
      <c r="W409" s="40"/>
      <c r="X409" s="40"/>
      <c r="Y409" s="40"/>
      <c r="Z409" s="40"/>
      <c r="AA409" s="40"/>
      <c r="AB409" s="40"/>
      <c r="AC409" s="40"/>
      <c r="AD409" s="40"/>
      <c r="AE409" s="40"/>
      <c r="AT409" s="19" t="s">
        <v>145</v>
      </c>
      <c r="AU409" s="19" t="s">
        <v>143</v>
      </c>
    </row>
    <row r="410" s="2" customFormat="1" ht="16.5" customHeight="1">
      <c r="A410" s="40"/>
      <c r="B410" s="41"/>
      <c r="C410" s="258" t="s">
        <v>787</v>
      </c>
      <c r="D410" s="258" t="s">
        <v>337</v>
      </c>
      <c r="E410" s="259" t="s">
        <v>788</v>
      </c>
      <c r="F410" s="260" t="s">
        <v>789</v>
      </c>
      <c r="G410" s="261" t="s">
        <v>235</v>
      </c>
      <c r="H410" s="262">
        <v>1</v>
      </c>
      <c r="I410" s="263"/>
      <c r="J410" s="264">
        <f>ROUND(I410*H410,2)</f>
        <v>0</v>
      </c>
      <c r="K410" s="260" t="s">
        <v>141</v>
      </c>
      <c r="L410" s="265"/>
      <c r="M410" s="266" t="s">
        <v>19</v>
      </c>
      <c r="N410" s="267" t="s">
        <v>42</v>
      </c>
      <c r="O410" s="86"/>
      <c r="P410" s="215">
        <f>O410*H410</f>
        <v>0</v>
      </c>
      <c r="Q410" s="215">
        <v>0.00010000000000000001</v>
      </c>
      <c r="R410" s="215">
        <f>Q410*H410</f>
        <v>0.00010000000000000001</v>
      </c>
      <c r="S410" s="215">
        <v>0</v>
      </c>
      <c r="T410" s="216">
        <f>S410*H410</f>
        <v>0</v>
      </c>
      <c r="U410" s="40"/>
      <c r="V410" s="40"/>
      <c r="W410" s="40"/>
      <c r="X410" s="40"/>
      <c r="Y410" s="40"/>
      <c r="Z410" s="40"/>
      <c r="AA410" s="40"/>
      <c r="AB410" s="40"/>
      <c r="AC410" s="40"/>
      <c r="AD410" s="40"/>
      <c r="AE410" s="40"/>
      <c r="AR410" s="217" t="s">
        <v>790</v>
      </c>
      <c r="AT410" s="217" t="s">
        <v>337</v>
      </c>
      <c r="AU410" s="217" t="s">
        <v>143</v>
      </c>
      <c r="AY410" s="19" t="s">
        <v>134</v>
      </c>
      <c r="BE410" s="218">
        <f>IF(N410="základní",J410,0)</f>
        <v>0</v>
      </c>
      <c r="BF410" s="218">
        <f>IF(N410="snížená",J410,0)</f>
        <v>0</v>
      </c>
      <c r="BG410" s="218">
        <f>IF(N410="zákl. přenesená",J410,0)</f>
        <v>0</v>
      </c>
      <c r="BH410" s="218">
        <f>IF(N410="sníž. přenesená",J410,0)</f>
        <v>0</v>
      </c>
      <c r="BI410" s="218">
        <f>IF(N410="nulová",J410,0)</f>
        <v>0</v>
      </c>
      <c r="BJ410" s="19" t="s">
        <v>143</v>
      </c>
      <c r="BK410" s="218">
        <f>ROUND(I410*H410,2)</f>
        <v>0</v>
      </c>
      <c r="BL410" s="19" t="s">
        <v>790</v>
      </c>
      <c r="BM410" s="217" t="s">
        <v>791</v>
      </c>
    </row>
    <row r="411" s="12" customFormat="1" ht="25.92" customHeight="1">
      <c r="A411" s="12"/>
      <c r="B411" s="190"/>
      <c r="C411" s="191"/>
      <c r="D411" s="192" t="s">
        <v>69</v>
      </c>
      <c r="E411" s="193" t="s">
        <v>792</v>
      </c>
      <c r="F411" s="193" t="s">
        <v>793</v>
      </c>
      <c r="G411" s="191"/>
      <c r="H411" s="191"/>
      <c r="I411" s="194"/>
      <c r="J411" s="195">
        <f>BK411</f>
        <v>0</v>
      </c>
      <c r="K411" s="191"/>
      <c r="L411" s="196"/>
      <c r="M411" s="197"/>
      <c r="N411" s="198"/>
      <c r="O411" s="198"/>
      <c r="P411" s="199">
        <f>SUM(P412:P419)</f>
        <v>0</v>
      </c>
      <c r="Q411" s="198"/>
      <c r="R411" s="199">
        <f>SUM(R412:R419)</f>
        <v>0</v>
      </c>
      <c r="S411" s="198"/>
      <c r="T411" s="200">
        <f>SUM(T412:T419)</f>
        <v>0</v>
      </c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  <c r="AE411" s="12"/>
      <c r="AR411" s="201" t="s">
        <v>164</v>
      </c>
      <c r="AT411" s="202" t="s">
        <v>69</v>
      </c>
      <c r="AU411" s="202" t="s">
        <v>70</v>
      </c>
      <c r="AY411" s="201" t="s">
        <v>134</v>
      </c>
      <c r="BK411" s="203">
        <f>SUM(BK412:BK419)</f>
        <v>0</v>
      </c>
    </row>
    <row r="412" s="2" customFormat="1" ht="16.5" customHeight="1">
      <c r="A412" s="40"/>
      <c r="B412" s="41"/>
      <c r="C412" s="206" t="s">
        <v>794</v>
      </c>
      <c r="D412" s="206" t="s">
        <v>137</v>
      </c>
      <c r="E412" s="207" t="s">
        <v>795</v>
      </c>
      <c r="F412" s="208" t="s">
        <v>796</v>
      </c>
      <c r="G412" s="209" t="s">
        <v>345</v>
      </c>
      <c r="H412" s="210">
        <v>1</v>
      </c>
      <c r="I412" s="211"/>
      <c r="J412" s="212">
        <f>ROUND(I412*H412,2)</f>
        <v>0</v>
      </c>
      <c r="K412" s="208" t="s">
        <v>19</v>
      </c>
      <c r="L412" s="46"/>
      <c r="M412" s="213" t="s">
        <v>19</v>
      </c>
      <c r="N412" s="214" t="s">
        <v>42</v>
      </c>
      <c r="O412" s="86"/>
      <c r="P412" s="215">
        <f>O412*H412</f>
        <v>0</v>
      </c>
      <c r="Q412" s="215">
        <v>0</v>
      </c>
      <c r="R412" s="215">
        <f>Q412*H412</f>
        <v>0</v>
      </c>
      <c r="S412" s="215">
        <v>0</v>
      </c>
      <c r="T412" s="216">
        <f>S412*H412</f>
        <v>0</v>
      </c>
      <c r="U412" s="40"/>
      <c r="V412" s="40"/>
      <c r="W412" s="40"/>
      <c r="X412" s="40"/>
      <c r="Y412" s="40"/>
      <c r="Z412" s="40"/>
      <c r="AA412" s="40"/>
      <c r="AB412" s="40"/>
      <c r="AC412" s="40"/>
      <c r="AD412" s="40"/>
      <c r="AE412" s="40"/>
      <c r="AR412" s="217" t="s">
        <v>142</v>
      </c>
      <c r="AT412" s="217" t="s">
        <v>137</v>
      </c>
      <c r="AU412" s="217" t="s">
        <v>78</v>
      </c>
      <c r="AY412" s="19" t="s">
        <v>134</v>
      </c>
      <c r="BE412" s="218">
        <f>IF(N412="základní",J412,0)</f>
        <v>0</v>
      </c>
      <c r="BF412" s="218">
        <f>IF(N412="snížená",J412,0)</f>
        <v>0</v>
      </c>
      <c r="BG412" s="218">
        <f>IF(N412="zákl. přenesená",J412,0)</f>
        <v>0</v>
      </c>
      <c r="BH412" s="218">
        <f>IF(N412="sníž. přenesená",J412,0)</f>
        <v>0</v>
      </c>
      <c r="BI412" s="218">
        <f>IF(N412="nulová",J412,0)</f>
        <v>0</v>
      </c>
      <c r="BJ412" s="19" t="s">
        <v>143</v>
      </c>
      <c r="BK412" s="218">
        <f>ROUND(I412*H412,2)</f>
        <v>0</v>
      </c>
      <c r="BL412" s="19" t="s">
        <v>142</v>
      </c>
      <c r="BM412" s="217" t="s">
        <v>797</v>
      </c>
    </row>
    <row r="413" s="2" customFormat="1" ht="16.5" customHeight="1">
      <c r="A413" s="40"/>
      <c r="B413" s="41"/>
      <c r="C413" s="206" t="s">
        <v>798</v>
      </c>
      <c r="D413" s="206" t="s">
        <v>137</v>
      </c>
      <c r="E413" s="207" t="s">
        <v>799</v>
      </c>
      <c r="F413" s="208" t="s">
        <v>800</v>
      </c>
      <c r="G413" s="209" t="s">
        <v>345</v>
      </c>
      <c r="H413" s="210">
        <v>1</v>
      </c>
      <c r="I413" s="211"/>
      <c r="J413" s="212">
        <f>ROUND(I413*H413,2)</f>
        <v>0</v>
      </c>
      <c r="K413" s="208" t="s">
        <v>19</v>
      </c>
      <c r="L413" s="46"/>
      <c r="M413" s="213" t="s">
        <v>19</v>
      </c>
      <c r="N413" s="214" t="s">
        <v>42</v>
      </c>
      <c r="O413" s="86"/>
      <c r="P413" s="215">
        <f>O413*H413</f>
        <v>0</v>
      </c>
      <c r="Q413" s="215">
        <v>0</v>
      </c>
      <c r="R413" s="215">
        <f>Q413*H413</f>
        <v>0</v>
      </c>
      <c r="S413" s="215">
        <v>0</v>
      </c>
      <c r="T413" s="216">
        <f>S413*H413</f>
        <v>0</v>
      </c>
      <c r="U413" s="40"/>
      <c r="V413" s="40"/>
      <c r="W413" s="40"/>
      <c r="X413" s="40"/>
      <c r="Y413" s="40"/>
      <c r="Z413" s="40"/>
      <c r="AA413" s="40"/>
      <c r="AB413" s="40"/>
      <c r="AC413" s="40"/>
      <c r="AD413" s="40"/>
      <c r="AE413" s="40"/>
      <c r="AR413" s="217" t="s">
        <v>142</v>
      </c>
      <c r="AT413" s="217" t="s">
        <v>137</v>
      </c>
      <c r="AU413" s="217" t="s">
        <v>78</v>
      </c>
      <c r="AY413" s="19" t="s">
        <v>134</v>
      </c>
      <c r="BE413" s="218">
        <f>IF(N413="základní",J413,0)</f>
        <v>0</v>
      </c>
      <c r="BF413" s="218">
        <f>IF(N413="snížená",J413,0)</f>
        <v>0</v>
      </c>
      <c r="BG413" s="218">
        <f>IF(N413="zákl. přenesená",J413,0)</f>
        <v>0</v>
      </c>
      <c r="BH413" s="218">
        <f>IF(N413="sníž. přenesená",J413,0)</f>
        <v>0</v>
      </c>
      <c r="BI413" s="218">
        <f>IF(N413="nulová",J413,0)</f>
        <v>0</v>
      </c>
      <c r="BJ413" s="19" t="s">
        <v>143</v>
      </c>
      <c r="BK413" s="218">
        <f>ROUND(I413*H413,2)</f>
        <v>0</v>
      </c>
      <c r="BL413" s="19" t="s">
        <v>142</v>
      </c>
      <c r="BM413" s="217" t="s">
        <v>801</v>
      </c>
    </row>
    <row r="414" s="2" customFormat="1" ht="24.15" customHeight="1">
      <c r="A414" s="40"/>
      <c r="B414" s="41"/>
      <c r="C414" s="206" t="s">
        <v>802</v>
      </c>
      <c r="D414" s="206" t="s">
        <v>137</v>
      </c>
      <c r="E414" s="207" t="s">
        <v>803</v>
      </c>
      <c r="F414" s="208" t="s">
        <v>804</v>
      </c>
      <c r="G414" s="209" t="s">
        <v>345</v>
      </c>
      <c r="H414" s="210">
        <v>1</v>
      </c>
      <c r="I414" s="211"/>
      <c r="J414" s="212">
        <f>ROUND(I414*H414,2)</f>
        <v>0</v>
      </c>
      <c r="K414" s="208" t="s">
        <v>19</v>
      </c>
      <c r="L414" s="46"/>
      <c r="M414" s="213" t="s">
        <v>19</v>
      </c>
      <c r="N414" s="214" t="s">
        <v>42</v>
      </c>
      <c r="O414" s="86"/>
      <c r="P414" s="215">
        <f>O414*H414</f>
        <v>0</v>
      </c>
      <c r="Q414" s="215">
        <v>0</v>
      </c>
      <c r="R414" s="215">
        <f>Q414*H414</f>
        <v>0</v>
      </c>
      <c r="S414" s="215">
        <v>0</v>
      </c>
      <c r="T414" s="216">
        <f>S414*H414</f>
        <v>0</v>
      </c>
      <c r="U414" s="40"/>
      <c r="V414" s="40"/>
      <c r="W414" s="40"/>
      <c r="X414" s="40"/>
      <c r="Y414" s="40"/>
      <c r="Z414" s="40"/>
      <c r="AA414" s="40"/>
      <c r="AB414" s="40"/>
      <c r="AC414" s="40"/>
      <c r="AD414" s="40"/>
      <c r="AE414" s="40"/>
      <c r="AR414" s="217" t="s">
        <v>142</v>
      </c>
      <c r="AT414" s="217" t="s">
        <v>137</v>
      </c>
      <c r="AU414" s="217" t="s">
        <v>78</v>
      </c>
      <c r="AY414" s="19" t="s">
        <v>134</v>
      </c>
      <c r="BE414" s="218">
        <f>IF(N414="základní",J414,0)</f>
        <v>0</v>
      </c>
      <c r="BF414" s="218">
        <f>IF(N414="snížená",J414,0)</f>
        <v>0</v>
      </c>
      <c r="BG414" s="218">
        <f>IF(N414="zákl. přenesená",J414,0)</f>
        <v>0</v>
      </c>
      <c r="BH414" s="218">
        <f>IF(N414="sníž. přenesená",J414,0)</f>
        <v>0</v>
      </c>
      <c r="BI414" s="218">
        <f>IF(N414="nulová",J414,0)</f>
        <v>0</v>
      </c>
      <c r="BJ414" s="19" t="s">
        <v>143</v>
      </c>
      <c r="BK414" s="218">
        <f>ROUND(I414*H414,2)</f>
        <v>0</v>
      </c>
      <c r="BL414" s="19" t="s">
        <v>142</v>
      </c>
      <c r="BM414" s="217" t="s">
        <v>805</v>
      </c>
    </row>
    <row r="415" s="2" customFormat="1" ht="16.5" customHeight="1">
      <c r="A415" s="40"/>
      <c r="B415" s="41"/>
      <c r="C415" s="206" t="s">
        <v>806</v>
      </c>
      <c r="D415" s="206" t="s">
        <v>137</v>
      </c>
      <c r="E415" s="207" t="s">
        <v>807</v>
      </c>
      <c r="F415" s="208" t="s">
        <v>808</v>
      </c>
      <c r="G415" s="209" t="s">
        <v>345</v>
      </c>
      <c r="H415" s="210">
        <v>1</v>
      </c>
      <c r="I415" s="211"/>
      <c r="J415" s="212">
        <f>ROUND(I415*H415,2)</f>
        <v>0</v>
      </c>
      <c r="K415" s="208" t="s">
        <v>19</v>
      </c>
      <c r="L415" s="46"/>
      <c r="M415" s="213" t="s">
        <v>19</v>
      </c>
      <c r="N415" s="214" t="s">
        <v>42</v>
      </c>
      <c r="O415" s="86"/>
      <c r="P415" s="215">
        <f>O415*H415</f>
        <v>0</v>
      </c>
      <c r="Q415" s="215">
        <v>0</v>
      </c>
      <c r="R415" s="215">
        <f>Q415*H415</f>
        <v>0</v>
      </c>
      <c r="S415" s="215">
        <v>0</v>
      </c>
      <c r="T415" s="216">
        <f>S415*H415</f>
        <v>0</v>
      </c>
      <c r="U415" s="40"/>
      <c r="V415" s="40"/>
      <c r="W415" s="40"/>
      <c r="X415" s="40"/>
      <c r="Y415" s="40"/>
      <c r="Z415" s="40"/>
      <c r="AA415" s="40"/>
      <c r="AB415" s="40"/>
      <c r="AC415" s="40"/>
      <c r="AD415" s="40"/>
      <c r="AE415" s="40"/>
      <c r="AR415" s="217" t="s">
        <v>142</v>
      </c>
      <c r="AT415" s="217" t="s">
        <v>137</v>
      </c>
      <c r="AU415" s="217" t="s">
        <v>78</v>
      </c>
      <c r="AY415" s="19" t="s">
        <v>134</v>
      </c>
      <c r="BE415" s="218">
        <f>IF(N415="základní",J415,0)</f>
        <v>0</v>
      </c>
      <c r="BF415" s="218">
        <f>IF(N415="snížená",J415,0)</f>
        <v>0</v>
      </c>
      <c r="BG415" s="218">
        <f>IF(N415="zákl. přenesená",J415,0)</f>
        <v>0</v>
      </c>
      <c r="BH415" s="218">
        <f>IF(N415="sníž. přenesená",J415,0)</f>
        <v>0</v>
      </c>
      <c r="BI415" s="218">
        <f>IF(N415="nulová",J415,0)</f>
        <v>0</v>
      </c>
      <c r="BJ415" s="19" t="s">
        <v>143</v>
      </c>
      <c r="BK415" s="218">
        <f>ROUND(I415*H415,2)</f>
        <v>0</v>
      </c>
      <c r="BL415" s="19" t="s">
        <v>142</v>
      </c>
      <c r="BM415" s="217" t="s">
        <v>809</v>
      </c>
    </row>
    <row r="416" s="2" customFormat="1" ht="16.5" customHeight="1">
      <c r="A416" s="40"/>
      <c r="B416" s="41"/>
      <c r="C416" s="206" t="s">
        <v>810</v>
      </c>
      <c r="D416" s="206" t="s">
        <v>137</v>
      </c>
      <c r="E416" s="207" t="s">
        <v>811</v>
      </c>
      <c r="F416" s="208" t="s">
        <v>812</v>
      </c>
      <c r="G416" s="209" t="s">
        <v>345</v>
      </c>
      <c r="H416" s="210">
        <v>1</v>
      </c>
      <c r="I416" s="211"/>
      <c r="J416" s="212">
        <f>ROUND(I416*H416,2)</f>
        <v>0</v>
      </c>
      <c r="K416" s="208" t="s">
        <v>19</v>
      </c>
      <c r="L416" s="46"/>
      <c r="M416" s="213" t="s">
        <v>19</v>
      </c>
      <c r="N416" s="214" t="s">
        <v>42</v>
      </c>
      <c r="O416" s="86"/>
      <c r="P416" s="215">
        <f>O416*H416</f>
        <v>0</v>
      </c>
      <c r="Q416" s="215">
        <v>0</v>
      </c>
      <c r="R416" s="215">
        <f>Q416*H416</f>
        <v>0</v>
      </c>
      <c r="S416" s="215">
        <v>0</v>
      </c>
      <c r="T416" s="216">
        <f>S416*H416</f>
        <v>0</v>
      </c>
      <c r="U416" s="40"/>
      <c r="V416" s="40"/>
      <c r="W416" s="40"/>
      <c r="X416" s="40"/>
      <c r="Y416" s="40"/>
      <c r="Z416" s="40"/>
      <c r="AA416" s="40"/>
      <c r="AB416" s="40"/>
      <c r="AC416" s="40"/>
      <c r="AD416" s="40"/>
      <c r="AE416" s="40"/>
      <c r="AR416" s="217" t="s">
        <v>142</v>
      </c>
      <c r="AT416" s="217" t="s">
        <v>137</v>
      </c>
      <c r="AU416" s="217" t="s">
        <v>78</v>
      </c>
      <c r="AY416" s="19" t="s">
        <v>134</v>
      </c>
      <c r="BE416" s="218">
        <f>IF(N416="základní",J416,0)</f>
        <v>0</v>
      </c>
      <c r="BF416" s="218">
        <f>IF(N416="snížená",J416,0)</f>
        <v>0</v>
      </c>
      <c r="BG416" s="218">
        <f>IF(N416="zákl. přenesená",J416,0)</f>
        <v>0</v>
      </c>
      <c r="BH416" s="218">
        <f>IF(N416="sníž. přenesená",J416,0)</f>
        <v>0</v>
      </c>
      <c r="BI416" s="218">
        <f>IF(N416="nulová",J416,0)</f>
        <v>0</v>
      </c>
      <c r="BJ416" s="19" t="s">
        <v>143</v>
      </c>
      <c r="BK416" s="218">
        <f>ROUND(I416*H416,2)</f>
        <v>0</v>
      </c>
      <c r="BL416" s="19" t="s">
        <v>142</v>
      </c>
      <c r="BM416" s="217" t="s">
        <v>813</v>
      </c>
    </row>
    <row r="417" s="2" customFormat="1" ht="24.15" customHeight="1">
      <c r="A417" s="40"/>
      <c r="B417" s="41"/>
      <c r="C417" s="206" t="s">
        <v>814</v>
      </c>
      <c r="D417" s="206" t="s">
        <v>137</v>
      </c>
      <c r="E417" s="207" t="s">
        <v>815</v>
      </c>
      <c r="F417" s="208" t="s">
        <v>816</v>
      </c>
      <c r="G417" s="209" t="s">
        <v>345</v>
      </c>
      <c r="H417" s="210">
        <v>1</v>
      </c>
      <c r="I417" s="211"/>
      <c r="J417" s="212">
        <f>ROUND(I417*H417,2)</f>
        <v>0</v>
      </c>
      <c r="K417" s="208" t="s">
        <v>19</v>
      </c>
      <c r="L417" s="46"/>
      <c r="M417" s="213" t="s">
        <v>19</v>
      </c>
      <c r="N417" s="214" t="s">
        <v>42</v>
      </c>
      <c r="O417" s="86"/>
      <c r="P417" s="215">
        <f>O417*H417</f>
        <v>0</v>
      </c>
      <c r="Q417" s="215">
        <v>0</v>
      </c>
      <c r="R417" s="215">
        <f>Q417*H417</f>
        <v>0</v>
      </c>
      <c r="S417" s="215">
        <v>0</v>
      </c>
      <c r="T417" s="216">
        <f>S417*H417</f>
        <v>0</v>
      </c>
      <c r="U417" s="40"/>
      <c r="V417" s="40"/>
      <c r="W417" s="40"/>
      <c r="X417" s="40"/>
      <c r="Y417" s="40"/>
      <c r="Z417" s="40"/>
      <c r="AA417" s="40"/>
      <c r="AB417" s="40"/>
      <c r="AC417" s="40"/>
      <c r="AD417" s="40"/>
      <c r="AE417" s="40"/>
      <c r="AR417" s="217" t="s">
        <v>142</v>
      </c>
      <c r="AT417" s="217" t="s">
        <v>137</v>
      </c>
      <c r="AU417" s="217" t="s">
        <v>78</v>
      </c>
      <c r="AY417" s="19" t="s">
        <v>134</v>
      </c>
      <c r="BE417" s="218">
        <f>IF(N417="základní",J417,0)</f>
        <v>0</v>
      </c>
      <c r="BF417" s="218">
        <f>IF(N417="snížená",J417,0)</f>
        <v>0</v>
      </c>
      <c r="BG417" s="218">
        <f>IF(N417="zákl. přenesená",J417,0)</f>
        <v>0</v>
      </c>
      <c r="BH417" s="218">
        <f>IF(N417="sníž. přenesená",J417,0)</f>
        <v>0</v>
      </c>
      <c r="BI417" s="218">
        <f>IF(N417="nulová",J417,0)</f>
        <v>0</v>
      </c>
      <c r="BJ417" s="19" t="s">
        <v>143</v>
      </c>
      <c r="BK417" s="218">
        <f>ROUND(I417*H417,2)</f>
        <v>0</v>
      </c>
      <c r="BL417" s="19" t="s">
        <v>142</v>
      </c>
      <c r="BM417" s="217" t="s">
        <v>817</v>
      </c>
    </row>
    <row r="418" s="2" customFormat="1" ht="33" customHeight="1">
      <c r="A418" s="40"/>
      <c r="B418" s="41"/>
      <c r="C418" s="206" t="s">
        <v>790</v>
      </c>
      <c r="D418" s="206" t="s">
        <v>137</v>
      </c>
      <c r="E418" s="207" t="s">
        <v>818</v>
      </c>
      <c r="F418" s="208" t="s">
        <v>819</v>
      </c>
      <c r="G418" s="209" t="s">
        <v>345</v>
      </c>
      <c r="H418" s="210">
        <v>1</v>
      </c>
      <c r="I418" s="211"/>
      <c r="J418" s="212">
        <f>ROUND(I418*H418,2)</f>
        <v>0</v>
      </c>
      <c r="K418" s="208" t="s">
        <v>19</v>
      </c>
      <c r="L418" s="46"/>
      <c r="M418" s="213" t="s">
        <v>19</v>
      </c>
      <c r="N418" s="214" t="s">
        <v>42</v>
      </c>
      <c r="O418" s="86"/>
      <c r="P418" s="215">
        <f>O418*H418</f>
        <v>0</v>
      </c>
      <c r="Q418" s="215">
        <v>0</v>
      </c>
      <c r="R418" s="215">
        <f>Q418*H418</f>
        <v>0</v>
      </c>
      <c r="S418" s="215">
        <v>0</v>
      </c>
      <c r="T418" s="216">
        <f>S418*H418</f>
        <v>0</v>
      </c>
      <c r="U418" s="40"/>
      <c r="V418" s="40"/>
      <c r="W418" s="40"/>
      <c r="X418" s="40"/>
      <c r="Y418" s="40"/>
      <c r="Z418" s="40"/>
      <c r="AA418" s="40"/>
      <c r="AB418" s="40"/>
      <c r="AC418" s="40"/>
      <c r="AD418" s="40"/>
      <c r="AE418" s="40"/>
      <c r="AR418" s="217" t="s">
        <v>142</v>
      </c>
      <c r="AT418" s="217" t="s">
        <v>137</v>
      </c>
      <c r="AU418" s="217" t="s">
        <v>78</v>
      </c>
      <c r="AY418" s="19" t="s">
        <v>134</v>
      </c>
      <c r="BE418" s="218">
        <f>IF(N418="základní",J418,0)</f>
        <v>0</v>
      </c>
      <c r="BF418" s="218">
        <f>IF(N418="snížená",J418,0)</f>
        <v>0</v>
      </c>
      <c r="BG418" s="218">
        <f>IF(N418="zákl. přenesená",J418,0)</f>
        <v>0</v>
      </c>
      <c r="BH418" s="218">
        <f>IF(N418="sníž. přenesená",J418,0)</f>
        <v>0</v>
      </c>
      <c r="BI418" s="218">
        <f>IF(N418="nulová",J418,0)</f>
        <v>0</v>
      </c>
      <c r="BJ418" s="19" t="s">
        <v>143</v>
      </c>
      <c r="BK418" s="218">
        <f>ROUND(I418*H418,2)</f>
        <v>0</v>
      </c>
      <c r="BL418" s="19" t="s">
        <v>142</v>
      </c>
      <c r="BM418" s="217" t="s">
        <v>820</v>
      </c>
    </row>
    <row r="419" s="2" customFormat="1" ht="16.5" customHeight="1">
      <c r="A419" s="40"/>
      <c r="B419" s="41"/>
      <c r="C419" s="206" t="s">
        <v>821</v>
      </c>
      <c r="D419" s="206" t="s">
        <v>137</v>
      </c>
      <c r="E419" s="207" t="s">
        <v>822</v>
      </c>
      <c r="F419" s="208" t="s">
        <v>823</v>
      </c>
      <c r="G419" s="209" t="s">
        <v>345</v>
      </c>
      <c r="H419" s="210">
        <v>1</v>
      </c>
      <c r="I419" s="211"/>
      <c r="J419" s="212">
        <f>ROUND(I419*H419,2)</f>
        <v>0</v>
      </c>
      <c r="K419" s="208" t="s">
        <v>19</v>
      </c>
      <c r="L419" s="46"/>
      <c r="M419" s="268" t="s">
        <v>19</v>
      </c>
      <c r="N419" s="269" t="s">
        <v>42</v>
      </c>
      <c r="O419" s="270"/>
      <c r="P419" s="271">
        <f>O419*H419</f>
        <v>0</v>
      </c>
      <c r="Q419" s="271">
        <v>0</v>
      </c>
      <c r="R419" s="271">
        <f>Q419*H419</f>
        <v>0</v>
      </c>
      <c r="S419" s="271">
        <v>0</v>
      </c>
      <c r="T419" s="272">
        <f>S419*H419</f>
        <v>0</v>
      </c>
      <c r="U419" s="40"/>
      <c r="V419" s="40"/>
      <c r="W419" s="40"/>
      <c r="X419" s="40"/>
      <c r="Y419" s="40"/>
      <c r="Z419" s="40"/>
      <c r="AA419" s="40"/>
      <c r="AB419" s="40"/>
      <c r="AC419" s="40"/>
      <c r="AD419" s="40"/>
      <c r="AE419" s="40"/>
      <c r="AR419" s="217" t="s">
        <v>142</v>
      </c>
      <c r="AT419" s="217" t="s">
        <v>137</v>
      </c>
      <c r="AU419" s="217" t="s">
        <v>78</v>
      </c>
      <c r="AY419" s="19" t="s">
        <v>134</v>
      </c>
      <c r="BE419" s="218">
        <f>IF(N419="základní",J419,0)</f>
        <v>0</v>
      </c>
      <c r="BF419" s="218">
        <f>IF(N419="snížená",J419,0)</f>
        <v>0</v>
      </c>
      <c r="BG419" s="218">
        <f>IF(N419="zákl. přenesená",J419,0)</f>
        <v>0</v>
      </c>
      <c r="BH419" s="218">
        <f>IF(N419="sníž. přenesená",J419,0)</f>
        <v>0</v>
      </c>
      <c r="BI419" s="218">
        <f>IF(N419="nulová",J419,0)</f>
        <v>0</v>
      </c>
      <c r="BJ419" s="19" t="s">
        <v>143</v>
      </c>
      <c r="BK419" s="218">
        <f>ROUND(I419*H419,2)</f>
        <v>0</v>
      </c>
      <c r="BL419" s="19" t="s">
        <v>142</v>
      </c>
      <c r="BM419" s="217" t="s">
        <v>824</v>
      </c>
    </row>
    <row r="420" s="2" customFormat="1" ht="6.96" customHeight="1">
      <c r="A420" s="40"/>
      <c r="B420" s="61"/>
      <c r="C420" s="62"/>
      <c r="D420" s="62"/>
      <c r="E420" s="62"/>
      <c r="F420" s="62"/>
      <c r="G420" s="62"/>
      <c r="H420" s="62"/>
      <c r="I420" s="62"/>
      <c r="J420" s="62"/>
      <c r="K420" s="62"/>
      <c r="L420" s="46"/>
      <c r="M420" s="40"/>
      <c r="O420" s="40"/>
      <c r="P420" s="40"/>
      <c r="Q420" s="40"/>
      <c r="R420" s="40"/>
      <c r="S420" s="40"/>
      <c r="T420" s="40"/>
      <c r="U420" s="40"/>
      <c r="V420" s="40"/>
      <c r="W420" s="40"/>
      <c r="X420" s="40"/>
      <c r="Y420" s="40"/>
      <c r="Z420" s="40"/>
      <c r="AA420" s="40"/>
      <c r="AB420" s="40"/>
      <c r="AC420" s="40"/>
      <c r="AD420" s="40"/>
      <c r="AE420" s="40"/>
    </row>
  </sheetData>
  <sheetProtection sheet="1" autoFilter="0" formatColumns="0" formatRows="0" objects="1" scenarios="1" spinCount="100000" saltValue="cNcmlx/OpGGEpjO0h3MpHy7C/+QSvBQG32eS854o+FBynsrK4xxPXOM32ws0Sy8wnnkRkFR683IIhe00P/jPgg==" hashValue="+Tf28bH6/WTwTY7MzbW2Bp8gaTLSoRv4U1kXOr9wVQPKbx2qEl/Rfbyr8MzZeqlNgSTFDP1zGRnCUE4zXFJe0Q==" algorithmName="SHA-512" password="CC35"/>
  <autoFilter ref="C101:K419"/>
  <mergeCells count="9">
    <mergeCell ref="E7:H7"/>
    <mergeCell ref="E9:H9"/>
    <mergeCell ref="E18:H18"/>
    <mergeCell ref="E27:H27"/>
    <mergeCell ref="E48:H48"/>
    <mergeCell ref="E50:H50"/>
    <mergeCell ref="E92:H92"/>
    <mergeCell ref="E94:H94"/>
    <mergeCell ref="L2:V2"/>
  </mergeCells>
  <hyperlinks>
    <hyperlink ref="F106" r:id="rId1" display="https://podminky.urs.cz/item/CS_URS_2026_01/340271021"/>
    <hyperlink ref="F108" r:id="rId2" display="https://podminky.urs.cz/item/CS_URS_2026_01/340271041"/>
    <hyperlink ref="F113" r:id="rId3" display="https://podminky.urs.cz/item/CS_URS_2026_01/611142001"/>
    <hyperlink ref="F115" r:id="rId4" display="https://podminky.urs.cz/item/CS_URS_2026_01/611321131"/>
    <hyperlink ref="F117" r:id="rId5" display="https://podminky.urs.cz/item/CS_URS_2026_01/612135001"/>
    <hyperlink ref="F119" r:id="rId6" display="https://podminky.urs.cz/item/CS_URS_2026_01/612135091"/>
    <hyperlink ref="F123" r:id="rId7" display="https://podminky.urs.cz/item/CS_URS_2026_01/612142001"/>
    <hyperlink ref="F125" r:id="rId8" display="https://podminky.urs.cz/item/CS_URS_2026_01/612321111"/>
    <hyperlink ref="F130" r:id="rId9" display="https://podminky.urs.cz/item/CS_URS_2026_01/612321131"/>
    <hyperlink ref="F132" r:id="rId10" display="https://podminky.urs.cz/item/CS_URS_2026_01/612321141"/>
    <hyperlink ref="F134" r:id="rId11" display="https://podminky.urs.cz/item/CS_URS_2026_01/631311115"/>
    <hyperlink ref="F139" r:id="rId12" display="https://podminky.urs.cz/item/CS_URS_2026_01/949101111"/>
    <hyperlink ref="F144" r:id="rId13" display="https://podminky.urs.cz/item/CS_URS_2026_01/962031013"/>
    <hyperlink ref="F149" r:id="rId14" display="https://podminky.urs.cz/item/CS_URS_2026_01/965042131"/>
    <hyperlink ref="F151" r:id="rId15" display="https://podminky.urs.cz/item/CS_URS_2026_01/965081213"/>
    <hyperlink ref="F153" r:id="rId16" display="https://podminky.urs.cz/item/CS_URS_2026_01/968072455"/>
    <hyperlink ref="F155" r:id="rId17" display="https://podminky.urs.cz/item/CS_URS_2026_01/971033441"/>
    <hyperlink ref="F157" r:id="rId18" display="https://podminky.urs.cz/item/CS_URS_2026_01/978013191"/>
    <hyperlink ref="F164" r:id="rId19" display="https://podminky.urs.cz/item/CS_URS_2026_01/997013213"/>
    <hyperlink ref="F166" r:id="rId20" display="https://podminky.urs.cz/item/CS_URS_2026_01/997013219"/>
    <hyperlink ref="F169" r:id="rId21" display="https://podminky.urs.cz/item/CS_URS_2026_01/997013501"/>
    <hyperlink ref="F171" r:id="rId22" display="https://podminky.urs.cz/item/CS_URS_2026_01/997013509"/>
    <hyperlink ref="F176" r:id="rId23" display="https://podminky.urs.cz/item/CS_URS_2026_01/997013609"/>
    <hyperlink ref="F180" r:id="rId24" display="https://podminky.urs.cz/item/CS_URS_2026_01/998018002"/>
    <hyperlink ref="F184" r:id="rId25" display="https://podminky.urs.cz/item/CS_URS_2026_01/721171808"/>
    <hyperlink ref="F186" r:id="rId26" display="https://podminky.urs.cz/item/CS_URS_2026_01/721174025"/>
    <hyperlink ref="F188" r:id="rId27" display="https://podminky.urs.cz/item/CS_URS_2026_01/721174042"/>
    <hyperlink ref="F190" r:id="rId28" display="https://podminky.urs.cz/item/CS_URS_2026_01/721174043"/>
    <hyperlink ref="F192" r:id="rId29" display="https://podminky.urs.cz/item/CS_URS_2026_01/721212126"/>
    <hyperlink ref="F194" r:id="rId30" display="https://podminky.urs.cz/item/CS_URS_2026_01/721290111"/>
    <hyperlink ref="F198" r:id="rId31" display="https://podminky.urs.cz/item/CS_URS_2026_01/998721122"/>
    <hyperlink ref="F201" r:id="rId32" display="https://podminky.urs.cz/item/CS_URS_2026_01/722130802"/>
    <hyperlink ref="F203" r:id="rId33" display="https://podminky.urs.cz/item/CS_URS_2026_01/722176113"/>
    <hyperlink ref="F207" r:id="rId34" display="https://podminky.urs.cz/item/CS_URS_2026_01/722179191"/>
    <hyperlink ref="F209" r:id="rId35" display="https://podminky.urs.cz/item/CS_URS_2026_01/722181212"/>
    <hyperlink ref="F211" r:id="rId36" display="https://podminky.urs.cz/item/CS_URS_2026_01/722220111"/>
    <hyperlink ref="F213" r:id="rId37" display="https://podminky.urs.cz/item/CS_URS_2026_01/722220853"/>
    <hyperlink ref="F215" r:id="rId38" display="https://podminky.urs.cz/item/CS_URS_2026_01/722224115"/>
    <hyperlink ref="F217" r:id="rId39" display="https://podminky.urs.cz/item/CS_URS_2026_01/722231141"/>
    <hyperlink ref="F219" r:id="rId40" display="https://podminky.urs.cz/item/CS_URS_2026_01/722290234"/>
    <hyperlink ref="F221" r:id="rId41" display="https://podminky.urs.cz/item/CS_URS_2026_01/722290246"/>
    <hyperlink ref="F223" r:id="rId42" display="https://podminky.urs.cz/item/CS_URS_2026_01/998722122"/>
    <hyperlink ref="F226" r:id="rId43" display="https://podminky.urs.cz/item/CS_URS_2026_01/725110811"/>
    <hyperlink ref="F228" r:id="rId44" display="https://podminky.urs.cz/item/CS_URS_2026_01/725112182"/>
    <hyperlink ref="F230" r:id="rId45" display="https://podminky.urs.cz/item/CS_URS_2026_01/725210821"/>
    <hyperlink ref="F232" r:id="rId46" display="https://podminky.urs.cz/item/CS_URS_2026_01/725212213"/>
    <hyperlink ref="F234" r:id="rId47" display="https://podminky.urs.cz/item/CS_URS_2026_01/725220831"/>
    <hyperlink ref="F236" r:id="rId48" display="https://podminky.urs.cz/item/CS_URS_2026_01/725243902"/>
    <hyperlink ref="F239" r:id="rId49" display="https://podminky.urs.cz/item/CS_URS_2026_01/725244904"/>
    <hyperlink ref="F242" r:id="rId50" display="https://podminky.urs.cz/item/CS_URS_2026_01/725291662"/>
    <hyperlink ref="F245" r:id="rId51" display="https://podminky.urs.cz/item/CS_URS_2026_01/725291668"/>
    <hyperlink ref="F248" r:id="rId52" display="https://podminky.urs.cz/item/CS_URS_2026_01/725291670"/>
    <hyperlink ref="F251" r:id="rId53" display="https://podminky.urs.cz/item/CS_URS_2026_01/725291676"/>
    <hyperlink ref="F254" r:id="rId54" display="https://podminky.urs.cz/item/CS_URS_2026_01/725813112"/>
    <hyperlink ref="F256" r:id="rId55" display="https://podminky.urs.cz/item/CS_URS_2026_01/725820801"/>
    <hyperlink ref="F260" r:id="rId56" display="https://podminky.urs.cz/item/CS_URS_2026_01/725822611"/>
    <hyperlink ref="F262" r:id="rId57" display="https://podminky.urs.cz/item/CS_URS_2026_01/725841312"/>
    <hyperlink ref="F264" r:id="rId58" display="https://podminky.urs.cz/item/CS_URS_2026_01/725865501"/>
    <hyperlink ref="F269" r:id="rId59" display="https://podminky.urs.cz/item/CS_URS_2026_01/998725122"/>
    <hyperlink ref="F272" r:id="rId60" display="https://podminky.urs.cz/item/CS_URS_2026_01/734209103"/>
    <hyperlink ref="F275" r:id="rId61" display="https://podminky.urs.cz/item/CS_URS_2026_01/734221514"/>
    <hyperlink ref="F277" r:id="rId62" display="https://podminky.urs.cz/item/CS_URS_2026_01/734261418"/>
    <hyperlink ref="F279" r:id="rId63" display="https://podminky.urs.cz/item/CS_URS_2026_01/998734122"/>
    <hyperlink ref="F283" r:id="rId64" display="https://podminky.urs.cz/item/CS_URS_2026_01/735511009"/>
    <hyperlink ref="F285" r:id="rId65" display="https://podminky.urs.cz/item/CS_URS_2026_01/735511010"/>
    <hyperlink ref="F287" r:id="rId66" display="https://podminky.urs.cz/item/CS_URS_2026_01/735511138"/>
    <hyperlink ref="F290" r:id="rId67" display="https://podminky.urs.cz/item/CS_URS_2026_01/998735122"/>
    <hyperlink ref="F293" r:id="rId68" display="https://podminky.urs.cz/item/CS_URS_2026_01/741310261"/>
    <hyperlink ref="F296" r:id="rId69" display="https://podminky.urs.cz/item/CS_URS_2026_01/741313082"/>
    <hyperlink ref="F300" r:id="rId70" display="https://podminky.urs.cz/item/CS_URS_2026_01/741371001"/>
    <hyperlink ref="F304" r:id="rId71" display="https://podminky.urs.cz/item/CS_URS_2026_01/741810001"/>
    <hyperlink ref="F306" r:id="rId72" display="https://podminky.urs.cz/item/CS_URS_2026_01/998741122"/>
    <hyperlink ref="F309" r:id="rId73" display="https://podminky.urs.cz/item/CS_URS_2026_01/751111012"/>
    <hyperlink ref="F312" r:id="rId74" display="https://podminky.urs.cz/item/CS_URS_2026_01/998751121"/>
    <hyperlink ref="F315" r:id="rId75" display="https://podminky.urs.cz/item/CS_URS_2026_01/763761201"/>
    <hyperlink ref="F318" r:id="rId76" display="https://podminky.urs.cz/item/CS_URS_2026_01/998763332"/>
    <hyperlink ref="F321" r:id="rId77" display="https://podminky.urs.cz/item/CS_URS_2026_01/766660351"/>
    <hyperlink ref="F324" r:id="rId78" display="https://podminky.urs.cz/item/CS_URS_2026_01/766660748"/>
    <hyperlink ref="F327" r:id="rId79" display="https://podminky.urs.cz/item/CS_URS_2026_01/766682111"/>
    <hyperlink ref="F330" r:id="rId80" display="https://podminky.urs.cz/item/CS_URS_2026_01/766691914"/>
    <hyperlink ref="F333" r:id="rId81" display="https://podminky.urs.cz/item/CS_URS_2026_01/998766122"/>
    <hyperlink ref="F336" r:id="rId82" display="https://podminky.urs.cz/item/CS_URS_2026_01/771121011"/>
    <hyperlink ref="F340" r:id="rId83" display="https://podminky.urs.cz/item/CS_URS_2026_01/771151022"/>
    <hyperlink ref="F344" r:id="rId84" display="https://podminky.urs.cz/item/CS_URS_2026_01/771574416"/>
    <hyperlink ref="F352" r:id="rId85" display="https://podminky.urs.cz/item/CS_URS_2026_01/771591112"/>
    <hyperlink ref="F357" r:id="rId86" display="https://podminky.urs.cz/item/CS_URS_2026_01/771591241"/>
    <hyperlink ref="F361" r:id="rId87" display="https://podminky.urs.cz/item/CS_URS_2026_01/771591264"/>
    <hyperlink ref="F367" r:id="rId88" display="https://podminky.urs.cz/item/CS_URS_2026_01/998771122"/>
    <hyperlink ref="F370" r:id="rId89" display="https://podminky.urs.cz/item/CS_URS_2026_01/781121011"/>
    <hyperlink ref="F375" r:id="rId90" display="https://podminky.urs.cz/item/CS_URS_2026_01/781131112"/>
    <hyperlink ref="F380" r:id="rId91" display="https://podminky.urs.cz/item/CS_URS_2026_01/781472217"/>
    <hyperlink ref="F390" r:id="rId92" display="https://podminky.urs.cz/item/CS_URS_2026_01/781473810"/>
    <hyperlink ref="F395" r:id="rId93" display="https://podminky.urs.cz/item/CS_URS_2026_01/998781122"/>
    <hyperlink ref="F398" r:id="rId94" display="https://podminky.urs.cz/item/CS_URS_2026_01/784211101"/>
    <hyperlink ref="F409" r:id="rId95" display="https://podminky.urs.cz/item/CS_URS_2026_01/220320233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96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85</v>
      </c>
    </row>
    <row r="3" s="1" customFormat="1" ht="6.96" customHeight="1">
      <c r="B3" s="130"/>
      <c r="C3" s="131"/>
      <c r="D3" s="131"/>
      <c r="E3" s="131"/>
      <c r="F3" s="131"/>
      <c r="G3" s="131"/>
      <c r="H3" s="131"/>
      <c r="I3" s="131"/>
      <c r="J3" s="131"/>
      <c r="K3" s="131"/>
      <c r="L3" s="22"/>
      <c r="AT3" s="19" t="s">
        <v>78</v>
      </c>
    </row>
    <row r="4" s="1" customFormat="1" ht="24.96" customHeight="1">
      <c r="B4" s="22"/>
      <c r="D4" s="132" t="s">
        <v>89</v>
      </c>
      <c r="L4" s="22"/>
      <c r="M4" s="133" t="s">
        <v>10</v>
      </c>
      <c r="AT4" s="19" t="s">
        <v>4</v>
      </c>
    </row>
    <row r="5" s="1" customFormat="1" ht="6.96" customHeight="1">
      <c r="B5" s="22"/>
      <c r="L5" s="22"/>
    </row>
    <row r="6" s="1" customFormat="1" ht="12" customHeight="1">
      <c r="B6" s="22"/>
      <c r="D6" s="134" t="s">
        <v>16</v>
      </c>
      <c r="L6" s="22"/>
    </row>
    <row r="7" s="1" customFormat="1" ht="16.5" customHeight="1">
      <c r="B7" s="22"/>
      <c r="E7" s="135" t="str">
        <f>'Rekapitulace stavby'!K6</f>
        <v>Rekonstrukce koupelen JK Tyla,Valašské Meziříčí</v>
      </c>
      <c r="F7" s="134"/>
      <c r="G7" s="134"/>
      <c r="H7" s="134"/>
      <c r="L7" s="22"/>
    </row>
    <row r="8" s="2" customFormat="1" ht="12" customHeight="1">
      <c r="A8" s="40"/>
      <c r="B8" s="46"/>
      <c r="C8" s="40"/>
      <c r="D8" s="134" t="s">
        <v>90</v>
      </c>
      <c r="E8" s="40"/>
      <c r="F8" s="40"/>
      <c r="G8" s="40"/>
      <c r="H8" s="40"/>
      <c r="I8" s="40"/>
      <c r="J8" s="40"/>
      <c r="K8" s="40"/>
      <c r="L8" s="136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</row>
    <row r="9" s="2" customFormat="1" ht="16.5" customHeight="1">
      <c r="A9" s="40"/>
      <c r="B9" s="46"/>
      <c r="C9" s="40"/>
      <c r="D9" s="40"/>
      <c r="E9" s="137" t="s">
        <v>826</v>
      </c>
      <c r="F9" s="40"/>
      <c r="G9" s="40"/>
      <c r="H9" s="40"/>
      <c r="I9" s="40"/>
      <c r="J9" s="40"/>
      <c r="K9" s="40"/>
      <c r="L9" s="136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</row>
    <row r="10" s="2" customFormat="1">
      <c r="A10" s="40"/>
      <c r="B10" s="46"/>
      <c r="C10" s="40"/>
      <c r="D10" s="40"/>
      <c r="E10" s="40"/>
      <c r="F10" s="40"/>
      <c r="G10" s="40"/>
      <c r="H10" s="40"/>
      <c r="I10" s="40"/>
      <c r="J10" s="40"/>
      <c r="K10" s="40"/>
      <c r="L10" s="136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</row>
    <row r="11" s="2" customFormat="1" ht="12" customHeight="1">
      <c r="A11" s="40"/>
      <c r="B11" s="46"/>
      <c r="C11" s="40"/>
      <c r="D11" s="134" t="s">
        <v>18</v>
      </c>
      <c r="E11" s="40"/>
      <c r="F11" s="138" t="s">
        <v>19</v>
      </c>
      <c r="G11" s="40"/>
      <c r="H11" s="40"/>
      <c r="I11" s="134" t="s">
        <v>20</v>
      </c>
      <c r="J11" s="138" t="s">
        <v>19</v>
      </c>
      <c r="K11" s="40"/>
      <c r="L11" s="136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</row>
    <row r="12" s="2" customFormat="1" ht="12" customHeight="1">
      <c r="A12" s="40"/>
      <c r="B12" s="46"/>
      <c r="C12" s="40"/>
      <c r="D12" s="134" t="s">
        <v>21</v>
      </c>
      <c r="E12" s="40"/>
      <c r="F12" s="138" t="s">
        <v>22</v>
      </c>
      <c r="G12" s="40"/>
      <c r="H12" s="40"/>
      <c r="I12" s="134" t="s">
        <v>23</v>
      </c>
      <c r="J12" s="139" t="str">
        <f>'Rekapitulace stavby'!AN8</f>
        <v>20. 2. 2026</v>
      </c>
      <c r="K12" s="40"/>
      <c r="L12" s="136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</row>
    <row r="13" s="2" customFormat="1" ht="10.8" customHeight="1">
      <c r="A13" s="40"/>
      <c r="B13" s="46"/>
      <c r="C13" s="40"/>
      <c r="D13" s="40"/>
      <c r="E13" s="40"/>
      <c r="F13" s="40"/>
      <c r="G13" s="40"/>
      <c r="H13" s="40"/>
      <c r="I13" s="40"/>
      <c r="J13" s="40"/>
      <c r="K13" s="40"/>
      <c r="L13" s="136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</row>
    <row r="14" s="2" customFormat="1" ht="12" customHeight="1">
      <c r="A14" s="40"/>
      <c r="B14" s="46"/>
      <c r="C14" s="40"/>
      <c r="D14" s="134" t="s">
        <v>25</v>
      </c>
      <c r="E14" s="40"/>
      <c r="F14" s="40"/>
      <c r="G14" s="40"/>
      <c r="H14" s="40"/>
      <c r="I14" s="134" t="s">
        <v>26</v>
      </c>
      <c r="J14" s="138" t="s">
        <v>19</v>
      </c>
      <c r="K14" s="40"/>
      <c r="L14" s="136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</row>
    <row r="15" s="2" customFormat="1" ht="18" customHeight="1">
      <c r="A15" s="40"/>
      <c r="B15" s="46"/>
      <c r="C15" s="40"/>
      <c r="D15" s="40"/>
      <c r="E15" s="138" t="s">
        <v>27</v>
      </c>
      <c r="F15" s="40"/>
      <c r="G15" s="40"/>
      <c r="H15" s="40"/>
      <c r="I15" s="134" t="s">
        <v>28</v>
      </c>
      <c r="J15" s="138" t="s">
        <v>19</v>
      </c>
      <c r="K15" s="40"/>
      <c r="L15" s="136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</row>
    <row r="16" s="2" customFormat="1" ht="6.96" customHeight="1">
      <c r="A16" s="40"/>
      <c r="B16" s="46"/>
      <c r="C16" s="40"/>
      <c r="D16" s="40"/>
      <c r="E16" s="40"/>
      <c r="F16" s="40"/>
      <c r="G16" s="40"/>
      <c r="H16" s="40"/>
      <c r="I16" s="40"/>
      <c r="J16" s="40"/>
      <c r="K16" s="40"/>
      <c r="L16" s="136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</row>
    <row r="17" s="2" customFormat="1" ht="12" customHeight="1">
      <c r="A17" s="40"/>
      <c r="B17" s="46"/>
      <c r="C17" s="40"/>
      <c r="D17" s="134" t="s">
        <v>29</v>
      </c>
      <c r="E17" s="40"/>
      <c r="F17" s="40"/>
      <c r="G17" s="40"/>
      <c r="H17" s="40"/>
      <c r="I17" s="134" t="s">
        <v>26</v>
      </c>
      <c r="J17" s="35" t="str">
        <f>'Rekapitulace stavby'!AN13</f>
        <v>Vyplň údaj</v>
      </c>
      <c r="K17" s="40"/>
      <c r="L17" s="136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</row>
    <row r="18" s="2" customFormat="1" ht="18" customHeight="1">
      <c r="A18" s="40"/>
      <c r="B18" s="46"/>
      <c r="C18" s="40"/>
      <c r="D18" s="40"/>
      <c r="E18" s="35" t="str">
        <f>'Rekapitulace stavby'!E14</f>
        <v>Vyplň údaj</v>
      </c>
      <c r="F18" s="138"/>
      <c r="G18" s="138"/>
      <c r="H18" s="138"/>
      <c r="I18" s="134" t="s">
        <v>28</v>
      </c>
      <c r="J18" s="35" t="str">
        <f>'Rekapitulace stavby'!AN14</f>
        <v>Vyplň údaj</v>
      </c>
      <c r="K18" s="40"/>
      <c r="L18" s="136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</row>
    <row r="19" s="2" customFormat="1" ht="6.96" customHeight="1">
      <c r="A19" s="40"/>
      <c r="B19" s="46"/>
      <c r="C19" s="40"/>
      <c r="D19" s="40"/>
      <c r="E19" s="40"/>
      <c r="F19" s="40"/>
      <c r="G19" s="40"/>
      <c r="H19" s="40"/>
      <c r="I19" s="40"/>
      <c r="J19" s="40"/>
      <c r="K19" s="40"/>
      <c r="L19" s="136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</row>
    <row r="20" s="2" customFormat="1" ht="12" customHeight="1">
      <c r="A20" s="40"/>
      <c r="B20" s="46"/>
      <c r="C20" s="40"/>
      <c r="D20" s="134" t="s">
        <v>31</v>
      </c>
      <c r="E20" s="40"/>
      <c r="F20" s="40"/>
      <c r="G20" s="40"/>
      <c r="H20" s="40"/>
      <c r="I20" s="134" t="s">
        <v>26</v>
      </c>
      <c r="J20" s="138" t="str">
        <f>IF('Rekapitulace stavby'!AN16="","",'Rekapitulace stavby'!AN16)</f>
        <v/>
      </c>
      <c r="K20" s="40"/>
      <c r="L20" s="136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</row>
    <row r="21" s="2" customFormat="1" ht="18" customHeight="1">
      <c r="A21" s="40"/>
      <c r="B21" s="46"/>
      <c r="C21" s="40"/>
      <c r="D21" s="40"/>
      <c r="E21" s="138" t="str">
        <f>IF('Rekapitulace stavby'!E17="","",'Rekapitulace stavby'!E17)</f>
        <v xml:space="preserve"> </v>
      </c>
      <c r="F21" s="40"/>
      <c r="G21" s="40"/>
      <c r="H21" s="40"/>
      <c r="I21" s="134" t="s">
        <v>28</v>
      </c>
      <c r="J21" s="138" t="str">
        <f>IF('Rekapitulace stavby'!AN17="","",'Rekapitulace stavby'!AN17)</f>
        <v/>
      </c>
      <c r="K21" s="40"/>
      <c r="L21" s="136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</row>
    <row r="22" s="2" customFormat="1" ht="6.96" customHeight="1">
      <c r="A22" s="40"/>
      <c r="B22" s="46"/>
      <c r="C22" s="40"/>
      <c r="D22" s="40"/>
      <c r="E22" s="40"/>
      <c r="F22" s="40"/>
      <c r="G22" s="40"/>
      <c r="H22" s="40"/>
      <c r="I22" s="40"/>
      <c r="J22" s="40"/>
      <c r="K22" s="40"/>
      <c r="L22" s="136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</row>
    <row r="23" s="2" customFormat="1" ht="12" customHeight="1">
      <c r="A23" s="40"/>
      <c r="B23" s="46"/>
      <c r="C23" s="40"/>
      <c r="D23" s="134" t="s">
        <v>33</v>
      </c>
      <c r="E23" s="40"/>
      <c r="F23" s="40"/>
      <c r="G23" s="40"/>
      <c r="H23" s="40"/>
      <c r="I23" s="134" t="s">
        <v>26</v>
      </c>
      <c r="J23" s="138" t="str">
        <f>IF('Rekapitulace stavby'!AN19="","",'Rekapitulace stavby'!AN19)</f>
        <v/>
      </c>
      <c r="K23" s="40"/>
      <c r="L23" s="136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</row>
    <row r="24" s="2" customFormat="1" ht="18" customHeight="1">
      <c r="A24" s="40"/>
      <c r="B24" s="46"/>
      <c r="C24" s="40"/>
      <c r="D24" s="40"/>
      <c r="E24" s="138" t="str">
        <f>IF('Rekapitulace stavby'!E20="","",'Rekapitulace stavby'!E20)</f>
        <v xml:space="preserve"> </v>
      </c>
      <c r="F24" s="40"/>
      <c r="G24" s="40"/>
      <c r="H24" s="40"/>
      <c r="I24" s="134" t="s">
        <v>28</v>
      </c>
      <c r="J24" s="138" t="str">
        <f>IF('Rekapitulace stavby'!AN20="","",'Rekapitulace stavby'!AN20)</f>
        <v/>
      </c>
      <c r="K24" s="40"/>
      <c r="L24" s="136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="2" customFormat="1" ht="6.96" customHeight="1">
      <c r="A25" s="40"/>
      <c r="B25" s="46"/>
      <c r="C25" s="40"/>
      <c r="D25" s="40"/>
      <c r="E25" s="40"/>
      <c r="F25" s="40"/>
      <c r="G25" s="40"/>
      <c r="H25" s="40"/>
      <c r="I25" s="40"/>
      <c r="J25" s="40"/>
      <c r="K25" s="40"/>
      <c r="L25" s="136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</row>
    <row r="26" s="2" customFormat="1" ht="12" customHeight="1">
      <c r="A26" s="40"/>
      <c r="B26" s="46"/>
      <c r="C26" s="40"/>
      <c r="D26" s="134" t="s">
        <v>34</v>
      </c>
      <c r="E26" s="40"/>
      <c r="F26" s="40"/>
      <c r="G26" s="40"/>
      <c r="H26" s="40"/>
      <c r="I26" s="40"/>
      <c r="J26" s="40"/>
      <c r="K26" s="40"/>
      <c r="L26" s="136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</row>
    <row r="27" s="8" customFormat="1" ht="16.5" customHeight="1">
      <c r="A27" s="140"/>
      <c r="B27" s="141"/>
      <c r="C27" s="140"/>
      <c r="D27" s="140"/>
      <c r="E27" s="142" t="s">
        <v>19</v>
      </c>
      <c r="F27" s="142"/>
      <c r="G27" s="142"/>
      <c r="H27" s="142"/>
      <c r="I27" s="140"/>
      <c r="J27" s="140"/>
      <c r="K27" s="140"/>
      <c r="L27" s="143"/>
      <c r="S27" s="140"/>
      <c r="T27" s="140"/>
      <c r="U27" s="140"/>
      <c r="V27" s="140"/>
      <c r="W27" s="140"/>
      <c r="X27" s="140"/>
      <c r="Y27" s="140"/>
      <c r="Z27" s="140"/>
      <c r="AA27" s="140"/>
      <c r="AB27" s="140"/>
      <c r="AC27" s="140"/>
      <c r="AD27" s="140"/>
      <c r="AE27" s="140"/>
    </row>
    <row r="28" s="2" customFormat="1" ht="6.96" customHeight="1">
      <c r="A28" s="40"/>
      <c r="B28" s="46"/>
      <c r="C28" s="40"/>
      <c r="D28" s="40"/>
      <c r="E28" s="40"/>
      <c r="F28" s="40"/>
      <c r="G28" s="40"/>
      <c r="H28" s="40"/>
      <c r="I28" s="40"/>
      <c r="J28" s="40"/>
      <c r="K28" s="40"/>
      <c r="L28" s="136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="2" customFormat="1" ht="6.96" customHeight="1">
      <c r="A29" s="40"/>
      <c r="B29" s="46"/>
      <c r="C29" s="40"/>
      <c r="D29" s="144"/>
      <c r="E29" s="144"/>
      <c r="F29" s="144"/>
      <c r="G29" s="144"/>
      <c r="H29" s="144"/>
      <c r="I29" s="144"/>
      <c r="J29" s="144"/>
      <c r="K29" s="144"/>
      <c r="L29" s="136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</row>
    <row r="30" s="2" customFormat="1" ht="25.44" customHeight="1">
      <c r="A30" s="40"/>
      <c r="B30" s="46"/>
      <c r="C30" s="40"/>
      <c r="D30" s="145" t="s">
        <v>36</v>
      </c>
      <c r="E30" s="40"/>
      <c r="F30" s="40"/>
      <c r="G30" s="40"/>
      <c r="H30" s="40"/>
      <c r="I30" s="40"/>
      <c r="J30" s="146">
        <f>ROUND(J102, 2)</f>
        <v>0</v>
      </c>
      <c r="K30" s="40"/>
      <c r="L30" s="136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</row>
    <row r="31" s="2" customFormat="1" ht="6.96" customHeight="1">
      <c r="A31" s="40"/>
      <c r="B31" s="46"/>
      <c r="C31" s="40"/>
      <c r="D31" s="144"/>
      <c r="E31" s="144"/>
      <c r="F31" s="144"/>
      <c r="G31" s="144"/>
      <c r="H31" s="144"/>
      <c r="I31" s="144"/>
      <c r="J31" s="144"/>
      <c r="K31" s="144"/>
      <c r="L31" s="136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</row>
    <row r="32" s="2" customFormat="1" ht="14.4" customHeight="1">
      <c r="A32" s="40"/>
      <c r="B32" s="46"/>
      <c r="C32" s="40"/>
      <c r="D32" s="40"/>
      <c r="E32" s="40"/>
      <c r="F32" s="147" t="s">
        <v>38</v>
      </c>
      <c r="G32" s="40"/>
      <c r="H32" s="40"/>
      <c r="I32" s="147" t="s">
        <v>37</v>
      </c>
      <c r="J32" s="147" t="s">
        <v>39</v>
      </c>
      <c r="K32" s="40"/>
      <c r="L32" s="136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</row>
    <row r="33" s="2" customFormat="1" ht="14.4" customHeight="1">
      <c r="A33" s="40"/>
      <c r="B33" s="46"/>
      <c r="C33" s="40"/>
      <c r="D33" s="148" t="s">
        <v>40</v>
      </c>
      <c r="E33" s="134" t="s">
        <v>41</v>
      </c>
      <c r="F33" s="149">
        <f>ROUND((SUM(BE102:BE419)),  2)</f>
        <v>0</v>
      </c>
      <c r="G33" s="40"/>
      <c r="H33" s="40"/>
      <c r="I33" s="150">
        <v>0.20999999999999999</v>
      </c>
      <c r="J33" s="149">
        <f>ROUND(((SUM(BE102:BE419))*I33),  2)</f>
        <v>0</v>
      </c>
      <c r="K33" s="40"/>
      <c r="L33" s="136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</row>
    <row r="34" s="2" customFormat="1" ht="14.4" customHeight="1">
      <c r="A34" s="40"/>
      <c r="B34" s="46"/>
      <c r="C34" s="40"/>
      <c r="D34" s="40"/>
      <c r="E34" s="134" t="s">
        <v>42</v>
      </c>
      <c r="F34" s="149">
        <f>ROUND((SUM(BF102:BF419)),  2)</f>
        <v>0</v>
      </c>
      <c r="G34" s="40"/>
      <c r="H34" s="40"/>
      <c r="I34" s="150">
        <v>0.12</v>
      </c>
      <c r="J34" s="149">
        <f>ROUND(((SUM(BF102:BF419))*I34),  2)</f>
        <v>0</v>
      </c>
      <c r="K34" s="40"/>
      <c r="L34" s="136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</row>
    <row r="35" hidden="1" s="2" customFormat="1" ht="14.4" customHeight="1">
      <c r="A35" s="40"/>
      <c r="B35" s="46"/>
      <c r="C35" s="40"/>
      <c r="D35" s="40"/>
      <c r="E35" s="134" t="s">
        <v>43</v>
      </c>
      <c r="F35" s="149">
        <f>ROUND((SUM(BG102:BG419)),  2)</f>
        <v>0</v>
      </c>
      <c r="G35" s="40"/>
      <c r="H35" s="40"/>
      <c r="I35" s="150">
        <v>0.20999999999999999</v>
      </c>
      <c r="J35" s="149">
        <f>0</f>
        <v>0</v>
      </c>
      <c r="K35" s="40"/>
      <c r="L35" s="136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</row>
    <row r="36" hidden="1" s="2" customFormat="1" ht="14.4" customHeight="1">
      <c r="A36" s="40"/>
      <c r="B36" s="46"/>
      <c r="C36" s="40"/>
      <c r="D36" s="40"/>
      <c r="E36" s="134" t="s">
        <v>44</v>
      </c>
      <c r="F36" s="149">
        <f>ROUND((SUM(BH102:BH419)),  2)</f>
        <v>0</v>
      </c>
      <c r="G36" s="40"/>
      <c r="H36" s="40"/>
      <c r="I36" s="150">
        <v>0.12</v>
      </c>
      <c r="J36" s="149">
        <f>0</f>
        <v>0</v>
      </c>
      <c r="K36" s="40"/>
      <c r="L36" s="136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</row>
    <row r="37" hidden="1" s="2" customFormat="1" ht="14.4" customHeight="1">
      <c r="A37" s="40"/>
      <c r="B37" s="46"/>
      <c r="C37" s="40"/>
      <c r="D37" s="40"/>
      <c r="E37" s="134" t="s">
        <v>45</v>
      </c>
      <c r="F37" s="149">
        <f>ROUND((SUM(BI102:BI419)),  2)</f>
        <v>0</v>
      </c>
      <c r="G37" s="40"/>
      <c r="H37" s="40"/>
      <c r="I37" s="150">
        <v>0</v>
      </c>
      <c r="J37" s="149">
        <f>0</f>
        <v>0</v>
      </c>
      <c r="K37" s="40"/>
      <c r="L37" s="136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</row>
    <row r="38" s="2" customFormat="1" ht="6.96" customHeight="1">
      <c r="A38" s="40"/>
      <c r="B38" s="46"/>
      <c r="C38" s="40"/>
      <c r="D38" s="40"/>
      <c r="E38" s="40"/>
      <c r="F38" s="40"/>
      <c r="G38" s="40"/>
      <c r="H38" s="40"/>
      <c r="I38" s="40"/>
      <c r="J38" s="40"/>
      <c r="K38" s="40"/>
      <c r="L38" s="136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</row>
    <row r="39" s="2" customFormat="1" ht="25.44" customHeight="1">
      <c r="A39" s="40"/>
      <c r="B39" s="46"/>
      <c r="C39" s="151"/>
      <c r="D39" s="152" t="s">
        <v>46</v>
      </c>
      <c r="E39" s="153"/>
      <c r="F39" s="153"/>
      <c r="G39" s="154" t="s">
        <v>47</v>
      </c>
      <c r="H39" s="155" t="s">
        <v>48</v>
      </c>
      <c r="I39" s="153"/>
      <c r="J39" s="156">
        <f>SUM(J30:J37)</f>
        <v>0</v>
      </c>
      <c r="K39" s="157"/>
      <c r="L39" s="136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</row>
    <row r="40" s="2" customFormat="1" ht="14.4" customHeight="1">
      <c r="A40" s="40"/>
      <c r="B40" s="158"/>
      <c r="C40" s="159"/>
      <c r="D40" s="159"/>
      <c r="E40" s="159"/>
      <c r="F40" s="159"/>
      <c r="G40" s="159"/>
      <c r="H40" s="159"/>
      <c r="I40" s="159"/>
      <c r="J40" s="159"/>
      <c r="K40" s="159"/>
      <c r="L40" s="136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</row>
    <row r="44" s="2" customFormat="1" ht="6.96" customHeight="1">
      <c r="A44" s="40"/>
      <c r="B44" s="160"/>
      <c r="C44" s="161"/>
      <c r="D44" s="161"/>
      <c r="E44" s="161"/>
      <c r="F44" s="161"/>
      <c r="G44" s="161"/>
      <c r="H44" s="161"/>
      <c r="I44" s="161"/>
      <c r="J44" s="161"/>
      <c r="K44" s="161"/>
      <c r="L44" s="136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</row>
    <row r="45" s="2" customFormat="1" ht="24.96" customHeight="1">
      <c r="A45" s="40"/>
      <c r="B45" s="41"/>
      <c r="C45" s="25" t="s">
        <v>92</v>
      </c>
      <c r="D45" s="42"/>
      <c r="E45" s="42"/>
      <c r="F45" s="42"/>
      <c r="G45" s="42"/>
      <c r="H45" s="42"/>
      <c r="I45" s="42"/>
      <c r="J45" s="42"/>
      <c r="K45" s="42"/>
      <c r="L45" s="136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</row>
    <row r="46" s="2" customFormat="1" ht="6.96" customHeight="1">
      <c r="A46" s="40"/>
      <c r="B46" s="41"/>
      <c r="C46" s="42"/>
      <c r="D46" s="42"/>
      <c r="E46" s="42"/>
      <c r="F46" s="42"/>
      <c r="G46" s="42"/>
      <c r="H46" s="42"/>
      <c r="I46" s="42"/>
      <c r="J46" s="42"/>
      <c r="K46" s="42"/>
      <c r="L46" s="136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</row>
    <row r="47" s="2" customFormat="1" ht="12" customHeight="1">
      <c r="A47" s="40"/>
      <c r="B47" s="41"/>
      <c r="C47" s="34" t="s">
        <v>16</v>
      </c>
      <c r="D47" s="42"/>
      <c r="E47" s="42"/>
      <c r="F47" s="42"/>
      <c r="G47" s="42"/>
      <c r="H47" s="42"/>
      <c r="I47" s="42"/>
      <c r="J47" s="42"/>
      <c r="K47" s="42"/>
      <c r="L47" s="136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</row>
    <row r="48" s="2" customFormat="1" ht="16.5" customHeight="1">
      <c r="A48" s="40"/>
      <c r="B48" s="41"/>
      <c r="C48" s="42"/>
      <c r="D48" s="42"/>
      <c r="E48" s="162" t="str">
        <f>E7</f>
        <v>Rekonstrukce koupelen JK Tyla,Valašské Meziříčí</v>
      </c>
      <c r="F48" s="34"/>
      <c r="G48" s="34"/>
      <c r="H48" s="34"/>
      <c r="I48" s="42"/>
      <c r="J48" s="42"/>
      <c r="K48" s="42"/>
      <c r="L48" s="136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</row>
    <row r="49" s="2" customFormat="1" ht="12" customHeight="1">
      <c r="A49" s="40"/>
      <c r="B49" s="41"/>
      <c r="C49" s="34" t="s">
        <v>90</v>
      </c>
      <c r="D49" s="42"/>
      <c r="E49" s="42"/>
      <c r="F49" s="42"/>
      <c r="G49" s="42"/>
      <c r="H49" s="42"/>
      <c r="I49" s="42"/>
      <c r="J49" s="42"/>
      <c r="K49" s="42"/>
      <c r="L49" s="136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</row>
    <row r="50" s="2" customFormat="1" ht="16.5" customHeight="1">
      <c r="A50" s="40"/>
      <c r="B50" s="41"/>
      <c r="C50" s="42"/>
      <c r="D50" s="42"/>
      <c r="E50" s="71" t="str">
        <f>E9</f>
        <v>03 - Koupelna 3 architektonicko stavební řešení</v>
      </c>
      <c r="F50" s="42"/>
      <c r="G50" s="42"/>
      <c r="H50" s="42"/>
      <c r="I50" s="42"/>
      <c r="J50" s="42"/>
      <c r="K50" s="42"/>
      <c r="L50" s="136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</row>
    <row r="51" s="2" customFormat="1" ht="6.96" customHeight="1">
      <c r="A51" s="40"/>
      <c r="B51" s="41"/>
      <c r="C51" s="42"/>
      <c r="D51" s="42"/>
      <c r="E51" s="42"/>
      <c r="F51" s="42"/>
      <c r="G51" s="42"/>
      <c r="H51" s="42"/>
      <c r="I51" s="42"/>
      <c r="J51" s="42"/>
      <c r="K51" s="42"/>
      <c r="L51" s="136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</row>
    <row r="52" s="2" customFormat="1" ht="12" customHeight="1">
      <c r="A52" s="40"/>
      <c r="B52" s="41"/>
      <c r="C52" s="34" t="s">
        <v>21</v>
      </c>
      <c r="D52" s="42"/>
      <c r="E52" s="42"/>
      <c r="F52" s="29" t="str">
        <f>F12</f>
        <v xml:space="preserve"> </v>
      </c>
      <c r="G52" s="42"/>
      <c r="H52" s="42"/>
      <c r="I52" s="34" t="s">
        <v>23</v>
      </c>
      <c r="J52" s="74" t="str">
        <f>IF(J12="","",J12)</f>
        <v>20. 2. 2026</v>
      </c>
      <c r="K52" s="42"/>
      <c r="L52" s="136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</row>
    <row r="53" s="2" customFormat="1" ht="6.96" customHeight="1">
      <c r="A53" s="40"/>
      <c r="B53" s="41"/>
      <c r="C53" s="42"/>
      <c r="D53" s="42"/>
      <c r="E53" s="42"/>
      <c r="F53" s="42"/>
      <c r="G53" s="42"/>
      <c r="H53" s="42"/>
      <c r="I53" s="42"/>
      <c r="J53" s="42"/>
      <c r="K53" s="42"/>
      <c r="L53" s="136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</row>
    <row r="54" s="2" customFormat="1" ht="15.15" customHeight="1">
      <c r="A54" s="40"/>
      <c r="B54" s="41"/>
      <c r="C54" s="34" t="s">
        <v>25</v>
      </c>
      <c r="D54" s="42"/>
      <c r="E54" s="42"/>
      <c r="F54" s="29" t="str">
        <f>E15</f>
        <v>Město Valašské Meziříčí</v>
      </c>
      <c r="G54" s="42"/>
      <c r="H54" s="42"/>
      <c r="I54" s="34" t="s">
        <v>31</v>
      </c>
      <c r="J54" s="38" t="str">
        <f>E21</f>
        <v xml:space="preserve"> </v>
      </c>
      <c r="K54" s="42"/>
      <c r="L54" s="136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</row>
    <row r="55" s="2" customFormat="1" ht="15.15" customHeight="1">
      <c r="A55" s="40"/>
      <c r="B55" s="41"/>
      <c r="C55" s="34" t="s">
        <v>29</v>
      </c>
      <c r="D55" s="42"/>
      <c r="E55" s="42"/>
      <c r="F55" s="29" t="str">
        <f>IF(E18="","",E18)</f>
        <v>Vyplň údaj</v>
      </c>
      <c r="G55" s="42"/>
      <c r="H55" s="42"/>
      <c r="I55" s="34" t="s">
        <v>33</v>
      </c>
      <c r="J55" s="38" t="str">
        <f>E24</f>
        <v xml:space="preserve"> </v>
      </c>
      <c r="K55" s="42"/>
      <c r="L55" s="136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</row>
    <row r="56" s="2" customFormat="1" ht="10.32" customHeight="1">
      <c r="A56" s="40"/>
      <c r="B56" s="41"/>
      <c r="C56" s="42"/>
      <c r="D56" s="42"/>
      <c r="E56" s="42"/>
      <c r="F56" s="42"/>
      <c r="G56" s="42"/>
      <c r="H56" s="42"/>
      <c r="I56" s="42"/>
      <c r="J56" s="42"/>
      <c r="K56" s="42"/>
      <c r="L56" s="136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</row>
    <row r="57" s="2" customFormat="1" ht="29.28" customHeight="1">
      <c r="A57" s="40"/>
      <c r="B57" s="41"/>
      <c r="C57" s="163" t="s">
        <v>93</v>
      </c>
      <c r="D57" s="164"/>
      <c r="E57" s="164"/>
      <c r="F57" s="164"/>
      <c r="G57" s="164"/>
      <c r="H57" s="164"/>
      <c r="I57" s="164"/>
      <c r="J57" s="165" t="s">
        <v>94</v>
      </c>
      <c r="K57" s="164"/>
      <c r="L57" s="136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</row>
    <row r="58" s="2" customFormat="1" ht="10.32" customHeight="1">
      <c r="A58" s="40"/>
      <c r="B58" s="41"/>
      <c r="C58" s="42"/>
      <c r="D58" s="42"/>
      <c r="E58" s="42"/>
      <c r="F58" s="42"/>
      <c r="G58" s="42"/>
      <c r="H58" s="42"/>
      <c r="I58" s="42"/>
      <c r="J58" s="42"/>
      <c r="K58" s="42"/>
      <c r="L58" s="136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</row>
    <row r="59" s="2" customFormat="1" ht="22.8" customHeight="1">
      <c r="A59" s="40"/>
      <c r="B59" s="41"/>
      <c r="C59" s="166" t="s">
        <v>68</v>
      </c>
      <c r="D59" s="42"/>
      <c r="E59" s="42"/>
      <c r="F59" s="42"/>
      <c r="G59" s="42"/>
      <c r="H59" s="42"/>
      <c r="I59" s="42"/>
      <c r="J59" s="104">
        <f>J102</f>
        <v>0</v>
      </c>
      <c r="K59" s="42"/>
      <c r="L59" s="136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U59" s="19" t="s">
        <v>95</v>
      </c>
    </row>
    <row r="60" s="9" customFormat="1" ht="24.96" customHeight="1">
      <c r="A60" s="9"/>
      <c r="B60" s="167"/>
      <c r="C60" s="168"/>
      <c r="D60" s="169" t="s">
        <v>96</v>
      </c>
      <c r="E60" s="170"/>
      <c r="F60" s="170"/>
      <c r="G60" s="170"/>
      <c r="H60" s="170"/>
      <c r="I60" s="170"/>
      <c r="J60" s="171">
        <f>J103</f>
        <v>0</v>
      </c>
      <c r="K60" s="168"/>
      <c r="L60" s="172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s="10" customFormat="1" ht="19.92" customHeight="1">
      <c r="A61" s="10"/>
      <c r="B61" s="173"/>
      <c r="C61" s="174"/>
      <c r="D61" s="175" t="s">
        <v>97</v>
      </c>
      <c r="E61" s="176"/>
      <c r="F61" s="176"/>
      <c r="G61" s="176"/>
      <c r="H61" s="176"/>
      <c r="I61" s="176"/>
      <c r="J61" s="177">
        <f>J104</f>
        <v>0</v>
      </c>
      <c r="K61" s="174"/>
      <c r="L61" s="178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</row>
    <row r="62" s="10" customFormat="1" ht="19.92" customHeight="1">
      <c r="A62" s="10"/>
      <c r="B62" s="173"/>
      <c r="C62" s="174"/>
      <c r="D62" s="175" t="s">
        <v>98</v>
      </c>
      <c r="E62" s="176"/>
      <c r="F62" s="176"/>
      <c r="G62" s="176"/>
      <c r="H62" s="176"/>
      <c r="I62" s="176"/>
      <c r="J62" s="177">
        <f>J111</f>
        <v>0</v>
      </c>
      <c r="K62" s="174"/>
      <c r="L62" s="178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</row>
    <row r="63" s="10" customFormat="1" ht="19.92" customHeight="1">
      <c r="A63" s="10"/>
      <c r="B63" s="173"/>
      <c r="C63" s="174"/>
      <c r="D63" s="175" t="s">
        <v>99</v>
      </c>
      <c r="E63" s="176"/>
      <c r="F63" s="176"/>
      <c r="G63" s="176"/>
      <c r="H63" s="176"/>
      <c r="I63" s="176"/>
      <c r="J63" s="177">
        <f>J137</f>
        <v>0</v>
      </c>
      <c r="K63" s="174"/>
      <c r="L63" s="178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</row>
    <row r="64" s="10" customFormat="1" ht="19.92" customHeight="1">
      <c r="A64" s="10"/>
      <c r="B64" s="173"/>
      <c r="C64" s="174"/>
      <c r="D64" s="175" t="s">
        <v>100</v>
      </c>
      <c r="E64" s="176"/>
      <c r="F64" s="176"/>
      <c r="G64" s="176"/>
      <c r="H64" s="176"/>
      <c r="I64" s="176"/>
      <c r="J64" s="177">
        <f>J162</f>
        <v>0</v>
      </c>
      <c r="K64" s="174"/>
      <c r="L64" s="178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</row>
    <row r="65" s="10" customFormat="1" ht="19.92" customHeight="1">
      <c r="A65" s="10"/>
      <c r="B65" s="173"/>
      <c r="C65" s="174"/>
      <c r="D65" s="175" t="s">
        <v>101</v>
      </c>
      <c r="E65" s="176"/>
      <c r="F65" s="176"/>
      <c r="G65" s="176"/>
      <c r="H65" s="176"/>
      <c r="I65" s="176"/>
      <c r="J65" s="177">
        <f>J178</f>
        <v>0</v>
      </c>
      <c r="K65" s="174"/>
      <c r="L65" s="178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="9" customFormat="1" ht="24.96" customHeight="1">
      <c r="A66" s="9"/>
      <c r="B66" s="167"/>
      <c r="C66" s="168"/>
      <c r="D66" s="169" t="s">
        <v>102</v>
      </c>
      <c r="E66" s="170"/>
      <c r="F66" s="170"/>
      <c r="G66" s="170"/>
      <c r="H66" s="170"/>
      <c r="I66" s="170"/>
      <c r="J66" s="171">
        <f>J181</f>
        <v>0</v>
      </c>
      <c r="K66" s="168"/>
      <c r="L66" s="172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</row>
    <row r="67" s="10" customFormat="1" ht="19.92" customHeight="1">
      <c r="A67" s="10"/>
      <c r="B67" s="173"/>
      <c r="C67" s="174"/>
      <c r="D67" s="175" t="s">
        <v>103</v>
      </c>
      <c r="E67" s="176"/>
      <c r="F67" s="176"/>
      <c r="G67" s="176"/>
      <c r="H67" s="176"/>
      <c r="I67" s="176"/>
      <c r="J67" s="177">
        <f>J182</f>
        <v>0</v>
      </c>
      <c r="K67" s="174"/>
      <c r="L67" s="178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</row>
    <row r="68" s="10" customFormat="1" ht="19.92" customHeight="1">
      <c r="A68" s="10"/>
      <c r="B68" s="173"/>
      <c r="C68" s="174"/>
      <c r="D68" s="175" t="s">
        <v>104</v>
      </c>
      <c r="E68" s="176"/>
      <c r="F68" s="176"/>
      <c r="G68" s="176"/>
      <c r="H68" s="176"/>
      <c r="I68" s="176"/>
      <c r="J68" s="177">
        <f>J199</f>
        <v>0</v>
      </c>
      <c r="K68" s="174"/>
      <c r="L68" s="178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</row>
    <row r="69" s="10" customFormat="1" ht="19.92" customHeight="1">
      <c r="A69" s="10"/>
      <c r="B69" s="173"/>
      <c r="C69" s="174"/>
      <c r="D69" s="175" t="s">
        <v>105</v>
      </c>
      <c r="E69" s="176"/>
      <c r="F69" s="176"/>
      <c r="G69" s="176"/>
      <c r="H69" s="176"/>
      <c r="I69" s="176"/>
      <c r="J69" s="177">
        <f>J224</f>
        <v>0</v>
      </c>
      <c r="K69" s="174"/>
      <c r="L69" s="178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="10" customFormat="1" ht="19.92" customHeight="1">
      <c r="A70" s="10"/>
      <c r="B70" s="173"/>
      <c r="C70" s="174"/>
      <c r="D70" s="175" t="s">
        <v>106</v>
      </c>
      <c r="E70" s="176"/>
      <c r="F70" s="176"/>
      <c r="G70" s="176"/>
      <c r="H70" s="176"/>
      <c r="I70" s="176"/>
      <c r="J70" s="177">
        <f>J270</f>
        <v>0</v>
      </c>
      <c r="K70" s="174"/>
      <c r="L70" s="178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</row>
    <row r="71" s="10" customFormat="1" ht="19.92" customHeight="1">
      <c r="A71" s="10"/>
      <c r="B71" s="173"/>
      <c r="C71" s="174"/>
      <c r="D71" s="175" t="s">
        <v>107</v>
      </c>
      <c r="E71" s="176"/>
      <c r="F71" s="176"/>
      <c r="G71" s="176"/>
      <c r="H71" s="176"/>
      <c r="I71" s="176"/>
      <c r="J71" s="177">
        <f>J280</f>
        <v>0</v>
      </c>
      <c r="K71" s="174"/>
      <c r="L71" s="178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</row>
    <row r="72" s="10" customFormat="1" ht="19.92" customHeight="1">
      <c r="A72" s="10"/>
      <c r="B72" s="173"/>
      <c r="C72" s="174"/>
      <c r="D72" s="175" t="s">
        <v>108</v>
      </c>
      <c r="E72" s="176"/>
      <c r="F72" s="176"/>
      <c r="G72" s="176"/>
      <c r="H72" s="176"/>
      <c r="I72" s="176"/>
      <c r="J72" s="177">
        <f>J291</f>
        <v>0</v>
      </c>
      <c r="K72" s="174"/>
      <c r="L72" s="178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</row>
    <row r="73" s="10" customFormat="1" ht="19.92" customHeight="1">
      <c r="A73" s="10"/>
      <c r="B73" s="173"/>
      <c r="C73" s="174"/>
      <c r="D73" s="175" t="s">
        <v>109</v>
      </c>
      <c r="E73" s="176"/>
      <c r="F73" s="176"/>
      <c r="G73" s="176"/>
      <c r="H73" s="176"/>
      <c r="I73" s="176"/>
      <c r="J73" s="177">
        <f>J307</f>
        <v>0</v>
      </c>
      <c r="K73" s="174"/>
      <c r="L73" s="178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</row>
    <row r="74" s="10" customFormat="1" ht="19.92" customHeight="1">
      <c r="A74" s="10"/>
      <c r="B74" s="173"/>
      <c r="C74" s="174"/>
      <c r="D74" s="175" t="s">
        <v>110</v>
      </c>
      <c r="E74" s="176"/>
      <c r="F74" s="176"/>
      <c r="G74" s="176"/>
      <c r="H74" s="176"/>
      <c r="I74" s="176"/>
      <c r="J74" s="177">
        <f>J313</f>
        <v>0</v>
      </c>
      <c r="K74" s="174"/>
      <c r="L74" s="178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</row>
    <row r="75" s="10" customFormat="1" ht="19.92" customHeight="1">
      <c r="A75" s="10"/>
      <c r="B75" s="173"/>
      <c r="C75" s="174"/>
      <c r="D75" s="175" t="s">
        <v>111</v>
      </c>
      <c r="E75" s="176"/>
      <c r="F75" s="176"/>
      <c r="G75" s="176"/>
      <c r="H75" s="176"/>
      <c r="I75" s="176"/>
      <c r="J75" s="177">
        <f>J319</f>
        <v>0</v>
      </c>
      <c r="K75" s="174"/>
      <c r="L75" s="178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</row>
    <row r="76" s="10" customFormat="1" ht="19.92" customHeight="1">
      <c r="A76" s="10"/>
      <c r="B76" s="173"/>
      <c r="C76" s="174"/>
      <c r="D76" s="175" t="s">
        <v>112</v>
      </c>
      <c r="E76" s="176"/>
      <c r="F76" s="176"/>
      <c r="G76" s="176"/>
      <c r="H76" s="176"/>
      <c r="I76" s="176"/>
      <c r="J76" s="177">
        <f>J334</f>
        <v>0</v>
      </c>
      <c r="K76" s="174"/>
      <c r="L76" s="178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</row>
    <row r="77" s="10" customFormat="1" ht="19.92" customHeight="1">
      <c r="A77" s="10"/>
      <c r="B77" s="173"/>
      <c r="C77" s="174"/>
      <c r="D77" s="175" t="s">
        <v>113</v>
      </c>
      <c r="E77" s="176"/>
      <c r="F77" s="176"/>
      <c r="G77" s="176"/>
      <c r="H77" s="176"/>
      <c r="I77" s="176"/>
      <c r="J77" s="177">
        <f>J368</f>
        <v>0</v>
      </c>
      <c r="K77" s="174"/>
      <c r="L77" s="178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</row>
    <row r="78" s="10" customFormat="1" ht="19.92" customHeight="1">
      <c r="A78" s="10"/>
      <c r="B78" s="173"/>
      <c r="C78" s="174"/>
      <c r="D78" s="175" t="s">
        <v>114</v>
      </c>
      <c r="E78" s="176"/>
      <c r="F78" s="176"/>
      <c r="G78" s="176"/>
      <c r="H78" s="176"/>
      <c r="I78" s="176"/>
      <c r="J78" s="177">
        <f>J396</f>
        <v>0</v>
      </c>
      <c r="K78" s="174"/>
      <c r="L78" s="178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</row>
    <row r="79" s="9" customFormat="1" ht="24.96" customHeight="1">
      <c r="A79" s="9"/>
      <c r="B79" s="167"/>
      <c r="C79" s="168"/>
      <c r="D79" s="169" t="s">
        <v>115</v>
      </c>
      <c r="E79" s="170"/>
      <c r="F79" s="170"/>
      <c r="G79" s="170"/>
      <c r="H79" s="170"/>
      <c r="I79" s="170"/>
      <c r="J79" s="171">
        <f>J403</f>
        <v>0</v>
      </c>
      <c r="K79" s="168"/>
      <c r="L79" s="172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</row>
    <row r="80" s="10" customFormat="1" ht="19.92" customHeight="1">
      <c r="A80" s="10"/>
      <c r="B80" s="173"/>
      <c r="C80" s="174"/>
      <c r="D80" s="175" t="s">
        <v>116</v>
      </c>
      <c r="E80" s="176"/>
      <c r="F80" s="176"/>
      <c r="G80" s="176"/>
      <c r="H80" s="176"/>
      <c r="I80" s="176"/>
      <c r="J80" s="177">
        <f>J404</f>
        <v>0</v>
      </c>
      <c r="K80" s="174"/>
      <c r="L80" s="178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</row>
    <row r="81" s="10" customFormat="1" ht="19.92" customHeight="1">
      <c r="A81" s="10"/>
      <c r="B81" s="173"/>
      <c r="C81" s="174"/>
      <c r="D81" s="175" t="s">
        <v>117</v>
      </c>
      <c r="E81" s="176"/>
      <c r="F81" s="176"/>
      <c r="G81" s="176"/>
      <c r="H81" s="176"/>
      <c r="I81" s="176"/>
      <c r="J81" s="177">
        <f>J407</f>
        <v>0</v>
      </c>
      <c r="K81" s="174"/>
      <c r="L81" s="178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</row>
    <row r="82" s="9" customFormat="1" ht="24.96" customHeight="1">
      <c r="A82" s="9"/>
      <c r="B82" s="167"/>
      <c r="C82" s="168"/>
      <c r="D82" s="169" t="s">
        <v>118</v>
      </c>
      <c r="E82" s="170"/>
      <c r="F82" s="170"/>
      <c r="G82" s="170"/>
      <c r="H82" s="170"/>
      <c r="I82" s="170"/>
      <c r="J82" s="171">
        <f>J411</f>
        <v>0</v>
      </c>
      <c r="K82" s="168"/>
      <c r="L82" s="172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</row>
    <row r="83" s="2" customFormat="1" ht="21.84" customHeight="1">
      <c r="A83" s="40"/>
      <c r="B83" s="41"/>
      <c r="C83" s="42"/>
      <c r="D83" s="42"/>
      <c r="E83" s="42"/>
      <c r="F83" s="42"/>
      <c r="G83" s="42"/>
      <c r="H83" s="42"/>
      <c r="I83" s="42"/>
      <c r="J83" s="42"/>
      <c r="K83" s="42"/>
      <c r="L83" s="136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</row>
    <row r="84" s="2" customFormat="1" ht="6.96" customHeight="1">
      <c r="A84" s="40"/>
      <c r="B84" s="61"/>
      <c r="C84" s="62"/>
      <c r="D84" s="62"/>
      <c r="E84" s="62"/>
      <c r="F84" s="62"/>
      <c r="G84" s="62"/>
      <c r="H84" s="62"/>
      <c r="I84" s="62"/>
      <c r="J84" s="62"/>
      <c r="K84" s="62"/>
      <c r="L84" s="136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</row>
    <row r="88" s="2" customFormat="1" ht="6.96" customHeight="1">
      <c r="A88" s="40"/>
      <c r="B88" s="63"/>
      <c r="C88" s="64"/>
      <c r="D88" s="64"/>
      <c r="E88" s="64"/>
      <c r="F88" s="64"/>
      <c r="G88" s="64"/>
      <c r="H88" s="64"/>
      <c r="I88" s="64"/>
      <c r="J88" s="64"/>
      <c r="K88" s="64"/>
      <c r="L88" s="136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</row>
    <row r="89" s="2" customFormat="1" ht="24.96" customHeight="1">
      <c r="A89" s="40"/>
      <c r="B89" s="41"/>
      <c r="C89" s="25" t="s">
        <v>119</v>
      </c>
      <c r="D89" s="42"/>
      <c r="E89" s="42"/>
      <c r="F89" s="42"/>
      <c r="G89" s="42"/>
      <c r="H89" s="42"/>
      <c r="I89" s="42"/>
      <c r="J89" s="42"/>
      <c r="K89" s="42"/>
      <c r="L89" s="136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</row>
    <row r="90" s="2" customFormat="1" ht="6.96" customHeight="1">
      <c r="A90" s="40"/>
      <c r="B90" s="41"/>
      <c r="C90" s="42"/>
      <c r="D90" s="42"/>
      <c r="E90" s="42"/>
      <c r="F90" s="42"/>
      <c r="G90" s="42"/>
      <c r="H90" s="42"/>
      <c r="I90" s="42"/>
      <c r="J90" s="42"/>
      <c r="K90" s="42"/>
      <c r="L90" s="136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</row>
    <row r="91" s="2" customFormat="1" ht="12" customHeight="1">
      <c r="A91" s="40"/>
      <c r="B91" s="41"/>
      <c r="C91" s="34" t="s">
        <v>16</v>
      </c>
      <c r="D91" s="42"/>
      <c r="E91" s="42"/>
      <c r="F91" s="42"/>
      <c r="G91" s="42"/>
      <c r="H91" s="42"/>
      <c r="I91" s="42"/>
      <c r="J91" s="42"/>
      <c r="K91" s="42"/>
      <c r="L91" s="136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</row>
    <row r="92" s="2" customFormat="1" ht="16.5" customHeight="1">
      <c r="A92" s="40"/>
      <c r="B92" s="41"/>
      <c r="C92" s="42"/>
      <c r="D92" s="42"/>
      <c r="E92" s="162" t="str">
        <f>E7</f>
        <v>Rekonstrukce koupelen JK Tyla,Valašské Meziříčí</v>
      </c>
      <c r="F92" s="34"/>
      <c r="G92" s="34"/>
      <c r="H92" s="34"/>
      <c r="I92" s="42"/>
      <c r="J92" s="42"/>
      <c r="K92" s="42"/>
      <c r="L92" s="136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</row>
    <row r="93" s="2" customFormat="1" ht="12" customHeight="1">
      <c r="A93" s="40"/>
      <c r="B93" s="41"/>
      <c r="C93" s="34" t="s">
        <v>90</v>
      </c>
      <c r="D93" s="42"/>
      <c r="E93" s="42"/>
      <c r="F93" s="42"/>
      <c r="G93" s="42"/>
      <c r="H93" s="42"/>
      <c r="I93" s="42"/>
      <c r="J93" s="42"/>
      <c r="K93" s="42"/>
      <c r="L93" s="136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</row>
    <row r="94" s="2" customFormat="1" ht="16.5" customHeight="1">
      <c r="A94" s="40"/>
      <c r="B94" s="41"/>
      <c r="C94" s="42"/>
      <c r="D94" s="42"/>
      <c r="E94" s="71" t="str">
        <f>E9</f>
        <v>03 - Koupelna 3 architektonicko stavební řešení</v>
      </c>
      <c r="F94" s="42"/>
      <c r="G94" s="42"/>
      <c r="H94" s="42"/>
      <c r="I94" s="42"/>
      <c r="J94" s="42"/>
      <c r="K94" s="42"/>
      <c r="L94" s="136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</row>
    <row r="95" s="2" customFormat="1" ht="6.96" customHeight="1">
      <c r="A95" s="40"/>
      <c r="B95" s="41"/>
      <c r="C95" s="42"/>
      <c r="D95" s="42"/>
      <c r="E95" s="42"/>
      <c r="F95" s="42"/>
      <c r="G95" s="42"/>
      <c r="H95" s="42"/>
      <c r="I95" s="42"/>
      <c r="J95" s="42"/>
      <c r="K95" s="42"/>
      <c r="L95" s="136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</row>
    <row r="96" s="2" customFormat="1" ht="12" customHeight="1">
      <c r="A96" s="40"/>
      <c r="B96" s="41"/>
      <c r="C96" s="34" t="s">
        <v>21</v>
      </c>
      <c r="D96" s="42"/>
      <c r="E96" s="42"/>
      <c r="F96" s="29" t="str">
        <f>F12</f>
        <v xml:space="preserve"> </v>
      </c>
      <c r="G96" s="42"/>
      <c r="H96" s="42"/>
      <c r="I96" s="34" t="s">
        <v>23</v>
      </c>
      <c r="J96" s="74" t="str">
        <f>IF(J12="","",J12)</f>
        <v>20. 2. 2026</v>
      </c>
      <c r="K96" s="42"/>
      <c r="L96" s="136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40"/>
    </row>
    <row r="97" s="2" customFormat="1" ht="6.96" customHeight="1">
      <c r="A97" s="40"/>
      <c r="B97" s="41"/>
      <c r="C97" s="42"/>
      <c r="D97" s="42"/>
      <c r="E97" s="42"/>
      <c r="F97" s="42"/>
      <c r="G97" s="42"/>
      <c r="H97" s="42"/>
      <c r="I97" s="42"/>
      <c r="J97" s="42"/>
      <c r="K97" s="42"/>
      <c r="L97" s="136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</row>
    <row r="98" s="2" customFormat="1" ht="15.15" customHeight="1">
      <c r="A98" s="40"/>
      <c r="B98" s="41"/>
      <c r="C98" s="34" t="s">
        <v>25</v>
      </c>
      <c r="D98" s="42"/>
      <c r="E98" s="42"/>
      <c r="F98" s="29" t="str">
        <f>E15</f>
        <v>Město Valašské Meziříčí</v>
      </c>
      <c r="G98" s="42"/>
      <c r="H98" s="42"/>
      <c r="I98" s="34" t="s">
        <v>31</v>
      </c>
      <c r="J98" s="38" t="str">
        <f>E21</f>
        <v xml:space="preserve"> </v>
      </c>
      <c r="K98" s="42"/>
      <c r="L98" s="136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</row>
    <row r="99" s="2" customFormat="1" ht="15.15" customHeight="1">
      <c r="A99" s="40"/>
      <c r="B99" s="41"/>
      <c r="C99" s="34" t="s">
        <v>29</v>
      </c>
      <c r="D99" s="42"/>
      <c r="E99" s="42"/>
      <c r="F99" s="29" t="str">
        <f>IF(E18="","",E18)</f>
        <v>Vyplň údaj</v>
      </c>
      <c r="G99" s="42"/>
      <c r="H99" s="42"/>
      <c r="I99" s="34" t="s">
        <v>33</v>
      </c>
      <c r="J99" s="38" t="str">
        <f>E24</f>
        <v xml:space="preserve"> </v>
      </c>
      <c r="K99" s="42"/>
      <c r="L99" s="136"/>
      <c r="S99" s="40"/>
      <c r="T99" s="40"/>
      <c r="U99" s="40"/>
      <c r="V99" s="40"/>
      <c r="W99" s="40"/>
      <c r="X99" s="40"/>
      <c r="Y99" s="40"/>
      <c r="Z99" s="40"/>
      <c r="AA99" s="40"/>
      <c r="AB99" s="40"/>
      <c r="AC99" s="40"/>
      <c r="AD99" s="40"/>
      <c r="AE99" s="40"/>
    </row>
    <row r="100" s="2" customFormat="1" ht="10.32" customHeight="1">
      <c r="A100" s="40"/>
      <c r="B100" s="41"/>
      <c r="C100" s="42"/>
      <c r="D100" s="42"/>
      <c r="E100" s="42"/>
      <c r="F100" s="42"/>
      <c r="G100" s="42"/>
      <c r="H100" s="42"/>
      <c r="I100" s="42"/>
      <c r="J100" s="42"/>
      <c r="K100" s="42"/>
      <c r="L100" s="136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</row>
    <row r="101" s="11" customFormat="1" ht="29.28" customHeight="1">
      <c r="A101" s="179"/>
      <c r="B101" s="180"/>
      <c r="C101" s="181" t="s">
        <v>120</v>
      </c>
      <c r="D101" s="182" t="s">
        <v>55</v>
      </c>
      <c r="E101" s="182" t="s">
        <v>51</v>
      </c>
      <c r="F101" s="182" t="s">
        <v>52</v>
      </c>
      <c r="G101" s="182" t="s">
        <v>121</v>
      </c>
      <c r="H101" s="182" t="s">
        <v>122</v>
      </c>
      <c r="I101" s="182" t="s">
        <v>123</v>
      </c>
      <c r="J101" s="182" t="s">
        <v>94</v>
      </c>
      <c r="K101" s="183" t="s">
        <v>124</v>
      </c>
      <c r="L101" s="184"/>
      <c r="M101" s="94" t="s">
        <v>19</v>
      </c>
      <c r="N101" s="95" t="s">
        <v>40</v>
      </c>
      <c r="O101" s="95" t="s">
        <v>125</v>
      </c>
      <c r="P101" s="95" t="s">
        <v>126</v>
      </c>
      <c r="Q101" s="95" t="s">
        <v>127</v>
      </c>
      <c r="R101" s="95" t="s">
        <v>128</v>
      </c>
      <c r="S101" s="95" t="s">
        <v>129</v>
      </c>
      <c r="T101" s="96" t="s">
        <v>130</v>
      </c>
      <c r="U101" s="179"/>
      <c r="V101" s="179"/>
      <c r="W101" s="179"/>
      <c r="X101" s="179"/>
      <c r="Y101" s="179"/>
      <c r="Z101" s="179"/>
      <c r="AA101" s="179"/>
      <c r="AB101" s="179"/>
      <c r="AC101" s="179"/>
      <c r="AD101" s="179"/>
      <c r="AE101" s="179"/>
    </row>
    <row r="102" s="2" customFormat="1" ht="22.8" customHeight="1">
      <c r="A102" s="40"/>
      <c r="B102" s="41"/>
      <c r="C102" s="101" t="s">
        <v>131</v>
      </c>
      <c r="D102" s="42"/>
      <c r="E102" s="42"/>
      <c r="F102" s="42"/>
      <c r="G102" s="42"/>
      <c r="H102" s="42"/>
      <c r="I102" s="42"/>
      <c r="J102" s="185">
        <f>BK102</f>
        <v>0</v>
      </c>
      <c r="K102" s="42"/>
      <c r="L102" s="46"/>
      <c r="M102" s="97"/>
      <c r="N102" s="186"/>
      <c r="O102" s="98"/>
      <c r="P102" s="187">
        <f>P103+P181+P403+P411</f>
        <v>0</v>
      </c>
      <c r="Q102" s="98"/>
      <c r="R102" s="187">
        <f>R103+R181+R403+R411</f>
        <v>6.14605011</v>
      </c>
      <c r="S102" s="98"/>
      <c r="T102" s="188">
        <f>T103+T181+T403+T411</f>
        <v>7.463209</v>
      </c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T102" s="19" t="s">
        <v>69</v>
      </c>
      <c r="AU102" s="19" t="s">
        <v>95</v>
      </c>
      <c r="BK102" s="189">
        <f>BK103+BK181+BK403+BK411</f>
        <v>0</v>
      </c>
    </row>
    <row r="103" s="12" customFormat="1" ht="25.92" customHeight="1">
      <c r="A103" s="12"/>
      <c r="B103" s="190"/>
      <c r="C103" s="191"/>
      <c r="D103" s="192" t="s">
        <v>69</v>
      </c>
      <c r="E103" s="193" t="s">
        <v>132</v>
      </c>
      <c r="F103" s="193" t="s">
        <v>133</v>
      </c>
      <c r="G103" s="191"/>
      <c r="H103" s="191"/>
      <c r="I103" s="194"/>
      <c r="J103" s="195">
        <f>BK103</f>
        <v>0</v>
      </c>
      <c r="K103" s="191"/>
      <c r="L103" s="196"/>
      <c r="M103" s="197"/>
      <c r="N103" s="198"/>
      <c r="O103" s="198"/>
      <c r="P103" s="199">
        <f>P104+P111+P137+P162+P178</f>
        <v>0</v>
      </c>
      <c r="Q103" s="198"/>
      <c r="R103" s="199">
        <f>R104+R111+R137+R162+R178</f>
        <v>4.9617965100000001</v>
      </c>
      <c r="S103" s="198"/>
      <c r="T103" s="200">
        <f>T104+T111+T137+T162+T178</f>
        <v>6.5963190000000003</v>
      </c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R103" s="201" t="s">
        <v>78</v>
      </c>
      <c r="AT103" s="202" t="s">
        <v>69</v>
      </c>
      <c r="AU103" s="202" t="s">
        <v>70</v>
      </c>
      <c r="AY103" s="201" t="s">
        <v>134</v>
      </c>
      <c r="BK103" s="203">
        <f>BK104+BK111+BK137+BK162+BK178</f>
        <v>0</v>
      </c>
    </row>
    <row r="104" s="12" customFormat="1" ht="22.8" customHeight="1">
      <c r="A104" s="12"/>
      <c r="B104" s="190"/>
      <c r="C104" s="191"/>
      <c r="D104" s="192" t="s">
        <v>69</v>
      </c>
      <c r="E104" s="204" t="s">
        <v>135</v>
      </c>
      <c r="F104" s="204" t="s">
        <v>136</v>
      </c>
      <c r="G104" s="191"/>
      <c r="H104" s="191"/>
      <c r="I104" s="194"/>
      <c r="J104" s="205">
        <f>BK104</f>
        <v>0</v>
      </c>
      <c r="K104" s="191"/>
      <c r="L104" s="196"/>
      <c r="M104" s="197"/>
      <c r="N104" s="198"/>
      <c r="O104" s="198"/>
      <c r="P104" s="199">
        <f>SUM(P105:P110)</f>
        <v>0</v>
      </c>
      <c r="Q104" s="198"/>
      <c r="R104" s="199">
        <f>SUM(R105:R110)</f>
        <v>0.491647</v>
      </c>
      <c r="S104" s="198"/>
      <c r="T104" s="200">
        <f>SUM(T105:T110)</f>
        <v>0</v>
      </c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R104" s="201" t="s">
        <v>78</v>
      </c>
      <c r="AT104" s="202" t="s">
        <v>69</v>
      </c>
      <c r="AU104" s="202" t="s">
        <v>78</v>
      </c>
      <c r="AY104" s="201" t="s">
        <v>134</v>
      </c>
      <c r="BK104" s="203">
        <f>SUM(BK105:BK110)</f>
        <v>0</v>
      </c>
    </row>
    <row r="105" s="2" customFormat="1" ht="24.15" customHeight="1">
      <c r="A105" s="40"/>
      <c r="B105" s="41"/>
      <c r="C105" s="206" t="s">
        <v>78</v>
      </c>
      <c r="D105" s="206" t="s">
        <v>137</v>
      </c>
      <c r="E105" s="207" t="s">
        <v>138</v>
      </c>
      <c r="F105" s="208" t="s">
        <v>139</v>
      </c>
      <c r="G105" s="209" t="s">
        <v>140</v>
      </c>
      <c r="H105" s="210">
        <v>4.5999999999999996</v>
      </c>
      <c r="I105" s="211"/>
      <c r="J105" s="212">
        <f>ROUND(I105*H105,2)</f>
        <v>0</v>
      </c>
      <c r="K105" s="208" t="s">
        <v>141</v>
      </c>
      <c r="L105" s="46"/>
      <c r="M105" s="213" t="s">
        <v>19</v>
      </c>
      <c r="N105" s="214" t="s">
        <v>42</v>
      </c>
      <c r="O105" s="86"/>
      <c r="P105" s="215">
        <f>O105*H105</f>
        <v>0</v>
      </c>
      <c r="Q105" s="215">
        <v>0.063070000000000001</v>
      </c>
      <c r="R105" s="215">
        <f>Q105*H105</f>
        <v>0.29012199999999999</v>
      </c>
      <c r="S105" s="215">
        <v>0</v>
      </c>
      <c r="T105" s="216">
        <f>S105*H105</f>
        <v>0</v>
      </c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R105" s="217" t="s">
        <v>142</v>
      </c>
      <c r="AT105" s="217" t="s">
        <v>137</v>
      </c>
      <c r="AU105" s="217" t="s">
        <v>143</v>
      </c>
      <c r="AY105" s="19" t="s">
        <v>134</v>
      </c>
      <c r="BE105" s="218">
        <f>IF(N105="základní",J105,0)</f>
        <v>0</v>
      </c>
      <c r="BF105" s="218">
        <f>IF(N105="snížená",J105,0)</f>
        <v>0</v>
      </c>
      <c r="BG105" s="218">
        <f>IF(N105="zákl. přenesená",J105,0)</f>
        <v>0</v>
      </c>
      <c r="BH105" s="218">
        <f>IF(N105="sníž. přenesená",J105,0)</f>
        <v>0</v>
      </c>
      <c r="BI105" s="218">
        <f>IF(N105="nulová",J105,0)</f>
        <v>0</v>
      </c>
      <c r="BJ105" s="19" t="s">
        <v>143</v>
      </c>
      <c r="BK105" s="218">
        <f>ROUND(I105*H105,2)</f>
        <v>0</v>
      </c>
      <c r="BL105" s="19" t="s">
        <v>142</v>
      </c>
      <c r="BM105" s="217" t="s">
        <v>144</v>
      </c>
    </row>
    <row r="106" s="2" customFormat="1">
      <c r="A106" s="40"/>
      <c r="B106" s="41"/>
      <c r="C106" s="42"/>
      <c r="D106" s="219" t="s">
        <v>145</v>
      </c>
      <c r="E106" s="42"/>
      <c r="F106" s="220" t="s">
        <v>146</v>
      </c>
      <c r="G106" s="42"/>
      <c r="H106" s="42"/>
      <c r="I106" s="221"/>
      <c r="J106" s="42"/>
      <c r="K106" s="42"/>
      <c r="L106" s="46"/>
      <c r="M106" s="222"/>
      <c r="N106" s="223"/>
      <c r="O106" s="86"/>
      <c r="P106" s="86"/>
      <c r="Q106" s="86"/>
      <c r="R106" s="86"/>
      <c r="S106" s="86"/>
      <c r="T106" s="87"/>
      <c r="U106" s="40"/>
      <c r="V106" s="40"/>
      <c r="W106" s="40"/>
      <c r="X106" s="40"/>
      <c r="Y106" s="40"/>
      <c r="Z106" s="40"/>
      <c r="AA106" s="40"/>
      <c r="AB106" s="40"/>
      <c r="AC106" s="40"/>
      <c r="AD106" s="40"/>
      <c r="AE106" s="40"/>
      <c r="AT106" s="19" t="s">
        <v>145</v>
      </c>
      <c r="AU106" s="19" t="s">
        <v>143</v>
      </c>
    </row>
    <row r="107" s="2" customFormat="1" ht="24.15" customHeight="1">
      <c r="A107" s="40"/>
      <c r="B107" s="41"/>
      <c r="C107" s="206" t="s">
        <v>143</v>
      </c>
      <c r="D107" s="206" t="s">
        <v>137</v>
      </c>
      <c r="E107" s="207" t="s">
        <v>147</v>
      </c>
      <c r="F107" s="208" t="s">
        <v>148</v>
      </c>
      <c r="G107" s="209" t="s">
        <v>140</v>
      </c>
      <c r="H107" s="210">
        <v>2.5</v>
      </c>
      <c r="I107" s="211"/>
      <c r="J107" s="212">
        <f>ROUND(I107*H107,2)</f>
        <v>0</v>
      </c>
      <c r="K107" s="208" t="s">
        <v>141</v>
      </c>
      <c r="L107" s="46"/>
      <c r="M107" s="213" t="s">
        <v>19</v>
      </c>
      <c r="N107" s="214" t="s">
        <v>42</v>
      </c>
      <c r="O107" s="86"/>
      <c r="P107" s="215">
        <f>O107*H107</f>
        <v>0</v>
      </c>
      <c r="Q107" s="215">
        <v>0.080610000000000001</v>
      </c>
      <c r="R107" s="215">
        <f>Q107*H107</f>
        <v>0.20152500000000001</v>
      </c>
      <c r="S107" s="215">
        <v>0</v>
      </c>
      <c r="T107" s="216">
        <f>S107*H107</f>
        <v>0</v>
      </c>
      <c r="U107" s="40"/>
      <c r="V107" s="40"/>
      <c r="W107" s="40"/>
      <c r="X107" s="40"/>
      <c r="Y107" s="40"/>
      <c r="Z107" s="40"/>
      <c r="AA107" s="40"/>
      <c r="AB107" s="40"/>
      <c r="AC107" s="40"/>
      <c r="AD107" s="40"/>
      <c r="AE107" s="40"/>
      <c r="AR107" s="217" t="s">
        <v>142</v>
      </c>
      <c r="AT107" s="217" t="s">
        <v>137</v>
      </c>
      <c r="AU107" s="217" t="s">
        <v>143</v>
      </c>
      <c r="AY107" s="19" t="s">
        <v>134</v>
      </c>
      <c r="BE107" s="218">
        <f>IF(N107="základní",J107,0)</f>
        <v>0</v>
      </c>
      <c r="BF107" s="218">
        <f>IF(N107="snížená",J107,0)</f>
        <v>0</v>
      </c>
      <c r="BG107" s="218">
        <f>IF(N107="zákl. přenesená",J107,0)</f>
        <v>0</v>
      </c>
      <c r="BH107" s="218">
        <f>IF(N107="sníž. přenesená",J107,0)</f>
        <v>0</v>
      </c>
      <c r="BI107" s="218">
        <f>IF(N107="nulová",J107,0)</f>
        <v>0</v>
      </c>
      <c r="BJ107" s="19" t="s">
        <v>143</v>
      </c>
      <c r="BK107" s="218">
        <f>ROUND(I107*H107,2)</f>
        <v>0</v>
      </c>
      <c r="BL107" s="19" t="s">
        <v>142</v>
      </c>
      <c r="BM107" s="217" t="s">
        <v>149</v>
      </c>
    </row>
    <row r="108" s="2" customFormat="1">
      <c r="A108" s="40"/>
      <c r="B108" s="41"/>
      <c r="C108" s="42"/>
      <c r="D108" s="219" t="s">
        <v>145</v>
      </c>
      <c r="E108" s="42"/>
      <c r="F108" s="220" t="s">
        <v>150</v>
      </c>
      <c r="G108" s="42"/>
      <c r="H108" s="42"/>
      <c r="I108" s="221"/>
      <c r="J108" s="42"/>
      <c r="K108" s="42"/>
      <c r="L108" s="46"/>
      <c r="M108" s="222"/>
      <c r="N108" s="223"/>
      <c r="O108" s="86"/>
      <c r="P108" s="86"/>
      <c r="Q108" s="86"/>
      <c r="R108" s="86"/>
      <c r="S108" s="86"/>
      <c r="T108" s="87"/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  <c r="AE108" s="40"/>
      <c r="AT108" s="19" t="s">
        <v>145</v>
      </c>
      <c r="AU108" s="19" t="s">
        <v>143</v>
      </c>
    </row>
    <row r="109" s="13" customFormat="1">
      <c r="A109" s="13"/>
      <c r="B109" s="224"/>
      <c r="C109" s="225"/>
      <c r="D109" s="226" t="s">
        <v>151</v>
      </c>
      <c r="E109" s="227" t="s">
        <v>19</v>
      </c>
      <c r="F109" s="228" t="s">
        <v>152</v>
      </c>
      <c r="G109" s="225"/>
      <c r="H109" s="229">
        <v>2.5</v>
      </c>
      <c r="I109" s="230"/>
      <c r="J109" s="225"/>
      <c r="K109" s="225"/>
      <c r="L109" s="231"/>
      <c r="M109" s="232"/>
      <c r="N109" s="233"/>
      <c r="O109" s="233"/>
      <c r="P109" s="233"/>
      <c r="Q109" s="233"/>
      <c r="R109" s="233"/>
      <c r="S109" s="233"/>
      <c r="T109" s="234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T109" s="235" t="s">
        <v>151</v>
      </c>
      <c r="AU109" s="235" t="s">
        <v>143</v>
      </c>
      <c r="AV109" s="13" t="s">
        <v>143</v>
      </c>
      <c r="AW109" s="13" t="s">
        <v>32</v>
      </c>
      <c r="AX109" s="13" t="s">
        <v>70</v>
      </c>
      <c r="AY109" s="235" t="s">
        <v>134</v>
      </c>
    </row>
    <row r="110" s="14" customFormat="1">
      <c r="A110" s="14"/>
      <c r="B110" s="236"/>
      <c r="C110" s="237"/>
      <c r="D110" s="226" t="s">
        <v>151</v>
      </c>
      <c r="E110" s="238" t="s">
        <v>19</v>
      </c>
      <c r="F110" s="239" t="s">
        <v>153</v>
      </c>
      <c r="G110" s="237"/>
      <c r="H110" s="240">
        <v>2.5</v>
      </c>
      <c r="I110" s="241"/>
      <c r="J110" s="237"/>
      <c r="K110" s="237"/>
      <c r="L110" s="242"/>
      <c r="M110" s="243"/>
      <c r="N110" s="244"/>
      <c r="O110" s="244"/>
      <c r="P110" s="244"/>
      <c r="Q110" s="244"/>
      <c r="R110" s="244"/>
      <c r="S110" s="244"/>
      <c r="T110" s="245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T110" s="246" t="s">
        <v>151</v>
      </c>
      <c r="AU110" s="246" t="s">
        <v>143</v>
      </c>
      <c r="AV110" s="14" t="s">
        <v>142</v>
      </c>
      <c r="AW110" s="14" t="s">
        <v>32</v>
      </c>
      <c r="AX110" s="14" t="s">
        <v>78</v>
      </c>
      <c r="AY110" s="246" t="s">
        <v>134</v>
      </c>
    </row>
    <row r="111" s="12" customFormat="1" ht="22.8" customHeight="1">
      <c r="A111" s="12"/>
      <c r="B111" s="190"/>
      <c r="C111" s="191"/>
      <c r="D111" s="192" t="s">
        <v>69</v>
      </c>
      <c r="E111" s="204" t="s">
        <v>154</v>
      </c>
      <c r="F111" s="204" t="s">
        <v>155</v>
      </c>
      <c r="G111" s="191"/>
      <c r="H111" s="191"/>
      <c r="I111" s="194"/>
      <c r="J111" s="205">
        <f>BK111</f>
        <v>0</v>
      </c>
      <c r="K111" s="191"/>
      <c r="L111" s="196"/>
      <c r="M111" s="197"/>
      <c r="N111" s="198"/>
      <c r="O111" s="198"/>
      <c r="P111" s="199">
        <f>SUM(P112:P136)</f>
        <v>0</v>
      </c>
      <c r="Q111" s="198"/>
      <c r="R111" s="199">
        <f>SUM(R112:R136)</f>
        <v>4.4701495099999997</v>
      </c>
      <c r="S111" s="198"/>
      <c r="T111" s="200">
        <f>SUM(T112:T136)</f>
        <v>0</v>
      </c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R111" s="201" t="s">
        <v>78</v>
      </c>
      <c r="AT111" s="202" t="s">
        <v>69</v>
      </c>
      <c r="AU111" s="202" t="s">
        <v>78</v>
      </c>
      <c r="AY111" s="201" t="s">
        <v>134</v>
      </c>
      <c r="BK111" s="203">
        <f>SUM(BK112:BK136)</f>
        <v>0</v>
      </c>
    </row>
    <row r="112" s="2" customFormat="1" ht="24.15" customHeight="1">
      <c r="A112" s="40"/>
      <c r="B112" s="41"/>
      <c r="C112" s="206" t="s">
        <v>135</v>
      </c>
      <c r="D112" s="206" t="s">
        <v>137</v>
      </c>
      <c r="E112" s="207" t="s">
        <v>156</v>
      </c>
      <c r="F112" s="208" t="s">
        <v>157</v>
      </c>
      <c r="G112" s="209" t="s">
        <v>140</v>
      </c>
      <c r="H112" s="210">
        <v>5.7000000000000002</v>
      </c>
      <c r="I112" s="211"/>
      <c r="J112" s="212">
        <f>ROUND(I112*H112,2)</f>
        <v>0</v>
      </c>
      <c r="K112" s="208" t="s">
        <v>141</v>
      </c>
      <c r="L112" s="46"/>
      <c r="M112" s="213" t="s">
        <v>19</v>
      </c>
      <c r="N112" s="214" t="s">
        <v>42</v>
      </c>
      <c r="O112" s="86"/>
      <c r="P112" s="215">
        <f>O112*H112</f>
        <v>0</v>
      </c>
      <c r="Q112" s="215">
        <v>0.0043800000000000002</v>
      </c>
      <c r="R112" s="215">
        <f>Q112*H112</f>
        <v>0.024966000000000002</v>
      </c>
      <c r="S112" s="215">
        <v>0</v>
      </c>
      <c r="T112" s="216">
        <f>S112*H112</f>
        <v>0</v>
      </c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R112" s="217" t="s">
        <v>142</v>
      </c>
      <c r="AT112" s="217" t="s">
        <v>137</v>
      </c>
      <c r="AU112" s="217" t="s">
        <v>143</v>
      </c>
      <c r="AY112" s="19" t="s">
        <v>134</v>
      </c>
      <c r="BE112" s="218">
        <f>IF(N112="základní",J112,0)</f>
        <v>0</v>
      </c>
      <c r="BF112" s="218">
        <f>IF(N112="snížená",J112,0)</f>
        <v>0</v>
      </c>
      <c r="BG112" s="218">
        <f>IF(N112="zákl. přenesená",J112,0)</f>
        <v>0</v>
      </c>
      <c r="BH112" s="218">
        <f>IF(N112="sníž. přenesená",J112,0)</f>
        <v>0</v>
      </c>
      <c r="BI112" s="218">
        <f>IF(N112="nulová",J112,0)</f>
        <v>0</v>
      </c>
      <c r="BJ112" s="19" t="s">
        <v>143</v>
      </c>
      <c r="BK112" s="218">
        <f>ROUND(I112*H112,2)</f>
        <v>0</v>
      </c>
      <c r="BL112" s="19" t="s">
        <v>142</v>
      </c>
      <c r="BM112" s="217" t="s">
        <v>158</v>
      </c>
    </row>
    <row r="113" s="2" customFormat="1">
      <c r="A113" s="40"/>
      <c r="B113" s="41"/>
      <c r="C113" s="42"/>
      <c r="D113" s="219" t="s">
        <v>145</v>
      </c>
      <c r="E113" s="42"/>
      <c r="F113" s="220" t="s">
        <v>159</v>
      </c>
      <c r="G113" s="42"/>
      <c r="H113" s="42"/>
      <c r="I113" s="221"/>
      <c r="J113" s="42"/>
      <c r="K113" s="42"/>
      <c r="L113" s="46"/>
      <c r="M113" s="222"/>
      <c r="N113" s="223"/>
      <c r="O113" s="86"/>
      <c r="P113" s="86"/>
      <c r="Q113" s="86"/>
      <c r="R113" s="86"/>
      <c r="S113" s="86"/>
      <c r="T113" s="87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T113" s="19" t="s">
        <v>145</v>
      </c>
      <c r="AU113" s="19" t="s">
        <v>143</v>
      </c>
    </row>
    <row r="114" s="2" customFormat="1" ht="16.5" customHeight="1">
      <c r="A114" s="40"/>
      <c r="B114" s="41"/>
      <c r="C114" s="206" t="s">
        <v>142</v>
      </c>
      <c r="D114" s="206" t="s">
        <v>137</v>
      </c>
      <c r="E114" s="207" t="s">
        <v>160</v>
      </c>
      <c r="F114" s="208" t="s">
        <v>161</v>
      </c>
      <c r="G114" s="209" t="s">
        <v>140</v>
      </c>
      <c r="H114" s="210">
        <v>5.7000000000000002</v>
      </c>
      <c r="I114" s="211"/>
      <c r="J114" s="212">
        <f>ROUND(I114*H114,2)</f>
        <v>0</v>
      </c>
      <c r="K114" s="208" t="s">
        <v>141</v>
      </c>
      <c r="L114" s="46"/>
      <c r="M114" s="213" t="s">
        <v>19</v>
      </c>
      <c r="N114" s="214" t="s">
        <v>42</v>
      </c>
      <c r="O114" s="86"/>
      <c r="P114" s="215">
        <f>O114*H114</f>
        <v>0</v>
      </c>
      <c r="Q114" s="215">
        <v>0.0030000000000000001</v>
      </c>
      <c r="R114" s="215">
        <f>Q114*H114</f>
        <v>0.017100000000000001</v>
      </c>
      <c r="S114" s="215">
        <v>0</v>
      </c>
      <c r="T114" s="216">
        <f>S114*H114</f>
        <v>0</v>
      </c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R114" s="217" t="s">
        <v>142</v>
      </c>
      <c r="AT114" s="217" t="s">
        <v>137</v>
      </c>
      <c r="AU114" s="217" t="s">
        <v>143</v>
      </c>
      <c r="AY114" s="19" t="s">
        <v>134</v>
      </c>
      <c r="BE114" s="218">
        <f>IF(N114="základní",J114,0)</f>
        <v>0</v>
      </c>
      <c r="BF114" s="218">
        <f>IF(N114="snížená",J114,0)</f>
        <v>0</v>
      </c>
      <c r="BG114" s="218">
        <f>IF(N114="zákl. přenesená",J114,0)</f>
        <v>0</v>
      </c>
      <c r="BH114" s="218">
        <f>IF(N114="sníž. přenesená",J114,0)</f>
        <v>0</v>
      </c>
      <c r="BI114" s="218">
        <f>IF(N114="nulová",J114,0)</f>
        <v>0</v>
      </c>
      <c r="BJ114" s="19" t="s">
        <v>143</v>
      </c>
      <c r="BK114" s="218">
        <f>ROUND(I114*H114,2)</f>
        <v>0</v>
      </c>
      <c r="BL114" s="19" t="s">
        <v>142</v>
      </c>
      <c r="BM114" s="217" t="s">
        <v>162</v>
      </c>
    </row>
    <row r="115" s="2" customFormat="1">
      <c r="A115" s="40"/>
      <c r="B115" s="41"/>
      <c r="C115" s="42"/>
      <c r="D115" s="219" t="s">
        <v>145</v>
      </c>
      <c r="E115" s="42"/>
      <c r="F115" s="220" t="s">
        <v>163</v>
      </c>
      <c r="G115" s="42"/>
      <c r="H115" s="42"/>
      <c r="I115" s="221"/>
      <c r="J115" s="42"/>
      <c r="K115" s="42"/>
      <c r="L115" s="46"/>
      <c r="M115" s="222"/>
      <c r="N115" s="223"/>
      <c r="O115" s="86"/>
      <c r="P115" s="86"/>
      <c r="Q115" s="86"/>
      <c r="R115" s="86"/>
      <c r="S115" s="86"/>
      <c r="T115" s="87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T115" s="19" t="s">
        <v>145</v>
      </c>
      <c r="AU115" s="19" t="s">
        <v>143</v>
      </c>
    </row>
    <row r="116" s="2" customFormat="1" ht="21.75" customHeight="1">
      <c r="A116" s="40"/>
      <c r="B116" s="41"/>
      <c r="C116" s="206" t="s">
        <v>164</v>
      </c>
      <c r="D116" s="206" t="s">
        <v>137</v>
      </c>
      <c r="E116" s="207" t="s">
        <v>165</v>
      </c>
      <c r="F116" s="208" t="s">
        <v>166</v>
      </c>
      <c r="G116" s="209" t="s">
        <v>140</v>
      </c>
      <c r="H116" s="210">
        <v>25.899999999999999</v>
      </c>
      <c r="I116" s="211"/>
      <c r="J116" s="212">
        <f>ROUND(I116*H116,2)</f>
        <v>0</v>
      </c>
      <c r="K116" s="208" t="s">
        <v>141</v>
      </c>
      <c r="L116" s="46"/>
      <c r="M116" s="213" t="s">
        <v>19</v>
      </c>
      <c r="N116" s="214" t="s">
        <v>42</v>
      </c>
      <c r="O116" s="86"/>
      <c r="P116" s="215">
        <f>O116*H116</f>
        <v>0</v>
      </c>
      <c r="Q116" s="215">
        <v>0.020480000000000002</v>
      </c>
      <c r="R116" s="215">
        <f>Q116*H116</f>
        <v>0.53043200000000001</v>
      </c>
      <c r="S116" s="215">
        <v>0</v>
      </c>
      <c r="T116" s="216">
        <f>S116*H116</f>
        <v>0</v>
      </c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R116" s="217" t="s">
        <v>142</v>
      </c>
      <c r="AT116" s="217" t="s">
        <v>137</v>
      </c>
      <c r="AU116" s="217" t="s">
        <v>143</v>
      </c>
      <c r="AY116" s="19" t="s">
        <v>134</v>
      </c>
      <c r="BE116" s="218">
        <f>IF(N116="základní",J116,0)</f>
        <v>0</v>
      </c>
      <c r="BF116" s="218">
        <f>IF(N116="snížená",J116,0)</f>
        <v>0</v>
      </c>
      <c r="BG116" s="218">
        <f>IF(N116="zákl. přenesená",J116,0)</f>
        <v>0</v>
      </c>
      <c r="BH116" s="218">
        <f>IF(N116="sníž. přenesená",J116,0)</f>
        <v>0</v>
      </c>
      <c r="BI116" s="218">
        <f>IF(N116="nulová",J116,0)</f>
        <v>0</v>
      </c>
      <c r="BJ116" s="19" t="s">
        <v>143</v>
      </c>
      <c r="BK116" s="218">
        <f>ROUND(I116*H116,2)</f>
        <v>0</v>
      </c>
      <c r="BL116" s="19" t="s">
        <v>142</v>
      </c>
      <c r="BM116" s="217" t="s">
        <v>167</v>
      </c>
    </row>
    <row r="117" s="2" customFormat="1">
      <c r="A117" s="40"/>
      <c r="B117" s="41"/>
      <c r="C117" s="42"/>
      <c r="D117" s="219" t="s">
        <v>145</v>
      </c>
      <c r="E117" s="42"/>
      <c r="F117" s="220" t="s">
        <v>168</v>
      </c>
      <c r="G117" s="42"/>
      <c r="H117" s="42"/>
      <c r="I117" s="221"/>
      <c r="J117" s="42"/>
      <c r="K117" s="42"/>
      <c r="L117" s="46"/>
      <c r="M117" s="222"/>
      <c r="N117" s="223"/>
      <c r="O117" s="86"/>
      <c r="P117" s="86"/>
      <c r="Q117" s="86"/>
      <c r="R117" s="86"/>
      <c r="S117" s="86"/>
      <c r="T117" s="87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T117" s="19" t="s">
        <v>145</v>
      </c>
      <c r="AU117" s="19" t="s">
        <v>143</v>
      </c>
    </row>
    <row r="118" s="2" customFormat="1" ht="24.15" customHeight="1">
      <c r="A118" s="40"/>
      <c r="B118" s="41"/>
      <c r="C118" s="206" t="s">
        <v>154</v>
      </c>
      <c r="D118" s="206" t="s">
        <v>137</v>
      </c>
      <c r="E118" s="207" t="s">
        <v>169</v>
      </c>
      <c r="F118" s="208" t="s">
        <v>170</v>
      </c>
      <c r="G118" s="209" t="s">
        <v>140</v>
      </c>
      <c r="H118" s="210">
        <v>103.59999999999999</v>
      </c>
      <c r="I118" s="211"/>
      <c r="J118" s="212">
        <f>ROUND(I118*H118,2)</f>
        <v>0</v>
      </c>
      <c r="K118" s="208" t="s">
        <v>141</v>
      </c>
      <c r="L118" s="46"/>
      <c r="M118" s="213" t="s">
        <v>19</v>
      </c>
      <c r="N118" s="214" t="s">
        <v>42</v>
      </c>
      <c r="O118" s="86"/>
      <c r="P118" s="215">
        <f>O118*H118</f>
        <v>0</v>
      </c>
      <c r="Q118" s="215">
        <v>0.0079000000000000008</v>
      </c>
      <c r="R118" s="215">
        <f>Q118*H118</f>
        <v>0.81844000000000006</v>
      </c>
      <c r="S118" s="215">
        <v>0</v>
      </c>
      <c r="T118" s="216">
        <f>S118*H118</f>
        <v>0</v>
      </c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R118" s="217" t="s">
        <v>142</v>
      </c>
      <c r="AT118" s="217" t="s">
        <v>137</v>
      </c>
      <c r="AU118" s="217" t="s">
        <v>143</v>
      </c>
      <c r="AY118" s="19" t="s">
        <v>134</v>
      </c>
      <c r="BE118" s="218">
        <f>IF(N118="základní",J118,0)</f>
        <v>0</v>
      </c>
      <c r="BF118" s="218">
        <f>IF(N118="snížená",J118,0)</f>
        <v>0</v>
      </c>
      <c r="BG118" s="218">
        <f>IF(N118="zákl. přenesená",J118,0)</f>
        <v>0</v>
      </c>
      <c r="BH118" s="218">
        <f>IF(N118="sníž. přenesená",J118,0)</f>
        <v>0</v>
      </c>
      <c r="BI118" s="218">
        <f>IF(N118="nulová",J118,0)</f>
        <v>0</v>
      </c>
      <c r="BJ118" s="19" t="s">
        <v>143</v>
      </c>
      <c r="BK118" s="218">
        <f>ROUND(I118*H118,2)</f>
        <v>0</v>
      </c>
      <c r="BL118" s="19" t="s">
        <v>142</v>
      </c>
      <c r="BM118" s="217" t="s">
        <v>171</v>
      </c>
    </row>
    <row r="119" s="2" customFormat="1">
      <c r="A119" s="40"/>
      <c r="B119" s="41"/>
      <c r="C119" s="42"/>
      <c r="D119" s="219" t="s">
        <v>145</v>
      </c>
      <c r="E119" s="42"/>
      <c r="F119" s="220" t="s">
        <v>172</v>
      </c>
      <c r="G119" s="42"/>
      <c r="H119" s="42"/>
      <c r="I119" s="221"/>
      <c r="J119" s="42"/>
      <c r="K119" s="42"/>
      <c r="L119" s="46"/>
      <c r="M119" s="222"/>
      <c r="N119" s="223"/>
      <c r="O119" s="86"/>
      <c r="P119" s="86"/>
      <c r="Q119" s="86"/>
      <c r="R119" s="86"/>
      <c r="S119" s="86"/>
      <c r="T119" s="87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  <c r="AT119" s="19" t="s">
        <v>145</v>
      </c>
      <c r="AU119" s="19" t="s">
        <v>143</v>
      </c>
    </row>
    <row r="120" s="13" customFormat="1">
      <c r="A120" s="13"/>
      <c r="B120" s="224"/>
      <c r="C120" s="225"/>
      <c r="D120" s="226" t="s">
        <v>151</v>
      </c>
      <c r="E120" s="227" t="s">
        <v>19</v>
      </c>
      <c r="F120" s="228" t="s">
        <v>173</v>
      </c>
      <c r="G120" s="225"/>
      <c r="H120" s="229">
        <v>103.59999999999999</v>
      </c>
      <c r="I120" s="230"/>
      <c r="J120" s="225"/>
      <c r="K120" s="225"/>
      <c r="L120" s="231"/>
      <c r="M120" s="232"/>
      <c r="N120" s="233"/>
      <c r="O120" s="233"/>
      <c r="P120" s="233"/>
      <c r="Q120" s="233"/>
      <c r="R120" s="233"/>
      <c r="S120" s="233"/>
      <c r="T120" s="234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T120" s="235" t="s">
        <v>151</v>
      </c>
      <c r="AU120" s="235" t="s">
        <v>143</v>
      </c>
      <c r="AV120" s="13" t="s">
        <v>143</v>
      </c>
      <c r="AW120" s="13" t="s">
        <v>32</v>
      </c>
      <c r="AX120" s="13" t="s">
        <v>70</v>
      </c>
      <c r="AY120" s="235" t="s">
        <v>134</v>
      </c>
    </row>
    <row r="121" s="14" customFormat="1">
      <c r="A121" s="14"/>
      <c r="B121" s="236"/>
      <c r="C121" s="237"/>
      <c r="D121" s="226" t="s">
        <v>151</v>
      </c>
      <c r="E121" s="238" t="s">
        <v>19</v>
      </c>
      <c r="F121" s="239" t="s">
        <v>153</v>
      </c>
      <c r="G121" s="237"/>
      <c r="H121" s="240">
        <v>103.59999999999999</v>
      </c>
      <c r="I121" s="241"/>
      <c r="J121" s="237"/>
      <c r="K121" s="237"/>
      <c r="L121" s="242"/>
      <c r="M121" s="243"/>
      <c r="N121" s="244"/>
      <c r="O121" s="244"/>
      <c r="P121" s="244"/>
      <c r="Q121" s="244"/>
      <c r="R121" s="244"/>
      <c r="S121" s="244"/>
      <c r="T121" s="245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T121" s="246" t="s">
        <v>151</v>
      </c>
      <c r="AU121" s="246" t="s">
        <v>143</v>
      </c>
      <c r="AV121" s="14" t="s">
        <v>142</v>
      </c>
      <c r="AW121" s="14" t="s">
        <v>32</v>
      </c>
      <c r="AX121" s="14" t="s">
        <v>78</v>
      </c>
      <c r="AY121" s="246" t="s">
        <v>134</v>
      </c>
    </row>
    <row r="122" s="2" customFormat="1" ht="24.15" customHeight="1">
      <c r="A122" s="40"/>
      <c r="B122" s="41"/>
      <c r="C122" s="206" t="s">
        <v>174</v>
      </c>
      <c r="D122" s="206" t="s">
        <v>137</v>
      </c>
      <c r="E122" s="207" t="s">
        <v>175</v>
      </c>
      <c r="F122" s="208" t="s">
        <v>176</v>
      </c>
      <c r="G122" s="209" t="s">
        <v>140</v>
      </c>
      <c r="H122" s="210">
        <v>5.2000000000000002</v>
      </c>
      <c r="I122" s="211"/>
      <c r="J122" s="212">
        <f>ROUND(I122*H122,2)</f>
        <v>0</v>
      </c>
      <c r="K122" s="208" t="s">
        <v>141</v>
      </c>
      <c r="L122" s="46"/>
      <c r="M122" s="213" t="s">
        <v>19</v>
      </c>
      <c r="N122" s="214" t="s">
        <v>42</v>
      </c>
      <c r="O122" s="86"/>
      <c r="P122" s="215">
        <f>O122*H122</f>
        <v>0</v>
      </c>
      <c r="Q122" s="215">
        <v>0.0043800000000000002</v>
      </c>
      <c r="R122" s="215">
        <f>Q122*H122</f>
        <v>0.022776000000000001</v>
      </c>
      <c r="S122" s="215">
        <v>0</v>
      </c>
      <c r="T122" s="216">
        <f>S122*H122</f>
        <v>0</v>
      </c>
      <c r="U122" s="40"/>
      <c r="V122" s="40"/>
      <c r="W122" s="40"/>
      <c r="X122" s="40"/>
      <c r="Y122" s="40"/>
      <c r="Z122" s="40"/>
      <c r="AA122" s="40"/>
      <c r="AB122" s="40"/>
      <c r="AC122" s="40"/>
      <c r="AD122" s="40"/>
      <c r="AE122" s="40"/>
      <c r="AR122" s="217" t="s">
        <v>142</v>
      </c>
      <c r="AT122" s="217" t="s">
        <v>137</v>
      </c>
      <c r="AU122" s="217" t="s">
        <v>143</v>
      </c>
      <c r="AY122" s="19" t="s">
        <v>134</v>
      </c>
      <c r="BE122" s="218">
        <f>IF(N122="základní",J122,0)</f>
        <v>0</v>
      </c>
      <c r="BF122" s="218">
        <f>IF(N122="snížená",J122,0)</f>
        <v>0</v>
      </c>
      <c r="BG122" s="218">
        <f>IF(N122="zákl. přenesená",J122,0)</f>
        <v>0</v>
      </c>
      <c r="BH122" s="218">
        <f>IF(N122="sníž. přenesená",J122,0)</f>
        <v>0</v>
      </c>
      <c r="BI122" s="218">
        <f>IF(N122="nulová",J122,0)</f>
        <v>0</v>
      </c>
      <c r="BJ122" s="19" t="s">
        <v>143</v>
      </c>
      <c r="BK122" s="218">
        <f>ROUND(I122*H122,2)</f>
        <v>0</v>
      </c>
      <c r="BL122" s="19" t="s">
        <v>142</v>
      </c>
      <c r="BM122" s="217" t="s">
        <v>177</v>
      </c>
    </row>
    <row r="123" s="2" customFormat="1">
      <c r="A123" s="40"/>
      <c r="B123" s="41"/>
      <c r="C123" s="42"/>
      <c r="D123" s="219" t="s">
        <v>145</v>
      </c>
      <c r="E123" s="42"/>
      <c r="F123" s="220" t="s">
        <v>178</v>
      </c>
      <c r="G123" s="42"/>
      <c r="H123" s="42"/>
      <c r="I123" s="221"/>
      <c r="J123" s="42"/>
      <c r="K123" s="42"/>
      <c r="L123" s="46"/>
      <c r="M123" s="222"/>
      <c r="N123" s="223"/>
      <c r="O123" s="86"/>
      <c r="P123" s="86"/>
      <c r="Q123" s="86"/>
      <c r="R123" s="86"/>
      <c r="S123" s="86"/>
      <c r="T123" s="87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T123" s="19" t="s">
        <v>145</v>
      </c>
      <c r="AU123" s="19" t="s">
        <v>143</v>
      </c>
    </row>
    <row r="124" s="2" customFormat="1" ht="24.15" customHeight="1">
      <c r="A124" s="40"/>
      <c r="B124" s="41"/>
      <c r="C124" s="206" t="s">
        <v>179</v>
      </c>
      <c r="D124" s="206" t="s">
        <v>137</v>
      </c>
      <c r="E124" s="207" t="s">
        <v>180</v>
      </c>
      <c r="F124" s="208" t="s">
        <v>181</v>
      </c>
      <c r="G124" s="209" t="s">
        <v>140</v>
      </c>
      <c r="H124" s="210">
        <v>25.908999999999999</v>
      </c>
      <c r="I124" s="211"/>
      <c r="J124" s="212">
        <f>ROUND(I124*H124,2)</f>
        <v>0</v>
      </c>
      <c r="K124" s="208" t="s">
        <v>141</v>
      </c>
      <c r="L124" s="46"/>
      <c r="M124" s="213" t="s">
        <v>19</v>
      </c>
      <c r="N124" s="214" t="s">
        <v>42</v>
      </c>
      <c r="O124" s="86"/>
      <c r="P124" s="215">
        <f>O124*H124</f>
        <v>0</v>
      </c>
      <c r="Q124" s="215">
        <v>0.01575</v>
      </c>
      <c r="R124" s="215">
        <f>Q124*H124</f>
        <v>0.40806674999999998</v>
      </c>
      <c r="S124" s="215">
        <v>0</v>
      </c>
      <c r="T124" s="216">
        <f>S124*H124</f>
        <v>0</v>
      </c>
      <c r="U124" s="40"/>
      <c r="V124" s="40"/>
      <c r="W124" s="40"/>
      <c r="X124" s="40"/>
      <c r="Y124" s="40"/>
      <c r="Z124" s="40"/>
      <c r="AA124" s="40"/>
      <c r="AB124" s="40"/>
      <c r="AC124" s="40"/>
      <c r="AD124" s="40"/>
      <c r="AE124" s="40"/>
      <c r="AR124" s="217" t="s">
        <v>142</v>
      </c>
      <c r="AT124" s="217" t="s">
        <v>137</v>
      </c>
      <c r="AU124" s="217" t="s">
        <v>143</v>
      </c>
      <c r="AY124" s="19" t="s">
        <v>134</v>
      </c>
      <c r="BE124" s="218">
        <f>IF(N124="základní",J124,0)</f>
        <v>0</v>
      </c>
      <c r="BF124" s="218">
        <f>IF(N124="snížená",J124,0)</f>
        <v>0</v>
      </c>
      <c r="BG124" s="218">
        <f>IF(N124="zákl. přenesená",J124,0)</f>
        <v>0</v>
      </c>
      <c r="BH124" s="218">
        <f>IF(N124="sníž. přenesená",J124,0)</f>
        <v>0</v>
      </c>
      <c r="BI124" s="218">
        <f>IF(N124="nulová",J124,0)</f>
        <v>0</v>
      </c>
      <c r="BJ124" s="19" t="s">
        <v>143</v>
      </c>
      <c r="BK124" s="218">
        <f>ROUND(I124*H124,2)</f>
        <v>0</v>
      </c>
      <c r="BL124" s="19" t="s">
        <v>142</v>
      </c>
      <c r="BM124" s="217" t="s">
        <v>182</v>
      </c>
    </row>
    <row r="125" s="2" customFormat="1">
      <c r="A125" s="40"/>
      <c r="B125" s="41"/>
      <c r="C125" s="42"/>
      <c r="D125" s="219" t="s">
        <v>145</v>
      </c>
      <c r="E125" s="42"/>
      <c r="F125" s="220" t="s">
        <v>183</v>
      </c>
      <c r="G125" s="42"/>
      <c r="H125" s="42"/>
      <c r="I125" s="221"/>
      <c r="J125" s="42"/>
      <c r="K125" s="42"/>
      <c r="L125" s="46"/>
      <c r="M125" s="222"/>
      <c r="N125" s="223"/>
      <c r="O125" s="86"/>
      <c r="P125" s="86"/>
      <c r="Q125" s="86"/>
      <c r="R125" s="86"/>
      <c r="S125" s="86"/>
      <c r="T125" s="87"/>
      <c r="U125" s="40"/>
      <c r="V125" s="40"/>
      <c r="W125" s="40"/>
      <c r="X125" s="40"/>
      <c r="Y125" s="40"/>
      <c r="Z125" s="40"/>
      <c r="AA125" s="40"/>
      <c r="AB125" s="40"/>
      <c r="AC125" s="40"/>
      <c r="AD125" s="40"/>
      <c r="AE125" s="40"/>
      <c r="AT125" s="19" t="s">
        <v>145</v>
      </c>
      <c r="AU125" s="19" t="s">
        <v>143</v>
      </c>
    </row>
    <row r="126" s="15" customFormat="1">
      <c r="A126" s="15"/>
      <c r="B126" s="247"/>
      <c r="C126" s="248"/>
      <c r="D126" s="226" t="s">
        <v>151</v>
      </c>
      <c r="E126" s="249" t="s">
        <v>19</v>
      </c>
      <c r="F126" s="250" t="s">
        <v>184</v>
      </c>
      <c r="G126" s="248"/>
      <c r="H126" s="249" t="s">
        <v>19</v>
      </c>
      <c r="I126" s="251"/>
      <c r="J126" s="248"/>
      <c r="K126" s="248"/>
      <c r="L126" s="252"/>
      <c r="M126" s="253"/>
      <c r="N126" s="254"/>
      <c r="O126" s="254"/>
      <c r="P126" s="254"/>
      <c r="Q126" s="254"/>
      <c r="R126" s="254"/>
      <c r="S126" s="254"/>
      <c r="T126" s="25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T126" s="256" t="s">
        <v>151</v>
      </c>
      <c r="AU126" s="256" t="s">
        <v>143</v>
      </c>
      <c r="AV126" s="15" t="s">
        <v>78</v>
      </c>
      <c r="AW126" s="15" t="s">
        <v>32</v>
      </c>
      <c r="AX126" s="15" t="s">
        <v>70</v>
      </c>
      <c r="AY126" s="256" t="s">
        <v>134</v>
      </c>
    </row>
    <row r="127" s="13" customFormat="1">
      <c r="A127" s="13"/>
      <c r="B127" s="224"/>
      <c r="C127" s="225"/>
      <c r="D127" s="226" t="s">
        <v>151</v>
      </c>
      <c r="E127" s="227" t="s">
        <v>19</v>
      </c>
      <c r="F127" s="228" t="s">
        <v>185</v>
      </c>
      <c r="G127" s="225"/>
      <c r="H127" s="229">
        <v>25.908999999999999</v>
      </c>
      <c r="I127" s="230"/>
      <c r="J127" s="225"/>
      <c r="K127" s="225"/>
      <c r="L127" s="231"/>
      <c r="M127" s="232"/>
      <c r="N127" s="233"/>
      <c r="O127" s="233"/>
      <c r="P127" s="233"/>
      <c r="Q127" s="233"/>
      <c r="R127" s="233"/>
      <c r="S127" s="233"/>
      <c r="T127" s="234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T127" s="235" t="s">
        <v>151</v>
      </c>
      <c r="AU127" s="235" t="s">
        <v>143</v>
      </c>
      <c r="AV127" s="13" t="s">
        <v>143</v>
      </c>
      <c r="AW127" s="13" t="s">
        <v>32</v>
      </c>
      <c r="AX127" s="13" t="s">
        <v>70</v>
      </c>
      <c r="AY127" s="235" t="s">
        <v>134</v>
      </c>
    </row>
    <row r="128" s="14" customFormat="1">
      <c r="A128" s="14"/>
      <c r="B128" s="236"/>
      <c r="C128" s="237"/>
      <c r="D128" s="226" t="s">
        <v>151</v>
      </c>
      <c r="E128" s="238" t="s">
        <v>19</v>
      </c>
      <c r="F128" s="239" t="s">
        <v>153</v>
      </c>
      <c r="G128" s="237"/>
      <c r="H128" s="240">
        <v>25.908999999999999</v>
      </c>
      <c r="I128" s="241"/>
      <c r="J128" s="237"/>
      <c r="K128" s="237"/>
      <c r="L128" s="242"/>
      <c r="M128" s="243"/>
      <c r="N128" s="244"/>
      <c r="O128" s="244"/>
      <c r="P128" s="244"/>
      <c r="Q128" s="244"/>
      <c r="R128" s="244"/>
      <c r="S128" s="244"/>
      <c r="T128" s="245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T128" s="246" t="s">
        <v>151</v>
      </c>
      <c r="AU128" s="246" t="s">
        <v>143</v>
      </c>
      <c r="AV128" s="14" t="s">
        <v>142</v>
      </c>
      <c r="AW128" s="14" t="s">
        <v>32</v>
      </c>
      <c r="AX128" s="14" t="s">
        <v>78</v>
      </c>
      <c r="AY128" s="246" t="s">
        <v>134</v>
      </c>
    </row>
    <row r="129" s="2" customFormat="1" ht="16.5" customHeight="1">
      <c r="A129" s="40"/>
      <c r="B129" s="41"/>
      <c r="C129" s="206" t="s">
        <v>186</v>
      </c>
      <c r="D129" s="206" t="s">
        <v>137</v>
      </c>
      <c r="E129" s="207" t="s">
        <v>187</v>
      </c>
      <c r="F129" s="208" t="s">
        <v>188</v>
      </c>
      <c r="G129" s="209" t="s">
        <v>140</v>
      </c>
      <c r="H129" s="210">
        <v>5.2000000000000002</v>
      </c>
      <c r="I129" s="211"/>
      <c r="J129" s="212">
        <f>ROUND(I129*H129,2)</f>
        <v>0</v>
      </c>
      <c r="K129" s="208" t="s">
        <v>141</v>
      </c>
      <c r="L129" s="46"/>
      <c r="M129" s="213" t="s">
        <v>19</v>
      </c>
      <c r="N129" s="214" t="s">
        <v>42</v>
      </c>
      <c r="O129" s="86"/>
      <c r="P129" s="215">
        <f>O129*H129</f>
        <v>0</v>
      </c>
      <c r="Q129" s="215">
        <v>0.0030000000000000001</v>
      </c>
      <c r="R129" s="215">
        <f>Q129*H129</f>
        <v>0.015600000000000001</v>
      </c>
      <c r="S129" s="215">
        <v>0</v>
      </c>
      <c r="T129" s="216">
        <f>S129*H129</f>
        <v>0</v>
      </c>
      <c r="U129" s="40"/>
      <c r="V129" s="40"/>
      <c r="W129" s="40"/>
      <c r="X129" s="40"/>
      <c r="Y129" s="40"/>
      <c r="Z129" s="40"/>
      <c r="AA129" s="40"/>
      <c r="AB129" s="40"/>
      <c r="AC129" s="40"/>
      <c r="AD129" s="40"/>
      <c r="AE129" s="40"/>
      <c r="AR129" s="217" t="s">
        <v>142</v>
      </c>
      <c r="AT129" s="217" t="s">
        <v>137</v>
      </c>
      <c r="AU129" s="217" t="s">
        <v>143</v>
      </c>
      <c r="AY129" s="19" t="s">
        <v>134</v>
      </c>
      <c r="BE129" s="218">
        <f>IF(N129="základní",J129,0)</f>
        <v>0</v>
      </c>
      <c r="BF129" s="218">
        <f>IF(N129="snížená",J129,0)</f>
        <v>0</v>
      </c>
      <c r="BG129" s="218">
        <f>IF(N129="zákl. přenesená",J129,0)</f>
        <v>0</v>
      </c>
      <c r="BH129" s="218">
        <f>IF(N129="sníž. přenesená",J129,0)</f>
        <v>0</v>
      </c>
      <c r="BI129" s="218">
        <f>IF(N129="nulová",J129,0)</f>
        <v>0</v>
      </c>
      <c r="BJ129" s="19" t="s">
        <v>143</v>
      </c>
      <c r="BK129" s="218">
        <f>ROUND(I129*H129,2)</f>
        <v>0</v>
      </c>
      <c r="BL129" s="19" t="s">
        <v>142</v>
      </c>
      <c r="BM129" s="217" t="s">
        <v>189</v>
      </c>
    </row>
    <row r="130" s="2" customFormat="1">
      <c r="A130" s="40"/>
      <c r="B130" s="41"/>
      <c r="C130" s="42"/>
      <c r="D130" s="219" t="s">
        <v>145</v>
      </c>
      <c r="E130" s="42"/>
      <c r="F130" s="220" t="s">
        <v>190</v>
      </c>
      <c r="G130" s="42"/>
      <c r="H130" s="42"/>
      <c r="I130" s="221"/>
      <c r="J130" s="42"/>
      <c r="K130" s="42"/>
      <c r="L130" s="46"/>
      <c r="M130" s="222"/>
      <c r="N130" s="223"/>
      <c r="O130" s="86"/>
      <c r="P130" s="86"/>
      <c r="Q130" s="86"/>
      <c r="R130" s="86"/>
      <c r="S130" s="86"/>
      <c r="T130" s="87"/>
      <c r="U130" s="40"/>
      <c r="V130" s="40"/>
      <c r="W130" s="40"/>
      <c r="X130" s="40"/>
      <c r="Y130" s="40"/>
      <c r="Z130" s="40"/>
      <c r="AA130" s="40"/>
      <c r="AB130" s="40"/>
      <c r="AC130" s="40"/>
      <c r="AD130" s="40"/>
      <c r="AE130" s="40"/>
      <c r="AT130" s="19" t="s">
        <v>145</v>
      </c>
      <c r="AU130" s="19" t="s">
        <v>143</v>
      </c>
    </row>
    <row r="131" s="2" customFormat="1" ht="24.15" customHeight="1">
      <c r="A131" s="40"/>
      <c r="B131" s="41"/>
      <c r="C131" s="206" t="s">
        <v>191</v>
      </c>
      <c r="D131" s="206" t="s">
        <v>137</v>
      </c>
      <c r="E131" s="207" t="s">
        <v>192</v>
      </c>
      <c r="F131" s="208" t="s">
        <v>193</v>
      </c>
      <c r="G131" s="209" t="s">
        <v>140</v>
      </c>
      <c r="H131" s="210">
        <v>14.199999999999999</v>
      </c>
      <c r="I131" s="211"/>
      <c r="J131" s="212">
        <f>ROUND(I131*H131,2)</f>
        <v>0</v>
      </c>
      <c r="K131" s="208" t="s">
        <v>141</v>
      </c>
      <c r="L131" s="46"/>
      <c r="M131" s="213" t="s">
        <v>19</v>
      </c>
      <c r="N131" s="214" t="s">
        <v>42</v>
      </c>
      <c r="O131" s="86"/>
      <c r="P131" s="215">
        <f>O131*H131</f>
        <v>0</v>
      </c>
      <c r="Q131" s="215">
        <v>0.018380000000000001</v>
      </c>
      <c r="R131" s="215">
        <f>Q131*H131</f>
        <v>0.26099600000000001</v>
      </c>
      <c r="S131" s="215">
        <v>0</v>
      </c>
      <c r="T131" s="216">
        <f>S131*H131</f>
        <v>0</v>
      </c>
      <c r="U131" s="40"/>
      <c r="V131" s="40"/>
      <c r="W131" s="40"/>
      <c r="X131" s="40"/>
      <c r="Y131" s="40"/>
      <c r="Z131" s="40"/>
      <c r="AA131" s="40"/>
      <c r="AB131" s="40"/>
      <c r="AC131" s="40"/>
      <c r="AD131" s="40"/>
      <c r="AE131" s="40"/>
      <c r="AR131" s="217" t="s">
        <v>142</v>
      </c>
      <c r="AT131" s="217" t="s">
        <v>137</v>
      </c>
      <c r="AU131" s="217" t="s">
        <v>143</v>
      </c>
      <c r="AY131" s="19" t="s">
        <v>134</v>
      </c>
      <c r="BE131" s="218">
        <f>IF(N131="základní",J131,0)</f>
        <v>0</v>
      </c>
      <c r="BF131" s="218">
        <f>IF(N131="snížená",J131,0)</f>
        <v>0</v>
      </c>
      <c r="BG131" s="218">
        <f>IF(N131="zákl. přenesená",J131,0)</f>
        <v>0</v>
      </c>
      <c r="BH131" s="218">
        <f>IF(N131="sníž. přenesená",J131,0)</f>
        <v>0</v>
      </c>
      <c r="BI131" s="218">
        <f>IF(N131="nulová",J131,0)</f>
        <v>0</v>
      </c>
      <c r="BJ131" s="19" t="s">
        <v>143</v>
      </c>
      <c r="BK131" s="218">
        <f>ROUND(I131*H131,2)</f>
        <v>0</v>
      </c>
      <c r="BL131" s="19" t="s">
        <v>142</v>
      </c>
      <c r="BM131" s="217" t="s">
        <v>194</v>
      </c>
    </row>
    <row r="132" s="2" customFormat="1">
      <c r="A132" s="40"/>
      <c r="B132" s="41"/>
      <c r="C132" s="42"/>
      <c r="D132" s="219" t="s">
        <v>145</v>
      </c>
      <c r="E132" s="42"/>
      <c r="F132" s="220" t="s">
        <v>195</v>
      </c>
      <c r="G132" s="42"/>
      <c r="H132" s="42"/>
      <c r="I132" s="221"/>
      <c r="J132" s="42"/>
      <c r="K132" s="42"/>
      <c r="L132" s="46"/>
      <c r="M132" s="222"/>
      <c r="N132" s="223"/>
      <c r="O132" s="86"/>
      <c r="P132" s="86"/>
      <c r="Q132" s="86"/>
      <c r="R132" s="86"/>
      <c r="S132" s="86"/>
      <c r="T132" s="87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T132" s="19" t="s">
        <v>145</v>
      </c>
      <c r="AU132" s="19" t="s">
        <v>143</v>
      </c>
    </row>
    <row r="133" s="2" customFormat="1" ht="21.75" customHeight="1">
      <c r="A133" s="40"/>
      <c r="B133" s="41"/>
      <c r="C133" s="206" t="s">
        <v>196</v>
      </c>
      <c r="D133" s="206" t="s">
        <v>137</v>
      </c>
      <c r="E133" s="207" t="s">
        <v>197</v>
      </c>
      <c r="F133" s="208" t="s">
        <v>198</v>
      </c>
      <c r="G133" s="209" t="s">
        <v>199</v>
      </c>
      <c r="H133" s="210">
        <v>0.94799999999999995</v>
      </c>
      <c r="I133" s="211"/>
      <c r="J133" s="212">
        <f>ROUND(I133*H133,2)</f>
        <v>0</v>
      </c>
      <c r="K133" s="208" t="s">
        <v>141</v>
      </c>
      <c r="L133" s="46"/>
      <c r="M133" s="213" t="s">
        <v>19</v>
      </c>
      <c r="N133" s="214" t="s">
        <v>42</v>
      </c>
      <c r="O133" s="86"/>
      <c r="P133" s="215">
        <f>O133*H133</f>
        <v>0</v>
      </c>
      <c r="Q133" s="215">
        <v>2.5018699999999998</v>
      </c>
      <c r="R133" s="215">
        <f>Q133*H133</f>
        <v>2.3717727599999998</v>
      </c>
      <c r="S133" s="215">
        <v>0</v>
      </c>
      <c r="T133" s="216">
        <f>S133*H133</f>
        <v>0</v>
      </c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  <c r="AE133" s="40"/>
      <c r="AR133" s="217" t="s">
        <v>142</v>
      </c>
      <c r="AT133" s="217" t="s">
        <v>137</v>
      </c>
      <c r="AU133" s="217" t="s">
        <v>143</v>
      </c>
      <c r="AY133" s="19" t="s">
        <v>134</v>
      </c>
      <c r="BE133" s="218">
        <f>IF(N133="základní",J133,0)</f>
        <v>0</v>
      </c>
      <c r="BF133" s="218">
        <f>IF(N133="snížená",J133,0)</f>
        <v>0</v>
      </c>
      <c r="BG133" s="218">
        <f>IF(N133="zákl. přenesená",J133,0)</f>
        <v>0</v>
      </c>
      <c r="BH133" s="218">
        <f>IF(N133="sníž. přenesená",J133,0)</f>
        <v>0</v>
      </c>
      <c r="BI133" s="218">
        <f>IF(N133="nulová",J133,0)</f>
        <v>0</v>
      </c>
      <c r="BJ133" s="19" t="s">
        <v>143</v>
      </c>
      <c r="BK133" s="218">
        <f>ROUND(I133*H133,2)</f>
        <v>0</v>
      </c>
      <c r="BL133" s="19" t="s">
        <v>142</v>
      </c>
      <c r="BM133" s="217" t="s">
        <v>200</v>
      </c>
    </row>
    <row r="134" s="2" customFormat="1">
      <c r="A134" s="40"/>
      <c r="B134" s="41"/>
      <c r="C134" s="42"/>
      <c r="D134" s="219" t="s">
        <v>145</v>
      </c>
      <c r="E134" s="42"/>
      <c r="F134" s="220" t="s">
        <v>201</v>
      </c>
      <c r="G134" s="42"/>
      <c r="H134" s="42"/>
      <c r="I134" s="221"/>
      <c r="J134" s="42"/>
      <c r="K134" s="42"/>
      <c r="L134" s="46"/>
      <c r="M134" s="222"/>
      <c r="N134" s="223"/>
      <c r="O134" s="86"/>
      <c r="P134" s="86"/>
      <c r="Q134" s="86"/>
      <c r="R134" s="86"/>
      <c r="S134" s="86"/>
      <c r="T134" s="87"/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  <c r="AT134" s="19" t="s">
        <v>145</v>
      </c>
      <c r="AU134" s="19" t="s">
        <v>143</v>
      </c>
    </row>
    <row r="135" s="13" customFormat="1">
      <c r="A135" s="13"/>
      <c r="B135" s="224"/>
      <c r="C135" s="225"/>
      <c r="D135" s="226" t="s">
        <v>151</v>
      </c>
      <c r="E135" s="227" t="s">
        <v>19</v>
      </c>
      <c r="F135" s="228" t="s">
        <v>202</v>
      </c>
      <c r="G135" s="225"/>
      <c r="H135" s="229">
        <v>0.94799999999999995</v>
      </c>
      <c r="I135" s="230"/>
      <c r="J135" s="225"/>
      <c r="K135" s="225"/>
      <c r="L135" s="231"/>
      <c r="M135" s="232"/>
      <c r="N135" s="233"/>
      <c r="O135" s="233"/>
      <c r="P135" s="233"/>
      <c r="Q135" s="233"/>
      <c r="R135" s="233"/>
      <c r="S135" s="233"/>
      <c r="T135" s="234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T135" s="235" t="s">
        <v>151</v>
      </c>
      <c r="AU135" s="235" t="s">
        <v>143</v>
      </c>
      <c r="AV135" s="13" t="s">
        <v>143</v>
      </c>
      <c r="AW135" s="13" t="s">
        <v>32</v>
      </c>
      <c r="AX135" s="13" t="s">
        <v>70</v>
      </c>
      <c r="AY135" s="235" t="s">
        <v>134</v>
      </c>
    </row>
    <row r="136" s="14" customFormat="1">
      <c r="A136" s="14"/>
      <c r="B136" s="236"/>
      <c r="C136" s="237"/>
      <c r="D136" s="226" t="s">
        <v>151</v>
      </c>
      <c r="E136" s="238" t="s">
        <v>19</v>
      </c>
      <c r="F136" s="239" t="s">
        <v>153</v>
      </c>
      <c r="G136" s="237"/>
      <c r="H136" s="240">
        <v>0.94799999999999995</v>
      </c>
      <c r="I136" s="241"/>
      <c r="J136" s="237"/>
      <c r="K136" s="237"/>
      <c r="L136" s="242"/>
      <c r="M136" s="243"/>
      <c r="N136" s="244"/>
      <c r="O136" s="244"/>
      <c r="P136" s="244"/>
      <c r="Q136" s="244"/>
      <c r="R136" s="244"/>
      <c r="S136" s="244"/>
      <c r="T136" s="245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T136" s="246" t="s">
        <v>151</v>
      </c>
      <c r="AU136" s="246" t="s">
        <v>143</v>
      </c>
      <c r="AV136" s="14" t="s">
        <v>142</v>
      </c>
      <c r="AW136" s="14" t="s">
        <v>32</v>
      </c>
      <c r="AX136" s="14" t="s">
        <v>78</v>
      </c>
      <c r="AY136" s="246" t="s">
        <v>134</v>
      </c>
    </row>
    <row r="137" s="12" customFormat="1" ht="22.8" customHeight="1">
      <c r="A137" s="12"/>
      <c r="B137" s="190"/>
      <c r="C137" s="191"/>
      <c r="D137" s="192" t="s">
        <v>69</v>
      </c>
      <c r="E137" s="204" t="s">
        <v>186</v>
      </c>
      <c r="F137" s="204" t="s">
        <v>203</v>
      </c>
      <c r="G137" s="191"/>
      <c r="H137" s="191"/>
      <c r="I137" s="194"/>
      <c r="J137" s="205">
        <f>BK137</f>
        <v>0</v>
      </c>
      <c r="K137" s="191"/>
      <c r="L137" s="196"/>
      <c r="M137" s="197"/>
      <c r="N137" s="198"/>
      <c r="O137" s="198"/>
      <c r="P137" s="199">
        <f>SUM(P138:P161)</f>
        <v>0</v>
      </c>
      <c r="Q137" s="198"/>
      <c r="R137" s="199">
        <f>SUM(R138:R161)</f>
        <v>0</v>
      </c>
      <c r="S137" s="198"/>
      <c r="T137" s="200">
        <f>SUM(T138:T161)</f>
        <v>6.5963190000000003</v>
      </c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R137" s="201" t="s">
        <v>78</v>
      </c>
      <c r="AT137" s="202" t="s">
        <v>69</v>
      </c>
      <c r="AU137" s="202" t="s">
        <v>78</v>
      </c>
      <c r="AY137" s="201" t="s">
        <v>134</v>
      </c>
      <c r="BK137" s="203">
        <f>SUM(BK138:BK161)</f>
        <v>0</v>
      </c>
    </row>
    <row r="138" s="2" customFormat="1" ht="24.15" customHeight="1">
      <c r="A138" s="40"/>
      <c r="B138" s="41"/>
      <c r="C138" s="206" t="s">
        <v>8</v>
      </c>
      <c r="D138" s="206" t="s">
        <v>137</v>
      </c>
      <c r="E138" s="207" t="s">
        <v>204</v>
      </c>
      <c r="F138" s="208" t="s">
        <v>205</v>
      </c>
      <c r="G138" s="209" t="s">
        <v>140</v>
      </c>
      <c r="H138" s="210">
        <v>11.859999999999999</v>
      </c>
      <c r="I138" s="211"/>
      <c r="J138" s="212">
        <f>ROUND(I138*H138,2)</f>
        <v>0</v>
      </c>
      <c r="K138" s="208" t="s">
        <v>141</v>
      </c>
      <c r="L138" s="46"/>
      <c r="M138" s="213" t="s">
        <v>19</v>
      </c>
      <c r="N138" s="214" t="s">
        <v>42</v>
      </c>
      <c r="O138" s="86"/>
      <c r="P138" s="215">
        <f>O138*H138</f>
        <v>0</v>
      </c>
      <c r="Q138" s="215">
        <v>0</v>
      </c>
      <c r="R138" s="215">
        <f>Q138*H138</f>
        <v>0</v>
      </c>
      <c r="S138" s="215">
        <v>0</v>
      </c>
      <c r="T138" s="216">
        <f>S138*H138</f>
        <v>0</v>
      </c>
      <c r="U138" s="40"/>
      <c r="V138" s="40"/>
      <c r="W138" s="40"/>
      <c r="X138" s="40"/>
      <c r="Y138" s="40"/>
      <c r="Z138" s="40"/>
      <c r="AA138" s="40"/>
      <c r="AB138" s="40"/>
      <c r="AC138" s="40"/>
      <c r="AD138" s="40"/>
      <c r="AE138" s="40"/>
      <c r="AR138" s="217" t="s">
        <v>142</v>
      </c>
      <c r="AT138" s="217" t="s">
        <v>137</v>
      </c>
      <c r="AU138" s="217" t="s">
        <v>143</v>
      </c>
      <c r="AY138" s="19" t="s">
        <v>134</v>
      </c>
      <c r="BE138" s="218">
        <f>IF(N138="základní",J138,0)</f>
        <v>0</v>
      </c>
      <c r="BF138" s="218">
        <f>IF(N138="snížená",J138,0)</f>
        <v>0</v>
      </c>
      <c r="BG138" s="218">
        <f>IF(N138="zákl. přenesená",J138,0)</f>
        <v>0</v>
      </c>
      <c r="BH138" s="218">
        <f>IF(N138="sníž. přenesená",J138,0)</f>
        <v>0</v>
      </c>
      <c r="BI138" s="218">
        <f>IF(N138="nulová",J138,0)</f>
        <v>0</v>
      </c>
      <c r="BJ138" s="19" t="s">
        <v>143</v>
      </c>
      <c r="BK138" s="218">
        <f>ROUND(I138*H138,2)</f>
        <v>0</v>
      </c>
      <c r="BL138" s="19" t="s">
        <v>142</v>
      </c>
      <c r="BM138" s="217" t="s">
        <v>206</v>
      </c>
    </row>
    <row r="139" s="2" customFormat="1">
      <c r="A139" s="40"/>
      <c r="B139" s="41"/>
      <c r="C139" s="42"/>
      <c r="D139" s="219" t="s">
        <v>145</v>
      </c>
      <c r="E139" s="42"/>
      <c r="F139" s="220" t="s">
        <v>207</v>
      </c>
      <c r="G139" s="42"/>
      <c r="H139" s="42"/>
      <c r="I139" s="221"/>
      <c r="J139" s="42"/>
      <c r="K139" s="42"/>
      <c r="L139" s="46"/>
      <c r="M139" s="222"/>
      <c r="N139" s="223"/>
      <c r="O139" s="86"/>
      <c r="P139" s="86"/>
      <c r="Q139" s="86"/>
      <c r="R139" s="86"/>
      <c r="S139" s="86"/>
      <c r="T139" s="87"/>
      <c r="U139" s="40"/>
      <c r="V139" s="40"/>
      <c r="W139" s="40"/>
      <c r="X139" s="40"/>
      <c r="Y139" s="40"/>
      <c r="Z139" s="40"/>
      <c r="AA139" s="40"/>
      <c r="AB139" s="40"/>
      <c r="AC139" s="40"/>
      <c r="AD139" s="40"/>
      <c r="AE139" s="40"/>
      <c r="AT139" s="19" t="s">
        <v>145</v>
      </c>
      <c r="AU139" s="19" t="s">
        <v>143</v>
      </c>
    </row>
    <row r="140" s="13" customFormat="1">
      <c r="A140" s="13"/>
      <c r="B140" s="224"/>
      <c r="C140" s="225"/>
      <c r="D140" s="226" t="s">
        <v>151</v>
      </c>
      <c r="E140" s="227" t="s">
        <v>19</v>
      </c>
      <c r="F140" s="228" t="s">
        <v>208</v>
      </c>
      <c r="G140" s="225"/>
      <c r="H140" s="229">
        <v>5.7000000000000002</v>
      </c>
      <c r="I140" s="230"/>
      <c r="J140" s="225"/>
      <c r="K140" s="225"/>
      <c r="L140" s="231"/>
      <c r="M140" s="232"/>
      <c r="N140" s="233"/>
      <c r="O140" s="233"/>
      <c r="P140" s="233"/>
      <c r="Q140" s="233"/>
      <c r="R140" s="233"/>
      <c r="S140" s="233"/>
      <c r="T140" s="234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35" t="s">
        <v>151</v>
      </c>
      <c r="AU140" s="235" t="s">
        <v>143</v>
      </c>
      <c r="AV140" s="13" t="s">
        <v>143</v>
      </c>
      <c r="AW140" s="13" t="s">
        <v>32</v>
      </c>
      <c r="AX140" s="13" t="s">
        <v>70</v>
      </c>
      <c r="AY140" s="235" t="s">
        <v>134</v>
      </c>
    </row>
    <row r="141" s="13" customFormat="1">
      <c r="A141" s="13"/>
      <c r="B141" s="224"/>
      <c r="C141" s="225"/>
      <c r="D141" s="226" t="s">
        <v>151</v>
      </c>
      <c r="E141" s="227" t="s">
        <v>19</v>
      </c>
      <c r="F141" s="228" t="s">
        <v>209</v>
      </c>
      <c r="G141" s="225"/>
      <c r="H141" s="229">
        <v>6.1600000000000001</v>
      </c>
      <c r="I141" s="230"/>
      <c r="J141" s="225"/>
      <c r="K141" s="225"/>
      <c r="L141" s="231"/>
      <c r="M141" s="232"/>
      <c r="N141" s="233"/>
      <c r="O141" s="233"/>
      <c r="P141" s="233"/>
      <c r="Q141" s="233"/>
      <c r="R141" s="233"/>
      <c r="S141" s="233"/>
      <c r="T141" s="234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T141" s="235" t="s">
        <v>151</v>
      </c>
      <c r="AU141" s="235" t="s">
        <v>143</v>
      </c>
      <c r="AV141" s="13" t="s">
        <v>143</v>
      </c>
      <c r="AW141" s="13" t="s">
        <v>32</v>
      </c>
      <c r="AX141" s="13" t="s">
        <v>70</v>
      </c>
      <c r="AY141" s="235" t="s">
        <v>134</v>
      </c>
    </row>
    <row r="142" s="14" customFormat="1">
      <c r="A142" s="14"/>
      <c r="B142" s="236"/>
      <c r="C142" s="237"/>
      <c r="D142" s="226" t="s">
        <v>151</v>
      </c>
      <c r="E142" s="238" t="s">
        <v>19</v>
      </c>
      <c r="F142" s="239" t="s">
        <v>153</v>
      </c>
      <c r="G142" s="237"/>
      <c r="H142" s="240">
        <v>11.859999999999999</v>
      </c>
      <c r="I142" s="241"/>
      <c r="J142" s="237"/>
      <c r="K142" s="237"/>
      <c r="L142" s="242"/>
      <c r="M142" s="243"/>
      <c r="N142" s="244"/>
      <c r="O142" s="244"/>
      <c r="P142" s="244"/>
      <c r="Q142" s="244"/>
      <c r="R142" s="244"/>
      <c r="S142" s="244"/>
      <c r="T142" s="245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T142" s="246" t="s">
        <v>151</v>
      </c>
      <c r="AU142" s="246" t="s">
        <v>143</v>
      </c>
      <c r="AV142" s="14" t="s">
        <v>142</v>
      </c>
      <c r="AW142" s="14" t="s">
        <v>32</v>
      </c>
      <c r="AX142" s="14" t="s">
        <v>78</v>
      </c>
      <c r="AY142" s="246" t="s">
        <v>134</v>
      </c>
    </row>
    <row r="143" s="2" customFormat="1" ht="16.5" customHeight="1">
      <c r="A143" s="40"/>
      <c r="B143" s="41"/>
      <c r="C143" s="206" t="s">
        <v>210</v>
      </c>
      <c r="D143" s="206" t="s">
        <v>137</v>
      </c>
      <c r="E143" s="207" t="s">
        <v>211</v>
      </c>
      <c r="F143" s="208" t="s">
        <v>212</v>
      </c>
      <c r="G143" s="209" t="s">
        <v>140</v>
      </c>
      <c r="H143" s="210">
        <v>7.6699999999999999</v>
      </c>
      <c r="I143" s="211"/>
      <c r="J143" s="212">
        <f>ROUND(I143*H143,2)</f>
        <v>0</v>
      </c>
      <c r="K143" s="208" t="s">
        <v>141</v>
      </c>
      <c r="L143" s="46"/>
      <c r="M143" s="213" t="s">
        <v>19</v>
      </c>
      <c r="N143" s="214" t="s">
        <v>42</v>
      </c>
      <c r="O143" s="86"/>
      <c r="P143" s="215">
        <f>O143*H143</f>
        <v>0</v>
      </c>
      <c r="Q143" s="215">
        <v>0</v>
      </c>
      <c r="R143" s="215">
        <f>Q143*H143</f>
        <v>0</v>
      </c>
      <c r="S143" s="215">
        <v>0.248</v>
      </c>
      <c r="T143" s="216">
        <f>S143*H143</f>
        <v>1.9021600000000001</v>
      </c>
      <c r="U143" s="40"/>
      <c r="V143" s="40"/>
      <c r="W143" s="40"/>
      <c r="X143" s="40"/>
      <c r="Y143" s="40"/>
      <c r="Z143" s="40"/>
      <c r="AA143" s="40"/>
      <c r="AB143" s="40"/>
      <c r="AC143" s="40"/>
      <c r="AD143" s="40"/>
      <c r="AE143" s="40"/>
      <c r="AR143" s="217" t="s">
        <v>142</v>
      </c>
      <c r="AT143" s="217" t="s">
        <v>137</v>
      </c>
      <c r="AU143" s="217" t="s">
        <v>143</v>
      </c>
      <c r="AY143" s="19" t="s">
        <v>134</v>
      </c>
      <c r="BE143" s="218">
        <f>IF(N143="základní",J143,0)</f>
        <v>0</v>
      </c>
      <c r="BF143" s="218">
        <f>IF(N143="snížená",J143,0)</f>
        <v>0</v>
      </c>
      <c r="BG143" s="218">
        <f>IF(N143="zákl. přenesená",J143,0)</f>
        <v>0</v>
      </c>
      <c r="BH143" s="218">
        <f>IF(N143="sníž. přenesená",J143,0)</f>
        <v>0</v>
      </c>
      <c r="BI143" s="218">
        <f>IF(N143="nulová",J143,0)</f>
        <v>0</v>
      </c>
      <c r="BJ143" s="19" t="s">
        <v>143</v>
      </c>
      <c r="BK143" s="218">
        <f>ROUND(I143*H143,2)</f>
        <v>0</v>
      </c>
      <c r="BL143" s="19" t="s">
        <v>142</v>
      </c>
      <c r="BM143" s="217" t="s">
        <v>213</v>
      </c>
    </row>
    <row r="144" s="2" customFormat="1">
      <c r="A144" s="40"/>
      <c r="B144" s="41"/>
      <c r="C144" s="42"/>
      <c r="D144" s="219" t="s">
        <v>145</v>
      </c>
      <c r="E144" s="42"/>
      <c r="F144" s="220" t="s">
        <v>214</v>
      </c>
      <c r="G144" s="42"/>
      <c r="H144" s="42"/>
      <c r="I144" s="221"/>
      <c r="J144" s="42"/>
      <c r="K144" s="42"/>
      <c r="L144" s="46"/>
      <c r="M144" s="222"/>
      <c r="N144" s="223"/>
      <c r="O144" s="86"/>
      <c r="P144" s="86"/>
      <c r="Q144" s="86"/>
      <c r="R144" s="86"/>
      <c r="S144" s="86"/>
      <c r="T144" s="87"/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  <c r="AE144" s="40"/>
      <c r="AT144" s="19" t="s">
        <v>145</v>
      </c>
      <c r="AU144" s="19" t="s">
        <v>143</v>
      </c>
    </row>
    <row r="145" s="13" customFormat="1">
      <c r="A145" s="13"/>
      <c r="B145" s="224"/>
      <c r="C145" s="225"/>
      <c r="D145" s="226" t="s">
        <v>151</v>
      </c>
      <c r="E145" s="227" t="s">
        <v>19</v>
      </c>
      <c r="F145" s="228" t="s">
        <v>215</v>
      </c>
      <c r="G145" s="225"/>
      <c r="H145" s="229">
        <v>5.3300000000000001</v>
      </c>
      <c r="I145" s="230"/>
      <c r="J145" s="225"/>
      <c r="K145" s="225"/>
      <c r="L145" s="231"/>
      <c r="M145" s="232"/>
      <c r="N145" s="233"/>
      <c r="O145" s="233"/>
      <c r="P145" s="233"/>
      <c r="Q145" s="233"/>
      <c r="R145" s="233"/>
      <c r="S145" s="233"/>
      <c r="T145" s="234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T145" s="235" t="s">
        <v>151</v>
      </c>
      <c r="AU145" s="235" t="s">
        <v>143</v>
      </c>
      <c r="AV145" s="13" t="s">
        <v>143</v>
      </c>
      <c r="AW145" s="13" t="s">
        <v>32</v>
      </c>
      <c r="AX145" s="13" t="s">
        <v>70</v>
      </c>
      <c r="AY145" s="235" t="s">
        <v>134</v>
      </c>
    </row>
    <row r="146" s="13" customFormat="1">
      <c r="A146" s="13"/>
      <c r="B146" s="224"/>
      <c r="C146" s="225"/>
      <c r="D146" s="226" t="s">
        <v>151</v>
      </c>
      <c r="E146" s="227" t="s">
        <v>19</v>
      </c>
      <c r="F146" s="228" t="s">
        <v>216</v>
      </c>
      <c r="G146" s="225"/>
      <c r="H146" s="229">
        <v>2.3399999999999999</v>
      </c>
      <c r="I146" s="230"/>
      <c r="J146" s="225"/>
      <c r="K146" s="225"/>
      <c r="L146" s="231"/>
      <c r="M146" s="232"/>
      <c r="N146" s="233"/>
      <c r="O146" s="233"/>
      <c r="P146" s="233"/>
      <c r="Q146" s="233"/>
      <c r="R146" s="233"/>
      <c r="S146" s="233"/>
      <c r="T146" s="234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35" t="s">
        <v>151</v>
      </c>
      <c r="AU146" s="235" t="s">
        <v>143</v>
      </c>
      <c r="AV146" s="13" t="s">
        <v>143</v>
      </c>
      <c r="AW146" s="13" t="s">
        <v>32</v>
      </c>
      <c r="AX146" s="13" t="s">
        <v>70</v>
      </c>
      <c r="AY146" s="235" t="s">
        <v>134</v>
      </c>
    </row>
    <row r="147" s="14" customFormat="1">
      <c r="A147" s="14"/>
      <c r="B147" s="236"/>
      <c r="C147" s="237"/>
      <c r="D147" s="226" t="s">
        <v>151</v>
      </c>
      <c r="E147" s="238" t="s">
        <v>19</v>
      </c>
      <c r="F147" s="239" t="s">
        <v>153</v>
      </c>
      <c r="G147" s="237"/>
      <c r="H147" s="240">
        <v>7.6699999999999999</v>
      </c>
      <c r="I147" s="241"/>
      <c r="J147" s="237"/>
      <c r="K147" s="237"/>
      <c r="L147" s="242"/>
      <c r="M147" s="243"/>
      <c r="N147" s="244"/>
      <c r="O147" s="244"/>
      <c r="P147" s="244"/>
      <c r="Q147" s="244"/>
      <c r="R147" s="244"/>
      <c r="S147" s="244"/>
      <c r="T147" s="245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T147" s="246" t="s">
        <v>151</v>
      </c>
      <c r="AU147" s="246" t="s">
        <v>143</v>
      </c>
      <c r="AV147" s="14" t="s">
        <v>142</v>
      </c>
      <c r="AW147" s="14" t="s">
        <v>32</v>
      </c>
      <c r="AX147" s="14" t="s">
        <v>78</v>
      </c>
      <c r="AY147" s="246" t="s">
        <v>134</v>
      </c>
    </row>
    <row r="148" s="2" customFormat="1" ht="16.5" customHeight="1">
      <c r="A148" s="40"/>
      <c r="B148" s="41"/>
      <c r="C148" s="206" t="s">
        <v>217</v>
      </c>
      <c r="D148" s="206" t="s">
        <v>137</v>
      </c>
      <c r="E148" s="207" t="s">
        <v>218</v>
      </c>
      <c r="F148" s="208" t="s">
        <v>219</v>
      </c>
      <c r="G148" s="209" t="s">
        <v>199</v>
      </c>
      <c r="H148" s="210">
        <v>0.94699999999999995</v>
      </c>
      <c r="I148" s="211"/>
      <c r="J148" s="212">
        <f>ROUND(I148*H148,2)</f>
        <v>0</v>
      </c>
      <c r="K148" s="208" t="s">
        <v>141</v>
      </c>
      <c r="L148" s="46"/>
      <c r="M148" s="213" t="s">
        <v>19</v>
      </c>
      <c r="N148" s="214" t="s">
        <v>42</v>
      </c>
      <c r="O148" s="86"/>
      <c r="P148" s="215">
        <f>O148*H148</f>
        <v>0</v>
      </c>
      <c r="Q148" s="215">
        <v>0</v>
      </c>
      <c r="R148" s="215">
        <f>Q148*H148</f>
        <v>0</v>
      </c>
      <c r="S148" s="215">
        <v>2.2000000000000002</v>
      </c>
      <c r="T148" s="216">
        <f>S148*H148</f>
        <v>2.0834000000000001</v>
      </c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R148" s="217" t="s">
        <v>142</v>
      </c>
      <c r="AT148" s="217" t="s">
        <v>137</v>
      </c>
      <c r="AU148" s="217" t="s">
        <v>143</v>
      </c>
      <c r="AY148" s="19" t="s">
        <v>134</v>
      </c>
      <c r="BE148" s="218">
        <f>IF(N148="základní",J148,0)</f>
        <v>0</v>
      </c>
      <c r="BF148" s="218">
        <f>IF(N148="snížená",J148,0)</f>
        <v>0</v>
      </c>
      <c r="BG148" s="218">
        <f>IF(N148="zákl. přenesená",J148,0)</f>
        <v>0</v>
      </c>
      <c r="BH148" s="218">
        <f>IF(N148="sníž. přenesená",J148,0)</f>
        <v>0</v>
      </c>
      <c r="BI148" s="218">
        <f>IF(N148="nulová",J148,0)</f>
        <v>0</v>
      </c>
      <c r="BJ148" s="19" t="s">
        <v>143</v>
      </c>
      <c r="BK148" s="218">
        <f>ROUND(I148*H148,2)</f>
        <v>0</v>
      </c>
      <c r="BL148" s="19" t="s">
        <v>142</v>
      </c>
      <c r="BM148" s="217" t="s">
        <v>220</v>
      </c>
    </row>
    <row r="149" s="2" customFormat="1">
      <c r="A149" s="40"/>
      <c r="B149" s="41"/>
      <c r="C149" s="42"/>
      <c r="D149" s="219" t="s">
        <v>145</v>
      </c>
      <c r="E149" s="42"/>
      <c r="F149" s="220" t="s">
        <v>221</v>
      </c>
      <c r="G149" s="42"/>
      <c r="H149" s="42"/>
      <c r="I149" s="221"/>
      <c r="J149" s="42"/>
      <c r="K149" s="42"/>
      <c r="L149" s="46"/>
      <c r="M149" s="222"/>
      <c r="N149" s="223"/>
      <c r="O149" s="86"/>
      <c r="P149" s="86"/>
      <c r="Q149" s="86"/>
      <c r="R149" s="86"/>
      <c r="S149" s="86"/>
      <c r="T149" s="87"/>
      <c r="U149" s="40"/>
      <c r="V149" s="40"/>
      <c r="W149" s="40"/>
      <c r="X149" s="40"/>
      <c r="Y149" s="40"/>
      <c r="Z149" s="40"/>
      <c r="AA149" s="40"/>
      <c r="AB149" s="40"/>
      <c r="AC149" s="40"/>
      <c r="AD149" s="40"/>
      <c r="AE149" s="40"/>
      <c r="AT149" s="19" t="s">
        <v>145</v>
      </c>
      <c r="AU149" s="19" t="s">
        <v>143</v>
      </c>
    </row>
    <row r="150" s="2" customFormat="1" ht="24.15" customHeight="1">
      <c r="A150" s="40"/>
      <c r="B150" s="41"/>
      <c r="C150" s="206" t="s">
        <v>222</v>
      </c>
      <c r="D150" s="206" t="s">
        <v>137</v>
      </c>
      <c r="E150" s="207" t="s">
        <v>223</v>
      </c>
      <c r="F150" s="208" t="s">
        <v>224</v>
      </c>
      <c r="G150" s="209" t="s">
        <v>140</v>
      </c>
      <c r="H150" s="210">
        <v>3.9199999999999999</v>
      </c>
      <c r="I150" s="211"/>
      <c r="J150" s="212">
        <f>ROUND(I150*H150,2)</f>
        <v>0</v>
      </c>
      <c r="K150" s="208" t="s">
        <v>141</v>
      </c>
      <c r="L150" s="46"/>
      <c r="M150" s="213" t="s">
        <v>19</v>
      </c>
      <c r="N150" s="214" t="s">
        <v>42</v>
      </c>
      <c r="O150" s="86"/>
      <c r="P150" s="215">
        <f>O150*H150</f>
        <v>0</v>
      </c>
      <c r="Q150" s="215">
        <v>0</v>
      </c>
      <c r="R150" s="215">
        <f>Q150*H150</f>
        <v>0</v>
      </c>
      <c r="S150" s="215">
        <v>0.035000000000000003</v>
      </c>
      <c r="T150" s="216">
        <f>S150*H150</f>
        <v>0.13720000000000002</v>
      </c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  <c r="AE150" s="40"/>
      <c r="AR150" s="217" t="s">
        <v>142</v>
      </c>
      <c r="AT150" s="217" t="s">
        <v>137</v>
      </c>
      <c r="AU150" s="217" t="s">
        <v>143</v>
      </c>
      <c r="AY150" s="19" t="s">
        <v>134</v>
      </c>
      <c r="BE150" s="218">
        <f>IF(N150="základní",J150,0)</f>
        <v>0</v>
      </c>
      <c r="BF150" s="218">
        <f>IF(N150="snížená",J150,0)</f>
        <v>0</v>
      </c>
      <c r="BG150" s="218">
        <f>IF(N150="zákl. přenesená",J150,0)</f>
        <v>0</v>
      </c>
      <c r="BH150" s="218">
        <f>IF(N150="sníž. přenesená",J150,0)</f>
        <v>0</v>
      </c>
      <c r="BI150" s="218">
        <f>IF(N150="nulová",J150,0)</f>
        <v>0</v>
      </c>
      <c r="BJ150" s="19" t="s">
        <v>143</v>
      </c>
      <c r="BK150" s="218">
        <f>ROUND(I150*H150,2)</f>
        <v>0</v>
      </c>
      <c r="BL150" s="19" t="s">
        <v>142</v>
      </c>
      <c r="BM150" s="217" t="s">
        <v>225</v>
      </c>
    </row>
    <row r="151" s="2" customFormat="1">
      <c r="A151" s="40"/>
      <c r="B151" s="41"/>
      <c r="C151" s="42"/>
      <c r="D151" s="219" t="s">
        <v>145</v>
      </c>
      <c r="E151" s="42"/>
      <c r="F151" s="220" t="s">
        <v>226</v>
      </c>
      <c r="G151" s="42"/>
      <c r="H151" s="42"/>
      <c r="I151" s="221"/>
      <c r="J151" s="42"/>
      <c r="K151" s="42"/>
      <c r="L151" s="46"/>
      <c r="M151" s="222"/>
      <c r="N151" s="223"/>
      <c r="O151" s="86"/>
      <c r="P151" s="86"/>
      <c r="Q151" s="86"/>
      <c r="R151" s="86"/>
      <c r="S151" s="86"/>
      <c r="T151" s="87"/>
      <c r="U151" s="40"/>
      <c r="V151" s="40"/>
      <c r="W151" s="40"/>
      <c r="X151" s="40"/>
      <c r="Y151" s="40"/>
      <c r="Z151" s="40"/>
      <c r="AA151" s="40"/>
      <c r="AB151" s="40"/>
      <c r="AC151" s="40"/>
      <c r="AD151" s="40"/>
      <c r="AE151" s="40"/>
      <c r="AT151" s="19" t="s">
        <v>145</v>
      </c>
      <c r="AU151" s="19" t="s">
        <v>143</v>
      </c>
    </row>
    <row r="152" s="2" customFormat="1" ht="24.15" customHeight="1">
      <c r="A152" s="40"/>
      <c r="B152" s="41"/>
      <c r="C152" s="206" t="s">
        <v>227</v>
      </c>
      <c r="D152" s="206" t="s">
        <v>137</v>
      </c>
      <c r="E152" s="207" t="s">
        <v>228</v>
      </c>
      <c r="F152" s="208" t="s">
        <v>229</v>
      </c>
      <c r="G152" s="209" t="s">
        <v>140</v>
      </c>
      <c r="H152" s="210">
        <v>2</v>
      </c>
      <c r="I152" s="211"/>
      <c r="J152" s="212">
        <f>ROUND(I152*H152,2)</f>
        <v>0</v>
      </c>
      <c r="K152" s="208" t="s">
        <v>141</v>
      </c>
      <c r="L152" s="46"/>
      <c r="M152" s="213" t="s">
        <v>19</v>
      </c>
      <c r="N152" s="214" t="s">
        <v>42</v>
      </c>
      <c r="O152" s="86"/>
      <c r="P152" s="215">
        <f>O152*H152</f>
        <v>0</v>
      </c>
      <c r="Q152" s="215">
        <v>0</v>
      </c>
      <c r="R152" s="215">
        <f>Q152*H152</f>
        <v>0</v>
      </c>
      <c r="S152" s="215">
        <v>0.075999999999999998</v>
      </c>
      <c r="T152" s="216">
        <f>S152*H152</f>
        <v>0.152</v>
      </c>
      <c r="U152" s="40"/>
      <c r="V152" s="40"/>
      <c r="W152" s="40"/>
      <c r="X152" s="40"/>
      <c r="Y152" s="40"/>
      <c r="Z152" s="40"/>
      <c r="AA152" s="40"/>
      <c r="AB152" s="40"/>
      <c r="AC152" s="40"/>
      <c r="AD152" s="40"/>
      <c r="AE152" s="40"/>
      <c r="AR152" s="217" t="s">
        <v>142</v>
      </c>
      <c r="AT152" s="217" t="s">
        <v>137</v>
      </c>
      <c r="AU152" s="217" t="s">
        <v>143</v>
      </c>
      <c r="AY152" s="19" t="s">
        <v>134</v>
      </c>
      <c r="BE152" s="218">
        <f>IF(N152="základní",J152,0)</f>
        <v>0</v>
      </c>
      <c r="BF152" s="218">
        <f>IF(N152="snížená",J152,0)</f>
        <v>0</v>
      </c>
      <c r="BG152" s="218">
        <f>IF(N152="zákl. přenesená",J152,0)</f>
        <v>0</v>
      </c>
      <c r="BH152" s="218">
        <f>IF(N152="sníž. přenesená",J152,0)</f>
        <v>0</v>
      </c>
      <c r="BI152" s="218">
        <f>IF(N152="nulová",J152,0)</f>
        <v>0</v>
      </c>
      <c r="BJ152" s="19" t="s">
        <v>143</v>
      </c>
      <c r="BK152" s="218">
        <f>ROUND(I152*H152,2)</f>
        <v>0</v>
      </c>
      <c r="BL152" s="19" t="s">
        <v>142</v>
      </c>
      <c r="BM152" s="217" t="s">
        <v>230</v>
      </c>
    </row>
    <row r="153" s="2" customFormat="1">
      <c r="A153" s="40"/>
      <c r="B153" s="41"/>
      <c r="C153" s="42"/>
      <c r="D153" s="219" t="s">
        <v>145</v>
      </c>
      <c r="E153" s="42"/>
      <c r="F153" s="220" t="s">
        <v>231</v>
      </c>
      <c r="G153" s="42"/>
      <c r="H153" s="42"/>
      <c r="I153" s="221"/>
      <c r="J153" s="42"/>
      <c r="K153" s="42"/>
      <c r="L153" s="46"/>
      <c r="M153" s="222"/>
      <c r="N153" s="223"/>
      <c r="O153" s="86"/>
      <c r="P153" s="86"/>
      <c r="Q153" s="86"/>
      <c r="R153" s="86"/>
      <c r="S153" s="86"/>
      <c r="T153" s="87"/>
      <c r="U153" s="40"/>
      <c r="V153" s="40"/>
      <c r="W153" s="40"/>
      <c r="X153" s="40"/>
      <c r="Y153" s="40"/>
      <c r="Z153" s="40"/>
      <c r="AA153" s="40"/>
      <c r="AB153" s="40"/>
      <c r="AC153" s="40"/>
      <c r="AD153" s="40"/>
      <c r="AE153" s="40"/>
      <c r="AT153" s="19" t="s">
        <v>145</v>
      </c>
      <c r="AU153" s="19" t="s">
        <v>143</v>
      </c>
    </row>
    <row r="154" s="2" customFormat="1" ht="24.15" customHeight="1">
      <c r="A154" s="40"/>
      <c r="B154" s="41"/>
      <c r="C154" s="206" t="s">
        <v>232</v>
      </c>
      <c r="D154" s="206" t="s">
        <v>137</v>
      </c>
      <c r="E154" s="207" t="s">
        <v>233</v>
      </c>
      <c r="F154" s="208" t="s">
        <v>234</v>
      </c>
      <c r="G154" s="209" t="s">
        <v>235</v>
      </c>
      <c r="H154" s="210">
        <v>2</v>
      </c>
      <c r="I154" s="211"/>
      <c r="J154" s="212">
        <f>ROUND(I154*H154,2)</f>
        <v>0</v>
      </c>
      <c r="K154" s="208" t="s">
        <v>141</v>
      </c>
      <c r="L154" s="46"/>
      <c r="M154" s="213" t="s">
        <v>19</v>
      </c>
      <c r="N154" s="214" t="s">
        <v>42</v>
      </c>
      <c r="O154" s="86"/>
      <c r="P154" s="215">
        <f>O154*H154</f>
        <v>0</v>
      </c>
      <c r="Q154" s="215">
        <v>0</v>
      </c>
      <c r="R154" s="215">
        <f>Q154*H154</f>
        <v>0</v>
      </c>
      <c r="S154" s="215">
        <v>0.13800000000000001</v>
      </c>
      <c r="T154" s="216">
        <f>S154*H154</f>
        <v>0.27600000000000002</v>
      </c>
      <c r="U154" s="40"/>
      <c r="V154" s="40"/>
      <c r="W154" s="40"/>
      <c r="X154" s="40"/>
      <c r="Y154" s="40"/>
      <c r="Z154" s="40"/>
      <c r="AA154" s="40"/>
      <c r="AB154" s="40"/>
      <c r="AC154" s="40"/>
      <c r="AD154" s="40"/>
      <c r="AE154" s="40"/>
      <c r="AR154" s="217" t="s">
        <v>142</v>
      </c>
      <c r="AT154" s="217" t="s">
        <v>137</v>
      </c>
      <c r="AU154" s="217" t="s">
        <v>143</v>
      </c>
      <c r="AY154" s="19" t="s">
        <v>134</v>
      </c>
      <c r="BE154" s="218">
        <f>IF(N154="základní",J154,0)</f>
        <v>0</v>
      </c>
      <c r="BF154" s="218">
        <f>IF(N154="snížená",J154,0)</f>
        <v>0</v>
      </c>
      <c r="BG154" s="218">
        <f>IF(N154="zákl. přenesená",J154,0)</f>
        <v>0</v>
      </c>
      <c r="BH154" s="218">
        <f>IF(N154="sníž. přenesená",J154,0)</f>
        <v>0</v>
      </c>
      <c r="BI154" s="218">
        <f>IF(N154="nulová",J154,0)</f>
        <v>0</v>
      </c>
      <c r="BJ154" s="19" t="s">
        <v>143</v>
      </c>
      <c r="BK154" s="218">
        <f>ROUND(I154*H154,2)</f>
        <v>0</v>
      </c>
      <c r="BL154" s="19" t="s">
        <v>142</v>
      </c>
      <c r="BM154" s="217" t="s">
        <v>236</v>
      </c>
    </row>
    <row r="155" s="2" customFormat="1">
      <c r="A155" s="40"/>
      <c r="B155" s="41"/>
      <c r="C155" s="42"/>
      <c r="D155" s="219" t="s">
        <v>145</v>
      </c>
      <c r="E155" s="42"/>
      <c r="F155" s="220" t="s">
        <v>237</v>
      </c>
      <c r="G155" s="42"/>
      <c r="H155" s="42"/>
      <c r="I155" s="221"/>
      <c r="J155" s="42"/>
      <c r="K155" s="42"/>
      <c r="L155" s="46"/>
      <c r="M155" s="222"/>
      <c r="N155" s="223"/>
      <c r="O155" s="86"/>
      <c r="P155" s="86"/>
      <c r="Q155" s="86"/>
      <c r="R155" s="86"/>
      <c r="S155" s="86"/>
      <c r="T155" s="87"/>
      <c r="U155" s="40"/>
      <c r="V155" s="40"/>
      <c r="W155" s="40"/>
      <c r="X155" s="40"/>
      <c r="Y155" s="40"/>
      <c r="Z155" s="40"/>
      <c r="AA155" s="40"/>
      <c r="AB155" s="40"/>
      <c r="AC155" s="40"/>
      <c r="AD155" s="40"/>
      <c r="AE155" s="40"/>
      <c r="AT155" s="19" t="s">
        <v>145</v>
      </c>
      <c r="AU155" s="19" t="s">
        <v>143</v>
      </c>
    </row>
    <row r="156" s="2" customFormat="1" ht="24.15" customHeight="1">
      <c r="A156" s="40"/>
      <c r="B156" s="41"/>
      <c r="C156" s="206" t="s">
        <v>238</v>
      </c>
      <c r="D156" s="206" t="s">
        <v>137</v>
      </c>
      <c r="E156" s="207" t="s">
        <v>239</v>
      </c>
      <c r="F156" s="208" t="s">
        <v>240</v>
      </c>
      <c r="G156" s="209" t="s">
        <v>140</v>
      </c>
      <c r="H156" s="210">
        <v>40.109000000000002</v>
      </c>
      <c r="I156" s="211"/>
      <c r="J156" s="212">
        <f>ROUND(I156*H156,2)</f>
        <v>0</v>
      </c>
      <c r="K156" s="208" t="s">
        <v>141</v>
      </c>
      <c r="L156" s="46"/>
      <c r="M156" s="213" t="s">
        <v>19</v>
      </c>
      <c r="N156" s="214" t="s">
        <v>42</v>
      </c>
      <c r="O156" s="86"/>
      <c r="P156" s="215">
        <f>O156*H156</f>
        <v>0</v>
      </c>
      <c r="Q156" s="215">
        <v>0</v>
      </c>
      <c r="R156" s="215">
        <f>Q156*H156</f>
        <v>0</v>
      </c>
      <c r="S156" s="215">
        <v>0.050999999999999997</v>
      </c>
      <c r="T156" s="216">
        <f>S156*H156</f>
        <v>2.0455589999999999</v>
      </c>
      <c r="U156" s="40"/>
      <c r="V156" s="40"/>
      <c r="W156" s="40"/>
      <c r="X156" s="40"/>
      <c r="Y156" s="40"/>
      <c r="Z156" s="40"/>
      <c r="AA156" s="40"/>
      <c r="AB156" s="40"/>
      <c r="AC156" s="40"/>
      <c r="AD156" s="40"/>
      <c r="AE156" s="40"/>
      <c r="AR156" s="217" t="s">
        <v>142</v>
      </c>
      <c r="AT156" s="217" t="s">
        <v>137</v>
      </c>
      <c r="AU156" s="217" t="s">
        <v>143</v>
      </c>
      <c r="AY156" s="19" t="s">
        <v>134</v>
      </c>
      <c r="BE156" s="218">
        <f>IF(N156="základní",J156,0)</f>
        <v>0</v>
      </c>
      <c r="BF156" s="218">
        <f>IF(N156="snížená",J156,0)</f>
        <v>0</v>
      </c>
      <c r="BG156" s="218">
        <f>IF(N156="zákl. přenesená",J156,0)</f>
        <v>0</v>
      </c>
      <c r="BH156" s="218">
        <f>IF(N156="sníž. přenesená",J156,0)</f>
        <v>0</v>
      </c>
      <c r="BI156" s="218">
        <f>IF(N156="nulová",J156,0)</f>
        <v>0</v>
      </c>
      <c r="BJ156" s="19" t="s">
        <v>143</v>
      </c>
      <c r="BK156" s="218">
        <f>ROUND(I156*H156,2)</f>
        <v>0</v>
      </c>
      <c r="BL156" s="19" t="s">
        <v>142</v>
      </c>
      <c r="BM156" s="217" t="s">
        <v>241</v>
      </c>
    </row>
    <row r="157" s="2" customFormat="1">
      <c r="A157" s="40"/>
      <c r="B157" s="41"/>
      <c r="C157" s="42"/>
      <c r="D157" s="219" t="s">
        <v>145</v>
      </c>
      <c r="E157" s="42"/>
      <c r="F157" s="220" t="s">
        <v>242</v>
      </c>
      <c r="G157" s="42"/>
      <c r="H157" s="42"/>
      <c r="I157" s="221"/>
      <c r="J157" s="42"/>
      <c r="K157" s="42"/>
      <c r="L157" s="46"/>
      <c r="M157" s="222"/>
      <c r="N157" s="223"/>
      <c r="O157" s="86"/>
      <c r="P157" s="86"/>
      <c r="Q157" s="86"/>
      <c r="R157" s="86"/>
      <c r="S157" s="86"/>
      <c r="T157" s="87"/>
      <c r="U157" s="40"/>
      <c r="V157" s="40"/>
      <c r="W157" s="40"/>
      <c r="X157" s="40"/>
      <c r="Y157" s="40"/>
      <c r="Z157" s="40"/>
      <c r="AA157" s="40"/>
      <c r="AB157" s="40"/>
      <c r="AC157" s="40"/>
      <c r="AD157" s="40"/>
      <c r="AE157" s="40"/>
      <c r="AT157" s="19" t="s">
        <v>145</v>
      </c>
      <c r="AU157" s="19" t="s">
        <v>143</v>
      </c>
    </row>
    <row r="158" s="13" customFormat="1">
      <c r="A158" s="13"/>
      <c r="B158" s="224"/>
      <c r="C158" s="225"/>
      <c r="D158" s="226" t="s">
        <v>151</v>
      </c>
      <c r="E158" s="227" t="s">
        <v>19</v>
      </c>
      <c r="F158" s="228" t="s">
        <v>243</v>
      </c>
      <c r="G158" s="225"/>
      <c r="H158" s="229">
        <v>14.199999999999999</v>
      </c>
      <c r="I158" s="230"/>
      <c r="J158" s="225"/>
      <c r="K158" s="225"/>
      <c r="L158" s="231"/>
      <c r="M158" s="232"/>
      <c r="N158" s="233"/>
      <c r="O158" s="233"/>
      <c r="P158" s="233"/>
      <c r="Q158" s="233"/>
      <c r="R158" s="233"/>
      <c r="S158" s="233"/>
      <c r="T158" s="234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T158" s="235" t="s">
        <v>151</v>
      </c>
      <c r="AU158" s="235" t="s">
        <v>143</v>
      </c>
      <c r="AV158" s="13" t="s">
        <v>143</v>
      </c>
      <c r="AW158" s="13" t="s">
        <v>32</v>
      </c>
      <c r="AX158" s="13" t="s">
        <v>70</v>
      </c>
      <c r="AY158" s="235" t="s">
        <v>134</v>
      </c>
    </row>
    <row r="159" s="15" customFormat="1">
      <c r="A159" s="15"/>
      <c r="B159" s="247"/>
      <c r="C159" s="248"/>
      <c r="D159" s="226" t="s">
        <v>151</v>
      </c>
      <c r="E159" s="249" t="s">
        <v>19</v>
      </c>
      <c r="F159" s="250" t="s">
        <v>184</v>
      </c>
      <c r="G159" s="248"/>
      <c r="H159" s="249" t="s">
        <v>19</v>
      </c>
      <c r="I159" s="251"/>
      <c r="J159" s="248"/>
      <c r="K159" s="248"/>
      <c r="L159" s="252"/>
      <c r="M159" s="253"/>
      <c r="N159" s="254"/>
      <c r="O159" s="254"/>
      <c r="P159" s="254"/>
      <c r="Q159" s="254"/>
      <c r="R159" s="254"/>
      <c r="S159" s="254"/>
      <c r="T159" s="25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T159" s="256" t="s">
        <v>151</v>
      </c>
      <c r="AU159" s="256" t="s">
        <v>143</v>
      </c>
      <c r="AV159" s="15" t="s">
        <v>78</v>
      </c>
      <c r="AW159" s="15" t="s">
        <v>32</v>
      </c>
      <c r="AX159" s="15" t="s">
        <v>70</v>
      </c>
      <c r="AY159" s="256" t="s">
        <v>134</v>
      </c>
    </row>
    <row r="160" s="13" customFormat="1">
      <c r="A160" s="13"/>
      <c r="B160" s="224"/>
      <c r="C160" s="225"/>
      <c r="D160" s="226" t="s">
        <v>151</v>
      </c>
      <c r="E160" s="227" t="s">
        <v>19</v>
      </c>
      <c r="F160" s="228" t="s">
        <v>185</v>
      </c>
      <c r="G160" s="225"/>
      <c r="H160" s="229">
        <v>25.908999999999999</v>
      </c>
      <c r="I160" s="230"/>
      <c r="J160" s="225"/>
      <c r="K160" s="225"/>
      <c r="L160" s="231"/>
      <c r="M160" s="232"/>
      <c r="N160" s="233"/>
      <c r="O160" s="233"/>
      <c r="P160" s="233"/>
      <c r="Q160" s="233"/>
      <c r="R160" s="233"/>
      <c r="S160" s="233"/>
      <c r="T160" s="234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T160" s="235" t="s">
        <v>151</v>
      </c>
      <c r="AU160" s="235" t="s">
        <v>143</v>
      </c>
      <c r="AV160" s="13" t="s">
        <v>143</v>
      </c>
      <c r="AW160" s="13" t="s">
        <v>32</v>
      </c>
      <c r="AX160" s="13" t="s">
        <v>70</v>
      </c>
      <c r="AY160" s="235" t="s">
        <v>134</v>
      </c>
    </row>
    <row r="161" s="14" customFormat="1">
      <c r="A161" s="14"/>
      <c r="B161" s="236"/>
      <c r="C161" s="237"/>
      <c r="D161" s="226" t="s">
        <v>151</v>
      </c>
      <c r="E161" s="238" t="s">
        <v>19</v>
      </c>
      <c r="F161" s="239" t="s">
        <v>153</v>
      </c>
      <c r="G161" s="237"/>
      <c r="H161" s="240">
        <v>40.108999999999995</v>
      </c>
      <c r="I161" s="241"/>
      <c r="J161" s="237"/>
      <c r="K161" s="237"/>
      <c r="L161" s="242"/>
      <c r="M161" s="243"/>
      <c r="N161" s="244"/>
      <c r="O161" s="244"/>
      <c r="P161" s="244"/>
      <c r="Q161" s="244"/>
      <c r="R161" s="244"/>
      <c r="S161" s="244"/>
      <c r="T161" s="245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T161" s="246" t="s">
        <v>151</v>
      </c>
      <c r="AU161" s="246" t="s">
        <v>143</v>
      </c>
      <c r="AV161" s="14" t="s">
        <v>142</v>
      </c>
      <c r="AW161" s="14" t="s">
        <v>32</v>
      </c>
      <c r="AX161" s="14" t="s">
        <v>78</v>
      </c>
      <c r="AY161" s="246" t="s">
        <v>134</v>
      </c>
    </row>
    <row r="162" s="12" customFormat="1" ht="22.8" customHeight="1">
      <c r="A162" s="12"/>
      <c r="B162" s="190"/>
      <c r="C162" s="191"/>
      <c r="D162" s="192" t="s">
        <v>69</v>
      </c>
      <c r="E162" s="204" t="s">
        <v>244</v>
      </c>
      <c r="F162" s="204" t="s">
        <v>245</v>
      </c>
      <c r="G162" s="191"/>
      <c r="H162" s="191"/>
      <c r="I162" s="194"/>
      <c r="J162" s="205">
        <f>BK162</f>
        <v>0</v>
      </c>
      <c r="K162" s="191"/>
      <c r="L162" s="196"/>
      <c r="M162" s="197"/>
      <c r="N162" s="198"/>
      <c r="O162" s="198"/>
      <c r="P162" s="199">
        <f>SUM(P163:P177)</f>
        <v>0</v>
      </c>
      <c r="Q162" s="198"/>
      <c r="R162" s="199">
        <f>SUM(R163:R177)</f>
        <v>0</v>
      </c>
      <c r="S162" s="198"/>
      <c r="T162" s="200">
        <f>SUM(T163:T177)</f>
        <v>0</v>
      </c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R162" s="201" t="s">
        <v>78</v>
      </c>
      <c r="AT162" s="202" t="s">
        <v>69</v>
      </c>
      <c r="AU162" s="202" t="s">
        <v>78</v>
      </c>
      <c r="AY162" s="201" t="s">
        <v>134</v>
      </c>
      <c r="BK162" s="203">
        <f>SUM(BK163:BK177)</f>
        <v>0</v>
      </c>
    </row>
    <row r="163" s="2" customFormat="1" ht="24.15" customHeight="1">
      <c r="A163" s="40"/>
      <c r="B163" s="41"/>
      <c r="C163" s="206" t="s">
        <v>246</v>
      </c>
      <c r="D163" s="206" t="s">
        <v>137</v>
      </c>
      <c r="E163" s="207" t="s">
        <v>247</v>
      </c>
      <c r="F163" s="208" t="s">
        <v>248</v>
      </c>
      <c r="G163" s="209" t="s">
        <v>249</v>
      </c>
      <c r="H163" s="210">
        <v>7.4630000000000001</v>
      </c>
      <c r="I163" s="211"/>
      <c r="J163" s="212">
        <f>ROUND(I163*H163,2)</f>
        <v>0</v>
      </c>
      <c r="K163" s="208" t="s">
        <v>141</v>
      </c>
      <c r="L163" s="46"/>
      <c r="M163" s="213" t="s">
        <v>19</v>
      </c>
      <c r="N163" s="214" t="s">
        <v>42</v>
      </c>
      <c r="O163" s="86"/>
      <c r="P163" s="215">
        <f>O163*H163</f>
        <v>0</v>
      </c>
      <c r="Q163" s="215">
        <v>0</v>
      </c>
      <c r="R163" s="215">
        <f>Q163*H163</f>
        <v>0</v>
      </c>
      <c r="S163" s="215">
        <v>0</v>
      </c>
      <c r="T163" s="216">
        <f>S163*H163</f>
        <v>0</v>
      </c>
      <c r="U163" s="40"/>
      <c r="V163" s="40"/>
      <c r="W163" s="40"/>
      <c r="X163" s="40"/>
      <c r="Y163" s="40"/>
      <c r="Z163" s="40"/>
      <c r="AA163" s="40"/>
      <c r="AB163" s="40"/>
      <c r="AC163" s="40"/>
      <c r="AD163" s="40"/>
      <c r="AE163" s="40"/>
      <c r="AR163" s="217" t="s">
        <v>142</v>
      </c>
      <c r="AT163" s="217" t="s">
        <v>137</v>
      </c>
      <c r="AU163" s="217" t="s">
        <v>143</v>
      </c>
      <c r="AY163" s="19" t="s">
        <v>134</v>
      </c>
      <c r="BE163" s="218">
        <f>IF(N163="základní",J163,0)</f>
        <v>0</v>
      </c>
      <c r="BF163" s="218">
        <f>IF(N163="snížená",J163,0)</f>
        <v>0</v>
      </c>
      <c r="BG163" s="218">
        <f>IF(N163="zákl. přenesená",J163,0)</f>
        <v>0</v>
      </c>
      <c r="BH163" s="218">
        <f>IF(N163="sníž. přenesená",J163,0)</f>
        <v>0</v>
      </c>
      <c r="BI163" s="218">
        <f>IF(N163="nulová",J163,0)</f>
        <v>0</v>
      </c>
      <c r="BJ163" s="19" t="s">
        <v>143</v>
      </c>
      <c r="BK163" s="218">
        <f>ROUND(I163*H163,2)</f>
        <v>0</v>
      </c>
      <c r="BL163" s="19" t="s">
        <v>142</v>
      </c>
      <c r="BM163" s="217" t="s">
        <v>250</v>
      </c>
    </row>
    <row r="164" s="2" customFormat="1">
      <c r="A164" s="40"/>
      <c r="B164" s="41"/>
      <c r="C164" s="42"/>
      <c r="D164" s="219" t="s">
        <v>145</v>
      </c>
      <c r="E164" s="42"/>
      <c r="F164" s="220" t="s">
        <v>251</v>
      </c>
      <c r="G164" s="42"/>
      <c r="H164" s="42"/>
      <c r="I164" s="221"/>
      <c r="J164" s="42"/>
      <c r="K164" s="42"/>
      <c r="L164" s="46"/>
      <c r="M164" s="222"/>
      <c r="N164" s="223"/>
      <c r="O164" s="86"/>
      <c r="P164" s="86"/>
      <c r="Q164" s="86"/>
      <c r="R164" s="86"/>
      <c r="S164" s="86"/>
      <c r="T164" s="87"/>
      <c r="U164" s="40"/>
      <c r="V164" s="40"/>
      <c r="W164" s="40"/>
      <c r="X164" s="40"/>
      <c r="Y164" s="40"/>
      <c r="Z164" s="40"/>
      <c r="AA164" s="40"/>
      <c r="AB164" s="40"/>
      <c r="AC164" s="40"/>
      <c r="AD164" s="40"/>
      <c r="AE164" s="40"/>
      <c r="AT164" s="19" t="s">
        <v>145</v>
      </c>
      <c r="AU164" s="19" t="s">
        <v>143</v>
      </c>
    </row>
    <row r="165" s="2" customFormat="1" ht="37.8" customHeight="1">
      <c r="A165" s="40"/>
      <c r="B165" s="41"/>
      <c r="C165" s="206" t="s">
        <v>252</v>
      </c>
      <c r="D165" s="206" t="s">
        <v>137</v>
      </c>
      <c r="E165" s="207" t="s">
        <v>253</v>
      </c>
      <c r="F165" s="208" t="s">
        <v>254</v>
      </c>
      <c r="G165" s="209" t="s">
        <v>249</v>
      </c>
      <c r="H165" s="210">
        <v>10.092000000000001</v>
      </c>
      <c r="I165" s="211"/>
      <c r="J165" s="212">
        <f>ROUND(I165*H165,2)</f>
        <v>0</v>
      </c>
      <c r="K165" s="208" t="s">
        <v>141</v>
      </c>
      <c r="L165" s="46"/>
      <c r="M165" s="213" t="s">
        <v>19</v>
      </c>
      <c r="N165" s="214" t="s">
        <v>42</v>
      </c>
      <c r="O165" s="86"/>
      <c r="P165" s="215">
        <f>O165*H165</f>
        <v>0</v>
      </c>
      <c r="Q165" s="215">
        <v>0</v>
      </c>
      <c r="R165" s="215">
        <f>Q165*H165</f>
        <v>0</v>
      </c>
      <c r="S165" s="215">
        <v>0</v>
      </c>
      <c r="T165" s="216">
        <f>S165*H165</f>
        <v>0</v>
      </c>
      <c r="U165" s="40"/>
      <c r="V165" s="40"/>
      <c r="W165" s="40"/>
      <c r="X165" s="40"/>
      <c r="Y165" s="40"/>
      <c r="Z165" s="40"/>
      <c r="AA165" s="40"/>
      <c r="AB165" s="40"/>
      <c r="AC165" s="40"/>
      <c r="AD165" s="40"/>
      <c r="AE165" s="40"/>
      <c r="AR165" s="217" t="s">
        <v>142</v>
      </c>
      <c r="AT165" s="217" t="s">
        <v>137</v>
      </c>
      <c r="AU165" s="217" t="s">
        <v>143</v>
      </c>
      <c r="AY165" s="19" t="s">
        <v>134</v>
      </c>
      <c r="BE165" s="218">
        <f>IF(N165="základní",J165,0)</f>
        <v>0</v>
      </c>
      <c r="BF165" s="218">
        <f>IF(N165="snížená",J165,0)</f>
        <v>0</v>
      </c>
      <c r="BG165" s="218">
        <f>IF(N165="zákl. přenesená",J165,0)</f>
        <v>0</v>
      </c>
      <c r="BH165" s="218">
        <f>IF(N165="sníž. přenesená",J165,0)</f>
        <v>0</v>
      </c>
      <c r="BI165" s="218">
        <f>IF(N165="nulová",J165,0)</f>
        <v>0</v>
      </c>
      <c r="BJ165" s="19" t="s">
        <v>143</v>
      </c>
      <c r="BK165" s="218">
        <f>ROUND(I165*H165,2)</f>
        <v>0</v>
      </c>
      <c r="BL165" s="19" t="s">
        <v>142</v>
      </c>
      <c r="BM165" s="217" t="s">
        <v>255</v>
      </c>
    </row>
    <row r="166" s="2" customFormat="1">
      <c r="A166" s="40"/>
      <c r="B166" s="41"/>
      <c r="C166" s="42"/>
      <c r="D166" s="219" t="s">
        <v>145</v>
      </c>
      <c r="E166" s="42"/>
      <c r="F166" s="220" t="s">
        <v>256</v>
      </c>
      <c r="G166" s="42"/>
      <c r="H166" s="42"/>
      <c r="I166" s="221"/>
      <c r="J166" s="42"/>
      <c r="K166" s="42"/>
      <c r="L166" s="46"/>
      <c r="M166" s="222"/>
      <c r="N166" s="223"/>
      <c r="O166" s="86"/>
      <c r="P166" s="86"/>
      <c r="Q166" s="86"/>
      <c r="R166" s="86"/>
      <c r="S166" s="86"/>
      <c r="T166" s="87"/>
      <c r="U166" s="40"/>
      <c r="V166" s="40"/>
      <c r="W166" s="40"/>
      <c r="X166" s="40"/>
      <c r="Y166" s="40"/>
      <c r="Z166" s="40"/>
      <c r="AA166" s="40"/>
      <c r="AB166" s="40"/>
      <c r="AC166" s="40"/>
      <c r="AD166" s="40"/>
      <c r="AE166" s="40"/>
      <c r="AT166" s="19" t="s">
        <v>145</v>
      </c>
      <c r="AU166" s="19" t="s">
        <v>143</v>
      </c>
    </row>
    <row r="167" s="13" customFormat="1">
      <c r="A167" s="13"/>
      <c r="B167" s="224"/>
      <c r="C167" s="225"/>
      <c r="D167" s="226" t="s">
        <v>151</v>
      </c>
      <c r="E167" s="227" t="s">
        <v>19</v>
      </c>
      <c r="F167" s="228" t="s">
        <v>257</v>
      </c>
      <c r="G167" s="225"/>
      <c r="H167" s="229">
        <v>10.092000000000001</v>
      </c>
      <c r="I167" s="230"/>
      <c r="J167" s="225"/>
      <c r="K167" s="225"/>
      <c r="L167" s="231"/>
      <c r="M167" s="232"/>
      <c r="N167" s="233"/>
      <c r="O167" s="233"/>
      <c r="P167" s="233"/>
      <c r="Q167" s="233"/>
      <c r="R167" s="233"/>
      <c r="S167" s="233"/>
      <c r="T167" s="234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235" t="s">
        <v>151</v>
      </c>
      <c r="AU167" s="235" t="s">
        <v>143</v>
      </c>
      <c r="AV167" s="13" t="s">
        <v>143</v>
      </c>
      <c r="AW167" s="13" t="s">
        <v>32</v>
      </c>
      <c r="AX167" s="13" t="s">
        <v>78</v>
      </c>
      <c r="AY167" s="235" t="s">
        <v>134</v>
      </c>
    </row>
    <row r="168" s="2" customFormat="1" ht="21.75" customHeight="1">
      <c r="A168" s="40"/>
      <c r="B168" s="41"/>
      <c r="C168" s="206" t="s">
        <v>7</v>
      </c>
      <c r="D168" s="206" t="s">
        <v>137</v>
      </c>
      <c r="E168" s="207" t="s">
        <v>258</v>
      </c>
      <c r="F168" s="208" t="s">
        <v>259</v>
      </c>
      <c r="G168" s="209" t="s">
        <v>249</v>
      </c>
      <c r="H168" s="210">
        <v>7.4630000000000001</v>
      </c>
      <c r="I168" s="211"/>
      <c r="J168" s="212">
        <f>ROUND(I168*H168,2)</f>
        <v>0</v>
      </c>
      <c r="K168" s="208" t="s">
        <v>141</v>
      </c>
      <c r="L168" s="46"/>
      <c r="M168" s="213" t="s">
        <v>19</v>
      </c>
      <c r="N168" s="214" t="s">
        <v>42</v>
      </c>
      <c r="O168" s="86"/>
      <c r="P168" s="215">
        <f>O168*H168</f>
        <v>0</v>
      </c>
      <c r="Q168" s="215">
        <v>0</v>
      </c>
      <c r="R168" s="215">
        <f>Q168*H168</f>
        <v>0</v>
      </c>
      <c r="S168" s="215">
        <v>0</v>
      </c>
      <c r="T168" s="216">
        <f>S168*H168</f>
        <v>0</v>
      </c>
      <c r="U168" s="40"/>
      <c r="V168" s="40"/>
      <c r="W168" s="40"/>
      <c r="X168" s="40"/>
      <c r="Y168" s="40"/>
      <c r="Z168" s="40"/>
      <c r="AA168" s="40"/>
      <c r="AB168" s="40"/>
      <c r="AC168" s="40"/>
      <c r="AD168" s="40"/>
      <c r="AE168" s="40"/>
      <c r="AR168" s="217" t="s">
        <v>142</v>
      </c>
      <c r="AT168" s="217" t="s">
        <v>137</v>
      </c>
      <c r="AU168" s="217" t="s">
        <v>143</v>
      </c>
      <c r="AY168" s="19" t="s">
        <v>134</v>
      </c>
      <c r="BE168" s="218">
        <f>IF(N168="základní",J168,0)</f>
        <v>0</v>
      </c>
      <c r="BF168" s="218">
        <f>IF(N168="snížená",J168,0)</f>
        <v>0</v>
      </c>
      <c r="BG168" s="218">
        <f>IF(N168="zákl. přenesená",J168,0)</f>
        <v>0</v>
      </c>
      <c r="BH168" s="218">
        <f>IF(N168="sníž. přenesená",J168,0)</f>
        <v>0</v>
      </c>
      <c r="BI168" s="218">
        <f>IF(N168="nulová",J168,0)</f>
        <v>0</v>
      </c>
      <c r="BJ168" s="19" t="s">
        <v>143</v>
      </c>
      <c r="BK168" s="218">
        <f>ROUND(I168*H168,2)</f>
        <v>0</v>
      </c>
      <c r="BL168" s="19" t="s">
        <v>142</v>
      </c>
      <c r="BM168" s="217" t="s">
        <v>260</v>
      </c>
    </row>
    <row r="169" s="2" customFormat="1">
      <c r="A169" s="40"/>
      <c r="B169" s="41"/>
      <c r="C169" s="42"/>
      <c r="D169" s="219" t="s">
        <v>145</v>
      </c>
      <c r="E169" s="42"/>
      <c r="F169" s="220" t="s">
        <v>261</v>
      </c>
      <c r="G169" s="42"/>
      <c r="H169" s="42"/>
      <c r="I169" s="221"/>
      <c r="J169" s="42"/>
      <c r="K169" s="42"/>
      <c r="L169" s="46"/>
      <c r="M169" s="222"/>
      <c r="N169" s="223"/>
      <c r="O169" s="86"/>
      <c r="P169" s="86"/>
      <c r="Q169" s="86"/>
      <c r="R169" s="86"/>
      <c r="S169" s="86"/>
      <c r="T169" s="87"/>
      <c r="U169" s="40"/>
      <c r="V169" s="40"/>
      <c r="W169" s="40"/>
      <c r="X169" s="40"/>
      <c r="Y169" s="40"/>
      <c r="Z169" s="40"/>
      <c r="AA169" s="40"/>
      <c r="AB169" s="40"/>
      <c r="AC169" s="40"/>
      <c r="AD169" s="40"/>
      <c r="AE169" s="40"/>
      <c r="AT169" s="19" t="s">
        <v>145</v>
      </c>
      <c r="AU169" s="19" t="s">
        <v>143</v>
      </c>
    </row>
    <row r="170" s="2" customFormat="1" ht="24.15" customHeight="1">
      <c r="A170" s="40"/>
      <c r="B170" s="41"/>
      <c r="C170" s="206" t="s">
        <v>262</v>
      </c>
      <c r="D170" s="206" t="s">
        <v>137</v>
      </c>
      <c r="E170" s="207" t="s">
        <v>263</v>
      </c>
      <c r="F170" s="208" t="s">
        <v>264</v>
      </c>
      <c r="G170" s="209" t="s">
        <v>249</v>
      </c>
      <c r="H170" s="210">
        <v>57.905999999999999</v>
      </c>
      <c r="I170" s="211"/>
      <c r="J170" s="212">
        <f>ROUND(I170*H170,2)</f>
        <v>0</v>
      </c>
      <c r="K170" s="208" t="s">
        <v>141</v>
      </c>
      <c r="L170" s="46"/>
      <c r="M170" s="213" t="s">
        <v>19</v>
      </c>
      <c r="N170" s="214" t="s">
        <v>42</v>
      </c>
      <c r="O170" s="86"/>
      <c r="P170" s="215">
        <f>O170*H170</f>
        <v>0</v>
      </c>
      <c r="Q170" s="215">
        <v>0</v>
      </c>
      <c r="R170" s="215">
        <f>Q170*H170</f>
        <v>0</v>
      </c>
      <c r="S170" s="215">
        <v>0</v>
      </c>
      <c r="T170" s="216">
        <f>S170*H170</f>
        <v>0</v>
      </c>
      <c r="U170" s="40"/>
      <c r="V170" s="40"/>
      <c r="W170" s="40"/>
      <c r="X170" s="40"/>
      <c r="Y170" s="40"/>
      <c r="Z170" s="40"/>
      <c r="AA170" s="40"/>
      <c r="AB170" s="40"/>
      <c r="AC170" s="40"/>
      <c r="AD170" s="40"/>
      <c r="AE170" s="40"/>
      <c r="AR170" s="217" t="s">
        <v>142</v>
      </c>
      <c r="AT170" s="217" t="s">
        <v>137</v>
      </c>
      <c r="AU170" s="217" t="s">
        <v>143</v>
      </c>
      <c r="AY170" s="19" t="s">
        <v>134</v>
      </c>
      <c r="BE170" s="218">
        <f>IF(N170="základní",J170,0)</f>
        <v>0</v>
      </c>
      <c r="BF170" s="218">
        <f>IF(N170="snížená",J170,0)</f>
        <v>0</v>
      </c>
      <c r="BG170" s="218">
        <f>IF(N170="zákl. přenesená",J170,0)</f>
        <v>0</v>
      </c>
      <c r="BH170" s="218">
        <f>IF(N170="sníž. přenesená",J170,0)</f>
        <v>0</v>
      </c>
      <c r="BI170" s="218">
        <f>IF(N170="nulová",J170,0)</f>
        <v>0</v>
      </c>
      <c r="BJ170" s="19" t="s">
        <v>143</v>
      </c>
      <c r="BK170" s="218">
        <f>ROUND(I170*H170,2)</f>
        <v>0</v>
      </c>
      <c r="BL170" s="19" t="s">
        <v>142</v>
      </c>
      <c r="BM170" s="217" t="s">
        <v>265</v>
      </c>
    </row>
    <row r="171" s="2" customFormat="1">
      <c r="A171" s="40"/>
      <c r="B171" s="41"/>
      <c r="C171" s="42"/>
      <c r="D171" s="219" t="s">
        <v>145</v>
      </c>
      <c r="E171" s="42"/>
      <c r="F171" s="220" t="s">
        <v>266</v>
      </c>
      <c r="G171" s="42"/>
      <c r="H171" s="42"/>
      <c r="I171" s="221"/>
      <c r="J171" s="42"/>
      <c r="K171" s="42"/>
      <c r="L171" s="46"/>
      <c r="M171" s="222"/>
      <c r="N171" s="223"/>
      <c r="O171" s="86"/>
      <c r="P171" s="86"/>
      <c r="Q171" s="86"/>
      <c r="R171" s="86"/>
      <c r="S171" s="86"/>
      <c r="T171" s="87"/>
      <c r="U171" s="40"/>
      <c r="V171" s="40"/>
      <c r="W171" s="40"/>
      <c r="X171" s="40"/>
      <c r="Y171" s="40"/>
      <c r="Z171" s="40"/>
      <c r="AA171" s="40"/>
      <c r="AB171" s="40"/>
      <c r="AC171" s="40"/>
      <c r="AD171" s="40"/>
      <c r="AE171" s="40"/>
      <c r="AT171" s="19" t="s">
        <v>145</v>
      </c>
      <c r="AU171" s="19" t="s">
        <v>143</v>
      </c>
    </row>
    <row r="172" s="15" customFormat="1">
      <c r="A172" s="15"/>
      <c r="B172" s="247"/>
      <c r="C172" s="248"/>
      <c r="D172" s="226" t="s">
        <v>151</v>
      </c>
      <c r="E172" s="249" t="s">
        <v>19</v>
      </c>
      <c r="F172" s="250" t="s">
        <v>267</v>
      </c>
      <c r="G172" s="248"/>
      <c r="H172" s="249" t="s">
        <v>19</v>
      </c>
      <c r="I172" s="251"/>
      <c r="J172" s="248"/>
      <c r="K172" s="248"/>
      <c r="L172" s="252"/>
      <c r="M172" s="253"/>
      <c r="N172" s="254"/>
      <c r="O172" s="254"/>
      <c r="P172" s="254"/>
      <c r="Q172" s="254"/>
      <c r="R172" s="254"/>
      <c r="S172" s="254"/>
      <c r="T172" s="25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T172" s="256" t="s">
        <v>151</v>
      </c>
      <c r="AU172" s="256" t="s">
        <v>143</v>
      </c>
      <c r="AV172" s="15" t="s">
        <v>78</v>
      </c>
      <c r="AW172" s="15" t="s">
        <v>32</v>
      </c>
      <c r="AX172" s="15" t="s">
        <v>70</v>
      </c>
      <c r="AY172" s="256" t="s">
        <v>134</v>
      </c>
    </row>
    <row r="173" s="13" customFormat="1">
      <c r="A173" s="13"/>
      <c r="B173" s="224"/>
      <c r="C173" s="225"/>
      <c r="D173" s="226" t="s">
        <v>151</v>
      </c>
      <c r="E173" s="227" t="s">
        <v>19</v>
      </c>
      <c r="F173" s="228" t="s">
        <v>268</v>
      </c>
      <c r="G173" s="225"/>
      <c r="H173" s="229">
        <v>57.905999999999999</v>
      </c>
      <c r="I173" s="230"/>
      <c r="J173" s="225"/>
      <c r="K173" s="225"/>
      <c r="L173" s="231"/>
      <c r="M173" s="232"/>
      <c r="N173" s="233"/>
      <c r="O173" s="233"/>
      <c r="P173" s="233"/>
      <c r="Q173" s="233"/>
      <c r="R173" s="233"/>
      <c r="S173" s="233"/>
      <c r="T173" s="234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T173" s="235" t="s">
        <v>151</v>
      </c>
      <c r="AU173" s="235" t="s">
        <v>143</v>
      </c>
      <c r="AV173" s="13" t="s">
        <v>143</v>
      </c>
      <c r="AW173" s="13" t="s">
        <v>32</v>
      </c>
      <c r="AX173" s="13" t="s">
        <v>70</v>
      </c>
      <c r="AY173" s="235" t="s">
        <v>134</v>
      </c>
    </row>
    <row r="174" s="14" customFormat="1">
      <c r="A174" s="14"/>
      <c r="B174" s="236"/>
      <c r="C174" s="237"/>
      <c r="D174" s="226" t="s">
        <v>151</v>
      </c>
      <c r="E174" s="238" t="s">
        <v>19</v>
      </c>
      <c r="F174" s="239" t="s">
        <v>153</v>
      </c>
      <c r="G174" s="237"/>
      <c r="H174" s="240">
        <v>57.905999999999999</v>
      </c>
      <c r="I174" s="241"/>
      <c r="J174" s="237"/>
      <c r="K174" s="237"/>
      <c r="L174" s="242"/>
      <c r="M174" s="243"/>
      <c r="N174" s="244"/>
      <c r="O174" s="244"/>
      <c r="P174" s="244"/>
      <c r="Q174" s="244"/>
      <c r="R174" s="244"/>
      <c r="S174" s="244"/>
      <c r="T174" s="245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T174" s="246" t="s">
        <v>151</v>
      </c>
      <c r="AU174" s="246" t="s">
        <v>143</v>
      </c>
      <c r="AV174" s="14" t="s">
        <v>142</v>
      </c>
      <c r="AW174" s="14" t="s">
        <v>32</v>
      </c>
      <c r="AX174" s="14" t="s">
        <v>78</v>
      </c>
      <c r="AY174" s="246" t="s">
        <v>134</v>
      </c>
    </row>
    <row r="175" s="2" customFormat="1" ht="24.15" customHeight="1">
      <c r="A175" s="40"/>
      <c r="B175" s="41"/>
      <c r="C175" s="206" t="s">
        <v>269</v>
      </c>
      <c r="D175" s="206" t="s">
        <v>137</v>
      </c>
      <c r="E175" s="207" t="s">
        <v>270</v>
      </c>
      <c r="F175" s="208" t="s">
        <v>271</v>
      </c>
      <c r="G175" s="209" t="s">
        <v>249</v>
      </c>
      <c r="H175" s="210">
        <v>7.4630000000000001</v>
      </c>
      <c r="I175" s="211"/>
      <c r="J175" s="212">
        <f>ROUND(I175*H175,2)</f>
        <v>0</v>
      </c>
      <c r="K175" s="208" t="s">
        <v>141</v>
      </c>
      <c r="L175" s="46"/>
      <c r="M175" s="213" t="s">
        <v>19</v>
      </c>
      <c r="N175" s="214" t="s">
        <v>42</v>
      </c>
      <c r="O175" s="86"/>
      <c r="P175" s="215">
        <f>O175*H175</f>
        <v>0</v>
      </c>
      <c r="Q175" s="215">
        <v>0</v>
      </c>
      <c r="R175" s="215">
        <f>Q175*H175</f>
        <v>0</v>
      </c>
      <c r="S175" s="215">
        <v>0</v>
      </c>
      <c r="T175" s="216">
        <f>S175*H175</f>
        <v>0</v>
      </c>
      <c r="U175" s="40"/>
      <c r="V175" s="40"/>
      <c r="W175" s="40"/>
      <c r="X175" s="40"/>
      <c r="Y175" s="40"/>
      <c r="Z175" s="40"/>
      <c r="AA175" s="40"/>
      <c r="AB175" s="40"/>
      <c r="AC175" s="40"/>
      <c r="AD175" s="40"/>
      <c r="AE175" s="40"/>
      <c r="AR175" s="217" t="s">
        <v>142</v>
      </c>
      <c r="AT175" s="217" t="s">
        <v>137</v>
      </c>
      <c r="AU175" s="217" t="s">
        <v>143</v>
      </c>
      <c r="AY175" s="19" t="s">
        <v>134</v>
      </c>
      <c r="BE175" s="218">
        <f>IF(N175="základní",J175,0)</f>
        <v>0</v>
      </c>
      <c r="BF175" s="218">
        <f>IF(N175="snížená",J175,0)</f>
        <v>0</v>
      </c>
      <c r="BG175" s="218">
        <f>IF(N175="zákl. přenesená",J175,0)</f>
        <v>0</v>
      </c>
      <c r="BH175" s="218">
        <f>IF(N175="sníž. přenesená",J175,0)</f>
        <v>0</v>
      </c>
      <c r="BI175" s="218">
        <f>IF(N175="nulová",J175,0)</f>
        <v>0</v>
      </c>
      <c r="BJ175" s="19" t="s">
        <v>143</v>
      </c>
      <c r="BK175" s="218">
        <f>ROUND(I175*H175,2)</f>
        <v>0</v>
      </c>
      <c r="BL175" s="19" t="s">
        <v>142</v>
      </c>
      <c r="BM175" s="217" t="s">
        <v>272</v>
      </c>
    </row>
    <row r="176" s="2" customFormat="1">
      <c r="A176" s="40"/>
      <c r="B176" s="41"/>
      <c r="C176" s="42"/>
      <c r="D176" s="219" t="s">
        <v>145</v>
      </c>
      <c r="E176" s="42"/>
      <c r="F176" s="220" t="s">
        <v>273</v>
      </c>
      <c r="G176" s="42"/>
      <c r="H176" s="42"/>
      <c r="I176" s="221"/>
      <c r="J176" s="42"/>
      <c r="K176" s="42"/>
      <c r="L176" s="46"/>
      <c r="M176" s="222"/>
      <c r="N176" s="223"/>
      <c r="O176" s="86"/>
      <c r="P176" s="86"/>
      <c r="Q176" s="86"/>
      <c r="R176" s="86"/>
      <c r="S176" s="86"/>
      <c r="T176" s="87"/>
      <c r="U176" s="40"/>
      <c r="V176" s="40"/>
      <c r="W176" s="40"/>
      <c r="X176" s="40"/>
      <c r="Y176" s="40"/>
      <c r="Z176" s="40"/>
      <c r="AA176" s="40"/>
      <c r="AB176" s="40"/>
      <c r="AC176" s="40"/>
      <c r="AD176" s="40"/>
      <c r="AE176" s="40"/>
      <c r="AT176" s="19" t="s">
        <v>145</v>
      </c>
      <c r="AU176" s="19" t="s">
        <v>143</v>
      </c>
    </row>
    <row r="177" s="2" customFormat="1">
      <c r="A177" s="40"/>
      <c r="B177" s="41"/>
      <c r="C177" s="42"/>
      <c r="D177" s="226" t="s">
        <v>274</v>
      </c>
      <c r="E177" s="42"/>
      <c r="F177" s="257" t="s">
        <v>275</v>
      </c>
      <c r="G177" s="42"/>
      <c r="H177" s="42"/>
      <c r="I177" s="221"/>
      <c r="J177" s="42"/>
      <c r="K177" s="42"/>
      <c r="L177" s="46"/>
      <c r="M177" s="222"/>
      <c r="N177" s="223"/>
      <c r="O177" s="86"/>
      <c r="P177" s="86"/>
      <c r="Q177" s="86"/>
      <c r="R177" s="86"/>
      <c r="S177" s="86"/>
      <c r="T177" s="87"/>
      <c r="U177" s="40"/>
      <c r="V177" s="40"/>
      <c r="W177" s="40"/>
      <c r="X177" s="40"/>
      <c r="Y177" s="40"/>
      <c r="Z177" s="40"/>
      <c r="AA177" s="40"/>
      <c r="AB177" s="40"/>
      <c r="AC177" s="40"/>
      <c r="AD177" s="40"/>
      <c r="AE177" s="40"/>
      <c r="AT177" s="19" t="s">
        <v>274</v>
      </c>
      <c r="AU177" s="19" t="s">
        <v>143</v>
      </c>
    </row>
    <row r="178" s="12" customFormat="1" ht="22.8" customHeight="1">
      <c r="A178" s="12"/>
      <c r="B178" s="190"/>
      <c r="C178" s="191"/>
      <c r="D178" s="192" t="s">
        <v>69</v>
      </c>
      <c r="E178" s="204" t="s">
        <v>276</v>
      </c>
      <c r="F178" s="204" t="s">
        <v>277</v>
      </c>
      <c r="G178" s="191"/>
      <c r="H178" s="191"/>
      <c r="I178" s="194"/>
      <c r="J178" s="205">
        <f>BK178</f>
        <v>0</v>
      </c>
      <c r="K178" s="191"/>
      <c r="L178" s="196"/>
      <c r="M178" s="197"/>
      <c r="N178" s="198"/>
      <c r="O178" s="198"/>
      <c r="P178" s="199">
        <f>SUM(P179:P180)</f>
        <v>0</v>
      </c>
      <c r="Q178" s="198"/>
      <c r="R178" s="199">
        <f>SUM(R179:R180)</f>
        <v>0</v>
      </c>
      <c r="S178" s="198"/>
      <c r="T178" s="200">
        <f>SUM(T179:T180)</f>
        <v>0</v>
      </c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R178" s="201" t="s">
        <v>78</v>
      </c>
      <c r="AT178" s="202" t="s">
        <v>69</v>
      </c>
      <c r="AU178" s="202" t="s">
        <v>78</v>
      </c>
      <c r="AY178" s="201" t="s">
        <v>134</v>
      </c>
      <c r="BK178" s="203">
        <f>SUM(BK179:BK180)</f>
        <v>0</v>
      </c>
    </row>
    <row r="179" s="2" customFormat="1" ht="33" customHeight="1">
      <c r="A179" s="40"/>
      <c r="B179" s="41"/>
      <c r="C179" s="206" t="s">
        <v>278</v>
      </c>
      <c r="D179" s="206" t="s">
        <v>137</v>
      </c>
      <c r="E179" s="207" t="s">
        <v>279</v>
      </c>
      <c r="F179" s="208" t="s">
        <v>280</v>
      </c>
      <c r="G179" s="209" t="s">
        <v>249</v>
      </c>
      <c r="H179" s="210">
        <v>4.9619999999999997</v>
      </c>
      <c r="I179" s="211"/>
      <c r="J179" s="212">
        <f>ROUND(I179*H179,2)</f>
        <v>0</v>
      </c>
      <c r="K179" s="208" t="s">
        <v>141</v>
      </c>
      <c r="L179" s="46"/>
      <c r="M179" s="213" t="s">
        <v>19</v>
      </c>
      <c r="N179" s="214" t="s">
        <v>42</v>
      </c>
      <c r="O179" s="86"/>
      <c r="P179" s="215">
        <f>O179*H179</f>
        <v>0</v>
      </c>
      <c r="Q179" s="215">
        <v>0</v>
      </c>
      <c r="R179" s="215">
        <f>Q179*H179</f>
        <v>0</v>
      </c>
      <c r="S179" s="215">
        <v>0</v>
      </c>
      <c r="T179" s="216">
        <f>S179*H179</f>
        <v>0</v>
      </c>
      <c r="U179" s="40"/>
      <c r="V179" s="40"/>
      <c r="W179" s="40"/>
      <c r="X179" s="40"/>
      <c r="Y179" s="40"/>
      <c r="Z179" s="40"/>
      <c r="AA179" s="40"/>
      <c r="AB179" s="40"/>
      <c r="AC179" s="40"/>
      <c r="AD179" s="40"/>
      <c r="AE179" s="40"/>
      <c r="AR179" s="217" t="s">
        <v>142</v>
      </c>
      <c r="AT179" s="217" t="s">
        <v>137</v>
      </c>
      <c r="AU179" s="217" t="s">
        <v>143</v>
      </c>
      <c r="AY179" s="19" t="s">
        <v>134</v>
      </c>
      <c r="BE179" s="218">
        <f>IF(N179="základní",J179,0)</f>
        <v>0</v>
      </c>
      <c r="BF179" s="218">
        <f>IF(N179="snížená",J179,0)</f>
        <v>0</v>
      </c>
      <c r="BG179" s="218">
        <f>IF(N179="zákl. přenesená",J179,0)</f>
        <v>0</v>
      </c>
      <c r="BH179" s="218">
        <f>IF(N179="sníž. přenesená",J179,0)</f>
        <v>0</v>
      </c>
      <c r="BI179" s="218">
        <f>IF(N179="nulová",J179,0)</f>
        <v>0</v>
      </c>
      <c r="BJ179" s="19" t="s">
        <v>143</v>
      </c>
      <c r="BK179" s="218">
        <f>ROUND(I179*H179,2)</f>
        <v>0</v>
      </c>
      <c r="BL179" s="19" t="s">
        <v>142</v>
      </c>
      <c r="BM179" s="217" t="s">
        <v>281</v>
      </c>
    </row>
    <row r="180" s="2" customFormat="1">
      <c r="A180" s="40"/>
      <c r="B180" s="41"/>
      <c r="C180" s="42"/>
      <c r="D180" s="219" t="s">
        <v>145</v>
      </c>
      <c r="E180" s="42"/>
      <c r="F180" s="220" t="s">
        <v>282</v>
      </c>
      <c r="G180" s="42"/>
      <c r="H180" s="42"/>
      <c r="I180" s="221"/>
      <c r="J180" s="42"/>
      <c r="K180" s="42"/>
      <c r="L180" s="46"/>
      <c r="M180" s="222"/>
      <c r="N180" s="223"/>
      <c r="O180" s="86"/>
      <c r="P180" s="86"/>
      <c r="Q180" s="86"/>
      <c r="R180" s="86"/>
      <c r="S180" s="86"/>
      <c r="T180" s="87"/>
      <c r="U180" s="40"/>
      <c r="V180" s="40"/>
      <c r="W180" s="40"/>
      <c r="X180" s="40"/>
      <c r="Y180" s="40"/>
      <c r="Z180" s="40"/>
      <c r="AA180" s="40"/>
      <c r="AB180" s="40"/>
      <c r="AC180" s="40"/>
      <c r="AD180" s="40"/>
      <c r="AE180" s="40"/>
      <c r="AT180" s="19" t="s">
        <v>145</v>
      </c>
      <c r="AU180" s="19" t="s">
        <v>143</v>
      </c>
    </row>
    <row r="181" s="12" customFormat="1" ht="25.92" customHeight="1">
      <c r="A181" s="12"/>
      <c r="B181" s="190"/>
      <c r="C181" s="191"/>
      <c r="D181" s="192" t="s">
        <v>69</v>
      </c>
      <c r="E181" s="193" t="s">
        <v>283</v>
      </c>
      <c r="F181" s="193" t="s">
        <v>284</v>
      </c>
      <c r="G181" s="191"/>
      <c r="H181" s="191"/>
      <c r="I181" s="194"/>
      <c r="J181" s="195">
        <f>BK181</f>
        <v>0</v>
      </c>
      <c r="K181" s="191"/>
      <c r="L181" s="196"/>
      <c r="M181" s="197"/>
      <c r="N181" s="198"/>
      <c r="O181" s="198"/>
      <c r="P181" s="199">
        <f>P182+P199+P224+P270+P280+P291+P307+P313+P319+P334+P368+P396</f>
        <v>0</v>
      </c>
      <c r="Q181" s="198"/>
      <c r="R181" s="199">
        <f>R182+R199+R224+R270+R280+R291+R307+R313+R319+R334+R368+R396</f>
        <v>1.1841536000000001</v>
      </c>
      <c r="S181" s="198"/>
      <c r="T181" s="200">
        <f>T182+T199+T224+T270+T280+T291+T307+T313+T319+T334+T368+T396</f>
        <v>0.86688999999999994</v>
      </c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R181" s="201" t="s">
        <v>143</v>
      </c>
      <c r="AT181" s="202" t="s">
        <v>69</v>
      </c>
      <c r="AU181" s="202" t="s">
        <v>70</v>
      </c>
      <c r="AY181" s="201" t="s">
        <v>134</v>
      </c>
      <c r="BK181" s="203">
        <f>BK182+BK199+BK224+BK270+BK280+BK291+BK307+BK313+BK319+BK334+BK368+BK396</f>
        <v>0</v>
      </c>
    </row>
    <row r="182" s="12" customFormat="1" ht="22.8" customHeight="1">
      <c r="A182" s="12"/>
      <c r="B182" s="190"/>
      <c r="C182" s="191"/>
      <c r="D182" s="192" t="s">
        <v>69</v>
      </c>
      <c r="E182" s="204" t="s">
        <v>285</v>
      </c>
      <c r="F182" s="204" t="s">
        <v>286</v>
      </c>
      <c r="G182" s="191"/>
      <c r="H182" s="191"/>
      <c r="I182" s="194"/>
      <c r="J182" s="205">
        <f>BK182</f>
        <v>0</v>
      </c>
      <c r="K182" s="191"/>
      <c r="L182" s="196"/>
      <c r="M182" s="197"/>
      <c r="N182" s="198"/>
      <c r="O182" s="198"/>
      <c r="P182" s="199">
        <f>SUM(P183:P198)</f>
        <v>0</v>
      </c>
      <c r="Q182" s="198"/>
      <c r="R182" s="199">
        <f>SUM(R183:R198)</f>
        <v>0.016390000000000002</v>
      </c>
      <c r="S182" s="198"/>
      <c r="T182" s="200">
        <f>SUM(T183:T198)</f>
        <v>0.01188</v>
      </c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R182" s="201" t="s">
        <v>143</v>
      </c>
      <c r="AT182" s="202" t="s">
        <v>69</v>
      </c>
      <c r="AU182" s="202" t="s">
        <v>78</v>
      </c>
      <c r="AY182" s="201" t="s">
        <v>134</v>
      </c>
      <c r="BK182" s="203">
        <f>SUM(BK183:BK198)</f>
        <v>0</v>
      </c>
    </row>
    <row r="183" s="2" customFormat="1" ht="16.5" customHeight="1">
      <c r="A183" s="40"/>
      <c r="B183" s="41"/>
      <c r="C183" s="206" t="s">
        <v>287</v>
      </c>
      <c r="D183" s="206" t="s">
        <v>137</v>
      </c>
      <c r="E183" s="207" t="s">
        <v>288</v>
      </c>
      <c r="F183" s="208" t="s">
        <v>289</v>
      </c>
      <c r="G183" s="209" t="s">
        <v>290</v>
      </c>
      <c r="H183" s="210">
        <v>6</v>
      </c>
      <c r="I183" s="211"/>
      <c r="J183" s="212">
        <f>ROUND(I183*H183,2)</f>
        <v>0</v>
      </c>
      <c r="K183" s="208" t="s">
        <v>141</v>
      </c>
      <c r="L183" s="46"/>
      <c r="M183" s="213" t="s">
        <v>19</v>
      </c>
      <c r="N183" s="214" t="s">
        <v>42</v>
      </c>
      <c r="O183" s="86"/>
      <c r="P183" s="215">
        <f>O183*H183</f>
        <v>0</v>
      </c>
      <c r="Q183" s="215">
        <v>0</v>
      </c>
      <c r="R183" s="215">
        <f>Q183*H183</f>
        <v>0</v>
      </c>
      <c r="S183" s="215">
        <v>0.00198</v>
      </c>
      <c r="T183" s="216">
        <f>S183*H183</f>
        <v>0.01188</v>
      </c>
      <c r="U183" s="40"/>
      <c r="V183" s="40"/>
      <c r="W183" s="40"/>
      <c r="X183" s="40"/>
      <c r="Y183" s="40"/>
      <c r="Z183" s="40"/>
      <c r="AA183" s="40"/>
      <c r="AB183" s="40"/>
      <c r="AC183" s="40"/>
      <c r="AD183" s="40"/>
      <c r="AE183" s="40"/>
      <c r="AR183" s="217" t="s">
        <v>227</v>
      </c>
      <c r="AT183" s="217" t="s">
        <v>137</v>
      </c>
      <c r="AU183" s="217" t="s">
        <v>143</v>
      </c>
      <c r="AY183" s="19" t="s">
        <v>134</v>
      </c>
      <c r="BE183" s="218">
        <f>IF(N183="základní",J183,0)</f>
        <v>0</v>
      </c>
      <c r="BF183" s="218">
        <f>IF(N183="snížená",J183,0)</f>
        <v>0</v>
      </c>
      <c r="BG183" s="218">
        <f>IF(N183="zákl. přenesená",J183,0)</f>
        <v>0</v>
      </c>
      <c r="BH183" s="218">
        <f>IF(N183="sníž. přenesená",J183,0)</f>
        <v>0</v>
      </c>
      <c r="BI183" s="218">
        <f>IF(N183="nulová",J183,0)</f>
        <v>0</v>
      </c>
      <c r="BJ183" s="19" t="s">
        <v>143</v>
      </c>
      <c r="BK183" s="218">
        <f>ROUND(I183*H183,2)</f>
        <v>0</v>
      </c>
      <c r="BL183" s="19" t="s">
        <v>227</v>
      </c>
      <c r="BM183" s="217" t="s">
        <v>291</v>
      </c>
    </row>
    <row r="184" s="2" customFormat="1">
      <c r="A184" s="40"/>
      <c r="B184" s="41"/>
      <c r="C184" s="42"/>
      <c r="D184" s="219" t="s">
        <v>145</v>
      </c>
      <c r="E184" s="42"/>
      <c r="F184" s="220" t="s">
        <v>292</v>
      </c>
      <c r="G184" s="42"/>
      <c r="H184" s="42"/>
      <c r="I184" s="221"/>
      <c r="J184" s="42"/>
      <c r="K184" s="42"/>
      <c r="L184" s="46"/>
      <c r="M184" s="222"/>
      <c r="N184" s="223"/>
      <c r="O184" s="86"/>
      <c r="P184" s="86"/>
      <c r="Q184" s="86"/>
      <c r="R184" s="86"/>
      <c r="S184" s="86"/>
      <c r="T184" s="87"/>
      <c r="U184" s="40"/>
      <c r="V184" s="40"/>
      <c r="W184" s="40"/>
      <c r="X184" s="40"/>
      <c r="Y184" s="40"/>
      <c r="Z184" s="40"/>
      <c r="AA184" s="40"/>
      <c r="AB184" s="40"/>
      <c r="AC184" s="40"/>
      <c r="AD184" s="40"/>
      <c r="AE184" s="40"/>
      <c r="AT184" s="19" t="s">
        <v>145</v>
      </c>
      <c r="AU184" s="19" t="s">
        <v>143</v>
      </c>
    </row>
    <row r="185" s="2" customFormat="1" ht="16.5" customHeight="1">
      <c r="A185" s="40"/>
      <c r="B185" s="41"/>
      <c r="C185" s="206" t="s">
        <v>293</v>
      </c>
      <c r="D185" s="206" t="s">
        <v>137</v>
      </c>
      <c r="E185" s="207" t="s">
        <v>294</v>
      </c>
      <c r="F185" s="208" t="s">
        <v>295</v>
      </c>
      <c r="G185" s="209" t="s">
        <v>290</v>
      </c>
      <c r="H185" s="210">
        <v>5</v>
      </c>
      <c r="I185" s="211"/>
      <c r="J185" s="212">
        <f>ROUND(I185*H185,2)</f>
        <v>0</v>
      </c>
      <c r="K185" s="208" t="s">
        <v>141</v>
      </c>
      <c r="L185" s="46"/>
      <c r="M185" s="213" t="s">
        <v>19</v>
      </c>
      <c r="N185" s="214" t="s">
        <v>42</v>
      </c>
      <c r="O185" s="86"/>
      <c r="P185" s="215">
        <f>O185*H185</f>
        <v>0</v>
      </c>
      <c r="Q185" s="215">
        <v>0.0012999999999999999</v>
      </c>
      <c r="R185" s="215">
        <f>Q185*H185</f>
        <v>0.0064999999999999997</v>
      </c>
      <c r="S185" s="215">
        <v>0</v>
      </c>
      <c r="T185" s="216">
        <f>S185*H185</f>
        <v>0</v>
      </c>
      <c r="U185" s="40"/>
      <c r="V185" s="40"/>
      <c r="W185" s="40"/>
      <c r="X185" s="40"/>
      <c r="Y185" s="40"/>
      <c r="Z185" s="40"/>
      <c r="AA185" s="40"/>
      <c r="AB185" s="40"/>
      <c r="AC185" s="40"/>
      <c r="AD185" s="40"/>
      <c r="AE185" s="40"/>
      <c r="AR185" s="217" t="s">
        <v>227</v>
      </c>
      <c r="AT185" s="217" t="s">
        <v>137</v>
      </c>
      <c r="AU185" s="217" t="s">
        <v>143</v>
      </c>
      <c r="AY185" s="19" t="s">
        <v>134</v>
      </c>
      <c r="BE185" s="218">
        <f>IF(N185="základní",J185,0)</f>
        <v>0</v>
      </c>
      <c r="BF185" s="218">
        <f>IF(N185="snížená",J185,0)</f>
        <v>0</v>
      </c>
      <c r="BG185" s="218">
        <f>IF(N185="zákl. přenesená",J185,0)</f>
        <v>0</v>
      </c>
      <c r="BH185" s="218">
        <f>IF(N185="sníž. přenesená",J185,0)</f>
        <v>0</v>
      </c>
      <c r="BI185" s="218">
        <f>IF(N185="nulová",J185,0)</f>
        <v>0</v>
      </c>
      <c r="BJ185" s="19" t="s">
        <v>143</v>
      </c>
      <c r="BK185" s="218">
        <f>ROUND(I185*H185,2)</f>
        <v>0</v>
      </c>
      <c r="BL185" s="19" t="s">
        <v>227</v>
      </c>
      <c r="BM185" s="217" t="s">
        <v>296</v>
      </c>
    </row>
    <row r="186" s="2" customFormat="1">
      <c r="A186" s="40"/>
      <c r="B186" s="41"/>
      <c r="C186" s="42"/>
      <c r="D186" s="219" t="s">
        <v>145</v>
      </c>
      <c r="E186" s="42"/>
      <c r="F186" s="220" t="s">
        <v>297</v>
      </c>
      <c r="G186" s="42"/>
      <c r="H186" s="42"/>
      <c r="I186" s="221"/>
      <c r="J186" s="42"/>
      <c r="K186" s="42"/>
      <c r="L186" s="46"/>
      <c r="M186" s="222"/>
      <c r="N186" s="223"/>
      <c r="O186" s="86"/>
      <c r="P186" s="86"/>
      <c r="Q186" s="86"/>
      <c r="R186" s="86"/>
      <c r="S186" s="86"/>
      <c r="T186" s="87"/>
      <c r="U186" s="40"/>
      <c r="V186" s="40"/>
      <c r="W186" s="40"/>
      <c r="X186" s="40"/>
      <c r="Y186" s="40"/>
      <c r="Z186" s="40"/>
      <c r="AA186" s="40"/>
      <c r="AB186" s="40"/>
      <c r="AC186" s="40"/>
      <c r="AD186" s="40"/>
      <c r="AE186" s="40"/>
      <c r="AT186" s="19" t="s">
        <v>145</v>
      </c>
      <c r="AU186" s="19" t="s">
        <v>143</v>
      </c>
    </row>
    <row r="187" s="2" customFormat="1" ht="16.5" customHeight="1">
      <c r="A187" s="40"/>
      <c r="B187" s="41"/>
      <c r="C187" s="206" t="s">
        <v>298</v>
      </c>
      <c r="D187" s="206" t="s">
        <v>137</v>
      </c>
      <c r="E187" s="207" t="s">
        <v>299</v>
      </c>
      <c r="F187" s="208" t="s">
        <v>300</v>
      </c>
      <c r="G187" s="209" t="s">
        <v>290</v>
      </c>
      <c r="H187" s="210">
        <v>5</v>
      </c>
      <c r="I187" s="211"/>
      <c r="J187" s="212">
        <f>ROUND(I187*H187,2)</f>
        <v>0</v>
      </c>
      <c r="K187" s="208" t="s">
        <v>141</v>
      </c>
      <c r="L187" s="46"/>
      <c r="M187" s="213" t="s">
        <v>19</v>
      </c>
      <c r="N187" s="214" t="s">
        <v>42</v>
      </c>
      <c r="O187" s="86"/>
      <c r="P187" s="215">
        <f>O187*H187</f>
        <v>0</v>
      </c>
      <c r="Q187" s="215">
        <v>0.00042999999999999999</v>
      </c>
      <c r="R187" s="215">
        <f>Q187*H187</f>
        <v>0.00215</v>
      </c>
      <c r="S187" s="215">
        <v>0</v>
      </c>
      <c r="T187" s="216">
        <f>S187*H187</f>
        <v>0</v>
      </c>
      <c r="U187" s="40"/>
      <c r="V187" s="40"/>
      <c r="W187" s="40"/>
      <c r="X187" s="40"/>
      <c r="Y187" s="40"/>
      <c r="Z187" s="40"/>
      <c r="AA187" s="40"/>
      <c r="AB187" s="40"/>
      <c r="AC187" s="40"/>
      <c r="AD187" s="40"/>
      <c r="AE187" s="40"/>
      <c r="AR187" s="217" t="s">
        <v>227</v>
      </c>
      <c r="AT187" s="217" t="s">
        <v>137</v>
      </c>
      <c r="AU187" s="217" t="s">
        <v>143</v>
      </c>
      <c r="AY187" s="19" t="s">
        <v>134</v>
      </c>
      <c r="BE187" s="218">
        <f>IF(N187="základní",J187,0)</f>
        <v>0</v>
      </c>
      <c r="BF187" s="218">
        <f>IF(N187="snížená",J187,0)</f>
        <v>0</v>
      </c>
      <c r="BG187" s="218">
        <f>IF(N187="zákl. přenesená",J187,0)</f>
        <v>0</v>
      </c>
      <c r="BH187" s="218">
        <f>IF(N187="sníž. přenesená",J187,0)</f>
        <v>0</v>
      </c>
      <c r="BI187" s="218">
        <f>IF(N187="nulová",J187,0)</f>
        <v>0</v>
      </c>
      <c r="BJ187" s="19" t="s">
        <v>143</v>
      </c>
      <c r="BK187" s="218">
        <f>ROUND(I187*H187,2)</f>
        <v>0</v>
      </c>
      <c r="BL187" s="19" t="s">
        <v>227</v>
      </c>
      <c r="BM187" s="217" t="s">
        <v>301</v>
      </c>
    </row>
    <row r="188" s="2" customFormat="1">
      <c r="A188" s="40"/>
      <c r="B188" s="41"/>
      <c r="C188" s="42"/>
      <c r="D188" s="219" t="s">
        <v>145</v>
      </c>
      <c r="E188" s="42"/>
      <c r="F188" s="220" t="s">
        <v>302</v>
      </c>
      <c r="G188" s="42"/>
      <c r="H188" s="42"/>
      <c r="I188" s="221"/>
      <c r="J188" s="42"/>
      <c r="K188" s="42"/>
      <c r="L188" s="46"/>
      <c r="M188" s="222"/>
      <c r="N188" s="223"/>
      <c r="O188" s="86"/>
      <c r="P188" s="86"/>
      <c r="Q188" s="86"/>
      <c r="R188" s="86"/>
      <c r="S188" s="86"/>
      <c r="T188" s="87"/>
      <c r="U188" s="40"/>
      <c r="V188" s="40"/>
      <c r="W188" s="40"/>
      <c r="X188" s="40"/>
      <c r="Y188" s="40"/>
      <c r="Z188" s="40"/>
      <c r="AA188" s="40"/>
      <c r="AB188" s="40"/>
      <c r="AC188" s="40"/>
      <c r="AD188" s="40"/>
      <c r="AE188" s="40"/>
      <c r="AT188" s="19" t="s">
        <v>145</v>
      </c>
      <c r="AU188" s="19" t="s">
        <v>143</v>
      </c>
    </row>
    <row r="189" s="2" customFormat="1" ht="16.5" customHeight="1">
      <c r="A189" s="40"/>
      <c r="B189" s="41"/>
      <c r="C189" s="206" t="s">
        <v>303</v>
      </c>
      <c r="D189" s="206" t="s">
        <v>137</v>
      </c>
      <c r="E189" s="207" t="s">
        <v>304</v>
      </c>
      <c r="F189" s="208" t="s">
        <v>305</v>
      </c>
      <c r="G189" s="209" t="s">
        <v>290</v>
      </c>
      <c r="H189" s="210">
        <v>6</v>
      </c>
      <c r="I189" s="211"/>
      <c r="J189" s="212">
        <f>ROUND(I189*H189,2)</f>
        <v>0</v>
      </c>
      <c r="K189" s="208" t="s">
        <v>141</v>
      </c>
      <c r="L189" s="46"/>
      <c r="M189" s="213" t="s">
        <v>19</v>
      </c>
      <c r="N189" s="214" t="s">
        <v>42</v>
      </c>
      <c r="O189" s="86"/>
      <c r="P189" s="215">
        <f>O189*H189</f>
        <v>0</v>
      </c>
      <c r="Q189" s="215">
        <v>0.00050000000000000001</v>
      </c>
      <c r="R189" s="215">
        <f>Q189*H189</f>
        <v>0.0030000000000000001</v>
      </c>
      <c r="S189" s="215">
        <v>0</v>
      </c>
      <c r="T189" s="216">
        <f>S189*H189</f>
        <v>0</v>
      </c>
      <c r="U189" s="40"/>
      <c r="V189" s="40"/>
      <c r="W189" s="40"/>
      <c r="X189" s="40"/>
      <c r="Y189" s="40"/>
      <c r="Z189" s="40"/>
      <c r="AA189" s="40"/>
      <c r="AB189" s="40"/>
      <c r="AC189" s="40"/>
      <c r="AD189" s="40"/>
      <c r="AE189" s="40"/>
      <c r="AR189" s="217" t="s">
        <v>227</v>
      </c>
      <c r="AT189" s="217" t="s">
        <v>137</v>
      </c>
      <c r="AU189" s="217" t="s">
        <v>143</v>
      </c>
      <c r="AY189" s="19" t="s">
        <v>134</v>
      </c>
      <c r="BE189" s="218">
        <f>IF(N189="základní",J189,0)</f>
        <v>0</v>
      </c>
      <c r="BF189" s="218">
        <f>IF(N189="snížená",J189,0)</f>
        <v>0</v>
      </c>
      <c r="BG189" s="218">
        <f>IF(N189="zákl. přenesená",J189,0)</f>
        <v>0</v>
      </c>
      <c r="BH189" s="218">
        <f>IF(N189="sníž. přenesená",J189,0)</f>
        <v>0</v>
      </c>
      <c r="BI189" s="218">
        <f>IF(N189="nulová",J189,0)</f>
        <v>0</v>
      </c>
      <c r="BJ189" s="19" t="s">
        <v>143</v>
      </c>
      <c r="BK189" s="218">
        <f>ROUND(I189*H189,2)</f>
        <v>0</v>
      </c>
      <c r="BL189" s="19" t="s">
        <v>227</v>
      </c>
      <c r="BM189" s="217" t="s">
        <v>306</v>
      </c>
    </row>
    <row r="190" s="2" customFormat="1">
      <c r="A190" s="40"/>
      <c r="B190" s="41"/>
      <c r="C190" s="42"/>
      <c r="D190" s="219" t="s">
        <v>145</v>
      </c>
      <c r="E190" s="42"/>
      <c r="F190" s="220" t="s">
        <v>307</v>
      </c>
      <c r="G190" s="42"/>
      <c r="H190" s="42"/>
      <c r="I190" s="221"/>
      <c r="J190" s="42"/>
      <c r="K190" s="42"/>
      <c r="L190" s="46"/>
      <c r="M190" s="222"/>
      <c r="N190" s="223"/>
      <c r="O190" s="86"/>
      <c r="P190" s="86"/>
      <c r="Q190" s="86"/>
      <c r="R190" s="86"/>
      <c r="S190" s="86"/>
      <c r="T190" s="87"/>
      <c r="U190" s="40"/>
      <c r="V190" s="40"/>
      <c r="W190" s="40"/>
      <c r="X190" s="40"/>
      <c r="Y190" s="40"/>
      <c r="Z190" s="40"/>
      <c r="AA190" s="40"/>
      <c r="AB190" s="40"/>
      <c r="AC190" s="40"/>
      <c r="AD190" s="40"/>
      <c r="AE190" s="40"/>
      <c r="AT190" s="19" t="s">
        <v>145</v>
      </c>
      <c r="AU190" s="19" t="s">
        <v>143</v>
      </c>
    </row>
    <row r="191" s="2" customFormat="1" ht="16.5" customHeight="1">
      <c r="A191" s="40"/>
      <c r="B191" s="41"/>
      <c r="C191" s="206" t="s">
        <v>308</v>
      </c>
      <c r="D191" s="206" t="s">
        <v>137</v>
      </c>
      <c r="E191" s="207" t="s">
        <v>309</v>
      </c>
      <c r="F191" s="208" t="s">
        <v>310</v>
      </c>
      <c r="G191" s="209" t="s">
        <v>235</v>
      </c>
      <c r="H191" s="210">
        <v>1</v>
      </c>
      <c r="I191" s="211"/>
      <c r="J191" s="212">
        <f>ROUND(I191*H191,2)</f>
        <v>0</v>
      </c>
      <c r="K191" s="208" t="s">
        <v>141</v>
      </c>
      <c r="L191" s="46"/>
      <c r="M191" s="213" t="s">
        <v>19</v>
      </c>
      <c r="N191" s="214" t="s">
        <v>42</v>
      </c>
      <c r="O191" s="86"/>
      <c r="P191" s="215">
        <f>O191*H191</f>
        <v>0</v>
      </c>
      <c r="Q191" s="215">
        <v>0.0047400000000000003</v>
      </c>
      <c r="R191" s="215">
        <f>Q191*H191</f>
        <v>0.0047400000000000003</v>
      </c>
      <c r="S191" s="215">
        <v>0</v>
      </c>
      <c r="T191" s="216">
        <f>S191*H191</f>
        <v>0</v>
      </c>
      <c r="U191" s="40"/>
      <c r="V191" s="40"/>
      <c r="W191" s="40"/>
      <c r="X191" s="40"/>
      <c r="Y191" s="40"/>
      <c r="Z191" s="40"/>
      <c r="AA191" s="40"/>
      <c r="AB191" s="40"/>
      <c r="AC191" s="40"/>
      <c r="AD191" s="40"/>
      <c r="AE191" s="40"/>
      <c r="AR191" s="217" t="s">
        <v>227</v>
      </c>
      <c r="AT191" s="217" t="s">
        <v>137</v>
      </c>
      <c r="AU191" s="217" t="s">
        <v>143</v>
      </c>
      <c r="AY191" s="19" t="s">
        <v>134</v>
      </c>
      <c r="BE191" s="218">
        <f>IF(N191="základní",J191,0)</f>
        <v>0</v>
      </c>
      <c r="BF191" s="218">
        <f>IF(N191="snížená",J191,0)</f>
        <v>0</v>
      </c>
      <c r="BG191" s="218">
        <f>IF(N191="zákl. přenesená",J191,0)</f>
        <v>0</v>
      </c>
      <c r="BH191" s="218">
        <f>IF(N191="sníž. přenesená",J191,0)</f>
        <v>0</v>
      </c>
      <c r="BI191" s="218">
        <f>IF(N191="nulová",J191,0)</f>
        <v>0</v>
      </c>
      <c r="BJ191" s="19" t="s">
        <v>143</v>
      </c>
      <c r="BK191" s="218">
        <f>ROUND(I191*H191,2)</f>
        <v>0</v>
      </c>
      <c r="BL191" s="19" t="s">
        <v>227</v>
      </c>
      <c r="BM191" s="217" t="s">
        <v>311</v>
      </c>
    </row>
    <row r="192" s="2" customFormat="1">
      <c r="A192" s="40"/>
      <c r="B192" s="41"/>
      <c r="C192" s="42"/>
      <c r="D192" s="219" t="s">
        <v>145</v>
      </c>
      <c r="E192" s="42"/>
      <c r="F192" s="220" t="s">
        <v>312</v>
      </c>
      <c r="G192" s="42"/>
      <c r="H192" s="42"/>
      <c r="I192" s="221"/>
      <c r="J192" s="42"/>
      <c r="K192" s="42"/>
      <c r="L192" s="46"/>
      <c r="M192" s="222"/>
      <c r="N192" s="223"/>
      <c r="O192" s="86"/>
      <c r="P192" s="86"/>
      <c r="Q192" s="86"/>
      <c r="R192" s="86"/>
      <c r="S192" s="86"/>
      <c r="T192" s="87"/>
      <c r="U192" s="40"/>
      <c r="V192" s="40"/>
      <c r="W192" s="40"/>
      <c r="X192" s="40"/>
      <c r="Y192" s="40"/>
      <c r="Z192" s="40"/>
      <c r="AA192" s="40"/>
      <c r="AB192" s="40"/>
      <c r="AC192" s="40"/>
      <c r="AD192" s="40"/>
      <c r="AE192" s="40"/>
      <c r="AT192" s="19" t="s">
        <v>145</v>
      </c>
      <c r="AU192" s="19" t="s">
        <v>143</v>
      </c>
    </row>
    <row r="193" s="2" customFormat="1" ht="16.5" customHeight="1">
      <c r="A193" s="40"/>
      <c r="B193" s="41"/>
      <c r="C193" s="206" t="s">
        <v>313</v>
      </c>
      <c r="D193" s="206" t="s">
        <v>137</v>
      </c>
      <c r="E193" s="207" t="s">
        <v>314</v>
      </c>
      <c r="F193" s="208" t="s">
        <v>315</v>
      </c>
      <c r="G193" s="209" t="s">
        <v>290</v>
      </c>
      <c r="H193" s="210">
        <v>13</v>
      </c>
      <c r="I193" s="211"/>
      <c r="J193" s="212">
        <f>ROUND(I193*H193,2)</f>
        <v>0</v>
      </c>
      <c r="K193" s="208" t="s">
        <v>141</v>
      </c>
      <c r="L193" s="46"/>
      <c r="M193" s="213" t="s">
        <v>19</v>
      </c>
      <c r="N193" s="214" t="s">
        <v>42</v>
      </c>
      <c r="O193" s="86"/>
      <c r="P193" s="215">
        <f>O193*H193</f>
        <v>0</v>
      </c>
      <c r="Q193" s="215">
        <v>0</v>
      </c>
      <c r="R193" s="215">
        <f>Q193*H193</f>
        <v>0</v>
      </c>
      <c r="S193" s="215">
        <v>0</v>
      </c>
      <c r="T193" s="216">
        <f>S193*H193</f>
        <v>0</v>
      </c>
      <c r="U193" s="40"/>
      <c r="V193" s="40"/>
      <c r="W193" s="40"/>
      <c r="X193" s="40"/>
      <c r="Y193" s="40"/>
      <c r="Z193" s="40"/>
      <c r="AA193" s="40"/>
      <c r="AB193" s="40"/>
      <c r="AC193" s="40"/>
      <c r="AD193" s="40"/>
      <c r="AE193" s="40"/>
      <c r="AR193" s="217" t="s">
        <v>227</v>
      </c>
      <c r="AT193" s="217" t="s">
        <v>137</v>
      </c>
      <c r="AU193" s="217" t="s">
        <v>143</v>
      </c>
      <c r="AY193" s="19" t="s">
        <v>134</v>
      </c>
      <c r="BE193" s="218">
        <f>IF(N193="základní",J193,0)</f>
        <v>0</v>
      </c>
      <c r="BF193" s="218">
        <f>IF(N193="snížená",J193,0)</f>
        <v>0</v>
      </c>
      <c r="BG193" s="218">
        <f>IF(N193="zákl. přenesená",J193,0)</f>
        <v>0</v>
      </c>
      <c r="BH193" s="218">
        <f>IF(N193="sníž. přenesená",J193,0)</f>
        <v>0</v>
      </c>
      <c r="BI193" s="218">
        <f>IF(N193="nulová",J193,0)</f>
        <v>0</v>
      </c>
      <c r="BJ193" s="19" t="s">
        <v>143</v>
      </c>
      <c r="BK193" s="218">
        <f>ROUND(I193*H193,2)</f>
        <v>0</v>
      </c>
      <c r="BL193" s="19" t="s">
        <v>227</v>
      </c>
      <c r="BM193" s="217" t="s">
        <v>316</v>
      </c>
    </row>
    <row r="194" s="2" customFormat="1">
      <c r="A194" s="40"/>
      <c r="B194" s="41"/>
      <c r="C194" s="42"/>
      <c r="D194" s="219" t="s">
        <v>145</v>
      </c>
      <c r="E194" s="42"/>
      <c r="F194" s="220" t="s">
        <v>317</v>
      </c>
      <c r="G194" s="42"/>
      <c r="H194" s="42"/>
      <c r="I194" s="221"/>
      <c r="J194" s="42"/>
      <c r="K194" s="42"/>
      <c r="L194" s="46"/>
      <c r="M194" s="222"/>
      <c r="N194" s="223"/>
      <c r="O194" s="86"/>
      <c r="P194" s="86"/>
      <c r="Q194" s="86"/>
      <c r="R194" s="86"/>
      <c r="S194" s="86"/>
      <c r="T194" s="87"/>
      <c r="U194" s="40"/>
      <c r="V194" s="40"/>
      <c r="W194" s="40"/>
      <c r="X194" s="40"/>
      <c r="Y194" s="40"/>
      <c r="Z194" s="40"/>
      <c r="AA194" s="40"/>
      <c r="AB194" s="40"/>
      <c r="AC194" s="40"/>
      <c r="AD194" s="40"/>
      <c r="AE194" s="40"/>
      <c r="AT194" s="19" t="s">
        <v>145</v>
      </c>
      <c r="AU194" s="19" t="s">
        <v>143</v>
      </c>
    </row>
    <row r="195" s="13" customFormat="1">
      <c r="A195" s="13"/>
      <c r="B195" s="224"/>
      <c r="C195" s="225"/>
      <c r="D195" s="226" t="s">
        <v>151</v>
      </c>
      <c r="E195" s="227" t="s">
        <v>19</v>
      </c>
      <c r="F195" s="228" t="s">
        <v>318</v>
      </c>
      <c r="G195" s="225"/>
      <c r="H195" s="229">
        <v>13</v>
      </c>
      <c r="I195" s="230"/>
      <c r="J195" s="225"/>
      <c r="K195" s="225"/>
      <c r="L195" s="231"/>
      <c r="M195" s="232"/>
      <c r="N195" s="233"/>
      <c r="O195" s="233"/>
      <c r="P195" s="233"/>
      <c r="Q195" s="233"/>
      <c r="R195" s="233"/>
      <c r="S195" s="233"/>
      <c r="T195" s="234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T195" s="235" t="s">
        <v>151</v>
      </c>
      <c r="AU195" s="235" t="s">
        <v>143</v>
      </c>
      <c r="AV195" s="13" t="s">
        <v>143</v>
      </c>
      <c r="AW195" s="13" t="s">
        <v>32</v>
      </c>
      <c r="AX195" s="13" t="s">
        <v>70</v>
      </c>
      <c r="AY195" s="235" t="s">
        <v>134</v>
      </c>
    </row>
    <row r="196" s="14" customFormat="1">
      <c r="A196" s="14"/>
      <c r="B196" s="236"/>
      <c r="C196" s="237"/>
      <c r="D196" s="226" t="s">
        <v>151</v>
      </c>
      <c r="E196" s="238" t="s">
        <v>19</v>
      </c>
      <c r="F196" s="239" t="s">
        <v>153</v>
      </c>
      <c r="G196" s="237"/>
      <c r="H196" s="240">
        <v>13</v>
      </c>
      <c r="I196" s="241"/>
      <c r="J196" s="237"/>
      <c r="K196" s="237"/>
      <c r="L196" s="242"/>
      <c r="M196" s="243"/>
      <c r="N196" s="244"/>
      <c r="O196" s="244"/>
      <c r="P196" s="244"/>
      <c r="Q196" s="244"/>
      <c r="R196" s="244"/>
      <c r="S196" s="244"/>
      <c r="T196" s="245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T196" s="246" t="s">
        <v>151</v>
      </c>
      <c r="AU196" s="246" t="s">
        <v>143</v>
      </c>
      <c r="AV196" s="14" t="s">
        <v>142</v>
      </c>
      <c r="AW196" s="14" t="s">
        <v>32</v>
      </c>
      <c r="AX196" s="14" t="s">
        <v>78</v>
      </c>
      <c r="AY196" s="246" t="s">
        <v>134</v>
      </c>
    </row>
    <row r="197" s="2" customFormat="1" ht="24.15" customHeight="1">
      <c r="A197" s="40"/>
      <c r="B197" s="41"/>
      <c r="C197" s="206" t="s">
        <v>319</v>
      </c>
      <c r="D197" s="206" t="s">
        <v>137</v>
      </c>
      <c r="E197" s="207" t="s">
        <v>320</v>
      </c>
      <c r="F197" s="208" t="s">
        <v>321</v>
      </c>
      <c r="G197" s="209" t="s">
        <v>249</v>
      </c>
      <c r="H197" s="210">
        <v>0.016</v>
      </c>
      <c r="I197" s="211"/>
      <c r="J197" s="212">
        <f>ROUND(I197*H197,2)</f>
        <v>0</v>
      </c>
      <c r="K197" s="208" t="s">
        <v>141</v>
      </c>
      <c r="L197" s="46"/>
      <c r="M197" s="213" t="s">
        <v>19</v>
      </c>
      <c r="N197" s="214" t="s">
        <v>42</v>
      </c>
      <c r="O197" s="86"/>
      <c r="P197" s="215">
        <f>O197*H197</f>
        <v>0</v>
      </c>
      <c r="Q197" s="215">
        <v>0</v>
      </c>
      <c r="R197" s="215">
        <f>Q197*H197</f>
        <v>0</v>
      </c>
      <c r="S197" s="215">
        <v>0</v>
      </c>
      <c r="T197" s="216">
        <f>S197*H197</f>
        <v>0</v>
      </c>
      <c r="U197" s="40"/>
      <c r="V197" s="40"/>
      <c r="W197" s="40"/>
      <c r="X197" s="40"/>
      <c r="Y197" s="40"/>
      <c r="Z197" s="40"/>
      <c r="AA197" s="40"/>
      <c r="AB197" s="40"/>
      <c r="AC197" s="40"/>
      <c r="AD197" s="40"/>
      <c r="AE197" s="40"/>
      <c r="AR197" s="217" t="s">
        <v>227</v>
      </c>
      <c r="AT197" s="217" t="s">
        <v>137</v>
      </c>
      <c r="AU197" s="217" t="s">
        <v>143</v>
      </c>
      <c r="AY197" s="19" t="s">
        <v>134</v>
      </c>
      <c r="BE197" s="218">
        <f>IF(N197="základní",J197,0)</f>
        <v>0</v>
      </c>
      <c r="BF197" s="218">
        <f>IF(N197="snížená",J197,0)</f>
        <v>0</v>
      </c>
      <c r="BG197" s="218">
        <f>IF(N197="zákl. přenesená",J197,0)</f>
        <v>0</v>
      </c>
      <c r="BH197" s="218">
        <f>IF(N197="sníž. přenesená",J197,0)</f>
        <v>0</v>
      </c>
      <c r="BI197" s="218">
        <f>IF(N197="nulová",J197,0)</f>
        <v>0</v>
      </c>
      <c r="BJ197" s="19" t="s">
        <v>143</v>
      </c>
      <c r="BK197" s="218">
        <f>ROUND(I197*H197,2)</f>
        <v>0</v>
      </c>
      <c r="BL197" s="19" t="s">
        <v>227</v>
      </c>
      <c r="BM197" s="217" t="s">
        <v>322</v>
      </c>
    </row>
    <row r="198" s="2" customFormat="1">
      <c r="A198" s="40"/>
      <c r="B198" s="41"/>
      <c r="C198" s="42"/>
      <c r="D198" s="219" t="s">
        <v>145</v>
      </c>
      <c r="E198" s="42"/>
      <c r="F198" s="220" t="s">
        <v>323</v>
      </c>
      <c r="G198" s="42"/>
      <c r="H198" s="42"/>
      <c r="I198" s="221"/>
      <c r="J198" s="42"/>
      <c r="K198" s="42"/>
      <c r="L198" s="46"/>
      <c r="M198" s="222"/>
      <c r="N198" s="223"/>
      <c r="O198" s="86"/>
      <c r="P198" s="86"/>
      <c r="Q198" s="86"/>
      <c r="R198" s="86"/>
      <c r="S198" s="86"/>
      <c r="T198" s="87"/>
      <c r="U198" s="40"/>
      <c r="V198" s="40"/>
      <c r="W198" s="40"/>
      <c r="X198" s="40"/>
      <c r="Y198" s="40"/>
      <c r="Z198" s="40"/>
      <c r="AA198" s="40"/>
      <c r="AB198" s="40"/>
      <c r="AC198" s="40"/>
      <c r="AD198" s="40"/>
      <c r="AE198" s="40"/>
      <c r="AT198" s="19" t="s">
        <v>145</v>
      </c>
      <c r="AU198" s="19" t="s">
        <v>143</v>
      </c>
    </row>
    <row r="199" s="12" customFormat="1" ht="22.8" customHeight="1">
      <c r="A199" s="12"/>
      <c r="B199" s="190"/>
      <c r="C199" s="191"/>
      <c r="D199" s="192" t="s">
        <v>69</v>
      </c>
      <c r="E199" s="204" t="s">
        <v>324</v>
      </c>
      <c r="F199" s="204" t="s">
        <v>325</v>
      </c>
      <c r="G199" s="191"/>
      <c r="H199" s="191"/>
      <c r="I199" s="194"/>
      <c r="J199" s="205">
        <f>BK199</f>
        <v>0</v>
      </c>
      <c r="K199" s="191"/>
      <c r="L199" s="196"/>
      <c r="M199" s="197"/>
      <c r="N199" s="198"/>
      <c r="O199" s="198"/>
      <c r="P199" s="199">
        <f>SUM(P200:P223)</f>
        <v>0</v>
      </c>
      <c r="Q199" s="198"/>
      <c r="R199" s="199">
        <f>SUM(R200:R223)</f>
        <v>0.010799800000000002</v>
      </c>
      <c r="S199" s="198"/>
      <c r="T199" s="200">
        <f>SUM(T200:T223)</f>
        <v>0.047119999999999995</v>
      </c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R199" s="201" t="s">
        <v>143</v>
      </c>
      <c r="AT199" s="202" t="s">
        <v>69</v>
      </c>
      <c r="AU199" s="202" t="s">
        <v>78</v>
      </c>
      <c r="AY199" s="201" t="s">
        <v>134</v>
      </c>
      <c r="BK199" s="203">
        <f>SUM(BK200:BK223)</f>
        <v>0</v>
      </c>
    </row>
    <row r="200" s="2" customFormat="1" ht="16.5" customHeight="1">
      <c r="A200" s="40"/>
      <c r="B200" s="41"/>
      <c r="C200" s="206" t="s">
        <v>326</v>
      </c>
      <c r="D200" s="206" t="s">
        <v>137</v>
      </c>
      <c r="E200" s="207" t="s">
        <v>327</v>
      </c>
      <c r="F200" s="208" t="s">
        <v>328</v>
      </c>
      <c r="G200" s="209" t="s">
        <v>290</v>
      </c>
      <c r="H200" s="210">
        <v>6</v>
      </c>
      <c r="I200" s="211"/>
      <c r="J200" s="212">
        <f>ROUND(I200*H200,2)</f>
        <v>0</v>
      </c>
      <c r="K200" s="208" t="s">
        <v>141</v>
      </c>
      <c r="L200" s="46"/>
      <c r="M200" s="213" t="s">
        <v>19</v>
      </c>
      <c r="N200" s="214" t="s">
        <v>42</v>
      </c>
      <c r="O200" s="86"/>
      <c r="P200" s="215">
        <f>O200*H200</f>
        <v>0</v>
      </c>
      <c r="Q200" s="215">
        <v>0</v>
      </c>
      <c r="R200" s="215">
        <f>Q200*H200</f>
        <v>0</v>
      </c>
      <c r="S200" s="215">
        <v>0.0049699999999999996</v>
      </c>
      <c r="T200" s="216">
        <f>S200*H200</f>
        <v>0.029819999999999999</v>
      </c>
      <c r="U200" s="40"/>
      <c r="V200" s="40"/>
      <c r="W200" s="40"/>
      <c r="X200" s="40"/>
      <c r="Y200" s="40"/>
      <c r="Z200" s="40"/>
      <c r="AA200" s="40"/>
      <c r="AB200" s="40"/>
      <c r="AC200" s="40"/>
      <c r="AD200" s="40"/>
      <c r="AE200" s="40"/>
      <c r="AR200" s="217" t="s">
        <v>227</v>
      </c>
      <c r="AT200" s="217" t="s">
        <v>137</v>
      </c>
      <c r="AU200" s="217" t="s">
        <v>143</v>
      </c>
      <c r="AY200" s="19" t="s">
        <v>134</v>
      </c>
      <c r="BE200" s="218">
        <f>IF(N200="základní",J200,0)</f>
        <v>0</v>
      </c>
      <c r="BF200" s="218">
        <f>IF(N200="snížená",J200,0)</f>
        <v>0</v>
      </c>
      <c r="BG200" s="218">
        <f>IF(N200="zákl. přenesená",J200,0)</f>
        <v>0</v>
      </c>
      <c r="BH200" s="218">
        <f>IF(N200="sníž. přenesená",J200,0)</f>
        <v>0</v>
      </c>
      <c r="BI200" s="218">
        <f>IF(N200="nulová",J200,0)</f>
        <v>0</v>
      </c>
      <c r="BJ200" s="19" t="s">
        <v>143</v>
      </c>
      <c r="BK200" s="218">
        <f>ROUND(I200*H200,2)</f>
        <v>0</v>
      </c>
      <c r="BL200" s="19" t="s">
        <v>227</v>
      </c>
      <c r="BM200" s="217" t="s">
        <v>329</v>
      </c>
    </row>
    <row r="201" s="2" customFormat="1">
      <c r="A201" s="40"/>
      <c r="B201" s="41"/>
      <c r="C201" s="42"/>
      <c r="D201" s="219" t="s">
        <v>145</v>
      </c>
      <c r="E201" s="42"/>
      <c r="F201" s="220" t="s">
        <v>330</v>
      </c>
      <c r="G201" s="42"/>
      <c r="H201" s="42"/>
      <c r="I201" s="221"/>
      <c r="J201" s="42"/>
      <c r="K201" s="42"/>
      <c r="L201" s="46"/>
      <c r="M201" s="222"/>
      <c r="N201" s="223"/>
      <c r="O201" s="86"/>
      <c r="P201" s="86"/>
      <c r="Q201" s="86"/>
      <c r="R201" s="86"/>
      <c r="S201" s="86"/>
      <c r="T201" s="87"/>
      <c r="U201" s="40"/>
      <c r="V201" s="40"/>
      <c r="W201" s="40"/>
      <c r="X201" s="40"/>
      <c r="Y201" s="40"/>
      <c r="Z201" s="40"/>
      <c r="AA201" s="40"/>
      <c r="AB201" s="40"/>
      <c r="AC201" s="40"/>
      <c r="AD201" s="40"/>
      <c r="AE201" s="40"/>
      <c r="AT201" s="19" t="s">
        <v>145</v>
      </c>
      <c r="AU201" s="19" t="s">
        <v>143</v>
      </c>
    </row>
    <row r="202" s="2" customFormat="1" ht="16.5" customHeight="1">
      <c r="A202" s="40"/>
      <c r="B202" s="41"/>
      <c r="C202" s="206" t="s">
        <v>331</v>
      </c>
      <c r="D202" s="206" t="s">
        <v>137</v>
      </c>
      <c r="E202" s="207" t="s">
        <v>332</v>
      </c>
      <c r="F202" s="208" t="s">
        <v>333</v>
      </c>
      <c r="G202" s="209" t="s">
        <v>290</v>
      </c>
      <c r="H202" s="210">
        <v>14</v>
      </c>
      <c r="I202" s="211"/>
      <c r="J202" s="212">
        <f>ROUND(I202*H202,2)</f>
        <v>0</v>
      </c>
      <c r="K202" s="208" t="s">
        <v>141</v>
      </c>
      <c r="L202" s="46"/>
      <c r="M202" s="213" t="s">
        <v>19</v>
      </c>
      <c r="N202" s="214" t="s">
        <v>42</v>
      </c>
      <c r="O202" s="86"/>
      <c r="P202" s="215">
        <f>O202*H202</f>
        <v>0</v>
      </c>
      <c r="Q202" s="215">
        <v>0.00040999999999999999</v>
      </c>
      <c r="R202" s="215">
        <f>Q202*H202</f>
        <v>0.0057400000000000003</v>
      </c>
      <c r="S202" s="215">
        <v>0</v>
      </c>
      <c r="T202" s="216">
        <f>S202*H202</f>
        <v>0</v>
      </c>
      <c r="U202" s="40"/>
      <c r="V202" s="40"/>
      <c r="W202" s="40"/>
      <c r="X202" s="40"/>
      <c r="Y202" s="40"/>
      <c r="Z202" s="40"/>
      <c r="AA202" s="40"/>
      <c r="AB202" s="40"/>
      <c r="AC202" s="40"/>
      <c r="AD202" s="40"/>
      <c r="AE202" s="40"/>
      <c r="AR202" s="217" t="s">
        <v>227</v>
      </c>
      <c r="AT202" s="217" t="s">
        <v>137</v>
      </c>
      <c r="AU202" s="217" t="s">
        <v>143</v>
      </c>
      <c r="AY202" s="19" t="s">
        <v>134</v>
      </c>
      <c r="BE202" s="218">
        <f>IF(N202="základní",J202,0)</f>
        <v>0</v>
      </c>
      <c r="BF202" s="218">
        <f>IF(N202="snížená",J202,0)</f>
        <v>0</v>
      </c>
      <c r="BG202" s="218">
        <f>IF(N202="zákl. přenesená",J202,0)</f>
        <v>0</v>
      </c>
      <c r="BH202" s="218">
        <f>IF(N202="sníž. přenesená",J202,0)</f>
        <v>0</v>
      </c>
      <c r="BI202" s="218">
        <f>IF(N202="nulová",J202,0)</f>
        <v>0</v>
      </c>
      <c r="BJ202" s="19" t="s">
        <v>143</v>
      </c>
      <c r="BK202" s="218">
        <f>ROUND(I202*H202,2)</f>
        <v>0</v>
      </c>
      <c r="BL202" s="19" t="s">
        <v>227</v>
      </c>
      <c r="BM202" s="217" t="s">
        <v>334</v>
      </c>
    </row>
    <row r="203" s="2" customFormat="1">
      <c r="A203" s="40"/>
      <c r="B203" s="41"/>
      <c r="C203" s="42"/>
      <c r="D203" s="219" t="s">
        <v>145</v>
      </c>
      <c r="E203" s="42"/>
      <c r="F203" s="220" t="s">
        <v>335</v>
      </c>
      <c r="G203" s="42"/>
      <c r="H203" s="42"/>
      <c r="I203" s="221"/>
      <c r="J203" s="42"/>
      <c r="K203" s="42"/>
      <c r="L203" s="46"/>
      <c r="M203" s="222"/>
      <c r="N203" s="223"/>
      <c r="O203" s="86"/>
      <c r="P203" s="86"/>
      <c r="Q203" s="86"/>
      <c r="R203" s="86"/>
      <c r="S203" s="86"/>
      <c r="T203" s="87"/>
      <c r="U203" s="40"/>
      <c r="V203" s="40"/>
      <c r="W203" s="40"/>
      <c r="X203" s="40"/>
      <c r="Y203" s="40"/>
      <c r="Z203" s="40"/>
      <c r="AA203" s="40"/>
      <c r="AB203" s="40"/>
      <c r="AC203" s="40"/>
      <c r="AD203" s="40"/>
      <c r="AE203" s="40"/>
      <c r="AT203" s="19" t="s">
        <v>145</v>
      </c>
      <c r="AU203" s="19" t="s">
        <v>143</v>
      </c>
    </row>
    <row r="204" s="2" customFormat="1" ht="16.5" customHeight="1">
      <c r="A204" s="40"/>
      <c r="B204" s="41"/>
      <c r="C204" s="258" t="s">
        <v>336</v>
      </c>
      <c r="D204" s="258" t="s">
        <v>337</v>
      </c>
      <c r="E204" s="259" t="s">
        <v>338</v>
      </c>
      <c r="F204" s="260" t="s">
        <v>339</v>
      </c>
      <c r="G204" s="261" t="s">
        <v>290</v>
      </c>
      <c r="H204" s="262">
        <v>14.42</v>
      </c>
      <c r="I204" s="263"/>
      <c r="J204" s="264">
        <f>ROUND(I204*H204,2)</f>
        <v>0</v>
      </c>
      <c r="K204" s="260" t="s">
        <v>141</v>
      </c>
      <c r="L204" s="265"/>
      <c r="M204" s="266" t="s">
        <v>19</v>
      </c>
      <c r="N204" s="267" t="s">
        <v>42</v>
      </c>
      <c r="O204" s="86"/>
      <c r="P204" s="215">
        <f>O204*H204</f>
        <v>0</v>
      </c>
      <c r="Q204" s="215">
        <v>0.00019000000000000001</v>
      </c>
      <c r="R204" s="215">
        <f>Q204*H204</f>
        <v>0.0027398000000000001</v>
      </c>
      <c r="S204" s="215">
        <v>0</v>
      </c>
      <c r="T204" s="216">
        <f>S204*H204</f>
        <v>0</v>
      </c>
      <c r="U204" s="40"/>
      <c r="V204" s="40"/>
      <c r="W204" s="40"/>
      <c r="X204" s="40"/>
      <c r="Y204" s="40"/>
      <c r="Z204" s="40"/>
      <c r="AA204" s="40"/>
      <c r="AB204" s="40"/>
      <c r="AC204" s="40"/>
      <c r="AD204" s="40"/>
      <c r="AE204" s="40"/>
      <c r="AR204" s="217" t="s">
        <v>326</v>
      </c>
      <c r="AT204" s="217" t="s">
        <v>337</v>
      </c>
      <c r="AU204" s="217" t="s">
        <v>143</v>
      </c>
      <c r="AY204" s="19" t="s">
        <v>134</v>
      </c>
      <c r="BE204" s="218">
        <f>IF(N204="základní",J204,0)</f>
        <v>0</v>
      </c>
      <c r="BF204" s="218">
        <f>IF(N204="snížená",J204,0)</f>
        <v>0</v>
      </c>
      <c r="BG204" s="218">
        <f>IF(N204="zákl. přenesená",J204,0)</f>
        <v>0</v>
      </c>
      <c r="BH204" s="218">
        <f>IF(N204="sníž. přenesená",J204,0)</f>
        <v>0</v>
      </c>
      <c r="BI204" s="218">
        <f>IF(N204="nulová",J204,0)</f>
        <v>0</v>
      </c>
      <c r="BJ204" s="19" t="s">
        <v>143</v>
      </c>
      <c r="BK204" s="218">
        <f>ROUND(I204*H204,2)</f>
        <v>0</v>
      </c>
      <c r="BL204" s="19" t="s">
        <v>227</v>
      </c>
      <c r="BM204" s="217" t="s">
        <v>340</v>
      </c>
    </row>
    <row r="205" s="13" customFormat="1">
      <c r="A205" s="13"/>
      <c r="B205" s="224"/>
      <c r="C205" s="225"/>
      <c r="D205" s="226" t="s">
        <v>151</v>
      </c>
      <c r="E205" s="225"/>
      <c r="F205" s="228" t="s">
        <v>341</v>
      </c>
      <c r="G205" s="225"/>
      <c r="H205" s="229">
        <v>14.42</v>
      </c>
      <c r="I205" s="230"/>
      <c r="J205" s="225"/>
      <c r="K205" s="225"/>
      <c r="L205" s="231"/>
      <c r="M205" s="232"/>
      <c r="N205" s="233"/>
      <c r="O205" s="233"/>
      <c r="P205" s="233"/>
      <c r="Q205" s="233"/>
      <c r="R205" s="233"/>
      <c r="S205" s="233"/>
      <c r="T205" s="234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T205" s="235" t="s">
        <v>151</v>
      </c>
      <c r="AU205" s="235" t="s">
        <v>143</v>
      </c>
      <c r="AV205" s="13" t="s">
        <v>143</v>
      </c>
      <c r="AW205" s="13" t="s">
        <v>4</v>
      </c>
      <c r="AX205" s="13" t="s">
        <v>78</v>
      </c>
      <c r="AY205" s="235" t="s">
        <v>134</v>
      </c>
    </row>
    <row r="206" s="2" customFormat="1" ht="16.5" customHeight="1">
      <c r="A206" s="40"/>
      <c r="B206" s="41"/>
      <c r="C206" s="206" t="s">
        <v>342</v>
      </c>
      <c r="D206" s="206" t="s">
        <v>137</v>
      </c>
      <c r="E206" s="207" t="s">
        <v>343</v>
      </c>
      <c r="F206" s="208" t="s">
        <v>344</v>
      </c>
      <c r="G206" s="209" t="s">
        <v>345</v>
      </c>
      <c r="H206" s="210">
        <v>1</v>
      </c>
      <c r="I206" s="211"/>
      <c r="J206" s="212">
        <f>ROUND(I206*H206,2)</f>
        <v>0</v>
      </c>
      <c r="K206" s="208" t="s">
        <v>141</v>
      </c>
      <c r="L206" s="46"/>
      <c r="M206" s="213" t="s">
        <v>19</v>
      </c>
      <c r="N206" s="214" t="s">
        <v>42</v>
      </c>
      <c r="O206" s="86"/>
      <c r="P206" s="215">
        <f>O206*H206</f>
        <v>0</v>
      </c>
      <c r="Q206" s="215">
        <v>0</v>
      </c>
      <c r="R206" s="215">
        <f>Q206*H206</f>
        <v>0</v>
      </c>
      <c r="S206" s="215">
        <v>0</v>
      </c>
      <c r="T206" s="216">
        <f>S206*H206</f>
        <v>0</v>
      </c>
      <c r="U206" s="40"/>
      <c r="V206" s="40"/>
      <c r="W206" s="40"/>
      <c r="X206" s="40"/>
      <c r="Y206" s="40"/>
      <c r="Z206" s="40"/>
      <c r="AA206" s="40"/>
      <c r="AB206" s="40"/>
      <c r="AC206" s="40"/>
      <c r="AD206" s="40"/>
      <c r="AE206" s="40"/>
      <c r="AR206" s="217" t="s">
        <v>227</v>
      </c>
      <c r="AT206" s="217" t="s">
        <v>137</v>
      </c>
      <c r="AU206" s="217" t="s">
        <v>143</v>
      </c>
      <c r="AY206" s="19" t="s">
        <v>134</v>
      </c>
      <c r="BE206" s="218">
        <f>IF(N206="základní",J206,0)</f>
        <v>0</v>
      </c>
      <c r="BF206" s="218">
        <f>IF(N206="snížená",J206,0)</f>
        <v>0</v>
      </c>
      <c r="BG206" s="218">
        <f>IF(N206="zákl. přenesená",J206,0)</f>
        <v>0</v>
      </c>
      <c r="BH206" s="218">
        <f>IF(N206="sníž. přenesená",J206,0)</f>
        <v>0</v>
      </c>
      <c r="BI206" s="218">
        <f>IF(N206="nulová",J206,0)</f>
        <v>0</v>
      </c>
      <c r="BJ206" s="19" t="s">
        <v>143</v>
      </c>
      <c r="BK206" s="218">
        <f>ROUND(I206*H206,2)</f>
        <v>0</v>
      </c>
      <c r="BL206" s="19" t="s">
        <v>227</v>
      </c>
      <c r="BM206" s="217" t="s">
        <v>346</v>
      </c>
    </row>
    <row r="207" s="2" customFormat="1">
      <c r="A207" s="40"/>
      <c r="B207" s="41"/>
      <c r="C207" s="42"/>
      <c r="D207" s="219" t="s">
        <v>145</v>
      </c>
      <c r="E207" s="42"/>
      <c r="F207" s="220" t="s">
        <v>347</v>
      </c>
      <c r="G207" s="42"/>
      <c r="H207" s="42"/>
      <c r="I207" s="221"/>
      <c r="J207" s="42"/>
      <c r="K207" s="42"/>
      <c r="L207" s="46"/>
      <c r="M207" s="222"/>
      <c r="N207" s="223"/>
      <c r="O207" s="86"/>
      <c r="P207" s="86"/>
      <c r="Q207" s="86"/>
      <c r="R207" s="86"/>
      <c r="S207" s="86"/>
      <c r="T207" s="87"/>
      <c r="U207" s="40"/>
      <c r="V207" s="40"/>
      <c r="W207" s="40"/>
      <c r="X207" s="40"/>
      <c r="Y207" s="40"/>
      <c r="Z207" s="40"/>
      <c r="AA207" s="40"/>
      <c r="AB207" s="40"/>
      <c r="AC207" s="40"/>
      <c r="AD207" s="40"/>
      <c r="AE207" s="40"/>
      <c r="AT207" s="19" t="s">
        <v>145</v>
      </c>
      <c r="AU207" s="19" t="s">
        <v>143</v>
      </c>
    </row>
    <row r="208" s="2" customFormat="1" ht="24.15" customHeight="1">
      <c r="A208" s="40"/>
      <c r="B208" s="41"/>
      <c r="C208" s="206" t="s">
        <v>348</v>
      </c>
      <c r="D208" s="206" t="s">
        <v>137</v>
      </c>
      <c r="E208" s="207" t="s">
        <v>349</v>
      </c>
      <c r="F208" s="208" t="s">
        <v>350</v>
      </c>
      <c r="G208" s="209" t="s">
        <v>290</v>
      </c>
      <c r="H208" s="210">
        <v>14</v>
      </c>
      <c r="I208" s="211"/>
      <c r="J208" s="212">
        <f>ROUND(I208*H208,2)</f>
        <v>0</v>
      </c>
      <c r="K208" s="208" t="s">
        <v>141</v>
      </c>
      <c r="L208" s="46"/>
      <c r="M208" s="213" t="s">
        <v>19</v>
      </c>
      <c r="N208" s="214" t="s">
        <v>42</v>
      </c>
      <c r="O208" s="86"/>
      <c r="P208" s="215">
        <f>O208*H208</f>
        <v>0</v>
      </c>
      <c r="Q208" s="215">
        <v>4.0000000000000003E-05</v>
      </c>
      <c r="R208" s="215">
        <f>Q208*H208</f>
        <v>0.00056000000000000006</v>
      </c>
      <c r="S208" s="215">
        <v>0</v>
      </c>
      <c r="T208" s="216">
        <f>S208*H208</f>
        <v>0</v>
      </c>
      <c r="U208" s="40"/>
      <c r="V208" s="40"/>
      <c r="W208" s="40"/>
      <c r="X208" s="40"/>
      <c r="Y208" s="40"/>
      <c r="Z208" s="40"/>
      <c r="AA208" s="40"/>
      <c r="AB208" s="40"/>
      <c r="AC208" s="40"/>
      <c r="AD208" s="40"/>
      <c r="AE208" s="40"/>
      <c r="AR208" s="217" t="s">
        <v>227</v>
      </c>
      <c r="AT208" s="217" t="s">
        <v>137</v>
      </c>
      <c r="AU208" s="217" t="s">
        <v>143</v>
      </c>
      <c r="AY208" s="19" t="s">
        <v>134</v>
      </c>
      <c r="BE208" s="218">
        <f>IF(N208="základní",J208,0)</f>
        <v>0</v>
      </c>
      <c r="BF208" s="218">
        <f>IF(N208="snížená",J208,0)</f>
        <v>0</v>
      </c>
      <c r="BG208" s="218">
        <f>IF(N208="zákl. přenesená",J208,0)</f>
        <v>0</v>
      </c>
      <c r="BH208" s="218">
        <f>IF(N208="sníž. přenesená",J208,0)</f>
        <v>0</v>
      </c>
      <c r="BI208" s="218">
        <f>IF(N208="nulová",J208,0)</f>
        <v>0</v>
      </c>
      <c r="BJ208" s="19" t="s">
        <v>143</v>
      </c>
      <c r="BK208" s="218">
        <f>ROUND(I208*H208,2)</f>
        <v>0</v>
      </c>
      <c r="BL208" s="19" t="s">
        <v>227</v>
      </c>
      <c r="BM208" s="217" t="s">
        <v>351</v>
      </c>
    </row>
    <row r="209" s="2" customFormat="1">
      <c r="A209" s="40"/>
      <c r="B209" s="41"/>
      <c r="C209" s="42"/>
      <c r="D209" s="219" t="s">
        <v>145</v>
      </c>
      <c r="E209" s="42"/>
      <c r="F209" s="220" t="s">
        <v>352</v>
      </c>
      <c r="G209" s="42"/>
      <c r="H209" s="42"/>
      <c r="I209" s="221"/>
      <c r="J209" s="42"/>
      <c r="K209" s="42"/>
      <c r="L209" s="46"/>
      <c r="M209" s="222"/>
      <c r="N209" s="223"/>
      <c r="O209" s="86"/>
      <c r="P209" s="86"/>
      <c r="Q209" s="86"/>
      <c r="R209" s="86"/>
      <c r="S209" s="86"/>
      <c r="T209" s="87"/>
      <c r="U209" s="40"/>
      <c r="V209" s="40"/>
      <c r="W209" s="40"/>
      <c r="X209" s="40"/>
      <c r="Y209" s="40"/>
      <c r="Z209" s="40"/>
      <c r="AA209" s="40"/>
      <c r="AB209" s="40"/>
      <c r="AC209" s="40"/>
      <c r="AD209" s="40"/>
      <c r="AE209" s="40"/>
      <c r="AT209" s="19" t="s">
        <v>145</v>
      </c>
      <c r="AU209" s="19" t="s">
        <v>143</v>
      </c>
    </row>
    <row r="210" s="2" customFormat="1" ht="16.5" customHeight="1">
      <c r="A210" s="40"/>
      <c r="B210" s="41"/>
      <c r="C210" s="206" t="s">
        <v>353</v>
      </c>
      <c r="D210" s="206" t="s">
        <v>137</v>
      </c>
      <c r="E210" s="207" t="s">
        <v>354</v>
      </c>
      <c r="F210" s="208" t="s">
        <v>355</v>
      </c>
      <c r="G210" s="209" t="s">
        <v>235</v>
      </c>
      <c r="H210" s="210">
        <v>3</v>
      </c>
      <c r="I210" s="211"/>
      <c r="J210" s="212">
        <f>ROUND(I210*H210,2)</f>
        <v>0</v>
      </c>
      <c r="K210" s="208" t="s">
        <v>141</v>
      </c>
      <c r="L210" s="46"/>
      <c r="M210" s="213" t="s">
        <v>19</v>
      </c>
      <c r="N210" s="214" t="s">
        <v>42</v>
      </c>
      <c r="O210" s="86"/>
      <c r="P210" s="215">
        <f>O210*H210</f>
        <v>0</v>
      </c>
      <c r="Q210" s="215">
        <v>0.00012999999999999999</v>
      </c>
      <c r="R210" s="215">
        <f>Q210*H210</f>
        <v>0.00038999999999999994</v>
      </c>
      <c r="S210" s="215">
        <v>0</v>
      </c>
      <c r="T210" s="216">
        <f>S210*H210</f>
        <v>0</v>
      </c>
      <c r="U210" s="40"/>
      <c r="V210" s="40"/>
      <c r="W210" s="40"/>
      <c r="X210" s="40"/>
      <c r="Y210" s="40"/>
      <c r="Z210" s="40"/>
      <c r="AA210" s="40"/>
      <c r="AB210" s="40"/>
      <c r="AC210" s="40"/>
      <c r="AD210" s="40"/>
      <c r="AE210" s="40"/>
      <c r="AR210" s="217" t="s">
        <v>227</v>
      </c>
      <c r="AT210" s="217" t="s">
        <v>137</v>
      </c>
      <c r="AU210" s="217" t="s">
        <v>143</v>
      </c>
      <c r="AY210" s="19" t="s">
        <v>134</v>
      </c>
      <c r="BE210" s="218">
        <f>IF(N210="základní",J210,0)</f>
        <v>0</v>
      </c>
      <c r="BF210" s="218">
        <f>IF(N210="snížená",J210,0)</f>
        <v>0</v>
      </c>
      <c r="BG210" s="218">
        <f>IF(N210="zákl. přenesená",J210,0)</f>
        <v>0</v>
      </c>
      <c r="BH210" s="218">
        <f>IF(N210="sníž. přenesená",J210,0)</f>
        <v>0</v>
      </c>
      <c r="BI210" s="218">
        <f>IF(N210="nulová",J210,0)</f>
        <v>0</v>
      </c>
      <c r="BJ210" s="19" t="s">
        <v>143</v>
      </c>
      <c r="BK210" s="218">
        <f>ROUND(I210*H210,2)</f>
        <v>0</v>
      </c>
      <c r="BL210" s="19" t="s">
        <v>227</v>
      </c>
      <c r="BM210" s="217" t="s">
        <v>356</v>
      </c>
    </row>
    <row r="211" s="2" customFormat="1">
      <c r="A211" s="40"/>
      <c r="B211" s="41"/>
      <c r="C211" s="42"/>
      <c r="D211" s="219" t="s">
        <v>145</v>
      </c>
      <c r="E211" s="42"/>
      <c r="F211" s="220" t="s">
        <v>357</v>
      </c>
      <c r="G211" s="42"/>
      <c r="H211" s="42"/>
      <c r="I211" s="221"/>
      <c r="J211" s="42"/>
      <c r="K211" s="42"/>
      <c r="L211" s="46"/>
      <c r="M211" s="222"/>
      <c r="N211" s="223"/>
      <c r="O211" s="86"/>
      <c r="P211" s="86"/>
      <c r="Q211" s="86"/>
      <c r="R211" s="86"/>
      <c r="S211" s="86"/>
      <c r="T211" s="87"/>
      <c r="U211" s="40"/>
      <c r="V211" s="40"/>
      <c r="W211" s="40"/>
      <c r="X211" s="40"/>
      <c r="Y211" s="40"/>
      <c r="Z211" s="40"/>
      <c r="AA211" s="40"/>
      <c r="AB211" s="40"/>
      <c r="AC211" s="40"/>
      <c r="AD211" s="40"/>
      <c r="AE211" s="40"/>
      <c r="AT211" s="19" t="s">
        <v>145</v>
      </c>
      <c r="AU211" s="19" t="s">
        <v>143</v>
      </c>
    </row>
    <row r="212" s="2" customFormat="1" ht="16.5" customHeight="1">
      <c r="A212" s="40"/>
      <c r="B212" s="41"/>
      <c r="C212" s="206" t="s">
        <v>358</v>
      </c>
      <c r="D212" s="206" t="s">
        <v>137</v>
      </c>
      <c r="E212" s="207" t="s">
        <v>359</v>
      </c>
      <c r="F212" s="208" t="s">
        <v>360</v>
      </c>
      <c r="G212" s="209" t="s">
        <v>235</v>
      </c>
      <c r="H212" s="210">
        <v>10</v>
      </c>
      <c r="I212" s="211"/>
      <c r="J212" s="212">
        <f>ROUND(I212*H212,2)</f>
        <v>0</v>
      </c>
      <c r="K212" s="208" t="s">
        <v>141</v>
      </c>
      <c r="L212" s="46"/>
      <c r="M212" s="213" t="s">
        <v>19</v>
      </c>
      <c r="N212" s="214" t="s">
        <v>42</v>
      </c>
      <c r="O212" s="86"/>
      <c r="P212" s="215">
        <f>O212*H212</f>
        <v>0</v>
      </c>
      <c r="Q212" s="215">
        <v>0</v>
      </c>
      <c r="R212" s="215">
        <f>Q212*H212</f>
        <v>0</v>
      </c>
      <c r="S212" s="215">
        <v>0.00173</v>
      </c>
      <c r="T212" s="216">
        <f>S212*H212</f>
        <v>0.017299999999999999</v>
      </c>
      <c r="U212" s="40"/>
      <c r="V212" s="40"/>
      <c r="W212" s="40"/>
      <c r="X212" s="40"/>
      <c r="Y212" s="40"/>
      <c r="Z212" s="40"/>
      <c r="AA212" s="40"/>
      <c r="AB212" s="40"/>
      <c r="AC212" s="40"/>
      <c r="AD212" s="40"/>
      <c r="AE212" s="40"/>
      <c r="AR212" s="217" t="s">
        <v>227</v>
      </c>
      <c r="AT212" s="217" t="s">
        <v>137</v>
      </c>
      <c r="AU212" s="217" t="s">
        <v>143</v>
      </c>
      <c r="AY212" s="19" t="s">
        <v>134</v>
      </c>
      <c r="BE212" s="218">
        <f>IF(N212="základní",J212,0)</f>
        <v>0</v>
      </c>
      <c r="BF212" s="218">
        <f>IF(N212="snížená",J212,0)</f>
        <v>0</v>
      </c>
      <c r="BG212" s="218">
        <f>IF(N212="zákl. přenesená",J212,0)</f>
        <v>0</v>
      </c>
      <c r="BH212" s="218">
        <f>IF(N212="sníž. přenesená",J212,0)</f>
        <v>0</v>
      </c>
      <c r="BI212" s="218">
        <f>IF(N212="nulová",J212,0)</f>
        <v>0</v>
      </c>
      <c r="BJ212" s="19" t="s">
        <v>143</v>
      </c>
      <c r="BK212" s="218">
        <f>ROUND(I212*H212,2)</f>
        <v>0</v>
      </c>
      <c r="BL212" s="19" t="s">
        <v>227</v>
      </c>
      <c r="BM212" s="217" t="s">
        <v>361</v>
      </c>
    </row>
    <row r="213" s="2" customFormat="1">
      <c r="A213" s="40"/>
      <c r="B213" s="41"/>
      <c r="C213" s="42"/>
      <c r="D213" s="219" t="s">
        <v>145</v>
      </c>
      <c r="E213" s="42"/>
      <c r="F213" s="220" t="s">
        <v>362</v>
      </c>
      <c r="G213" s="42"/>
      <c r="H213" s="42"/>
      <c r="I213" s="221"/>
      <c r="J213" s="42"/>
      <c r="K213" s="42"/>
      <c r="L213" s="46"/>
      <c r="M213" s="222"/>
      <c r="N213" s="223"/>
      <c r="O213" s="86"/>
      <c r="P213" s="86"/>
      <c r="Q213" s="86"/>
      <c r="R213" s="86"/>
      <c r="S213" s="86"/>
      <c r="T213" s="87"/>
      <c r="U213" s="40"/>
      <c r="V213" s="40"/>
      <c r="W213" s="40"/>
      <c r="X213" s="40"/>
      <c r="Y213" s="40"/>
      <c r="Z213" s="40"/>
      <c r="AA213" s="40"/>
      <c r="AB213" s="40"/>
      <c r="AC213" s="40"/>
      <c r="AD213" s="40"/>
      <c r="AE213" s="40"/>
      <c r="AT213" s="19" t="s">
        <v>145</v>
      </c>
      <c r="AU213" s="19" t="s">
        <v>143</v>
      </c>
    </row>
    <row r="214" s="2" customFormat="1" ht="16.5" customHeight="1">
      <c r="A214" s="40"/>
      <c r="B214" s="41"/>
      <c r="C214" s="206" t="s">
        <v>363</v>
      </c>
      <c r="D214" s="206" t="s">
        <v>137</v>
      </c>
      <c r="E214" s="207" t="s">
        <v>364</v>
      </c>
      <c r="F214" s="208" t="s">
        <v>365</v>
      </c>
      <c r="G214" s="209" t="s">
        <v>235</v>
      </c>
      <c r="H214" s="210">
        <v>3</v>
      </c>
      <c r="I214" s="211"/>
      <c r="J214" s="212">
        <f>ROUND(I214*H214,2)</f>
        <v>0</v>
      </c>
      <c r="K214" s="208" t="s">
        <v>141</v>
      </c>
      <c r="L214" s="46"/>
      <c r="M214" s="213" t="s">
        <v>19</v>
      </c>
      <c r="N214" s="214" t="s">
        <v>42</v>
      </c>
      <c r="O214" s="86"/>
      <c r="P214" s="215">
        <f>O214*H214</f>
        <v>0</v>
      </c>
      <c r="Q214" s="215">
        <v>0.00022000000000000001</v>
      </c>
      <c r="R214" s="215">
        <f>Q214*H214</f>
        <v>0.00066</v>
      </c>
      <c r="S214" s="215">
        <v>0</v>
      </c>
      <c r="T214" s="216">
        <f>S214*H214</f>
        <v>0</v>
      </c>
      <c r="U214" s="40"/>
      <c r="V214" s="40"/>
      <c r="W214" s="40"/>
      <c r="X214" s="40"/>
      <c r="Y214" s="40"/>
      <c r="Z214" s="40"/>
      <c r="AA214" s="40"/>
      <c r="AB214" s="40"/>
      <c r="AC214" s="40"/>
      <c r="AD214" s="40"/>
      <c r="AE214" s="40"/>
      <c r="AR214" s="217" t="s">
        <v>227</v>
      </c>
      <c r="AT214" s="217" t="s">
        <v>137</v>
      </c>
      <c r="AU214" s="217" t="s">
        <v>143</v>
      </c>
      <c r="AY214" s="19" t="s">
        <v>134</v>
      </c>
      <c r="BE214" s="218">
        <f>IF(N214="základní",J214,0)</f>
        <v>0</v>
      </c>
      <c r="BF214" s="218">
        <f>IF(N214="snížená",J214,0)</f>
        <v>0</v>
      </c>
      <c r="BG214" s="218">
        <f>IF(N214="zákl. přenesená",J214,0)</f>
        <v>0</v>
      </c>
      <c r="BH214" s="218">
        <f>IF(N214="sníž. přenesená",J214,0)</f>
        <v>0</v>
      </c>
      <c r="BI214" s="218">
        <f>IF(N214="nulová",J214,0)</f>
        <v>0</v>
      </c>
      <c r="BJ214" s="19" t="s">
        <v>143</v>
      </c>
      <c r="BK214" s="218">
        <f>ROUND(I214*H214,2)</f>
        <v>0</v>
      </c>
      <c r="BL214" s="19" t="s">
        <v>227</v>
      </c>
      <c r="BM214" s="217" t="s">
        <v>366</v>
      </c>
    </row>
    <row r="215" s="2" customFormat="1">
      <c r="A215" s="40"/>
      <c r="B215" s="41"/>
      <c r="C215" s="42"/>
      <c r="D215" s="219" t="s">
        <v>145</v>
      </c>
      <c r="E215" s="42"/>
      <c r="F215" s="220" t="s">
        <v>367</v>
      </c>
      <c r="G215" s="42"/>
      <c r="H215" s="42"/>
      <c r="I215" s="221"/>
      <c r="J215" s="42"/>
      <c r="K215" s="42"/>
      <c r="L215" s="46"/>
      <c r="M215" s="222"/>
      <c r="N215" s="223"/>
      <c r="O215" s="86"/>
      <c r="P215" s="86"/>
      <c r="Q215" s="86"/>
      <c r="R215" s="86"/>
      <c r="S215" s="86"/>
      <c r="T215" s="87"/>
      <c r="U215" s="40"/>
      <c r="V215" s="40"/>
      <c r="W215" s="40"/>
      <c r="X215" s="40"/>
      <c r="Y215" s="40"/>
      <c r="Z215" s="40"/>
      <c r="AA215" s="40"/>
      <c r="AB215" s="40"/>
      <c r="AC215" s="40"/>
      <c r="AD215" s="40"/>
      <c r="AE215" s="40"/>
      <c r="AT215" s="19" t="s">
        <v>145</v>
      </c>
      <c r="AU215" s="19" t="s">
        <v>143</v>
      </c>
    </row>
    <row r="216" s="2" customFormat="1" ht="16.5" customHeight="1">
      <c r="A216" s="40"/>
      <c r="B216" s="41"/>
      <c r="C216" s="206" t="s">
        <v>368</v>
      </c>
      <c r="D216" s="206" t="s">
        <v>137</v>
      </c>
      <c r="E216" s="207" t="s">
        <v>369</v>
      </c>
      <c r="F216" s="208" t="s">
        <v>370</v>
      </c>
      <c r="G216" s="209" t="s">
        <v>235</v>
      </c>
      <c r="H216" s="210">
        <v>1</v>
      </c>
      <c r="I216" s="211"/>
      <c r="J216" s="212">
        <f>ROUND(I216*H216,2)</f>
        <v>0</v>
      </c>
      <c r="K216" s="208" t="s">
        <v>141</v>
      </c>
      <c r="L216" s="46"/>
      <c r="M216" s="213" t="s">
        <v>19</v>
      </c>
      <c r="N216" s="214" t="s">
        <v>42</v>
      </c>
      <c r="O216" s="86"/>
      <c r="P216" s="215">
        <f>O216*H216</f>
        <v>0</v>
      </c>
      <c r="Q216" s="215">
        <v>0.00029</v>
      </c>
      <c r="R216" s="215">
        <f>Q216*H216</f>
        <v>0.00029</v>
      </c>
      <c r="S216" s="215">
        <v>0</v>
      </c>
      <c r="T216" s="216">
        <f>S216*H216</f>
        <v>0</v>
      </c>
      <c r="U216" s="40"/>
      <c r="V216" s="40"/>
      <c r="W216" s="40"/>
      <c r="X216" s="40"/>
      <c r="Y216" s="40"/>
      <c r="Z216" s="40"/>
      <c r="AA216" s="40"/>
      <c r="AB216" s="40"/>
      <c r="AC216" s="40"/>
      <c r="AD216" s="40"/>
      <c r="AE216" s="40"/>
      <c r="AR216" s="217" t="s">
        <v>227</v>
      </c>
      <c r="AT216" s="217" t="s">
        <v>137</v>
      </c>
      <c r="AU216" s="217" t="s">
        <v>143</v>
      </c>
      <c r="AY216" s="19" t="s">
        <v>134</v>
      </c>
      <c r="BE216" s="218">
        <f>IF(N216="základní",J216,0)</f>
        <v>0</v>
      </c>
      <c r="BF216" s="218">
        <f>IF(N216="snížená",J216,0)</f>
        <v>0</v>
      </c>
      <c r="BG216" s="218">
        <f>IF(N216="zákl. přenesená",J216,0)</f>
        <v>0</v>
      </c>
      <c r="BH216" s="218">
        <f>IF(N216="sníž. přenesená",J216,0)</f>
        <v>0</v>
      </c>
      <c r="BI216" s="218">
        <f>IF(N216="nulová",J216,0)</f>
        <v>0</v>
      </c>
      <c r="BJ216" s="19" t="s">
        <v>143</v>
      </c>
      <c r="BK216" s="218">
        <f>ROUND(I216*H216,2)</f>
        <v>0</v>
      </c>
      <c r="BL216" s="19" t="s">
        <v>227</v>
      </c>
      <c r="BM216" s="217" t="s">
        <v>371</v>
      </c>
    </row>
    <row r="217" s="2" customFormat="1">
      <c r="A217" s="40"/>
      <c r="B217" s="41"/>
      <c r="C217" s="42"/>
      <c r="D217" s="219" t="s">
        <v>145</v>
      </c>
      <c r="E217" s="42"/>
      <c r="F217" s="220" t="s">
        <v>372</v>
      </c>
      <c r="G217" s="42"/>
      <c r="H217" s="42"/>
      <c r="I217" s="221"/>
      <c r="J217" s="42"/>
      <c r="K217" s="42"/>
      <c r="L217" s="46"/>
      <c r="M217" s="222"/>
      <c r="N217" s="223"/>
      <c r="O217" s="86"/>
      <c r="P217" s="86"/>
      <c r="Q217" s="86"/>
      <c r="R217" s="86"/>
      <c r="S217" s="86"/>
      <c r="T217" s="87"/>
      <c r="U217" s="40"/>
      <c r="V217" s="40"/>
      <c r="W217" s="40"/>
      <c r="X217" s="40"/>
      <c r="Y217" s="40"/>
      <c r="Z217" s="40"/>
      <c r="AA217" s="40"/>
      <c r="AB217" s="40"/>
      <c r="AC217" s="40"/>
      <c r="AD217" s="40"/>
      <c r="AE217" s="40"/>
      <c r="AT217" s="19" t="s">
        <v>145</v>
      </c>
      <c r="AU217" s="19" t="s">
        <v>143</v>
      </c>
    </row>
    <row r="218" s="2" customFormat="1" ht="21.75" customHeight="1">
      <c r="A218" s="40"/>
      <c r="B218" s="41"/>
      <c r="C218" s="206" t="s">
        <v>373</v>
      </c>
      <c r="D218" s="206" t="s">
        <v>137</v>
      </c>
      <c r="E218" s="207" t="s">
        <v>374</v>
      </c>
      <c r="F218" s="208" t="s">
        <v>375</v>
      </c>
      <c r="G218" s="209" t="s">
        <v>290</v>
      </c>
      <c r="H218" s="210">
        <v>14</v>
      </c>
      <c r="I218" s="211"/>
      <c r="J218" s="212">
        <f>ROUND(I218*H218,2)</f>
        <v>0</v>
      </c>
      <c r="K218" s="208" t="s">
        <v>141</v>
      </c>
      <c r="L218" s="46"/>
      <c r="M218" s="213" t="s">
        <v>19</v>
      </c>
      <c r="N218" s="214" t="s">
        <v>42</v>
      </c>
      <c r="O218" s="86"/>
      <c r="P218" s="215">
        <f>O218*H218</f>
        <v>0</v>
      </c>
      <c r="Q218" s="215">
        <v>1.0000000000000001E-05</v>
      </c>
      <c r="R218" s="215">
        <f>Q218*H218</f>
        <v>0.00014000000000000002</v>
      </c>
      <c r="S218" s="215">
        <v>0</v>
      </c>
      <c r="T218" s="216">
        <f>S218*H218</f>
        <v>0</v>
      </c>
      <c r="U218" s="40"/>
      <c r="V218" s="40"/>
      <c r="W218" s="40"/>
      <c r="X218" s="40"/>
      <c r="Y218" s="40"/>
      <c r="Z218" s="40"/>
      <c r="AA218" s="40"/>
      <c r="AB218" s="40"/>
      <c r="AC218" s="40"/>
      <c r="AD218" s="40"/>
      <c r="AE218" s="40"/>
      <c r="AR218" s="217" t="s">
        <v>227</v>
      </c>
      <c r="AT218" s="217" t="s">
        <v>137</v>
      </c>
      <c r="AU218" s="217" t="s">
        <v>143</v>
      </c>
      <c r="AY218" s="19" t="s">
        <v>134</v>
      </c>
      <c r="BE218" s="218">
        <f>IF(N218="základní",J218,0)</f>
        <v>0</v>
      </c>
      <c r="BF218" s="218">
        <f>IF(N218="snížená",J218,0)</f>
        <v>0</v>
      </c>
      <c r="BG218" s="218">
        <f>IF(N218="zákl. přenesená",J218,0)</f>
        <v>0</v>
      </c>
      <c r="BH218" s="218">
        <f>IF(N218="sníž. přenesená",J218,0)</f>
        <v>0</v>
      </c>
      <c r="BI218" s="218">
        <f>IF(N218="nulová",J218,0)</f>
        <v>0</v>
      </c>
      <c r="BJ218" s="19" t="s">
        <v>143</v>
      </c>
      <c r="BK218" s="218">
        <f>ROUND(I218*H218,2)</f>
        <v>0</v>
      </c>
      <c r="BL218" s="19" t="s">
        <v>227</v>
      </c>
      <c r="BM218" s="217" t="s">
        <v>376</v>
      </c>
    </row>
    <row r="219" s="2" customFormat="1">
      <c r="A219" s="40"/>
      <c r="B219" s="41"/>
      <c r="C219" s="42"/>
      <c r="D219" s="219" t="s">
        <v>145</v>
      </c>
      <c r="E219" s="42"/>
      <c r="F219" s="220" t="s">
        <v>377</v>
      </c>
      <c r="G219" s="42"/>
      <c r="H219" s="42"/>
      <c r="I219" s="221"/>
      <c r="J219" s="42"/>
      <c r="K219" s="42"/>
      <c r="L219" s="46"/>
      <c r="M219" s="222"/>
      <c r="N219" s="223"/>
      <c r="O219" s="86"/>
      <c r="P219" s="86"/>
      <c r="Q219" s="86"/>
      <c r="R219" s="86"/>
      <c r="S219" s="86"/>
      <c r="T219" s="87"/>
      <c r="U219" s="40"/>
      <c r="V219" s="40"/>
      <c r="W219" s="40"/>
      <c r="X219" s="40"/>
      <c r="Y219" s="40"/>
      <c r="Z219" s="40"/>
      <c r="AA219" s="40"/>
      <c r="AB219" s="40"/>
      <c r="AC219" s="40"/>
      <c r="AD219" s="40"/>
      <c r="AE219" s="40"/>
      <c r="AT219" s="19" t="s">
        <v>145</v>
      </c>
      <c r="AU219" s="19" t="s">
        <v>143</v>
      </c>
    </row>
    <row r="220" s="2" customFormat="1" ht="24.15" customHeight="1">
      <c r="A220" s="40"/>
      <c r="B220" s="41"/>
      <c r="C220" s="206" t="s">
        <v>378</v>
      </c>
      <c r="D220" s="206" t="s">
        <v>137</v>
      </c>
      <c r="E220" s="207" t="s">
        <v>379</v>
      </c>
      <c r="F220" s="208" t="s">
        <v>380</v>
      </c>
      <c r="G220" s="209" t="s">
        <v>290</v>
      </c>
      <c r="H220" s="210">
        <v>14</v>
      </c>
      <c r="I220" s="211"/>
      <c r="J220" s="212">
        <f>ROUND(I220*H220,2)</f>
        <v>0</v>
      </c>
      <c r="K220" s="208" t="s">
        <v>141</v>
      </c>
      <c r="L220" s="46"/>
      <c r="M220" s="213" t="s">
        <v>19</v>
      </c>
      <c r="N220" s="214" t="s">
        <v>42</v>
      </c>
      <c r="O220" s="86"/>
      <c r="P220" s="215">
        <f>O220*H220</f>
        <v>0</v>
      </c>
      <c r="Q220" s="215">
        <v>2.0000000000000002E-05</v>
      </c>
      <c r="R220" s="215">
        <f>Q220*H220</f>
        <v>0.00028000000000000003</v>
      </c>
      <c r="S220" s="215">
        <v>0</v>
      </c>
      <c r="T220" s="216">
        <f>S220*H220</f>
        <v>0</v>
      </c>
      <c r="U220" s="40"/>
      <c r="V220" s="40"/>
      <c r="W220" s="40"/>
      <c r="X220" s="40"/>
      <c r="Y220" s="40"/>
      <c r="Z220" s="40"/>
      <c r="AA220" s="40"/>
      <c r="AB220" s="40"/>
      <c r="AC220" s="40"/>
      <c r="AD220" s="40"/>
      <c r="AE220" s="40"/>
      <c r="AR220" s="217" t="s">
        <v>227</v>
      </c>
      <c r="AT220" s="217" t="s">
        <v>137</v>
      </c>
      <c r="AU220" s="217" t="s">
        <v>143</v>
      </c>
      <c r="AY220" s="19" t="s">
        <v>134</v>
      </c>
      <c r="BE220" s="218">
        <f>IF(N220="základní",J220,0)</f>
        <v>0</v>
      </c>
      <c r="BF220" s="218">
        <f>IF(N220="snížená",J220,0)</f>
        <v>0</v>
      </c>
      <c r="BG220" s="218">
        <f>IF(N220="zákl. přenesená",J220,0)</f>
        <v>0</v>
      </c>
      <c r="BH220" s="218">
        <f>IF(N220="sníž. přenesená",J220,0)</f>
        <v>0</v>
      </c>
      <c r="BI220" s="218">
        <f>IF(N220="nulová",J220,0)</f>
        <v>0</v>
      </c>
      <c r="BJ220" s="19" t="s">
        <v>143</v>
      </c>
      <c r="BK220" s="218">
        <f>ROUND(I220*H220,2)</f>
        <v>0</v>
      </c>
      <c r="BL220" s="19" t="s">
        <v>227</v>
      </c>
      <c r="BM220" s="217" t="s">
        <v>381</v>
      </c>
    </row>
    <row r="221" s="2" customFormat="1">
      <c r="A221" s="40"/>
      <c r="B221" s="41"/>
      <c r="C221" s="42"/>
      <c r="D221" s="219" t="s">
        <v>145</v>
      </c>
      <c r="E221" s="42"/>
      <c r="F221" s="220" t="s">
        <v>382</v>
      </c>
      <c r="G221" s="42"/>
      <c r="H221" s="42"/>
      <c r="I221" s="221"/>
      <c r="J221" s="42"/>
      <c r="K221" s="42"/>
      <c r="L221" s="46"/>
      <c r="M221" s="222"/>
      <c r="N221" s="223"/>
      <c r="O221" s="86"/>
      <c r="P221" s="86"/>
      <c r="Q221" s="86"/>
      <c r="R221" s="86"/>
      <c r="S221" s="86"/>
      <c r="T221" s="87"/>
      <c r="U221" s="40"/>
      <c r="V221" s="40"/>
      <c r="W221" s="40"/>
      <c r="X221" s="40"/>
      <c r="Y221" s="40"/>
      <c r="Z221" s="40"/>
      <c r="AA221" s="40"/>
      <c r="AB221" s="40"/>
      <c r="AC221" s="40"/>
      <c r="AD221" s="40"/>
      <c r="AE221" s="40"/>
      <c r="AT221" s="19" t="s">
        <v>145</v>
      </c>
      <c r="AU221" s="19" t="s">
        <v>143</v>
      </c>
    </row>
    <row r="222" s="2" customFormat="1" ht="24.15" customHeight="1">
      <c r="A222" s="40"/>
      <c r="B222" s="41"/>
      <c r="C222" s="206" t="s">
        <v>383</v>
      </c>
      <c r="D222" s="206" t="s">
        <v>137</v>
      </c>
      <c r="E222" s="207" t="s">
        <v>384</v>
      </c>
      <c r="F222" s="208" t="s">
        <v>385</v>
      </c>
      <c r="G222" s="209" t="s">
        <v>249</v>
      </c>
      <c r="H222" s="210">
        <v>0.010999999999999999</v>
      </c>
      <c r="I222" s="211"/>
      <c r="J222" s="212">
        <f>ROUND(I222*H222,2)</f>
        <v>0</v>
      </c>
      <c r="K222" s="208" t="s">
        <v>141</v>
      </c>
      <c r="L222" s="46"/>
      <c r="M222" s="213" t="s">
        <v>19</v>
      </c>
      <c r="N222" s="214" t="s">
        <v>42</v>
      </c>
      <c r="O222" s="86"/>
      <c r="P222" s="215">
        <f>O222*H222</f>
        <v>0</v>
      </c>
      <c r="Q222" s="215">
        <v>0</v>
      </c>
      <c r="R222" s="215">
        <f>Q222*H222</f>
        <v>0</v>
      </c>
      <c r="S222" s="215">
        <v>0</v>
      </c>
      <c r="T222" s="216">
        <f>S222*H222</f>
        <v>0</v>
      </c>
      <c r="U222" s="40"/>
      <c r="V222" s="40"/>
      <c r="W222" s="40"/>
      <c r="X222" s="40"/>
      <c r="Y222" s="40"/>
      <c r="Z222" s="40"/>
      <c r="AA222" s="40"/>
      <c r="AB222" s="40"/>
      <c r="AC222" s="40"/>
      <c r="AD222" s="40"/>
      <c r="AE222" s="40"/>
      <c r="AR222" s="217" t="s">
        <v>227</v>
      </c>
      <c r="AT222" s="217" t="s">
        <v>137</v>
      </c>
      <c r="AU222" s="217" t="s">
        <v>143</v>
      </c>
      <c r="AY222" s="19" t="s">
        <v>134</v>
      </c>
      <c r="BE222" s="218">
        <f>IF(N222="základní",J222,0)</f>
        <v>0</v>
      </c>
      <c r="BF222" s="218">
        <f>IF(N222="snížená",J222,0)</f>
        <v>0</v>
      </c>
      <c r="BG222" s="218">
        <f>IF(N222="zákl. přenesená",J222,0)</f>
        <v>0</v>
      </c>
      <c r="BH222" s="218">
        <f>IF(N222="sníž. přenesená",J222,0)</f>
        <v>0</v>
      </c>
      <c r="BI222" s="218">
        <f>IF(N222="nulová",J222,0)</f>
        <v>0</v>
      </c>
      <c r="BJ222" s="19" t="s">
        <v>143</v>
      </c>
      <c r="BK222" s="218">
        <f>ROUND(I222*H222,2)</f>
        <v>0</v>
      </c>
      <c r="BL222" s="19" t="s">
        <v>227</v>
      </c>
      <c r="BM222" s="217" t="s">
        <v>386</v>
      </c>
    </row>
    <row r="223" s="2" customFormat="1">
      <c r="A223" s="40"/>
      <c r="B223" s="41"/>
      <c r="C223" s="42"/>
      <c r="D223" s="219" t="s">
        <v>145</v>
      </c>
      <c r="E223" s="42"/>
      <c r="F223" s="220" t="s">
        <v>387</v>
      </c>
      <c r="G223" s="42"/>
      <c r="H223" s="42"/>
      <c r="I223" s="221"/>
      <c r="J223" s="42"/>
      <c r="K223" s="42"/>
      <c r="L223" s="46"/>
      <c r="M223" s="222"/>
      <c r="N223" s="223"/>
      <c r="O223" s="86"/>
      <c r="P223" s="86"/>
      <c r="Q223" s="86"/>
      <c r="R223" s="86"/>
      <c r="S223" s="86"/>
      <c r="T223" s="87"/>
      <c r="U223" s="40"/>
      <c r="V223" s="40"/>
      <c r="W223" s="40"/>
      <c r="X223" s="40"/>
      <c r="Y223" s="40"/>
      <c r="Z223" s="40"/>
      <c r="AA223" s="40"/>
      <c r="AB223" s="40"/>
      <c r="AC223" s="40"/>
      <c r="AD223" s="40"/>
      <c r="AE223" s="40"/>
      <c r="AT223" s="19" t="s">
        <v>145</v>
      </c>
      <c r="AU223" s="19" t="s">
        <v>143</v>
      </c>
    </row>
    <row r="224" s="12" customFormat="1" ht="22.8" customHeight="1">
      <c r="A224" s="12"/>
      <c r="B224" s="190"/>
      <c r="C224" s="191"/>
      <c r="D224" s="192" t="s">
        <v>69</v>
      </c>
      <c r="E224" s="204" t="s">
        <v>388</v>
      </c>
      <c r="F224" s="204" t="s">
        <v>389</v>
      </c>
      <c r="G224" s="191"/>
      <c r="H224" s="191"/>
      <c r="I224" s="194"/>
      <c r="J224" s="205">
        <f>BK224</f>
        <v>0</v>
      </c>
      <c r="K224" s="191"/>
      <c r="L224" s="196"/>
      <c r="M224" s="197"/>
      <c r="N224" s="198"/>
      <c r="O224" s="198"/>
      <c r="P224" s="199">
        <f>SUM(P225:P269)</f>
        <v>0</v>
      </c>
      <c r="Q224" s="198"/>
      <c r="R224" s="199">
        <f>SUM(R225:R269)</f>
        <v>0.13179000000000002</v>
      </c>
      <c r="S224" s="198"/>
      <c r="T224" s="200">
        <f>SUM(T225:T269)</f>
        <v>0.13701000000000002</v>
      </c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R224" s="201" t="s">
        <v>143</v>
      </c>
      <c r="AT224" s="202" t="s">
        <v>69</v>
      </c>
      <c r="AU224" s="202" t="s">
        <v>78</v>
      </c>
      <c r="AY224" s="201" t="s">
        <v>134</v>
      </c>
      <c r="BK224" s="203">
        <f>SUM(BK225:BK269)</f>
        <v>0</v>
      </c>
    </row>
    <row r="225" s="2" customFormat="1" ht="16.5" customHeight="1">
      <c r="A225" s="40"/>
      <c r="B225" s="41"/>
      <c r="C225" s="206" t="s">
        <v>390</v>
      </c>
      <c r="D225" s="206" t="s">
        <v>137</v>
      </c>
      <c r="E225" s="207" t="s">
        <v>391</v>
      </c>
      <c r="F225" s="208" t="s">
        <v>392</v>
      </c>
      <c r="G225" s="209" t="s">
        <v>345</v>
      </c>
      <c r="H225" s="210">
        <v>1</v>
      </c>
      <c r="I225" s="211"/>
      <c r="J225" s="212">
        <f>ROUND(I225*H225,2)</f>
        <v>0</v>
      </c>
      <c r="K225" s="208" t="s">
        <v>141</v>
      </c>
      <c r="L225" s="46"/>
      <c r="M225" s="213" t="s">
        <v>19</v>
      </c>
      <c r="N225" s="214" t="s">
        <v>42</v>
      </c>
      <c r="O225" s="86"/>
      <c r="P225" s="215">
        <f>O225*H225</f>
        <v>0</v>
      </c>
      <c r="Q225" s="215">
        <v>0</v>
      </c>
      <c r="R225" s="215">
        <f>Q225*H225</f>
        <v>0</v>
      </c>
      <c r="S225" s="215">
        <v>0.01933</v>
      </c>
      <c r="T225" s="216">
        <f>S225*H225</f>
        <v>0.01933</v>
      </c>
      <c r="U225" s="40"/>
      <c r="V225" s="40"/>
      <c r="W225" s="40"/>
      <c r="X225" s="40"/>
      <c r="Y225" s="40"/>
      <c r="Z225" s="40"/>
      <c r="AA225" s="40"/>
      <c r="AB225" s="40"/>
      <c r="AC225" s="40"/>
      <c r="AD225" s="40"/>
      <c r="AE225" s="40"/>
      <c r="AR225" s="217" t="s">
        <v>227</v>
      </c>
      <c r="AT225" s="217" t="s">
        <v>137</v>
      </c>
      <c r="AU225" s="217" t="s">
        <v>143</v>
      </c>
      <c r="AY225" s="19" t="s">
        <v>134</v>
      </c>
      <c r="BE225" s="218">
        <f>IF(N225="základní",J225,0)</f>
        <v>0</v>
      </c>
      <c r="BF225" s="218">
        <f>IF(N225="snížená",J225,0)</f>
        <v>0</v>
      </c>
      <c r="BG225" s="218">
        <f>IF(N225="zákl. přenesená",J225,0)</f>
        <v>0</v>
      </c>
      <c r="BH225" s="218">
        <f>IF(N225="sníž. přenesená",J225,0)</f>
        <v>0</v>
      </c>
      <c r="BI225" s="218">
        <f>IF(N225="nulová",J225,0)</f>
        <v>0</v>
      </c>
      <c r="BJ225" s="19" t="s">
        <v>143</v>
      </c>
      <c r="BK225" s="218">
        <f>ROUND(I225*H225,2)</f>
        <v>0</v>
      </c>
      <c r="BL225" s="19" t="s">
        <v>227</v>
      </c>
      <c r="BM225" s="217" t="s">
        <v>393</v>
      </c>
    </row>
    <row r="226" s="2" customFormat="1">
      <c r="A226" s="40"/>
      <c r="B226" s="41"/>
      <c r="C226" s="42"/>
      <c r="D226" s="219" t="s">
        <v>145</v>
      </c>
      <c r="E226" s="42"/>
      <c r="F226" s="220" t="s">
        <v>394</v>
      </c>
      <c r="G226" s="42"/>
      <c r="H226" s="42"/>
      <c r="I226" s="221"/>
      <c r="J226" s="42"/>
      <c r="K226" s="42"/>
      <c r="L226" s="46"/>
      <c r="M226" s="222"/>
      <c r="N226" s="223"/>
      <c r="O226" s="86"/>
      <c r="P226" s="86"/>
      <c r="Q226" s="86"/>
      <c r="R226" s="86"/>
      <c r="S226" s="86"/>
      <c r="T226" s="87"/>
      <c r="U226" s="40"/>
      <c r="V226" s="40"/>
      <c r="W226" s="40"/>
      <c r="X226" s="40"/>
      <c r="Y226" s="40"/>
      <c r="Z226" s="40"/>
      <c r="AA226" s="40"/>
      <c r="AB226" s="40"/>
      <c r="AC226" s="40"/>
      <c r="AD226" s="40"/>
      <c r="AE226" s="40"/>
      <c r="AT226" s="19" t="s">
        <v>145</v>
      </c>
      <c r="AU226" s="19" t="s">
        <v>143</v>
      </c>
    </row>
    <row r="227" s="2" customFormat="1" ht="16.5" customHeight="1">
      <c r="A227" s="40"/>
      <c r="B227" s="41"/>
      <c r="C227" s="206" t="s">
        <v>395</v>
      </c>
      <c r="D227" s="206" t="s">
        <v>137</v>
      </c>
      <c r="E227" s="207" t="s">
        <v>396</v>
      </c>
      <c r="F227" s="208" t="s">
        <v>397</v>
      </c>
      <c r="G227" s="209" t="s">
        <v>345</v>
      </c>
      <c r="H227" s="210">
        <v>1</v>
      </c>
      <c r="I227" s="211"/>
      <c r="J227" s="212">
        <f>ROUND(I227*H227,2)</f>
        <v>0</v>
      </c>
      <c r="K227" s="208" t="s">
        <v>141</v>
      </c>
      <c r="L227" s="46"/>
      <c r="M227" s="213" t="s">
        <v>19</v>
      </c>
      <c r="N227" s="214" t="s">
        <v>42</v>
      </c>
      <c r="O227" s="86"/>
      <c r="P227" s="215">
        <f>O227*H227</f>
        <v>0</v>
      </c>
      <c r="Q227" s="215">
        <v>0.032410000000000001</v>
      </c>
      <c r="R227" s="215">
        <f>Q227*H227</f>
        <v>0.032410000000000001</v>
      </c>
      <c r="S227" s="215">
        <v>0</v>
      </c>
      <c r="T227" s="216">
        <f>S227*H227</f>
        <v>0</v>
      </c>
      <c r="U227" s="40"/>
      <c r="V227" s="40"/>
      <c r="W227" s="40"/>
      <c r="X227" s="40"/>
      <c r="Y227" s="40"/>
      <c r="Z227" s="40"/>
      <c r="AA227" s="40"/>
      <c r="AB227" s="40"/>
      <c r="AC227" s="40"/>
      <c r="AD227" s="40"/>
      <c r="AE227" s="40"/>
      <c r="AR227" s="217" t="s">
        <v>227</v>
      </c>
      <c r="AT227" s="217" t="s">
        <v>137</v>
      </c>
      <c r="AU227" s="217" t="s">
        <v>143</v>
      </c>
      <c r="AY227" s="19" t="s">
        <v>134</v>
      </c>
      <c r="BE227" s="218">
        <f>IF(N227="základní",J227,0)</f>
        <v>0</v>
      </c>
      <c r="BF227" s="218">
        <f>IF(N227="snížená",J227,0)</f>
        <v>0</v>
      </c>
      <c r="BG227" s="218">
        <f>IF(N227="zákl. přenesená",J227,0)</f>
        <v>0</v>
      </c>
      <c r="BH227" s="218">
        <f>IF(N227="sníž. přenesená",J227,0)</f>
        <v>0</v>
      </c>
      <c r="BI227" s="218">
        <f>IF(N227="nulová",J227,0)</f>
        <v>0</v>
      </c>
      <c r="BJ227" s="19" t="s">
        <v>143</v>
      </c>
      <c r="BK227" s="218">
        <f>ROUND(I227*H227,2)</f>
        <v>0</v>
      </c>
      <c r="BL227" s="19" t="s">
        <v>227</v>
      </c>
      <c r="BM227" s="217" t="s">
        <v>398</v>
      </c>
    </row>
    <row r="228" s="2" customFormat="1">
      <c r="A228" s="40"/>
      <c r="B228" s="41"/>
      <c r="C228" s="42"/>
      <c r="D228" s="219" t="s">
        <v>145</v>
      </c>
      <c r="E228" s="42"/>
      <c r="F228" s="220" t="s">
        <v>399</v>
      </c>
      <c r="G228" s="42"/>
      <c r="H228" s="42"/>
      <c r="I228" s="221"/>
      <c r="J228" s="42"/>
      <c r="K228" s="42"/>
      <c r="L228" s="46"/>
      <c r="M228" s="222"/>
      <c r="N228" s="223"/>
      <c r="O228" s="86"/>
      <c r="P228" s="86"/>
      <c r="Q228" s="86"/>
      <c r="R228" s="86"/>
      <c r="S228" s="86"/>
      <c r="T228" s="87"/>
      <c r="U228" s="40"/>
      <c r="V228" s="40"/>
      <c r="W228" s="40"/>
      <c r="X228" s="40"/>
      <c r="Y228" s="40"/>
      <c r="Z228" s="40"/>
      <c r="AA228" s="40"/>
      <c r="AB228" s="40"/>
      <c r="AC228" s="40"/>
      <c r="AD228" s="40"/>
      <c r="AE228" s="40"/>
      <c r="AT228" s="19" t="s">
        <v>145</v>
      </c>
      <c r="AU228" s="19" t="s">
        <v>143</v>
      </c>
    </row>
    <row r="229" s="2" customFormat="1" ht="16.5" customHeight="1">
      <c r="A229" s="40"/>
      <c r="B229" s="41"/>
      <c r="C229" s="206" t="s">
        <v>400</v>
      </c>
      <c r="D229" s="206" t="s">
        <v>137</v>
      </c>
      <c r="E229" s="207" t="s">
        <v>401</v>
      </c>
      <c r="F229" s="208" t="s">
        <v>402</v>
      </c>
      <c r="G229" s="209" t="s">
        <v>345</v>
      </c>
      <c r="H229" s="210">
        <v>1</v>
      </c>
      <c r="I229" s="211"/>
      <c r="J229" s="212">
        <f>ROUND(I229*H229,2)</f>
        <v>0</v>
      </c>
      <c r="K229" s="208" t="s">
        <v>141</v>
      </c>
      <c r="L229" s="46"/>
      <c r="M229" s="213" t="s">
        <v>19</v>
      </c>
      <c r="N229" s="214" t="s">
        <v>42</v>
      </c>
      <c r="O229" s="86"/>
      <c r="P229" s="215">
        <f>O229*H229</f>
        <v>0</v>
      </c>
      <c r="Q229" s="215">
        <v>0</v>
      </c>
      <c r="R229" s="215">
        <f>Q229*H229</f>
        <v>0</v>
      </c>
      <c r="S229" s="215">
        <v>0.019460000000000002</v>
      </c>
      <c r="T229" s="216">
        <f>S229*H229</f>
        <v>0.019460000000000002</v>
      </c>
      <c r="U229" s="40"/>
      <c r="V229" s="40"/>
      <c r="W229" s="40"/>
      <c r="X229" s="40"/>
      <c r="Y229" s="40"/>
      <c r="Z229" s="40"/>
      <c r="AA229" s="40"/>
      <c r="AB229" s="40"/>
      <c r="AC229" s="40"/>
      <c r="AD229" s="40"/>
      <c r="AE229" s="40"/>
      <c r="AR229" s="217" t="s">
        <v>227</v>
      </c>
      <c r="AT229" s="217" t="s">
        <v>137</v>
      </c>
      <c r="AU229" s="217" t="s">
        <v>143</v>
      </c>
      <c r="AY229" s="19" t="s">
        <v>134</v>
      </c>
      <c r="BE229" s="218">
        <f>IF(N229="základní",J229,0)</f>
        <v>0</v>
      </c>
      <c r="BF229" s="218">
        <f>IF(N229="snížená",J229,0)</f>
        <v>0</v>
      </c>
      <c r="BG229" s="218">
        <f>IF(N229="zákl. přenesená",J229,0)</f>
        <v>0</v>
      </c>
      <c r="BH229" s="218">
        <f>IF(N229="sníž. přenesená",J229,0)</f>
        <v>0</v>
      </c>
      <c r="BI229" s="218">
        <f>IF(N229="nulová",J229,0)</f>
        <v>0</v>
      </c>
      <c r="BJ229" s="19" t="s">
        <v>143</v>
      </c>
      <c r="BK229" s="218">
        <f>ROUND(I229*H229,2)</f>
        <v>0</v>
      </c>
      <c r="BL229" s="19" t="s">
        <v>227</v>
      </c>
      <c r="BM229" s="217" t="s">
        <v>403</v>
      </c>
    </row>
    <row r="230" s="2" customFormat="1">
      <c r="A230" s="40"/>
      <c r="B230" s="41"/>
      <c r="C230" s="42"/>
      <c r="D230" s="219" t="s">
        <v>145</v>
      </c>
      <c r="E230" s="42"/>
      <c r="F230" s="220" t="s">
        <v>404</v>
      </c>
      <c r="G230" s="42"/>
      <c r="H230" s="42"/>
      <c r="I230" s="221"/>
      <c r="J230" s="42"/>
      <c r="K230" s="42"/>
      <c r="L230" s="46"/>
      <c r="M230" s="222"/>
      <c r="N230" s="223"/>
      <c r="O230" s="86"/>
      <c r="P230" s="86"/>
      <c r="Q230" s="86"/>
      <c r="R230" s="86"/>
      <c r="S230" s="86"/>
      <c r="T230" s="87"/>
      <c r="U230" s="40"/>
      <c r="V230" s="40"/>
      <c r="W230" s="40"/>
      <c r="X230" s="40"/>
      <c r="Y230" s="40"/>
      <c r="Z230" s="40"/>
      <c r="AA230" s="40"/>
      <c r="AB230" s="40"/>
      <c r="AC230" s="40"/>
      <c r="AD230" s="40"/>
      <c r="AE230" s="40"/>
      <c r="AT230" s="19" t="s">
        <v>145</v>
      </c>
      <c r="AU230" s="19" t="s">
        <v>143</v>
      </c>
    </row>
    <row r="231" s="2" customFormat="1" ht="24.15" customHeight="1">
      <c r="A231" s="40"/>
      <c r="B231" s="41"/>
      <c r="C231" s="206" t="s">
        <v>405</v>
      </c>
      <c r="D231" s="206" t="s">
        <v>137</v>
      </c>
      <c r="E231" s="207" t="s">
        <v>406</v>
      </c>
      <c r="F231" s="208" t="s">
        <v>407</v>
      </c>
      <c r="G231" s="209" t="s">
        <v>345</v>
      </c>
      <c r="H231" s="210">
        <v>1</v>
      </c>
      <c r="I231" s="211"/>
      <c r="J231" s="212">
        <f>ROUND(I231*H231,2)</f>
        <v>0</v>
      </c>
      <c r="K231" s="208" t="s">
        <v>141</v>
      </c>
      <c r="L231" s="46"/>
      <c r="M231" s="213" t="s">
        <v>19</v>
      </c>
      <c r="N231" s="214" t="s">
        <v>42</v>
      </c>
      <c r="O231" s="86"/>
      <c r="P231" s="215">
        <f>O231*H231</f>
        <v>0</v>
      </c>
      <c r="Q231" s="215">
        <v>0.042950000000000002</v>
      </c>
      <c r="R231" s="215">
        <f>Q231*H231</f>
        <v>0.042950000000000002</v>
      </c>
      <c r="S231" s="215">
        <v>0</v>
      </c>
      <c r="T231" s="216">
        <f>S231*H231</f>
        <v>0</v>
      </c>
      <c r="U231" s="40"/>
      <c r="V231" s="40"/>
      <c r="W231" s="40"/>
      <c r="X231" s="40"/>
      <c r="Y231" s="40"/>
      <c r="Z231" s="40"/>
      <c r="AA231" s="40"/>
      <c r="AB231" s="40"/>
      <c r="AC231" s="40"/>
      <c r="AD231" s="40"/>
      <c r="AE231" s="40"/>
      <c r="AR231" s="217" t="s">
        <v>227</v>
      </c>
      <c r="AT231" s="217" t="s">
        <v>137</v>
      </c>
      <c r="AU231" s="217" t="s">
        <v>143</v>
      </c>
      <c r="AY231" s="19" t="s">
        <v>134</v>
      </c>
      <c r="BE231" s="218">
        <f>IF(N231="základní",J231,0)</f>
        <v>0</v>
      </c>
      <c r="BF231" s="218">
        <f>IF(N231="snížená",J231,0)</f>
        <v>0</v>
      </c>
      <c r="BG231" s="218">
        <f>IF(N231="zákl. přenesená",J231,0)</f>
        <v>0</v>
      </c>
      <c r="BH231" s="218">
        <f>IF(N231="sníž. přenesená",J231,0)</f>
        <v>0</v>
      </c>
      <c r="BI231" s="218">
        <f>IF(N231="nulová",J231,0)</f>
        <v>0</v>
      </c>
      <c r="BJ231" s="19" t="s">
        <v>143</v>
      </c>
      <c r="BK231" s="218">
        <f>ROUND(I231*H231,2)</f>
        <v>0</v>
      </c>
      <c r="BL231" s="19" t="s">
        <v>227</v>
      </c>
      <c r="BM231" s="217" t="s">
        <v>408</v>
      </c>
    </row>
    <row r="232" s="2" customFormat="1">
      <c r="A232" s="40"/>
      <c r="B232" s="41"/>
      <c r="C232" s="42"/>
      <c r="D232" s="219" t="s">
        <v>145</v>
      </c>
      <c r="E232" s="42"/>
      <c r="F232" s="220" t="s">
        <v>409</v>
      </c>
      <c r="G232" s="42"/>
      <c r="H232" s="42"/>
      <c r="I232" s="221"/>
      <c r="J232" s="42"/>
      <c r="K232" s="42"/>
      <c r="L232" s="46"/>
      <c r="M232" s="222"/>
      <c r="N232" s="223"/>
      <c r="O232" s="86"/>
      <c r="P232" s="86"/>
      <c r="Q232" s="86"/>
      <c r="R232" s="86"/>
      <c r="S232" s="86"/>
      <c r="T232" s="87"/>
      <c r="U232" s="40"/>
      <c r="V232" s="40"/>
      <c r="W232" s="40"/>
      <c r="X232" s="40"/>
      <c r="Y232" s="40"/>
      <c r="Z232" s="40"/>
      <c r="AA232" s="40"/>
      <c r="AB232" s="40"/>
      <c r="AC232" s="40"/>
      <c r="AD232" s="40"/>
      <c r="AE232" s="40"/>
      <c r="AT232" s="19" t="s">
        <v>145</v>
      </c>
      <c r="AU232" s="19" t="s">
        <v>143</v>
      </c>
    </row>
    <row r="233" s="2" customFormat="1" ht="16.5" customHeight="1">
      <c r="A233" s="40"/>
      <c r="B233" s="41"/>
      <c r="C233" s="206" t="s">
        <v>410</v>
      </c>
      <c r="D233" s="206" t="s">
        <v>137</v>
      </c>
      <c r="E233" s="207" t="s">
        <v>411</v>
      </c>
      <c r="F233" s="208" t="s">
        <v>412</v>
      </c>
      <c r="G233" s="209" t="s">
        <v>345</v>
      </c>
      <c r="H233" s="210">
        <v>1</v>
      </c>
      <c r="I233" s="211"/>
      <c r="J233" s="212">
        <f>ROUND(I233*H233,2)</f>
        <v>0</v>
      </c>
      <c r="K233" s="208" t="s">
        <v>141</v>
      </c>
      <c r="L233" s="46"/>
      <c r="M233" s="213" t="s">
        <v>19</v>
      </c>
      <c r="N233" s="214" t="s">
        <v>42</v>
      </c>
      <c r="O233" s="86"/>
      <c r="P233" s="215">
        <f>O233*H233</f>
        <v>0</v>
      </c>
      <c r="Q233" s="215">
        <v>0</v>
      </c>
      <c r="R233" s="215">
        <f>Q233*H233</f>
        <v>0</v>
      </c>
      <c r="S233" s="215">
        <v>0.095100000000000004</v>
      </c>
      <c r="T233" s="216">
        <f>S233*H233</f>
        <v>0.095100000000000004</v>
      </c>
      <c r="U233" s="40"/>
      <c r="V233" s="40"/>
      <c r="W233" s="40"/>
      <c r="X233" s="40"/>
      <c r="Y233" s="40"/>
      <c r="Z233" s="40"/>
      <c r="AA233" s="40"/>
      <c r="AB233" s="40"/>
      <c r="AC233" s="40"/>
      <c r="AD233" s="40"/>
      <c r="AE233" s="40"/>
      <c r="AR233" s="217" t="s">
        <v>227</v>
      </c>
      <c r="AT233" s="217" t="s">
        <v>137</v>
      </c>
      <c r="AU233" s="217" t="s">
        <v>143</v>
      </c>
      <c r="AY233" s="19" t="s">
        <v>134</v>
      </c>
      <c r="BE233" s="218">
        <f>IF(N233="základní",J233,0)</f>
        <v>0</v>
      </c>
      <c r="BF233" s="218">
        <f>IF(N233="snížená",J233,0)</f>
        <v>0</v>
      </c>
      <c r="BG233" s="218">
        <f>IF(N233="zákl. přenesená",J233,0)</f>
        <v>0</v>
      </c>
      <c r="BH233" s="218">
        <f>IF(N233="sníž. přenesená",J233,0)</f>
        <v>0</v>
      </c>
      <c r="BI233" s="218">
        <f>IF(N233="nulová",J233,0)</f>
        <v>0</v>
      </c>
      <c r="BJ233" s="19" t="s">
        <v>143</v>
      </c>
      <c r="BK233" s="218">
        <f>ROUND(I233*H233,2)</f>
        <v>0</v>
      </c>
      <c r="BL233" s="19" t="s">
        <v>227</v>
      </c>
      <c r="BM233" s="217" t="s">
        <v>413</v>
      </c>
    </row>
    <row r="234" s="2" customFormat="1">
      <c r="A234" s="40"/>
      <c r="B234" s="41"/>
      <c r="C234" s="42"/>
      <c r="D234" s="219" t="s">
        <v>145</v>
      </c>
      <c r="E234" s="42"/>
      <c r="F234" s="220" t="s">
        <v>414</v>
      </c>
      <c r="G234" s="42"/>
      <c r="H234" s="42"/>
      <c r="I234" s="221"/>
      <c r="J234" s="42"/>
      <c r="K234" s="42"/>
      <c r="L234" s="46"/>
      <c r="M234" s="222"/>
      <c r="N234" s="223"/>
      <c r="O234" s="86"/>
      <c r="P234" s="86"/>
      <c r="Q234" s="86"/>
      <c r="R234" s="86"/>
      <c r="S234" s="86"/>
      <c r="T234" s="87"/>
      <c r="U234" s="40"/>
      <c r="V234" s="40"/>
      <c r="W234" s="40"/>
      <c r="X234" s="40"/>
      <c r="Y234" s="40"/>
      <c r="Z234" s="40"/>
      <c r="AA234" s="40"/>
      <c r="AB234" s="40"/>
      <c r="AC234" s="40"/>
      <c r="AD234" s="40"/>
      <c r="AE234" s="40"/>
      <c r="AT234" s="19" t="s">
        <v>145</v>
      </c>
      <c r="AU234" s="19" t="s">
        <v>143</v>
      </c>
    </row>
    <row r="235" s="2" customFormat="1" ht="16.5" customHeight="1">
      <c r="A235" s="40"/>
      <c r="B235" s="41"/>
      <c r="C235" s="206" t="s">
        <v>415</v>
      </c>
      <c r="D235" s="206" t="s">
        <v>137</v>
      </c>
      <c r="E235" s="207" t="s">
        <v>416</v>
      </c>
      <c r="F235" s="208" t="s">
        <v>417</v>
      </c>
      <c r="G235" s="209" t="s">
        <v>345</v>
      </c>
      <c r="H235" s="210">
        <v>1</v>
      </c>
      <c r="I235" s="211"/>
      <c r="J235" s="212">
        <f>ROUND(I235*H235,2)</f>
        <v>0</v>
      </c>
      <c r="K235" s="208" t="s">
        <v>141</v>
      </c>
      <c r="L235" s="46"/>
      <c r="M235" s="213" t="s">
        <v>19</v>
      </c>
      <c r="N235" s="214" t="s">
        <v>42</v>
      </c>
      <c r="O235" s="86"/>
      <c r="P235" s="215">
        <f>O235*H235</f>
        <v>0</v>
      </c>
      <c r="Q235" s="215">
        <v>0.00084000000000000003</v>
      </c>
      <c r="R235" s="215">
        <f>Q235*H235</f>
        <v>0.00084000000000000003</v>
      </c>
      <c r="S235" s="215">
        <v>0</v>
      </c>
      <c r="T235" s="216">
        <f>S235*H235</f>
        <v>0</v>
      </c>
      <c r="U235" s="40"/>
      <c r="V235" s="40"/>
      <c r="W235" s="40"/>
      <c r="X235" s="40"/>
      <c r="Y235" s="40"/>
      <c r="Z235" s="40"/>
      <c r="AA235" s="40"/>
      <c r="AB235" s="40"/>
      <c r="AC235" s="40"/>
      <c r="AD235" s="40"/>
      <c r="AE235" s="40"/>
      <c r="AR235" s="217" t="s">
        <v>227</v>
      </c>
      <c r="AT235" s="217" t="s">
        <v>137</v>
      </c>
      <c r="AU235" s="217" t="s">
        <v>143</v>
      </c>
      <c r="AY235" s="19" t="s">
        <v>134</v>
      </c>
      <c r="BE235" s="218">
        <f>IF(N235="základní",J235,0)</f>
        <v>0</v>
      </c>
      <c r="BF235" s="218">
        <f>IF(N235="snížená",J235,0)</f>
        <v>0</v>
      </c>
      <c r="BG235" s="218">
        <f>IF(N235="zákl. přenesená",J235,0)</f>
        <v>0</v>
      </c>
      <c r="BH235" s="218">
        <f>IF(N235="sníž. přenesená",J235,0)</f>
        <v>0</v>
      </c>
      <c r="BI235" s="218">
        <f>IF(N235="nulová",J235,0)</f>
        <v>0</v>
      </c>
      <c r="BJ235" s="19" t="s">
        <v>143</v>
      </c>
      <c r="BK235" s="218">
        <f>ROUND(I235*H235,2)</f>
        <v>0</v>
      </c>
      <c r="BL235" s="19" t="s">
        <v>227</v>
      </c>
      <c r="BM235" s="217" t="s">
        <v>418</v>
      </c>
    </row>
    <row r="236" s="2" customFormat="1">
      <c r="A236" s="40"/>
      <c r="B236" s="41"/>
      <c r="C236" s="42"/>
      <c r="D236" s="219" t="s">
        <v>145</v>
      </c>
      <c r="E236" s="42"/>
      <c r="F236" s="220" t="s">
        <v>419</v>
      </c>
      <c r="G236" s="42"/>
      <c r="H236" s="42"/>
      <c r="I236" s="221"/>
      <c r="J236" s="42"/>
      <c r="K236" s="42"/>
      <c r="L236" s="46"/>
      <c r="M236" s="222"/>
      <c r="N236" s="223"/>
      <c r="O236" s="86"/>
      <c r="P236" s="86"/>
      <c r="Q236" s="86"/>
      <c r="R236" s="86"/>
      <c r="S236" s="86"/>
      <c r="T236" s="87"/>
      <c r="U236" s="40"/>
      <c r="V236" s="40"/>
      <c r="W236" s="40"/>
      <c r="X236" s="40"/>
      <c r="Y236" s="40"/>
      <c r="Z236" s="40"/>
      <c r="AA236" s="40"/>
      <c r="AB236" s="40"/>
      <c r="AC236" s="40"/>
      <c r="AD236" s="40"/>
      <c r="AE236" s="40"/>
      <c r="AT236" s="19" t="s">
        <v>145</v>
      </c>
      <c r="AU236" s="19" t="s">
        <v>143</v>
      </c>
    </row>
    <row r="237" s="2" customFormat="1" ht="16.5" customHeight="1">
      <c r="A237" s="40"/>
      <c r="B237" s="41"/>
      <c r="C237" s="258" t="s">
        <v>420</v>
      </c>
      <c r="D237" s="258" t="s">
        <v>337</v>
      </c>
      <c r="E237" s="259" t="s">
        <v>421</v>
      </c>
      <c r="F237" s="260" t="s">
        <v>422</v>
      </c>
      <c r="G237" s="261" t="s">
        <v>235</v>
      </c>
      <c r="H237" s="262">
        <v>1</v>
      </c>
      <c r="I237" s="263"/>
      <c r="J237" s="264">
        <f>ROUND(I237*H237,2)</f>
        <v>0</v>
      </c>
      <c r="K237" s="260" t="s">
        <v>423</v>
      </c>
      <c r="L237" s="265"/>
      <c r="M237" s="266" t="s">
        <v>19</v>
      </c>
      <c r="N237" s="267" t="s">
        <v>42</v>
      </c>
      <c r="O237" s="86"/>
      <c r="P237" s="215">
        <f>O237*H237</f>
        <v>0</v>
      </c>
      <c r="Q237" s="215">
        <v>0.01</v>
      </c>
      <c r="R237" s="215">
        <f>Q237*H237</f>
        <v>0.01</v>
      </c>
      <c r="S237" s="215">
        <v>0</v>
      </c>
      <c r="T237" s="216">
        <f>S237*H237</f>
        <v>0</v>
      </c>
      <c r="U237" s="40"/>
      <c r="V237" s="40"/>
      <c r="W237" s="40"/>
      <c r="X237" s="40"/>
      <c r="Y237" s="40"/>
      <c r="Z237" s="40"/>
      <c r="AA237" s="40"/>
      <c r="AB237" s="40"/>
      <c r="AC237" s="40"/>
      <c r="AD237" s="40"/>
      <c r="AE237" s="40"/>
      <c r="AR237" s="217" t="s">
        <v>326</v>
      </c>
      <c r="AT237" s="217" t="s">
        <v>337</v>
      </c>
      <c r="AU237" s="217" t="s">
        <v>143</v>
      </c>
      <c r="AY237" s="19" t="s">
        <v>134</v>
      </c>
      <c r="BE237" s="218">
        <f>IF(N237="základní",J237,0)</f>
        <v>0</v>
      </c>
      <c r="BF237" s="218">
        <f>IF(N237="snížená",J237,0)</f>
        <v>0</v>
      </c>
      <c r="BG237" s="218">
        <f>IF(N237="zákl. přenesená",J237,0)</f>
        <v>0</v>
      </c>
      <c r="BH237" s="218">
        <f>IF(N237="sníž. přenesená",J237,0)</f>
        <v>0</v>
      </c>
      <c r="BI237" s="218">
        <f>IF(N237="nulová",J237,0)</f>
        <v>0</v>
      </c>
      <c r="BJ237" s="19" t="s">
        <v>143</v>
      </c>
      <c r="BK237" s="218">
        <f>ROUND(I237*H237,2)</f>
        <v>0</v>
      </c>
      <c r="BL237" s="19" t="s">
        <v>227</v>
      </c>
      <c r="BM237" s="217" t="s">
        <v>424</v>
      </c>
    </row>
    <row r="238" s="2" customFormat="1" ht="16.5" customHeight="1">
      <c r="A238" s="40"/>
      <c r="B238" s="41"/>
      <c r="C238" s="206" t="s">
        <v>425</v>
      </c>
      <c r="D238" s="206" t="s">
        <v>137</v>
      </c>
      <c r="E238" s="207" t="s">
        <v>426</v>
      </c>
      <c r="F238" s="208" t="s">
        <v>427</v>
      </c>
      <c r="G238" s="209" t="s">
        <v>345</v>
      </c>
      <c r="H238" s="210">
        <v>1</v>
      </c>
      <c r="I238" s="211"/>
      <c r="J238" s="212">
        <f>ROUND(I238*H238,2)</f>
        <v>0</v>
      </c>
      <c r="K238" s="208" t="s">
        <v>141</v>
      </c>
      <c r="L238" s="46"/>
      <c r="M238" s="213" t="s">
        <v>19</v>
      </c>
      <c r="N238" s="214" t="s">
        <v>42</v>
      </c>
      <c r="O238" s="86"/>
      <c r="P238" s="215">
        <f>O238*H238</f>
        <v>0</v>
      </c>
      <c r="Q238" s="215">
        <v>0.00042000000000000002</v>
      </c>
      <c r="R238" s="215">
        <f>Q238*H238</f>
        <v>0.00042000000000000002</v>
      </c>
      <c r="S238" s="215">
        <v>0</v>
      </c>
      <c r="T238" s="216">
        <f>S238*H238</f>
        <v>0</v>
      </c>
      <c r="U238" s="40"/>
      <c r="V238" s="40"/>
      <c r="W238" s="40"/>
      <c r="X238" s="40"/>
      <c r="Y238" s="40"/>
      <c r="Z238" s="40"/>
      <c r="AA238" s="40"/>
      <c r="AB238" s="40"/>
      <c r="AC238" s="40"/>
      <c r="AD238" s="40"/>
      <c r="AE238" s="40"/>
      <c r="AR238" s="217" t="s">
        <v>227</v>
      </c>
      <c r="AT238" s="217" t="s">
        <v>137</v>
      </c>
      <c r="AU238" s="217" t="s">
        <v>143</v>
      </c>
      <c r="AY238" s="19" t="s">
        <v>134</v>
      </c>
      <c r="BE238" s="218">
        <f>IF(N238="základní",J238,0)</f>
        <v>0</v>
      </c>
      <c r="BF238" s="218">
        <f>IF(N238="snížená",J238,0)</f>
        <v>0</v>
      </c>
      <c r="BG238" s="218">
        <f>IF(N238="zákl. přenesená",J238,0)</f>
        <v>0</v>
      </c>
      <c r="BH238" s="218">
        <f>IF(N238="sníž. přenesená",J238,0)</f>
        <v>0</v>
      </c>
      <c r="BI238" s="218">
        <f>IF(N238="nulová",J238,0)</f>
        <v>0</v>
      </c>
      <c r="BJ238" s="19" t="s">
        <v>143</v>
      </c>
      <c r="BK238" s="218">
        <f>ROUND(I238*H238,2)</f>
        <v>0</v>
      </c>
      <c r="BL238" s="19" t="s">
        <v>227</v>
      </c>
      <c r="BM238" s="217" t="s">
        <v>428</v>
      </c>
    </row>
    <row r="239" s="2" customFormat="1">
      <c r="A239" s="40"/>
      <c r="B239" s="41"/>
      <c r="C239" s="42"/>
      <c r="D239" s="219" t="s">
        <v>145</v>
      </c>
      <c r="E239" s="42"/>
      <c r="F239" s="220" t="s">
        <v>429</v>
      </c>
      <c r="G239" s="42"/>
      <c r="H239" s="42"/>
      <c r="I239" s="221"/>
      <c r="J239" s="42"/>
      <c r="K239" s="42"/>
      <c r="L239" s="46"/>
      <c r="M239" s="222"/>
      <c r="N239" s="223"/>
      <c r="O239" s="86"/>
      <c r="P239" s="86"/>
      <c r="Q239" s="86"/>
      <c r="R239" s="86"/>
      <c r="S239" s="86"/>
      <c r="T239" s="87"/>
      <c r="U239" s="40"/>
      <c r="V239" s="40"/>
      <c r="W239" s="40"/>
      <c r="X239" s="40"/>
      <c r="Y239" s="40"/>
      <c r="Z239" s="40"/>
      <c r="AA239" s="40"/>
      <c r="AB239" s="40"/>
      <c r="AC239" s="40"/>
      <c r="AD239" s="40"/>
      <c r="AE239" s="40"/>
      <c r="AT239" s="19" t="s">
        <v>145</v>
      </c>
      <c r="AU239" s="19" t="s">
        <v>143</v>
      </c>
    </row>
    <row r="240" s="2" customFormat="1" ht="16.5" customHeight="1">
      <c r="A240" s="40"/>
      <c r="B240" s="41"/>
      <c r="C240" s="258" t="s">
        <v>430</v>
      </c>
      <c r="D240" s="258" t="s">
        <v>337</v>
      </c>
      <c r="E240" s="259" t="s">
        <v>431</v>
      </c>
      <c r="F240" s="260" t="s">
        <v>432</v>
      </c>
      <c r="G240" s="261" t="s">
        <v>235</v>
      </c>
      <c r="H240" s="262">
        <v>1</v>
      </c>
      <c r="I240" s="263"/>
      <c r="J240" s="264">
        <f>ROUND(I240*H240,2)</f>
        <v>0</v>
      </c>
      <c r="K240" s="260" t="s">
        <v>423</v>
      </c>
      <c r="L240" s="265"/>
      <c r="M240" s="266" t="s">
        <v>19</v>
      </c>
      <c r="N240" s="267" t="s">
        <v>42</v>
      </c>
      <c r="O240" s="86"/>
      <c r="P240" s="215">
        <f>O240*H240</f>
        <v>0</v>
      </c>
      <c r="Q240" s="215">
        <v>0.033000000000000002</v>
      </c>
      <c r="R240" s="215">
        <f>Q240*H240</f>
        <v>0.033000000000000002</v>
      </c>
      <c r="S240" s="215">
        <v>0</v>
      </c>
      <c r="T240" s="216">
        <f>S240*H240</f>
        <v>0</v>
      </c>
      <c r="U240" s="40"/>
      <c r="V240" s="40"/>
      <c r="W240" s="40"/>
      <c r="X240" s="40"/>
      <c r="Y240" s="40"/>
      <c r="Z240" s="40"/>
      <c r="AA240" s="40"/>
      <c r="AB240" s="40"/>
      <c r="AC240" s="40"/>
      <c r="AD240" s="40"/>
      <c r="AE240" s="40"/>
      <c r="AR240" s="217" t="s">
        <v>326</v>
      </c>
      <c r="AT240" s="217" t="s">
        <v>337</v>
      </c>
      <c r="AU240" s="217" t="s">
        <v>143</v>
      </c>
      <c r="AY240" s="19" t="s">
        <v>134</v>
      </c>
      <c r="BE240" s="218">
        <f>IF(N240="základní",J240,0)</f>
        <v>0</v>
      </c>
      <c r="BF240" s="218">
        <f>IF(N240="snížená",J240,0)</f>
        <v>0</v>
      </c>
      <c r="BG240" s="218">
        <f>IF(N240="zákl. přenesená",J240,0)</f>
        <v>0</v>
      </c>
      <c r="BH240" s="218">
        <f>IF(N240="sníž. přenesená",J240,0)</f>
        <v>0</v>
      </c>
      <c r="BI240" s="218">
        <f>IF(N240="nulová",J240,0)</f>
        <v>0</v>
      </c>
      <c r="BJ240" s="19" t="s">
        <v>143</v>
      </c>
      <c r="BK240" s="218">
        <f>ROUND(I240*H240,2)</f>
        <v>0</v>
      </c>
      <c r="BL240" s="19" t="s">
        <v>227</v>
      </c>
      <c r="BM240" s="217" t="s">
        <v>433</v>
      </c>
    </row>
    <row r="241" s="2" customFormat="1" ht="16.5" customHeight="1">
      <c r="A241" s="40"/>
      <c r="B241" s="41"/>
      <c r="C241" s="206" t="s">
        <v>434</v>
      </c>
      <c r="D241" s="206" t="s">
        <v>137</v>
      </c>
      <c r="E241" s="207" t="s">
        <v>435</v>
      </c>
      <c r="F241" s="208" t="s">
        <v>436</v>
      </c>
      <c r="G241" s="209" t="s">
        <v>235</v>
      </c>
      <c r="H241" s="210">
        <v>1</v>
      </c>
      <c r="I241" s="211"/>
      <c r="J241" s="212">
        <f>ROUND(I241*H241,2)</f>
        <v>0</v>
      </c>
      <c r="K241" s="208" t="s">
        <v>141</v>
      </c>
      <c r="L241" s="46"/>
      <c r="M241" s="213" t="s">
        <v>19</v>
      </c>
      <c r="N241" s="214" t="s">
        <v>42</v>
      </c>
      <c r="O241" s="86"/>
      <c r="P241" s="215">
        <f>O241*H241</f>
        <v>0</v>
      </c>
      <c r="Q241" s="215">
        <v>0</v>
      </c>
      <c r="R241" s="215">
        <f>Q241*H241</f>
        <v>0</v>
      </c>
      <c r="S241" s="215">
        <v>0</v>
      </c>
      <c r="T241" s="216">
        <f>S241*H241</f>
        <v>0</v>
      </c>
      <c r="U241" s="40"/>
      <c r="V241" s="40"/>
      <c r="W241" s="40"/>
      <c r="X241" s="40"/>
      <c r="Y241" s="40"/>
      <c r="Z241" s="40"/>
      <c r="AA241" s="40"/>
      <c r="AB241" s="40"/>
      <c r="AC241" s="40"/>
      <c r="AD241" s="40"/>
      <c r="AE241" s="40"/>
      <c r="AR241" s="217" t="s">
        <v>227</v>
      </c>
      <c r="AT241" s="217" t="s">
        <v>137</v>
      </c>
      <c r="AU241" s="217" t="s">
        <v>143</v>
      </c>
      <c r="AY241" s="19" t="s">
        <v>134</v>
      </c>
      <c r="BE241" s="218">
        <f>IF(N241="základní",J241,0)</f>
        <v>0</v>
      </c>
      <c r="BF241" s="218">
        <f>IF(N241="snížená",J241,0)</f>
        <v>0</v>
      </c>
      <c r="BG241" s="218">
        <f>IF(N241="zákl. přenesená",J241,0)</f>
        <v>0</v>
      </c>
      <c r="BH241" s="218">
        <f>IF(N241="sníž. přenesená",J241,0)</f>
        <v>0</v>
      </c>
      <c r="BI241" s="218">
        <f>IF(N241="nulová",J241,0)</f>
        <v>0</v>
      </c>
      <c r="BJ241" s="19" t="s">
        <v>143</v>
      </c>
      <c r="BK241" s="218">
        <f>ROUND(I241*H241,2)</f>
        <v>0</v>
      </c>
      <c r="BL241" s="19" t="s">
        <v>227</v>
      </c>
      <c r="BM241" s="217" t="s">
        <v>437</v>
      </c>
    </row>
    <row r="242" s="2" customFormat="1">
      <c r="A242" s="40"/>
      <c r="B242" s="41"/>
      <c r="C242" s="42"/>
      <c r="D242" s="219" t="s">
        <v>145</v>
      </c>
      <c r="E242" s="42"/>
      <c r="F242" s="220" t="s">
        <v>438</v>
      </c>
      <c r="G242" s="42"/>
      <c r="H242" s="42"/>
      <c r="I242" s="221"/>
      <c r="J242" s="42"/>
      <c r="K242" s="42"/>
      <c r="L242" s="46"/>
      <c r="M242" s="222"/>
      <c r="N242" s="223"/>
      <c r="O242" s="86"/>
      <c r="P242" s="86"/>
      <c r="Q242" s="86"/>
      <c r="R242" s="86"/>
      <c r="S242" s="86"/>
      <c r="T242" s="87"/>
      <c r="U242" s="40"/>
      <c r="V242" s="40"/>
      <c r="W242" s="40"/>
      <c r="X242" s="40"/>
      <c r="Y242" s="40"/>
      <c r="Z242" s="40"/>
      <c r="AA242" s="40"/>
      <c r="AB242" s="40"/>
      <c r="AC242" s="40"/>
      <c r="AD242" s="40"/>
      <c r="AE242" s="40"/>
      <c r="AT242" s="19" t="s">
        <v>145</v>
      </c>
      <c r="AU242" s="19" t="s">
        <v>143</v>
      </c>
    </row>
    <row r="243" s="2" customFormat="1" ht="16.5" customHeight="1">
      <c r="A243" s="40"/>
      <c r="B243" s="41"/>
      <c r="C243" s="258" t="s">
        <v>439</v>
      </c>
      <c r="D243" s="258" t="s">
        <v>337</v>
      </c>
      <c r="E243" s="259" t="s">
        <v>440</v>
      </c>
      <c r="F243" s="260" t="s">
        <v>441</v>
      </c>
      <c r="G243" s="261" t="s">
        <v>235</v>
      </c>
      <c r="H243" s="262">
        <v>1</v>
      </c>
      <c r="I243" s="263"/>
      <c r="J243" s="264">
        <f>ROUND(I243*H243,2)</f>
        <v>0</v>
      </c>
      <c r="K243" s="260" t="s">
        <v>141</v>
      </c>
      <c r="L243" s="265"/>
      <c r="M243" s="266" t="s">
        <v>19</v>
      </c>
      <c r="N243" s="267" t="s">
        <v>42</v>
      </c>
      <c r="O243" s="86"/>
      <c r="P243" s="215">
        <f>O243*H243</f>
        <v>0</v>
      </c>
      <c r="Q243" s="215">
        <v>0.0030000000000000001</v>
      </c>
      <c r="R243" s="215">
        <f>Q243*H243</f>
        <v>0.0030000000000000001</v>
      </c>
      <c r="S243" s="215">
        <v>0</v>
      </c>
      <c r="T243" s="216">
        <f>S243*H243</f>
        <v>0</v>
      </c>
      <c r="U243" s="40"/>
      <c r="V243" s="40"/>
      <c r="W243" s="40"/>
      <c r="X243" s="40"/>
      <c r="Y243" s="40"/>
      <c r="Z243" s="40"/>
      <c r="AA243" s="40"/>
      <c r="AB243" s="40"/>
      <c r="AC243" s="40"/>
      <c r="AD243" s="40"/>
      <c r="AE243" s="40"/>
      <c r="AR243" s="217" t="s">
        <v>326</v>
      </c>
      <c r="AT243" s="217" t="s">
        <v>337</v>
      </c>
      <c r="AU243" s="217" t="s">
        <v>143</v>
      </c>
      <c r="AY243" s="19" t="s">
        <v>134</v>
      </c>
      <c r="BE243" s="218">
        <f>IF(N243="základní",J243,0)</f>
        <v>0</v>
      </c>
      <c r="BF243" s="218">
        <f>IF(N243="snížená",J243,0)</f>
        <v>0</v>
      </c>
      <c r="BG243" s="218">
        <f>IF(N243="zákl. přenesená",J243,0)</f>
        <v>0</v>
      </c>
      <c r="BH243" s="218">
        <f>IF(N243="sníž. přenesená",J243,0)</f>
        <v>0</v>
      </c>
      <c r="BI243" s="218">
        <f>IF(N243="nulová",J243,0)</f>
        <v>0</v>
      </c>
      <c r="BJ243" s="19" t="s">
        <v>143</v>
      </c>
      <c r="BK243" s="218">
        <f>ROUND(I243*H243,2)</f>
        <v>0</v>
      </c>
      <c r="BL243" s="19" t="s">
        <v>227</v>
      </c>
      <c r="BM243" s="217" t="s">
        <v>442</v>
      </c>
    </row>
    <row r="244" s="2" customFormat="1" ht="16.5" customHeight="1">
      <c r="A244" s="40"/>
      <c r="B244" s="41"/>
      <c r="C244" s="206" t="s">
        <v>443</v>
      </c>
      <c r="D244" s="206" t="s">
        <v>137</v>
      </c>
      <c r="E244" s="207" t="s">
        <v>444</v>
      </c>
      <c r="F244" s="208" t="s">
        <v>445</v>
      </c>
      <c r="G244" s="209" t="s">
        <v>235</v>
      </c>
      <c r="H244" s="210">
        <v>1</v>
      </c>
      <c r="I244" s="211"/>
      <c r="J244" s="212">
        <f>ROUND(I244*H244,2)</f>
        <v>0</v>
      </c>
      <c r="K244" s="208" t="s">
        <v>141</v>
      </c>
      <c r="L244" s="46"/>
      <c r="M244" s="213" t="s">
        <v>19</v>
      </c>
      <c r="N244" s="214" t="s">
        <v>42</v>
      </c>
      <c r="O244" s="86"/>
      <c r="P244" s="215">
        <f>O244*H244</f>
        <v>0</v>
      </c>
      <c r="Q244" s="215">
        <v>0</v>
      </c>
      <c r="R244" s="215">
        <f>Q244*H244</f>
        <v>0</v>
      </c>
      <c r="S244" s="215">
        <v>0</v>
      </c>
      <c r="T244" s="216">
        <f>S244*H244</f>
        <v>0</v>
      </c>
      <c r="U244" s="40"/>
      <c r="V244" s="40"/>
      <c r="W244" s="40"/>
      <c r="X244" s="40"/>
      <c r="Y244" s="40"/>
      <c r="Z244" s="40"/>
      <c r="AA244" s="40"/>
      <c r="AB244" s="40"/>
      <c r="AC244" s="40"/>
      <c r="AD244" s="40"/>
      <c r="AE244" s="40"/>
      <c r="AR244" s="217" t="s">
        <v>227</v>
      </c>
      <c r="AT244" s="217" t="s">
        <v>137</v>
      </c>
      <c r="AU244" s="217" t="s">
        <v>143</v>
      </c>
      <c r="AY244" s="19" t="s">
        <v>134</v>
      </c>
      <c r="BE244" s="218">
        <f>IF(N244="základní",J244,0)</f>
        <v>0</v>
      </c>
      <c r="BF244" s="218">
        <f>IF(N244="snížená",J244,0)</f>
        <v>0</v>
      </c>
      <c r="BG244" s="218">
        <f>IF(N244="zákl. přenesená",J244,0)</f>
        <v>0</v>
      </c>
      <c r="BH244" s="218">
        <f>IF(N244="sníž. přenesená",J244,0)</f>
        <v>0</v>
      </c>
      <c r="BI244" s="218">
        <f>IF(N244="nulová",J244,0)</f>
        <v>0</v>
      </c>
      <c r="BJ244" s="19" t="s">
        <v>143</v>
      </c>
      <c r="BK244" s="218">
        <f>ROUND(I244*H244,2)</f>
        <v>0</v>
      </c>
      <c r="BL244" s="19" t="s">
        <v>227</v>
      </c>
      <c r="BM244" s="217" t="s">
        <v>446</v>
      </c>
    </row>
    <row r="245" s="2" customFormat="1">
      <c r="A245" s="40"/>
      <c r="B245" s="41"/>
      <c r="C245" s="42"/>
      <c r="D245" s="219" t="s">
        <v>145</v>
      </c>
      <c r="E245" s="42"/>
      <c r="F245" s="220" t="s">
        <v>447</v>
      </c>
      <c r="G245" s="42"/>
      <c r="H245" s="42"/>
      <c r="I245" s="221"/>
      <c r="J245" s="42"/>
      <c r="K245" s="42"/>
      <c r="L245" s="46"/>
      <c r="M245" s="222"/>
      <c r="N245" s="223"/>
      <c r="O245" s="86"/>
      <c r="P245" s="86"/>
      <c r="Q245" s="86"/>
      <c r="R245" s="86"/>
      <c r="S245" s="86"/>
      <c r="T245" s="87"/>
      <c r="U245" s="40"/>
      <c r="V245" s="40"/>
      <c r="W245" s="40"/>
      <c r="X245" s="40"/>
      <c r="Y245" s="40"/>
      <c r="Z245" s="40"/>
      <c r="AA245" s="40"/>
      <c r="AB245" s="40"/>
      <c r="AC245" s="40"/>
      <c r="AD245" s="40"/>
      <c r="AE245" s="40"/>
      <c r="AT245" s="19" t="s">
        <v>145</v>
      </c>
      <c r="AU245" s="19" t="s">
        <v>143</v>
      </c>
    </row>
    <row r="246" s="2" customFormat="1" ht="16.5" customHeight="1">
      <c r="A246" s="40"/>
      <c r="B246" s="41"/>
      <c r="C246" s="258" t="s">
        <v>448</v>
      </c>
      <c r="D246" s="258" t="s">
        <v>337</v>
      </c>
      <c r="E246" s="259" t="s">
        <v>449</v>
      </c>
      <c r="F246" s="260" t="s">
        <v>450</v>
      </c>
      <c r="G246" s="261" t="s">
        <v>235</v>
      </c>
      <c r="H246" s="262">
        <v>1</v>
      </c>
      <c r="I246" s="263"/>
      <c r="J246" s="264">
        <f>ROUND(I246*H246,2)</f>
        <v>0</v>
      </c>
      <c r="K246" s="260" t="s">
        <v>141</v>
      </c>
      <c r="L246" s="265"/>
      <c r="M246" s="266" t="s">
        <v>19</v>
      </c>
      <c r="N246" s="267" t="s">
        <v>42</v>
      </c>
      <c r="O246" s="86"/>
      <c r="P246" s="215">
        <f>O246*H246</f>
        <v>0</v>
      </c>
      <c r="Q246" s="215">
        <v>0.0011999999999999999</v>
      </c>
      <c r="R246" s="215">
        <f>Q246*H246</f>
        <v>0.0011999999999999999</v>
      </c>
      <c r="S246" s="215">
        <v>0</v>
      </c>
      <c r="T246" s="216">
        <f>S246*H246</f>
        <v>0</v>
      </c>
      <c r="U246" s="40"/>
      <c r="V246" s="40"/>
      <c r="W246" s="40"/>
      <c r="X246" s="40"/>
      <c r="Y246" s="40"/>
      <c r="Z246" s="40"/>
      <c r="AA246" s="40"/>
      <c r="AB246" s="40"/>
      <c r="AC246" s="40"/>
      <c r="AD246" s="40"/>
      <c r="AE246" s="40"/>
      <c r="AR246" s="217" t="s">
        <v>326</v>
      </c>
      <c r="AT246" s="217" t="s">
        <v>337</v>
      </c>
      <c r="AU246" s="217" t="s">
        <v>143</v>
      </c>
      <c r="AY246" s="19" t="s">
        <v>134</v>
      </c>
      <c r="BE246" s="218">
        <f>IF(N246="základní",J246,0)</f>
        <v>0</v>
      </c>
      <c r="BF246" s="218">
        <f>IF(N246="snížená",J246,0)</f>
        <v>0</v>
      </c>
      <c r="BG246" s="218">
        <f>IF(N246="zákl. přenesená",J246,0)</f>
        <v>0</v>
      </c>
      <c r="BH246" s="218">
        <f>IF(N246="sníž. přenesená",J246,0)</f>
        <v>0</v>
      </c>
      <c r="BI246" s="218">
        <f>IF(N246="nulová",J246,0)</f>
        <v>0</v>
      </c>
      <c r="BJ246" s="19" t="s">
        <v>143</v>
      </c>
      <c r="BK246" s="218">
        <f>ROUND(I246*H246,2)</f>
        <v>0</v>
      </c>
      <c r="BL246" s="19" t="s">
        <v>227</v>
      </c>
      <c r="BM246" s="217" t="s">
        <v>451</v>
      </c>
    </row>
    <row r="247" s="2" customFormat="1" ht="16.5" customHeight="1">
      <c r="A247" s="40"/>
      <c r="B247" s="41"/>
      <c r="C247" s="206" t="s">
        <v>452</v>
      </c>
      <c r="D247" s="206" t="s">
        <v>137</v>
      </c>
      <c r="E247" s="207" t="s">
        <v>453</v>
      </c>
      <c r="F247" s="208" t="s">
        <v>454</v>
      </c>
      <c r="G247" s="209" t="s">
        <v>235</v>
      </c>
      <c r="H247" s="210">
        <v>1</v>
      </c>
      <c r="I247" s="211"/>
      <c r="J247" s="212">
        <f>ROUND(I247*H247,2)</f>
        <v>0</v>
      </c>
      <c r="K247" s="208" t="s">
        <v>141</v>
      </c>
      <c r="L247" s="46"/>
      <c r="M247" s="213" t="s">
        <v>19</v>
      </c>
      <c r="N247" s="214" t="s">
        <v>42</v>
      </c>
      <c r="O247" s="86"/>
      <c r="P247" s="215">
        <f>O247*H247</f>
        <v>0</v>
      </c>
      <c r="Q247" s="215">
        <v>0</v>
      </c>
      <c r="R247" s="215">
        <f>Q247*H247</f>
        <v>0</v>
      </c>
      <c r="S247" s="215">
        <v>0</v>
      </c>
      <c r="T247" s="216">
        <f>S247*H247</f>
        <v>0</v>
      </c>
      <c r="U247" s="40"/>
      <c r="V247" s="40"/>
      <c r="W247" s="40"/>
      <c r="X247" s="40"/>
      <c r="Y247" s="40"/>
      <c r="Z247" s="40"/>
      <c r="AA247" s="40"/>
      <c r="AB247" s="40"/>
      <c r="AC247" s="40"/>
      <c r="AD247" s="40"/>
      <c r="AE247" s="40"/>
      <c r="AR247" s="217" t="s">
        <v>227</v>
      </c>
      <c r="AT247" s="217" t="s">
        <v>137</v>
      </c>
      <c r="AU247" s="217" t="s">
        <v>143</v>
      </c>
      <c r="AY247" s="19" t="s">
        <v>134</v>
      </c>
      <c r="BE247" s="218">
        <f>IF(N247="základní",J247,0)</f>
        <v>0</v>
      </c>
      <c r="BF247" s="218">
        <f>IF(N247="snížená",J247,0)</f>
        <v>0</v>
      </c>
      <c r="BG247" s="218">
        <f>IF(N247="zákl. přenesená",J247,0)</f>
        <v>0</v>
      </c>
      <c r="BH247" s="218">
        <f>IF(N247="sníž. přenesená",J247,0)</f>
        <v>0</v>
      </c>
      <c r="BI247" s="218">
        <f>IF(N247="nulová",J247,0)</f>
        <v>0</v>
      </c>
      <c r="BJ247" s="19" t="s">
        <v>143</v>
      </c>
      <c r="BK247" s="218">
        <f>ROUND(I247*H247,2)</f>
        <v>0</v>
      </c>
      <c r="BL247" s="19" t="s">
        <v>227</v>
      </c>
      <c r="BM247" s="217" t="s">
        <v>455</v>
      </c>
    </row>
    <row r="248" s="2" customFormat="1">
      <c r="A248" s="40"/>
      <c r="B248" s="41"/>
      <c r="C248" s="42"/>
      <c r="D248" s="219" t="s">
        <v>145</v>
      </c>
      <c r="E248" s="42"/>
      <c r="F248" s="220" t="s">
        <v>456</v>
      </c>
      <c r="G248" s="42"/>
      <c r="H248" s="42"/>
      <c r="I248" s="221"/>
      <c r="J248" s="42"/>
      <c r="K248" s="42"/>
      <c r="L248" s="46"/>
      <c r="M248" s="222"/>
      <c r="N248" s="223"/>
      <c r="O248" s="86"/>
      <c r="P248" s="86"/>
      <c r="Q248" s="86"/>
      <c r="R248" s="86"/>
      <c r="S248" s="86"/>
      <c r="T248" s="87"/>
      <c r="U248" s="40"/>
      <c r="V248" s="40"/>
      <c r="W248" s="40"/>
      <c r="X248" s="40"/>
      <c r="Y248" s="40"/>
      <c r="Z248" s="40"/>
      <c r="AA248" s="40"/>
      <c r="AB248" s="40"/>
      <c r="AC248" s="40"/>
      <c r="AD248" s="40"/>
      <c r="AE248" s="40"/>
      <c r="AT248" s="19" t="s">
        <v>145</v>
      </c>
      <c r="AU248" s="19" t="s">
        <v>143</v>
      </c>
    </row>
    <row r="249" s="2" customFormat="1" ht="16.5" customHeight="1">
      <c r="A249" s="40"/>
      <c r="B249" s="41"/>
      <c r="C249" s="258" t="s">
        <v>457</v>
      </c>
      <c r="D249" s="258" t="s">
        <v>337</v>
      </c>
      <c r="E249" s="259" t="s">
        <v>458</v>
      </c>
      <c r="F249" s="260" t="s">
        <v>459</v>
      </c>
      <c r="G249" s="261" t="s">
        <v>235</v>
      </c>
      <c r="H249" s="262">
        <v>1</v>
      </c>
      <c r="I249" s="263"/>
      <c r="J249" s="264">
        <f>ROUND(I249*H249,2)</f>
        <v>0</v>
      </c>
      <c r="K249" s="260" t="s">
        <v>141</v>
      </c>
      <c r="L249" s="265"/>
      <c r="M249" s="266" t="s">
        <v>19</v>
      </c>
      <c r="N249" s="267" t="s">
        <v>42</v>
      </c>
      <c r="O249" s="86"/>
      <c r="P249" s="215">
        <f>O249*H249</f>
        <v>0</v>
      </c>
      <c r="Q249" s="215">
        <v>0.00084999999999999995</v>
      </c>
      <c r="R249" s="215">
        <f>Q249*H249</f>
        <v>0.00084999999999999995</v>
      </c>
      <c r="S249" s="215">
        <v>0</v>
      </c>
      <c r="T249" s="216">
        <f>S249*H249</f>
        <v>0</v>
      </c>
      <c r="U249" s="40"/>
      <c r="V249" s="40"/>
      <c r="W249" s="40"/>
      <c r="X249" s="40"/>
      <c r="Y249" s="40"/>
      <c r="Z249" s="40"/>
      <c r="AA249" s="40"/>
      <c r="AB249" s="40"/>
      <c r="AC249" s="40"/>
      <c r="AD249" s="40"/>
      <c r="AE249" s="40"/>
      <c r="AR249" s="217" t="s">
        <v>326</v>
      </c>
      <c r="AT249" s="217" t="s">
        <v>337</v>
      </c>
      <c r="AU249" s="217" t="s">
        <v>143</v>
      </c>
      <c r="AY249" s="19" t="s">
        <v>134</v>
      </c>
      <c r="BE249" s="218">
        <f>IF(N249="základní",J249,0)</f>
        <v>0</v>
      </c>
      <c r="BF249" s="218">
        <f>IF(N249="snížená",J249,0)</f>
        <v>0</v>
      </c>
      <c r="BG249" s="218">
        <f>IF(N249="zákl. přenesená",J249,0)</f>
        <v>0</v>
      </c>
      <c r="BH249" s="218">
        <f>IF(N249="sníž. přenesená",J249,0)</f>
        <v>0</v>
      </c>
      <c r="BI249" s="218">
        <f>IF(N249="nulová",J249,0)</f>
        <v>0</v>
      </c>
      <c r="BJ249" s="19" t="s">
        <v>143</v>
      </c>
      <c r="BK249" s="218">
        <f>ROUND(I249*H249,2)</f>
        <v>0</v>
      </c>
      <c r="BL249" s="19" t="s">
        <v>227</v>
      </c>
      <c r="BM249" s="217" t="s">
        <v>460</v>
      </c>
    </row>
    <row r="250" s="2" customFormat="1" ht="16.5" customHeight="1">
      <c r="A250" s="40"/>
      <c r="B250" s="41"/>
      <c r="C250" s="206" t="s">
        <v>461</v>
      </c>
      <c r="D250" s="206" t="s">
        <v>137</v>
      </c>
      <c r="E250" s="207" t="s">
        <v>462</v>
      </c>
      <c r="F250" s="208" t="s">
        <v>463</v>
      </c>
      <c r="G250" s="209" t="s">
        <v>235</v>
      </c>
      <c r="H250" s="210">
        <v>1</v>
      </c>
      <c r="I250" s="211"/>
      <c r="J250" s="212">
        <f>ROUND(I250*H250,2)</f>
        <v>0</v>
      </c>
      <c r="K250" s="208" t="s">
        <v>141</v>
      </c>
      <c r="L250" s="46"/>
      <c r="M250" s="213" t="s">
        <v>19</v>
      </c>
      <c r="N250" s="214" t="s">
        <v>42</v>
      </c>
      <c r="O250" s="86"/>
      <c r="P250" s="215">
        <f>O250*H250</f>
        <v>0</v>
      </c>
      <c r="Q250" s="215">
        <v>0</v>
      </c>
      <c r="R250" s="215">
        <f>Q250*H250</f>
        <v>0</v>
      </c>
      <c r="S250" s="215">
        <v>0</v>
      </c>
      <c r="T250" s="216">
        <f>S250*H250</f>
        <v>0</v>
      </c>
      <c r="U250" s="40"/>
      <c r="V250" s="40"/>
      <c r="W250" s="40"/>
      <c r="X250" s="40"/>
      <c r="Y250" s="40"/>
      <c r="Z250" s="40"/>
      <c r="AA250" s="40"/>
      <c r="AB250" s="40"/>
      <c r="AC250" s="40"/>
      <c r="AD250" s="40"/>
      <c r="AE250" s="40"/>
      <c r="AR250" s="217" t="s">
        <v>227</v>
      </c>
      <c r="AT250" s="217" t="s">
        <v>137</v>
      </c>
      <c r="AU250" s="217" t="s">
        <v>143</v>
      </c>
      <c r="AY250" s="19" t="s">
        <v>134</v>
      </c>
      <c r="BE250" s="218">
        <f>IF(N250="základní",J250,0)</f>
        <v>0</v>
      </c>
      <c r="BF250" s="218">
        <f>IF(N250="snížená",J250,0)</f>
        <v>0</v>
      </c>
      <c r="BG250" s="218">
        <f>IF(N250="zákl. přenesená",J250,0)</f>
        <v>0</v>
      </c>
      <c r="BH250" s="218">
        <f>IF(N250="sníž. přenesená",J250,0)</f>
        <v>0</v>
      </c>
      <c r="BI250" s="218">
        <f>IF(N250="nulová",J250,0)</f>
        <v>0</v>
      </c>
      <c r="BJ250" s="19" t="s">
        <v>143</v>
      </c>
      <c r="BK250" s="218">
        <f>ROUND(I250*H250,2)</f>
        <v>0</v>
      </c>
      <c r="BL250" s="19" t="s">
        <v>227</v>
      </c>
      <c r="BM250" s="217" t="s">
        <v>464</v>
      </c>
    </row>
    <row r="251" s="2" customFormat="1">
      <c r="A251" s="40"/>
      <c r="B251" s="41"/>
      <c r="C251" s="42"/>
      <c r="D251" s="219" t="s">
        <v>145</v>
      </c>
      <c r="E251" s="42"/>
      <c r="F251" s="220" t="s">
        <v>465</v>
      </c>
      <c r="G251" s="42"/>
      <c r="H251" s="42"/>
      <c r="I251" s="221"/>
      <c r="J251" s="42"/>
      <c r="K251" s="42"/>
      <c r="L251" s="46"/>
      <c r="M251" s="222"/>
      <c r="N251" s="223"/>
      <c r="O251" s="86"/>
      <c r="P251" s="86"/>
      <c r="Q251" s="86"/>
      <c r="R251" s="86"/>
      <c r="S251" s="86"/>
      <c r="T251" s="87"/>
      <c r="U251" s="40"/>
      <c r="V251" s="40"/>
      <c r="W251" s="40"/>
      <c r="X251" s="40"/>
      <c r="Y251" s="40"/>
      <c r="Z251" s="40"/>
      <c r="AA251" s="40"/>
      <c r="AB251" s="40"/>
      <c r="AC251" s="40"/>
      <c r="AD251" s="40"/>
      <c r="AE251" s="40"/>
      <c r="AT251" s="19" t="s">
        <v>145</v>
      </c>
      <c r="AU251" s="19" t="s">
        <v>143</v>
      </c>
    </row>
    <row r="252" s="2" customFormat="1" ht="16.5" customHeight="1">
      <c r="A252" s="40"/>
      <c r="B252" s="41"/>
      <c r="C252" s="258" t="s">
        <v>466</v>
      </c>
      <c r="D252" s="258" t="s">
        <v>337</v>
      </c>
      <c r="E252" s="259" t="s">
        <v>467</v>
      </c>
      <c r="F252" s="260" t="s">
        <v>468</v>
      </c>
      <c r="G252" s="261" t="s">
        <v>235</v>
      </c>
      <c r="H252" s="262">
        <v>1</v>
      </c>
      <c r="I252" s="263"/>
      <c r="J252" s="264">
        <f>ROUND(I252*H252,2)</f>
        <v>0</v>
      </c>
      <c r="K252" s="260" t="s">
        <v>423</v>
      </c>
      <c r="L252" s="265"/>
      <c r="M252" s="266" t="s">
        <v>19</v>
      </c>
      <c r="N252" s="267" t="s">
        <v>42</v>
      </c>
      <c r="O252" s="86"/>
      <c r="P252" s="215">
        <f>O252*H252</f>
        <v>0</v>
      </c>
      <c r="Q252" s="215">
        <v>0.001</v>
      </c>
      <c r="R252" s="215">
        <f>Q252*H252</f>
        <v>0.001</v>
      </c>
      <c r="S252" s="215">
        <v>0</v>
      </c>
      <c r="T252" s="216">
        <f>S252*H252</f>
        <v>0</v>
      </c>
      <c r="U252" s="40"/>
      <c r="V252" s="40"/>
      <c r="W252" s="40"/>
      <c r="X252" s="40"/>
      <c r="Y252" s="40"/>
      <c r="Z252" s="40"/>
      <c r="AA252" s="40"/>
      <c r="AB252" s="40"/>
      <c r="AC252" s="40"/>
      <c r="AD252" s="40"/>
      <c r="AE252" s="40"/>
      <c r="AR252" s="217" t="s">
        <v>326</v>
      </c>
      <c r="AT252" s="217" t="s">
        <v>337</v>
      </c>
      <c r="AU252" s="217" t="s">
        <v>143</v>
      </c>
      <c r="AY252" s="19" t="s">
        <v>134</v>
      </c>
      <c r="BE252" s="218">
        <f>IF(N252="základní",J252,0)</f>
        <v>0</v>
      </c>
      <c r="BF252" s="218">
        <f>IF(N252="snížená",J252,0)</f>
        <v>0</v>
      </c>
      <c r="BG252" s="218">
        <f>IF(N252="zákl. přenesená",J252,0)</f>
        <v>0</v>
      </c>
      <c r="BH252" s="218">
        <f>IF(N252="sníž. přenesená",J252,0)</f>
        <v>0</v>
      </c>
      <c r="BI252" s="218">
        <f>IF(N252="nulová",J252,0)</f>
        <v>0</v>
      </c>
      <c r="BJ252" s="19" t="s">
        <v>143</v>
      </c>
      <c r="BK252" s="218">
        <f>ROUND(I252*H252,2)</f>
        <v>0</v>
      </c>
      <c r="BL252" s="19" t="s">
        <v>227</v>
      </c>
      <c r="BM252" s="217" t="s">
        <v>469</v>
      </c>
    </row>
    <row r="253" s="2" customFormat="1" ht="16.5" customHeight="1">
      <c r="A253" s="40"/>
      <c r="B253" s="41"/>
      <c r="C253" s="206" t="s">
        <v>470</v>
      </c>
      <c r="D253" s="206" t="s">
        <v>137</v>
      </c>
      <c r="E253" s="207" t="s">
        <v>471</v>
      </c>
      <c r="F253" s="208" t="s">
        <v>472</v>
      </c>
      <c r="G253" s="209" t="s">
        <v>235</v>
      </c>
      <c r="H253" s="210">
        <v>2</v>
      </c>
      <c r="I253" s="211"/>
      <c r="J253" s="212">
        <f>ROUND(I253*H253,2)</f>
        <v>0</v>
      </c>
      <c r="K253" s="208" t="s">
        <v>141</v>
      </c>
      <c r="L253" s="46"/>
      <c r="M253" s="213" t="s">
        <v>19</v>
      </c>
      <c r="N253" s="214" t="s">
        <v>42</v>
      </c>
      <c r="O253" s="86"/>
      <c r="P253" s="215">
        <f>O253*H253</f>
        <v>0</v>
      </c>
      <c r="Q253" s="215">
        <v>0.00059999999999999995</v>
      </c>
      <c r="R253" s="215">
        <f>Q253*H253</f>
        <v>0.0011999999999999999</v>
      </c>
      <c r="S253" s="215">
        <v>0</v>
      </c>
      <c r="T253" s="216">
        <f>S253*H253</f>
        <v>0</v>
      </c>
      <c r="U253" s="40"/>
      <c r="V253" s="40"/>
      <c r="W253" s="40"/>
      <c r="X253" s="40"/>
      <c r="Y253" s="40"/>
      <c r="Z253" s="40"/>
      <c r="AA253" s="40"/>
      <c r="AB253" s="40"/>
      <c r="AC253" s="40"/>
      <c r="AD253" s="40"/>
      <c r="AE253" s="40"/>
      <c r="AR253" s="217" t="s">
        <v>227</v>
      </c>
      <c r="AT253" s="217" t="s">
        <v>137</v>
      </c>
      <c r="AU253" s="217" t="s">
        <v>143</v>
      </c>
      <c r="AY253" s="19" t="s">
        <v>134</v>
      </c>
      <c r="BE253" s="218">
        <f>IF(N253="základní",J253,0)</f>
        <v>0</v>
      </c>
      <c r="BF253" s="218">
        <f>IF(N253="snížená",J253,0)</f>
        <v>0</v>
      </c>
      <c r="BG253" s="218">
        <f>IF(N253="zákl. přenesená",J253,0)</f>
        <v>0</v>
      </c>
      <c r="BH253" s="218">
        <f>IF(N253="sníž. přenesená",J253,0)</f>
        <v>0</v>
      </c>
      <c r="BI253" s="218">
        <f>IF(N253="nulová",J253,0)</f>
        <v>0</v>
      </c>
      <c r="BJ253" s="19" t="s">
        <v>143</v>
      </c>
      <c r="BK253" s="218">
        <f>ROUND(I253*H253,2)</f>
        <v>0</v>
      </c>
      <c r="BL253" s="19" t="s">
        <v>227</v>
      </c>
      <c r="BM253" s="217" t="s">
        <v>473</v>
      </c>
    </row>
    <row r="254" s="2" customFormat="1">
      <c r="A254" s="40"/>
      <c r="B254" s="41"/>
      <c r="C254" s="42"/>
      <c r="D254" s="219" t="s">
        <v>145</v>
      </c>
      <c r="E254" s="42"/>
      <c r="F254" s="220" t="s">
        <v>474</v>
      </c>
      <c r="G254" s="42"/>
      <c r="H254" s="42"/>
      <c r="I254" s="221"/>
      <c r="J254" s="42"/>
      <c r="K254" s="42"/>
      <c r="L254" s="46"/>
      <c r="M254" s="222"/>
      <c r="N254" s="223"/>
      <c r="O254" s="86"/>
      <c r="P254" s="86"/>
      <c r="Q254" s="86"/>
      <c r="R254" s="86"/>
      <c r="S254" s="86"/>
      <c r="T254" s="87"/>
      <c r="U254" s="40"/>
      <c r="V254" s="40"/>
      <c r="W254" s="40"/>
      <c r="X254" s="40"/>
      <c r="Y254" s="40"/>
      <c r="Z254" s="40"/>
      <c r="AA254" s="40"/>
      <c r="AB254" s="40"/>
      <c r="AC254" s="40"/>
      <c r="AD254" s="40"/>
      <c r="AE254" s="40"/>
      <c r="AT254" s="19" t="s">
        <v>145</v>
      </c>
      <c r="AU254" s="19" t="s">
        <v>143</v>
      </c>
    </row>
    <row r="255" s="2" customFormat="1" ht="16.5" customHeight="1">
      <c r="A255" s="40"/>
      <c r="B255" s="41"/>
      <c r="C255" s="206" t="s">
        <v>475</v>
      </c>
      <c r="D255" s="206" t="s">
        <v>137</v>
      </c>
      <c r="E255" s="207" t="s">
        <v>476</v>
      </c>
      <c r="F255" s="208" t="s">
        <v>477</v>
      </c>
      <c r="G255" s="209" t="s">
        <v>345</v>
      </c>
      <c r="H255" s="210">
        <v>2</v>
      </c>
      <c r="I255" s="211"/>
      <c r="J255" s="212">
        <f>ROUND(I255*H255,2)</f>
        <v>0</v>
      </c>
      <c r="K255" s="208" t="s">
        <v>141</v>
      </c>
      <c r="L255" s="46"/>
      <c r="M255" s="213" t="s">
        <v>19</v>
      </c>
      <c r="N255" s="214" t="s">
        <v>42</v>
      </c>
      <c r="O255" s="86"/>
      <c r="P255" s="215">
        <f>O255*H255</f>
        <v>0</v>
      </c>
      <c r="Q255" s="215">
        <v>0</v>
      </c>
      <c r="R255" s="215">
        <f>Q255*H255</f>
        <v>0</v>
      </c>
      <c r="S255" s="215">
        <v>0.00156</v>
      </c>
      <c r="T255" s="216">
        <f>S255*H255</f>
        <v>0.0031199999999999999</v>
      </c>
      <c r="U255" s="40"/>
      <c r="V255" s="40"/>
      <c r="W255" s="40"/>
      <c r="X255" s="40"/>
      <c r="Y255" s="40"/>
      <c r="Z255" s="40"/>
      <c r="AA255" s="40"/>
      <c r="AB255" s="40"/>
      <c r="AC255" s="40"/>
      <c r="AD255" s="40"/>
      <c r="AE255" s="40"/>
      <c r="AR255" s="217" t="s">
        <v>227</v>
      </c>
      <c r="AT255" s="217" t="s">
        <v>137</v>
      </c>
      <c r="AU255" s="217" t="s">
        <v>143</v>
      </c>
      <c r="AY255" s="19" t="s">
        <v>134</v>
      </c>
      <c r="BE255" s="218">
        <f>IF(N255="základní",J255,0)</f>
        <v>0</v>
      </c>
      <c r="BF255" s="218">
        <f>IF(N255="snížená",J255,0)</f>
        <v>0</v>
      </c>
      <c r="BG255" s="218">
        <f>IF(N255="zákl. přenesená",J255,0)</f>
        <v>0</v>
      </c>
      <c r="BH255" s="218">
        <f>IF(N255="sníž. přenesená",J255,0)</f>
        <v>0</v>
      </c>
      <c r="BI255" s="218">
        <f>IF(N255="nulová",J255,0)</f>
        <v>0</v>
      </c>
      <c r="BJ255" s="19" t="s">
        <v>143</v>
      </c>
      <c r="BK255" s="218">
        <f>ROUND(I255*H255,2)</f>
        <v>0</v>
      </c>
      <c r="BL255" s="19" t="s">
        <v>227</v>
      </c>
      <c r="BM255" s="217" t="s">
        <v>478</v>
      </c>
    </row>
    <row r="256" s="2" customFormat="1">
      <c r="A256" s="40"/>
      <c r="B256" s="41"/>
      <c r="C256" s="42"/>
      <c r="D256" s="219" t="s">
        <v>145</v>
      </c>
      <c r="E256" s="42"/>
      <c r="F256" s="220" t="s">
        <v>479</v>
      </c>
      <c r="G256" s="42"/>
      <c r="H256" s="42"/>
      <c r="I256" s="221"/>
      <c r="J256" s="42"/>
      <c r="K256" s="42"/>
      <c r="L256" s="46"/>
      <c r="M256" s="222"/>
      <c r="N256" s="223"/>
      <c r="O256" s="86"/>
      <c r="P256" s="86"/>
      <c r="Q256" s="86"/>
      <c r="R256" s="86"/>
      <c r="S256" s="86"/>
      <c r="T256" s="87"/>
      <c r="U256" s="40"/>
      <c r="V256" s="40"/>
      <c r="W256" s="40"/>
      <c r="X256" s="40"/>
      <c r="Y256" s="40"/>
      <c r="Z256" s="40"/>
      <c r="AA256" s="40"/>
      <c r="AB256" s="40"/>
      <c r="AC256" s="40"/>
      <c r="AD256" s="40"/>
      <c r="AE256" s="40"/>
      <c r="AT256" s="19" t="s">
        <v>145</v>
      </c>
      <c r="AU256" s="19" t="s">
        <v>143</v>
      </c>
    </row>
    <row r="257" s="13" customFormat="1">
      <c r="A257" s="13"/>
      <c r="B257" s="224"/>
      <c r="C257" s="225"/>
      <c r="D257" s="226" t="s">
        <v>151</v>
      </c>
      <c r="E257" s="227" t="s">
        <v>19</v>
      </c>
      <c r="F257" s="228" t="s">
        <v>480</v>
      </c>
      <c r="G257" s="225"/>
      <c r="H257" s="229">
        <v>2</v>
      </c>
      <c r="I257" s="230"/>
      <c r="J257" s="225"/>
      <c r="K257" s="225"/>
      <c r="L257" s="231"/>
      <c r="M257" s="232"/>
      <c r="N257" s="233"/>
      <c r="O257" s="233"/>
      <c r="P257" s="233"/>
      <c r="Q257" s="233"/>
      <c r="R257" s="233"/>
      <c r="S257" s="233"/>
      <c r="T257" s="234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T257" s="235" t="s">
        <v>151</v>
      </c>
      <c r="AU257" s="235" t="s">
        <v>143</v>
      </c>
      <c r="AV257" s="13" t="s">
        <v>143</v>
      </c>
      <c r="AW257" s="13" t="s">
        <v>32</v>
      </c>
      <c r="AX257" s="13" t="s">
        <v>70</v>
      </c>
      <c r="AY257" s="235" t="s">
        <v>134</v>
      </c>
    </row>
    <row r="258" s="14" customFormat="1">
      <c r="A258" s="14"/>
      <c r="B258" s="236"/>
      <c r="C258" s="237"/>
      <c r="D258" s="226" t="s">
        <v>151</v>
      </c>
      <c r="E258" s="238" t="s">
        <v>19</v>
      </c>
      <c r="F258" s="239" t="s">
        <v>153</v>
      </c>
      <c r="G258" s="237"/>
      <c r="H258" s="240">
        <v>2</v>
      </c>
      <c r="I258" s="241"/>
      <c r="J258" s="237"/>
      <c r="K258" s="237"/>
      <c r="L258" s="242"/>
      <c r="M258" s="243"/>
      <c r="N258" s="244"/>
      <c r="O258" s="244"/>
      <c r="P258" s="244"/>
      <c r="Q258" s="244"/>
      <c r="R258" s="244"/>
      <c r="S258" s="244"/>
      <c r="T258" s="245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T258" s="246" t="s">
        <v>151</v>
      </c>
      <c r="AU258" s="246" t="s">
        <v>143</v>
      </c>
      <c r="AV258" s="14" t="s">
        <v>142</v>
      </c>
      <c r="AW258" s="14" t="s">
        <v>32</v>
      </c>
      <c r="AX258" s="14" t="s">
        <v>78</v>
      </c>
      <c r="AY258" s="246" t="s">
        <v>134</v>
      </c>
    </row>
    <row r="259" s="2" customFormat="1" ht="16.5" customHeight="1">
      <c r="A259" s="40"/>
      <c r="B259" s="41"/>
      <c r="C259" s="206" t="s">
        <v>481</v>
      </c>
      <c r="D259" s="206" t="s">
        <v>137</v>
      </c>
      <c r="E259" s="207" t="s">
        <v>482</v>
      </c>
      <c r="F259" s="208" t="s">
        <v>483</v>
      </c>
      <c r="G259" s="209" t="s">
        <v>345</v>
      </c>
      <c r="H259" s="210">
        <v>1</v>
      </c>
      <c r="I259" s="211"/>
      <c r="J259" s="212">
        <f>ROUND(I259*H259,2)</f>
        <v>0</v>
      </c>
      <c r="K259" s="208" t="s">
        <v>141</v>
      </c>
      <c r="L259" s="46"/>
      <c r="M259" s="213" t="s">
        <v>19</v>
      </c>
      <c r="N259" s="214" t="s">
        <v>42</v>
      </c>
      <c r="O259" s="86"/>
      <c r="P259" s="215">
        <f>O259*H259</f>
        <v>0</v>
      </c>
      <c r="Q259" s="215">
        <v>0.0018</v>
      </c>
      <c r="R259" s="215">
        <f>Q259*H259</f>
        <v>0.0018</v>
      </c>
      <c r="S259" s="215">
        <v>0</v>
      </c>
      <c r="T259" s="216">
        <f>S259*H259</f>
        <v>0</v>
      </c>
      <c r="U259" s="40"/>
      <c r="V259" s="40"/>
      <c r="W259" s="40"/>
      <c r="X259" s="40"/>
      <c r="Y259" s="40"/>
      <c r="Z259" s="40"/>
      <c r="AA259" s="40"/>
      <c r="AB259" s="40"/>
      <c r="AC259" s="40"/>
      <c r="AD259" s="40"/>
      <c r="AE259" s="40"/>
      <c r="AR259" s="217" t="s">
        <v>227</v>
      </c>
      <c r="AT259" s="217" t="s">
        <v>137</v>
      </c>
      <c r="AU259" s="217" t="s">
        <v>143</v>
      </c>
      <c r="AY259" s="19" t="s">
        <v>134</v>
      </c>
      <c r="BE259" s="218">
        <f>IF(N259="základní",J259,0)</f>
        <v>0</v>
      </c>
      <c r="BF259" s="218">
        <f>IF(N259="snížená",J259,0)</f>
        <v>0</v>
      </c>
      <c r="BG259" s="218">
        <f>IF(N259="zákl. přenesená",J259,0)</f>
        <v>0</v>
      </c>
      <c r="BH259" s="218">
        <f>IF(N259="sníž. přenesená",J259,0)</f>
        <v>0</v>
      </c>
      <c r="BI259" s="218">
        <f>IF(N259="nulová",J259,0)</f>
        <v>0</v>
      </c>
      <c r="BJ259" s="19" t="s">
        <v>143</v>
      </c>
      <c r="BK259" s="218">
        <f>ROUND(I259*H259,2)</f>
        <v>0</v>
      </c>
      <c r="BL259" s="19" t="s">
        <v>227</v>
      </c>
      <c r="BM259" s="217" t="s">
        <v>484</v>
      </c>
    </row>
    <row r="260" s="2" customFormat="1">
      <c r="A260" s="40"/>
      <c r="B260" s="41"/>
      <c r="C260" s="42"/>
      <c r="D260" s="219" t="s">
        <v>145</v>
      </c>
      <c r="E260" s="42"/>
      <c r="F260" s="220" t="s">
        <v>485</v>
      </c>
      <c r="G260" s="42"/>
      <c r="H260" s="42"/>
      <c r="I260" s="221"/>
      <c r="J260" s="42"/>
      <c r="K260" s="42"/>
      <c r="L260" s="46"/>
      <c r="M260" s="222"/>
      <c r="N260" s="223"/>
      <c r="O260" s="86"/>
      <c r="P260" s="86"/>
      <c r="Q260" s="86"/>
      <c r="R260" s="86"/>
      <c r="S260" s="86"/>
      <c r="T260" s="87"/>
      <c r="U260" s="40"/>
      <c r="V260" s="40"/>
      <c r="W260" s="40"/>
      <c r="X260" s="40"/>
      <c r="Y260" s="40"/>
      <c r="Z260" s="40"/>
      <c r="AA260" s="40"/>
      <c r="AB260" s="40"/>
      <c r="AC260" s="40"/>
      <c r="AD260" s="40"/>
      <c r="AE260" s="40"/>
      <c r="AT260" s="19" t="s">
        <v>145</v>
      </c>
      <c r="AU260" s="19" t="s">
        <v>143</v>
      </c>
    </row>
    <row r="261" s="2" customFormat="1" ht="16.5" customHeight="1">
      <c r="A261" s="40"/>
      <c r="B261" s="41"/>
      <c r="C261" s="206" t="s">
        <v>486</v>
      </c>
      <c r="D261" s="206" t="s">
        <v>137</v>
      </c>
      <c r="E261" s="207" t="s">
        <v>487</v>
      </c>
      <c r="F261" s="208" t="s">
        <v>488</v>
      </c>
      <c r="G261" s="209" t="s">
        <v>345</v>
      </c>
      <c r="H261" s="210">
        <v>1</v>
      </c>
      <c r="I261" s="211"/>
      <c r="J261" s="212">
        <f>ROUND(I261*H261,2)</f>
        <v>0</v>
      </c>
      <c r="K261" s="208" t="s">
        <v>141</v>
      </c>
      <c r="L261" s="46"/>
      <c r="M261" s="213" t="s">
        <v>19</v>
      </c>
      <c r="N261" s="214" t="s">
        <v>42</v>
      </c>
      <c r="O261" s="86"/>
      <c r="P261" s="215">
        <f>O261*H261</f>
        <v>0</v>
      </c>
      <c r="Q261" s="215">
        <v>0.0018400000000000001</v>
      </c>
      <c r="R261" s="215">
        <f>Q261*H261</f>
        <v>0.0018400000000000001</v>
      </c>
      <c r="S261" s="215">
        <v>0</v>
      </c>
      <c r="T261" s="216">
        <f>S261*H261</f>
        <v>0</v>
      </c>
      <c r="U261" s="40"/>
      <c r="V261" s="40"/>
      <c r="W261" s="40"/>
      <c r="X261" s="40"/>
      <c r="Y261" s="40"/>
      <c r="Z261" s="40"/>
      <c r="AA261" s="40"/>
      <c r="AB261" s="40"/>
      <c r="AC261" s="40"/>
      <c r="AD261" s="40"/>
      <c r="AE261" s="40"/>
      <c r="AR261" s="217" t="s">
        <v>227</v>
      </c>
      <c r="AT261" s="217" t="s">
        <v>137</v>
      </c>
      <c r="AU261" s="217" t="s">
        <v>143</v>
      </c>
      <c r="AY261" s="19" t="s">
        <v>134</v>
      </c>
      <c r="BE261" s="218">
        <f>IF(N261="základní",J261,0)</f>
        <v>0</v>
      </c>
      <c r="BF261" s="218">
        <f>IF(N261="snížená",J261,0)</f>
        <v>0</v>
      </c>
      <c r="BG261" s="218">
        <f>IF(N261="zákl. přenesená",J261,0)</f>
        <v>0</v>
      </c>
      <c r="BH261" s="218">
        <f>IF(N261="sníž. přenesená",J261,0)</f>
        <v>0</v>
      </c>
      <c r="BI261" s="218">
        <f>IF(N261="nulová",J261,0)</f>
        <v>0</v>
      </c>
      <c r="BJ261" s="19" t="s">
        <v>143</v>
      </c>
      <c r="BK261" s="218">
        <f>ROUND(I261*H261,2)</f>
        <v>0</v>
      </c>
      <c r="BL261" s="19" t="s">
        <v>227</v>
      </c>
      <c r="BM261" s="217" t="s">
        <v>489</v>
      </c>
    </row>
    <row r="262" s="2" customFormat="1">
      <c r="A262" s="40"/>
      <c r="B262" s="41"/>
      <c r="C262" s="42"/>
      <c r="D262" s="219" t="s">
        <v>145</v>
      </c>
      <c r="E262" s="42"/>
      <c r="F262" s="220" t="s">
        <v>490</v>
      </c>
      <c r="G262" s="42"/>
      <c r="H262" s="42"/>
      <c r="I262" s="221"/>
      <c r="J262" s="42"/>
      <c r="K262" s="42"/>
      <c r="L262" s="46"/>
      <c r="M262" s="222"/>
      <c r="N262" s="223"/>
      <c r="O262" s="86"/>
      <c r="P262" s="86"/>
      <c r="Q262" s="86"/>
      <c r="R262" s="86"/>
      <c r="S262" s="86"/>
      <c r="T262" s="87"/>
      <c r="U262" s="40"/>
      <c r="V262" s="40"/>
      <c r="W262" s="40"/>
      <c r="X262" s="40"/>
      <c r="Y262" s="40"/>
      <c r="Z262" s="40"/>
      <c r="AA262" s="40"/>
      <c r="AB262" s="40"/>
      <c r="AC262" s="40"/>
      <c r="AD262" s="40"/>
      <c r="AE262" s="40"/>
      <c r="AT262" s="19" t="s">
        <v>145</v>
      </c>
      <c r="AU262" s="19" t="s">
        <v>143</v>
      </c>
    </row>
    <row r="263" s="2" customFormat="1" ht="16.5" customHeight="1">
      <c r="A263" s="40"/>
      <c r="B263" s="41"/>
      <c r="C263" s="206" t="s">
        <v>491</v>
      </c>
      <c r="D263" s="206" t="s">
        <v>137</v>
      </c>
      <c r="E263" s="207" t="s">
        <v>492</v>
      </c>
      <c r="F263" s="208" t="s">
        <v>493</v>
      </c>
      <c r="G263" s="209" t="s">
        <v>235</v>
      </c>
      <c r="H263" s="210">
        <v>1</v>
      </c>
      <c r="I263" s="211"/>
      <c r="J263" s="212">
        <f>ROUND(I263*H263,2)</f>
        <v>0</v>
      </c>
      <c r="K263" s="208" t="s">
        <v>141</v>
      </c>
      <c r="L263" s="46"/>
      <c r="M263" s="213" t="s">
        <v>19</v>
      </c>
      <c r="N263" s="214" t="s">
        <v>42</v>
      </c>
      <c r="O263" s="86"/>
      <c r="P263" s="215">
        <f>O263*H263</f>
        <v>0</v>
      </c>
      <c r="Q263" s="215">
        <v>0.0012800000000000001</v>
      </c>
      <c r="R263" s="215">
        <f>Q263*H263</f>
        <v>0.0012800000000000001</v>
      </c>
      <c r="S263" s="215">
        <v>0</v>
      </c>
      <c r="T263" s="216">
        <f>S263*H263</f>
        <v>0</v>
      </c>
      <c r="U263" s="40"/>
      <c r="V263" s="40"/>
      <c r="W263" s="40"/>
      <c r="X263" s="40"/>
      <c r="Y263" s="40"/>
      <c r="Z263" s="40"/>
      <c r="AA263" s="40"/>
      <c r="AB263" s="40"/>
      <c r="AC263" s="40"/>
      <c r="AD263" s="40"/>
      <c r="AE263" s="40"/>
      <c r="AR263" s="217" t="s">
        <v>227</v>
      </c>
      <c r="AT263" s="217" t="s">
        <v>137</v>
      </c>
      <c r="AU263" s="217" t="s">
        <v>143</v>
      </c>
      <c r="AY263" s="19" t="s">
        <v>134</v>
      </c>
      <c r="BE263" s="218">
        <f>IF(N263="základní",J263,0)</f>
        <v>0</v>
      </c>
      <c r="BF263" s="218">
        <f>IF(N263="snížená",J263,0)</f>
        <v>0</v>
      </c>
      <c r="BG263" s="218">
        <f>IF(N263="zákl. přenesená",J263,0)</f>
        <v>0</v>
      </c>
      <c r="BH263" s="218">
        <f>IF(N263="sníž. přenesená",J263,0)</f>
        <v>0</v>
      </c>
      <c r="BI263" s="218">
        <f>IF(N263="nulová",J263,0)</f>
        <v>0</v>
      </c>
      <c r="BJ263" s="19" t="s">
        <v>143</v>
      </c>
      <c r="BK263" s="218">
        <f>ROUND(I263*H263,2)</f>
        <v>0</v>
      </c>
      <c r="BL263" s="19" t="s">
        <v>227</v>
      </c>
      <c r="BM263" s="217" t="s">
        <v>494</v>
      </c>
    </row>
    <row r="264" s="2" customFormat="1">
      <c r="A264" s="40"/>
      <c r="B264" s="41"/>
      <c r="C264" s="42"/>
      <c r="D264" s="219" t="s">
        <v>145</v>
      </c>
      <c r="E264" s="42"/>
      <c r="F264" s="220" t="s">
        <v>495</v>
      </c>
      <c r="G264" s="42"/>
      <c r="H264" s="42"/>
      <c r="I264" s="221"/>
      <c r="J264" s="42"/>
      <c r="K264" s="42"/>
      <c r="L264" s="46"/>
      <c r="M264" s="222"/>
      <c r="N264" s="223"/>
      <c r="O264" s="86"/>
      <c r="P264" s="86"/>
      <c r="Q264" s="86"/>
      <c r="R264" s="86"/>
      <c r="S264" s="86"/>
      <c r="T264" s="87"/>
      <c r="U264" s="40"/>
      <c r="V264" s="40"/>
      <c r="W264" s="40"/>
      <c r="X264" s="40"/>
      <c r="Y264" s="40"/>
      <c r="Z264" s="40"/>
      <c r="AA264" s="40"/>
      <c r="AB264" s="40"/>
      <c r="AC264" s="40"/>
      <c r="AD264" s="40"/>
      <c r="AE264" s="40"/>
      <c r="AT264" s="19" t="s">
        <v>145</v>
      </c>
      <c r="AU264" s="19" t="s">
        <v>143</v>
      </c>
    </row>
    <row r="265" s="15" customFormat="1">
      <c r="A265" s="15"/>
      <c r="B265" s="247"/>
      <c r="C265" s="248"/>
      <c r="D265" s="226" t="s">
        <v>151</v>
      </c>
      <c r="E265" s="249" t="s">
        <v>19</v>
      </c>
      <c r="F265" s="250" t="s">
        <v>496</v>
      </c>
      <c r="G265" s="248"/>
      <c r="H265" s="249" t="s">
        <v>19</v>
      </c>
      <c r="I265" s="251"/>
      <c r="J265" s="248"/>
      <c r="K265" s="248"/>
      <c r="L265" s="252"/>
      <c r="M265" s="253"/>
      <c r="N265" s="254"/>
      <c r="O265" s="254"/>
      <c r="P265" s="254"/>
      <c r="Q265" s="254"/>
      <c r="R265" s="254"/>
      <c r="S265" s="254"/>
      <c r="T265" s="25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T265" s="256" t="s">
        <v>151</v>
      </c>
      <c r="AU265" s="256" t="s">
        <v>143</v>
      </c>
      <c r="AV265" s="15" t="s">
        <v>78</v>
      </c>
      <c r="AW265" s="15" t="s">
        <v>32</v>
      </c>
      <c r="AX265" s="15" t="s">
        <v>70</v>
      </c>
      <c r="AY265" s="256" t="s">
        <v>134</v>
      </c>
    </row>
    <row r="266" s="13" customFormat="1">
      <c r="A266" s="13"/>
      <c r="B266" s="224"/>
      <c r="C266" s="225"/>
      <c r="D266" s="226" t="s">
        <v>151</v>
      </c>
      <c r="E266" s="227" t="s">
        <v>19</v>
      </c>
      <c r="F266" s="228" t="s">
        <v>78</v>
      </c>
      <c r="G266" s="225"/>
      <c r="H266" s="229">
        <v>1</v>
      </c>
      <c r="I266" s="230"/>
      <c r="J266" s="225"/>
      <c r="K266" s="225"/>
      <c r="L266" s="231"/>
      <c r="M266" s="232"/>
      <c r="N266" s="233"/>
      <c r="O266" s="233"/>
      <c r="P266" s="233"/>
      <c r="Q266" s="233"/>
      <c r="R266" s="233"/>
      <c r="S266" s="233"/>
      <c r="T266" s="234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T266" s="235" t="s">
        <v>151</v>
      </c>
      <c r="AU266" s="235" t="s">
        <v>143</v>
      </c>
      <c r="AV266" s="13" t="s">
        <v>143</v>
      </c>
      <c r="AW266" s="13" t="s">
        <v>32</v>
      </c>
      <c r="AX266" s="13" t="s">
        <v>70</v>
      </c>
      <c r="AY266" s="235" t="s">
        <v>134</v>
      </c>
    </row>
    <row r="267" s="14" customFormat="1">
      <c r="A267" s="14"/>
      <c r="B267" s="236"/>
      <c r="C267" s="237"/>
      <c r="D267" s="226" t="s">
        <v>151</v>
      </c>
      <c r="E267" s="238" t="s">
        <v>19</v>
      </c>
      <c r="F267" s="239" t="s">
        <v>153</v>
      </c>
      <c r="G267" s="237"/>
      <c r="H267" s="240">
        <v>1</v>
      </c>
      <c r="I267" s="241"/>
      <c r="J267" s="237"/>
      <c r="K267" s="237"/>
      <c r="L267" s="242"/>
      <c r="M267" s="243"/>
      <c r="N267" s="244"/>
      <c r="O267" s="244"/>
      <c r="P267" s="244"/>
      <c r="Q267" s="244"/>
      <c r="R267" s="244"/>
      <c r="S267" s="244"/>
      <c r="T267" s="245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T267" s="246" t="s">
        <v>151</v>
      </c>
      <c r="AU267" s="246" t="s">
        <v>143</v>
      </c>
      <c r="AV267" s="14" t="s">
        <v>142</v>
      </c>
      <c r="AW267" s="14" t="s">
        <v>32</v>
      </c>
      <c r="AX267" s="14" t="s">
        <v>78</v>
      </c>
      <c r="AY267" s="246" t="s">
        <v>134</v>
      </c>
    </row>
    <row r="268" s="2" customFormat="1" ht="24.15" customHeight="1">
      <c r="A268" s="40"/>
      <c r="B268" s="41"/>
      <c r="C268" s="206" t="s">
        <v>497</v>
      </c>
      <c r="D268" s="206" t="s">
        <v>137</v>
      </c>
      <c r="E268" s="207" t="s">
        <v>498</v>
      </c>
      <c r="F268" s="208" t="s">
        <v>499</v>
      </c>
      <c r="G268" s="209" t="s">
        <v>249</v>
      </c>
      <c r="H268" s="210">
        <v>0.13200000000000001</v>
      </c>
      <c r="I268" s="211"/>
      <c r="J268" s="212">
        <f>ROUND(I268*H268,2)</f>
        <v>0</v>
      </c>
      <c r="K268" s="208" t="s">
        <v>141</v>
      </c>
      <c r="L268" s="46"/>
      <c r="M268" s="213" t="s">
        <v>19</v>
      </c>
      <c r="N268" s="214" t="s">
        <v>42</v>
      </c>
      <c r="O268" s="86"/>
      <c r="P268" s="215">
        <f>O268*H268</f>
        <v>0</v>
      </c>
      <c r="Q268" s="215">
        <v>0</v>
      </c>
      <c r="R268" s="215">
        <f>Q268*H268</f>
        <v>0</v>
      </c>
      <c r="S268" s="215">
        <v>0</v>
      </c>
      <c r="T268" s="216">
        <f>S268*H268</f>
        <v>0</v>
      </c>
      <c r="U268" s="40"/>
      <c r="V268" s="40"/>
      <c r="W268" s="40"/>
      <c r="X268" s="40"/>
      <c r="Y268" s="40"/>
      <c r="Z268" s="40"/>
      <c r="AA268" s="40"/>
      <c r="AB268" s="40"/>
      <c r="AC268" s="40"/>
      <c r="AD268" s="40"/>
      <c r="AE268" s="40"/>
      <c r="AR268" s="217" t="s">
        <v>227</v>
      </c>
      <c r="AT268" s="217" t="s">
        <v>137</v>
      </c>
      <c r="AU268" s="217" t="s">
        <v>143</v>
      </c>
      <c r="AY268" s="19" t="s">
        <v>134</v>
      </c>
      <c r="BE268" s="218">
        <f>IF(N268="základní",J268,0)</f>
        <v>0</v>
      </c>
      <c r="BF268" s="218">
        <f>IF(N268="snížená",J268,0)</f>
        <v>0</v>
      </c>
      <c r="BG268" s="218">
        <f>IF(N268="zákl. přenesená",J268,0)</f>
        <v>0</v>
      </c>
      <c r="BH268" s="218">
        <f>IF(N268="sníž. přenesená",J268,0)</f>
        <v>0</v>
      </c>
      <c r="BI268" s="218">
        <f>IF(N268="nulová",J268,0)</f>
        <v>0</v>
      </c>
      <c r="BJ268" s="19" t="s">
        <v>143</v>
      </c>
      <c r="BK268" s="218">
        <f>ROUND(I268*H268,2)</f>
        <v>0</v>
      </c>
      <c r="BL268" s="19" t="s">
        <v>227</v>
      </c>
      <c r="BM268" s="217" t="s">
        <v>500</v>
      </c>
    </row>
    <row r="269" s="2" customFormat="1">
      <c r="A269" s="40"/>
      <c r="B269" s="41"/>
      <c r="C269" s="42"/>
      <c r="D269" s="219" t="s">
        <v>145</v>
      </c>
      <c r="E269" s="42"/>
      <c r="F269" s="220" t="s">
        <v>501</v>
      </c>
      <c r="G269" s="42"/>
      <c r="H269" s="42"/>
      <c r="I269" s="221"/>
      <c r="J269" s="42"/>
      <c r="K269" s="42"/>
      <c r="L269" s="46"/>
      <c r="M269" s="222"/>
      <c r="N269" s="223"/>
      <c r="O269" s="86"/>
      <c r="P269" s="86"/>
      <c r="Q269" s="86"/>
      <c r="R269" s="86"/>
      <c r="S269" s="86"/>
      <c r="T269" s="87"/>
      <c r="U269" s="40"/>
      <c r="V269" s="40"/>
      <c r="W269" s="40"/>
      <c r="X269" s="40"/>
      <c r="Y269" s="40"/>
      <c r="Z269" s="40"/>
      <c r="AA269" s="40"/>
      <c r="AB269" s="40"/>
      <c r="AC269" s="40"/>
      <c r="AD269" s="40"/>
      <c r="AE269" s="40"/>
      <c r="AT269" s="19" t="s">
        <v>145</v>
      </c>
      <c r="AU269" s="19" t="s">
        <v>143</v>
      </c>
    </row>
    <row r="270" s="12" customFormat="1" ht="22.8" customHeight="1">
      <c r="A270" s="12"/>
      <c r="B270" s="190"/>
      <c r="C270" s="191"/>
      <c r="D270" s="192" t="s">
        <v>69</v>
      </c>
      <c r="E270" s="204" t="s">
        <v>502</v>
      </c>
      <c r="F270" s="204" t="s">
        <v>503</v>
      </c>
      <c r="G270" s="191"/>
      <c r="H270" s="191"/>
      <c r="I270" s="194"/>
      <c r="J270" s="205">
        <f>BK270</f>
        <v>0</v>
      </c>
      <c r="K270" s="191"/>
      <c r="L270" s="196"/>
      <c r="M270" s="197"/>
      <c r="N270" s="198"/>
      <c r="O270" s="198"/>
      <c r="P270" s="199">
        <f>SUM(P271:P279)</f>
        <v>0</v>
      </c>
      <c r="Q270" s="198"/>
      <c r="R270" s="199">
        <f>SUM(R271:R279)</f>
        <v>0.00132</v>
      </c>
      <c r="S270" s="198"/>
      <c r="T270" s="200">
        <f>SUM(T271:T279)</f>
        <v>0</v>
      </c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R270" s="201" t="s">
        <v>143</v>
      </c>
      <c r="AT270" s="202" t="s">
        <v>69</v>
      </c>
      <c r="AU270" s="202" t="s">
        <v>78</v>
      </c>
      <c r="AY270" s="201" t="s">
        <v>134</v>
      </c>
      <c r="BK270" s="203">
        <f>SUM(BK271:BK279)</f>
        <v>0</v>
      </c>
    </row>
    <row r="271" s="2" customFormat="1" ht="16.5" customHeight="1">
      <c r="A271" s="40"/>
      <c r="B271" s="41"/>
      <c r="C271" s="206" t="s">
        <v>504</v>
      </c>
      <c r="D271" s="206" t="s">
        <v>137</v>
      </c>
      <c r="E271" s="207" t="s">
        <v>505</v>
      </c>
      <c r="F271" s="208" t="s">
        <v>506</v>
      </c>
      <c r="G271" s="209" t="s">
        <v>235</v>
      </c>
      <c r="H271" s="210">
        <v>2</v>
      </c>
      <c r="I271" s="211"/>
      <c r="J271" s="212">
        <f>ROUND(I271*H271,2)</f>
        <v>0</v>
      </c>
      <c r="K271" s="208" t="s">
        <v>141</v>
      </c>
      <c r="L271" s="46"/>
      <c r="M271" s="213" t="s">
        <v>19</v>
      </c>
      <c r="N271" s="214" t="s">
        <v>42</v>
      </c>
      <c r="O271" s="86"/>
      <c r="P271" s="215">
        <f>O271*H271</f>
        <v>0</v>
      </c>
      <c r="Q271" s="215">
        <v>9.0000000000000006E-05</v>
      </c>
      <c r="R271" s="215">
        <f>Q271*H271</f>
        <v>0.00018000000000000001</v>
      </c>
      <c r="S271" s="215">
        <v>0</v>
      </c>
      <c r="T271" s="216">
        <f>S271*H271</f>
        <v>0</v>
      </c>
      <c r="U271" s="40"/>
      <c r="V271" s="40"/>
      <c r="W271" s="40"/>
      <c r="X271" s="40"/>
      <c r="Y271" s="40"/>
      <c r="Z271" s="40"/>
      <c r="AA271" s="40"/>
      <c r="AB271" s="40"/>
      <c r="AC271" s="40"/>
      <c r="AD271" s="40"/>
      <c r="AE271" s="40"/>
      <c r="AR271" s="217" t="s">
        <v>227</v>
      </c>
      <c r="AT271" s="217" t="s">
        <v>137</v>
      </c>
      <c r="AU271" s="217" t="s">
        <v>143</v>
      </c>
      <c r="AY271" s="19" t="s">
        <v>134</v>
      </c>
      <c r="BE271" s="218">
        <f>IF(N271="základní",J271,0)</f>
        <v>0</v>
      </c>
      <c r="BF271" s="218">
        <f>IF(N271="snížená",J271,0)</f>
        <v>0</v>
      </c>
      <c r="BG271" s="218">
        <f>IF(N271="zákl. přenesená",J271,0)</f>
        <v>0</v>
      </c>
      <c r="BH271" s="218">
        <f>IF(N271="sníž. přenesená",J271,0)</f>
        <v>0</v>
      </c>
      <c r="BI271" s="218">
        <f>IF(N271="nulová",J271,0)</f>
        <v>0</v>
      </c>
      <c r="BJ271" s="19" t="s">
        <v>143</v>
      </c>
      <c r="BK271" s="218">
        <f>ROUND(I271*H271,2)</f>
        <v>0</v>
      </c>
      <c r="BL271" s="19" t="s">
        <v>227</v>
      </c>
      <c r="BM271" s="217" t="s">
        <v>507</v>
      </c>
    </row>
    <row r="272" s="2" customFormat="1">
      <c r="A272" s="40"/>
      <c r="B272" s="41"/>
      <c r="C272" s="42"/>
      <c r="D272" s="219" t="s">
        <v>145</v>
      </c>
      <c r="E272" s="42"/>
      <c r="F272" s="220" t="s">
        <v>508</v>
      </c>
      <c r="G272" s="42"/>
      <c r="H272" s="42"/>
      <c r="I272" s="221"/>
      <c r="J272" s="42"/>
      <c r="K272" s="42"/>
      <c r="L272" s="46"/>
      <c r="M272" s="222"/>
      <c r="N272" s="223"/>
      <c r="O272" s="86"/>
      <c r="P272" s="86"/>
      <c r="Q272" s="86"/>
      <c r="R272" s="86"/>
      <c r="S272" s="86"/>
      <c r="T272" s="87"/>
      <c r="U272" s="40"/>
      <c r="V272" s="40"/>
      <c r="W272" s="40"/>
      <c r="X272" s="40"/>
      <c r="Y272" s="40"/>
      <c r="Z272" s="40"/>
      <c r="AA272" s="40"/>
      <c r="AB272" s="40"/>
      <c r="AC272" s="40"/>
      <c r="AD272" s="40"/>
      <c r="AE272" s="40"/>
      <c r="AT272" s="19" t="s">
        <v>145</v>
      </c>
      <c r="AU272" s="19" t="s">
        <v>143</v>
      </c>
    </row>
    <row r="273" s="2" customFormat="1" ht="16.5" customHeight="1">
      <c r="A273" s="40"/>
      <c r="B273" s="41"/>
      <c r="C273" s="258" t="s">
        <v>509</v>
      </c>
      <c r="D273" s="258" t="s">
        <v>337</v>
      </c>
      <c r="E273" s="259" t="s">
        <v>510</v>
      </c>
      <c r="F273" s="260" t="s">
        <v>511</v>
      </c>
      <c r="G273" s="261" t="s">
        <v>235</v>
      </c>
      <c r="H273" s="262">
        <v>2</v>
      </c>
      <c r="I273" s="263"/>
      <c r="J273" s="264">
        <f>ROUND(I273*H273,2)</f>
        <v>0</v>
      </c>
      <c r="K273" s="260" t="s">
        <v>141</v>
      </c>
      <c r="L273" s="265"/>
      <c r="M273" s="266" t="s">
        <v>19</v>
      </c>
      <c r="N273" s="267" t="s">
        <v>42</v>
      </c>
      <c r="O273" s="86"/>
      <c r="P273" s="215">
        <f>O273*H273</f>
        <v>0</v>
      </c>
      <c r="Q273" s="215">
        <v>5.0000000000000002E-05</v>
      </c>
      <c r="R273" s="215">
        <f>Q273*H273</f>
        <v>0.00010000000000000001</v>
      </c>
      <c r="S273" s="215">
        <v>0</v>
      </c>
      <c r="T273" s="216">
        <f>S273*H273</f>
        <v>0</v>
      </c>
      <c r="U273" s="40"/>
      <c r="V273" s="40"/>
      <c r="W273" s="40"/>
      <c r="X273" s="40"/>
      <c r="Y273" s="40"/>
      <c r="Z273" s="40"/>
      <c r="AA273" s="40"/>
      <c r="AB273" s="40"/>
      <c r="AC273" s="40"/>
      <c r="AD273" s="40"/>
      <c r="AE273" s="40"/>
      <c r="AR273" s="217" t="s">
        <v>326</v>
      </c>
      <c r="AT273" s="217" t="s">
        <v>337</v>
      </c>
      <c r="AU273" s="217" t="s">
        <v>143</v>
      </c>
      <c r="AY273" s="19" t="s">
        <v>134</v>
      </c>
      <c r="BE273" s="218">
        <f>IF(N273="základní",J273,0)</f>
        <v>0</v>
      </c>
      <c r="BF273" s="218">
        <f>IF(N273="snížená",J273,0)</f>
        <v>0</v>
      </c>
      <c r="BG273" s="218">
        <f>IF(N273="zákl. přenesená",J273,0)</f>
        <v>0</v>
      </c>
      <c r="BH273" s="218">
        <f>IF(N273="sníž. přenesená",J273,0)</f>
        <v>0</v>
      </c>
      <c r="BI273" s="218">
        <f>IF(N273="nulová",J273,0)</f>
        <v>0</v>
      </c>
      <c r="BJ273" s="19" t="s">
        <v>143</v>
      </c>
      <c r="BK273" s="218">
        <f>ROUND(I273*H273,2)</f>
        <v>0</v>
      </c>
      <c r="BL273" s="19" t="s">
        <v>227</v>
      </c>
      <c r="BM273" s="217" t="s">
        <v>512</v>
      </c>
    </row>
    <row r="274" s="2" customFormat="1" ht="24.15" customHeight="1">
      <c r="A274" s="40"/>
      <c r="B274" s="41"/>
      <c r="C274" s="206" t="s">
        <v>513</v>
      </c>
      <c r="D274" s="206" t="s">
        <v>137</v>
      </c>
      <c r="E274" s="207" t="s">
        <v>514</v>
      </c>
      <c r="F274" s="208" t="s">
        <v>515</v>
      </c>
      <c r="G274" s="209" t="s">
        <v>345</v>
      </c>
      <c r="H274" s="210">
        <v>1</v>
      </c>
      <c r="I274" s="211"/>
      <c r="J274" s="212">
        <f>ROUND(I274*H274,2)</f>
        <v>0</v>
      </c>
      <c r="K274" s="208" t="s">
        <v>141</v>
      </c>
      <c r="L274" s="46"/>
      <c r="M274" s="213" t="s">
        <v>19</v>
      </c>
      <c r="N274" s="214" t="s">
        <v>42</v>
      </c>
      <c r="O274" s="86"/>
      <c r="P274" s="215">
        <f>O274*H274</f>
        <v>0</v>
      </c>
      <c r="Q274" s="215">
        <v>0.00069999999999999999</v>
      </c>
      <c r="R274" s="215">
        <f>Q274*H274</f>
        <v>0.00069999999999999999</v>
      </c>
      <c r="S274" s="215">
        <v>0</v>
      </c>
      <c r="T274" s="216">
        <f>S274*H274</f>
        <v>0</v>
      </c>
      <c r="U274" s="40"/>
      <c r="V274" s="40"/>
      <c r="W274" s="40"/>
      <c r="X274" s="40"/>
      <c r="Y274" s="40"/>
      <c r="Z274" s="40"/>
      <c r="AA274" s="40"/>
      <c r="AB274" s="40"/>
      <c r="AC274" s="40"/>
      <c r="AD274" s="40"/>
      <c r="AE274" s="40"/>
      <c r="AR274" s="217" t="s">
        <v>227</v>
      </c>
      <c r="AT274" s="217" t="s">
        <v>137</v>
      </c>
      <c r="AU274" s="217" t="s">
        <v>143</v>
      </c>
      <c r="AY274" s="19" t="s">
        <v>134</v>
      </c>
      <c r="BE274" s="218">
        <f>IF(N274="základní",J274,0)</f>
        <v>0</v>
      </c>
      <c r="BF274" s="218">
        <f>IF(N274="snížená",J274,0)</f>
        <v>0</v>
      </c>
      <c r="BG274" s="218">
        <f>IF(N274="zákl. přenesená",J274,0)</f>
        <v>0</v>
      </c>
      <c r="BH274" s="218">
        <f>IF(N274="sníž. přenesená",J274,0)</f>
        <v>0</v>
      </c>
      <c r="BI274" s="218">
        <f>IF(N274="nulová",J274,0)</f>
        <v>0</v>
      </c>
      <c r="BJ274" s="19" t="s">
        <v>143</v>
      </c>
      <c r="BK274" s="218">
        <f>ROUND(I274*H274,2)</f>
        <v>0</v>
      </c>
      <c r="BL274" s="19" t="s">
        <v>227</v>
      </c>
      <c r="BM274" s="217" t="s">
        <v>516</v>
      </c>
    </row>
    <row r="275" s="2" customFormat="1">
      <c r="A275" s="40"/>
      <c r="B275" s="41"/>
      <c r="C275" s="42"/>
      <c r="D275" s="219" t="s">
        <v>145</v>
      </c>
      <c r="E275" s="42"/>
      <c r="F275" s="220" t="s">
        <v>517</v>
      </c>
      <c r="G275" s="42"/>
      <c r="H275" s="42"/>
      <c r="I275" s="221"/>
      <c r="J275" s="42"/>
      <c r="K275" s="42"/>
      <c r="L275" s="46"/>
      <c r="M275" s="222"/>
      <c r="N275" s="223"/>
      <c r="O275" s="86"/>
      <c r="P275" s="86"/>
      <c r="Q275" s="86"/>
      <c r="R275" s="86"/>
      <c r="S275" s="86"/>
      <c r="T275" s="87"/>
      <c r="U275" s="40"/>
      <c r="V275" s="40"/>
      <c r="W275" s="40"/>
      <c r="X275" s="40"/>
      <c r="Y275" s="40"/>
      <c r="Z275" s="40"/>
      <c r="AA275" s="40"/>
      <c r="AB275" s="40"/>
      <c r="AC275" s="40"/>
      <c r="AD275" s="40"/>
      <c r="AE275" s="40"/>
      <c r="AT275" s="19" t="s">
        <v>145</v>
      </c>
      <c r="AU275" s="19" t="s">
        <v>143</v>
      </c>
    </row>
    <row r="276" s="2" customFormat="1" ht="16.5" customHeight="1">
      <c r="A276" s="40"/>
      <c r="B276" s="41"/>
      <c r="C276" s="206" t="s">
        <v>518</v>
      </c>
      <c r="D276" s="206" t="s">
        <v>137</v>
      </c>
      <c r="E276" s="207" t="s">
        <v>519</v>
      </c>
      <c r="F276" s="208" t="s">
        <v>520</v>
      </c>
      <c r="G276" s="209" t="s">
        <v>235</v>
      </c>
      <c r="H276" s="210">
        <v>1</v>
      </c>
      <c r="I276" s="211"/>
      <c r="J276" s="212">
        <f>ROUND(I276*H276,2)</f>
        <v>0</v>
      </c>
      <c r="K276" s="208" t="s">
        <v>141</v>
      </c>
      <c r="L276" s="46"/>
      <c r="M276" s="213" t="s">
        <v>19</v>
      </c>
      <c r="N276" s="214" t="s">
        <v>42</v>
      </c>
      <c r="O276" s="86"/>
      <c r="P276" s="215">
        <f>O276*H276</f>
        <v>0</v>
      </c>
      <c r="Q276" s="215">
        <v>0.00034000000000000002</v>
      </c>
      <c r="R276" s="215">
        <f>Q276*H276</f>
        <v>0.00034000000000000002</v>
      </c>
      <c r="S276" s="215">
        <v>0</v>
      </c>
      <c r="T276" s="216">
        <f>S276*H276</f>
        <v>0</v>
      </c>
      <c r="U276" s="40"/>
      <c r="V276" s="40"/>
      <c r="W276" s="40"/>
      <c r="X276" s="40"/>
      <c r="Y276" s="40"/>
      <c r="Z276" s="40"/>
      <c r="AA276" s="40"/>
      <c r="AB276" s="40"/>
      <c r="AC276" s="40"/>
      <c r="AD276" s="40"/>
      <c r="AE276" s="40"/>
      <c r="AR276" s="217" t="s">
        <v>227</v>
      </c>
      <c r="AT276" s="217" t="s">
        <v>137</v>
      </c>
      <c r="AU276" s="217" t="s">
        <v>143</v>
      </c>
      <c r="AY276" s="19" t="s">
        <v>134</v>
      </c>
      <c r="BE276" s="218">
        <f>IF(N276="základní",J276,0)</f>
        <v>0</v>
      </c>
      <c r="BF276" s="218">
        <f>IF(N276="snížená",J276,0)</f>
        <v>0</v>
      </c>
      <c r="BG276" s="218">
        <f>IF(N276="zákl. přenesená",J276,0)</f>
        <v>0</v>
      </c>
      <c r="BH276" s="218">
        <f>IF(N276="sníž. přenesená",J276,0)</f>
        <v>0</v>
      </c>
      <c r="BI276" s="218">
        <f>IF(N276="nulová",J276,0)</f>
        <v>0</v>
      </c>
      <c r="BJ276" s="19" t="s">
        <v>143</v>
      </c>
      <c r="BK276" s="218">
        <f>ROUND(I276*H276,2)</f>
        <v>0</v>
      </c>
      <c r="BL276" s="19" t="s">
        <v>227</v>
      </c>
      <c r="BM276" s="217" t="s">
        <v>521</v>
      </c>
    </row>
    <row r="277" s="2" customFormat="1">
      <c r="A277" s="40"/>
      <c r="B277" s="41"/>
      <c r="C277" s="42"/>
      <c r="D277" s="219" t="s">
        <v>145</v>
      </c>
      <c r="E277" s="42"/>
      <c r="F277" s="220" t="s">
        <v>522</v>
      </c>
      <c r="G277" s="42"/>
      <c r="H277" s="42"/>
      <c r="I277" s="221"/>
      <c r="J277" s="42"/>
      <c r="K277" s="42"/>
      <c r="L277" s="46"/>
      <c r="M277" s="222"/>
      <c r="N277" s="223"/>
      <c r="O277" s="86"/>
      <c r="P277" s="86"/>
      <c r="Q277" s="86"/>
      <c r="R277" s="86"/>
      <c r="S277" s="86"/>
      <c r="T277" s="87"/>
      <c r="U277" s="40"/>
      <c r="V277" s="40"/>
      <c r="W277" s="40"/>
      <c r="X277" s="40"/>
      <c r="Y277" s="40"/>
      <c r="Z277" s="40"/>
      <c r="AA277" s="40"/>
      <c r="AB277" s="40"/>
      <c r="AC277" s="40"/>
      <c r="AD277" s="40"/>
      <c r="AE277" s="40"/>
      <c r="AT277" s="19" t="s">
        <v>145</v>
      </c>
      <c r="AU277" s="19" t="s">
        <v>143</v>
      </c>
    </row>
    <row r="278" s="2" customFormat="1" ht="24.15" customHeight="1">
      <c r="A278" s="40"/>
      <c r="B278" s="41"/>
      <c r="C278" s="206" t="s">
        <v>523</v>
      </c>
      <c r="D278" s="206" t="s">
        <v>137</v>
      </c>
      <c r="E278" s="207" t="s">
        <v>524</v>
      </c>
      <c r="F278" s="208" t="s">
        <v>525</v>
      </c>
      <c r="G278" s="209" t="s">
        <v>249</v>
      </c>
      <c r="H278" s="210">
        <v>0.001</v>
      </c>
      <c r="I278" s="211"/>
      <c r="J278" s="212">
        <f>ROUND(I278*H278,2)</f>
        <v>0</v>
      </c>
      <c r="K278" s="208" t="s">
        <v>141</v>
      </c>
      <c r="L278" s="46"/>
      <c r="M278" s="213" t="s">
        <v>19</v>
      </c>
      <c r="N278" s="214" t="s">
        <v>42</v>
      </c>
      <c r="O278" s="86"/>
      <c r="P278" s="215">
        <f>O278*H278</f>
        <v>0</v>
      </c>
      <c r="Q278" s="215">
        <v>0</v>
      </c>
      <c r="R278" s="215">
        <f>Q278*H278</f>
        <v>0</v>
      </c>
      <c r="S278" s="215">
        <v>0</v>
      </c>
      <c r="T278" s="216">
        <f>S278*H278</f>
        <v>0</v>
      </c>
      <c r="U278" s="40"/>
      <c r="V278" s="40"/>
      <c r="W278" s="40"/>
      <c r="X278" s="40"/>
      <c r="Y278" s="40"/>
      <c r="Z278" s="40"/>
      <c r="AA278" s="40"/>
      <c r="AB278" s="40"/>
      <c r="AC278" s="40"/>
      <c r="AD278" s="40"/>
      <c r="AE278" s="40"/>
      <c r="AR278" s="217" t="s">
        <v>227</v>
      </c>
      <c r="AT278" s="217" t="s">
        <v>137</v>
      </c>
      <c r="AU278" s="217" t="s">
        <v>143</v>
      </c>
      <c r="AY278" s="19" t="s">
        <v>134</v>
      </c>
      <c r="BE278" s="218">
        <f>IF(N278="základní",J278,0)</f>
        <v>0</v>
      </c>
      <c r="BF278" s="218">
        <f>IF(N278="snížená",J278,0)</f>
        <v>0</v>
      </c>
      <c r="BG278" s="218">
        <f>IF(N278="zákl. přenesená",J278,0)</f>
        <v>0</v>
      </c>
      <c r="BH278" s="218">
        <f>IF(N278="sníž. přenesená",J278,0)</f>
        <v>0</v>
      </c>
      <c r="BI278" s="218">
        <f>IF(N278="nulová",J278,0)</f>
        <v>0</v>
      </c>
      <c r="BJ278" s="19" t="s">
        <v>143</v>
      </c>
      <c r="BK278" s="218">
        <f>ROUND(I278*H278,2)</f>
        <v>0</v>
      </c>
      <c r="BL278" s="19" t="s">
        <v>227</v>
      </c>
      <c r="BM278" s="217" t="s">
        <v>526</v>
      </c>
    </row>
    <row r="279" s="2" customFormat="1">
      <c r="A279" s="40"/>
      <c r="B279" s="41"/>
      <c r="C279" s="42"/>
      <c r="D279" s="219" t="s">
        <v>145</v>
      </c>
      <c r="E279" s="42"/>
      <c r="F279" s="220" t="s">
        <v>527</v>
      </c>
      <c r="G279" s="42"/>
      <c r="H279" s="42"/>
      <c r="I279" s="221"/>
      <c r="J279" s="42"/>
      <c r="K279" s="42"/>
      <c r="L279" s="46"/>
      <c r="M279" s="222"/>
      <c r="N279" s="223"/>
      <c r="O279" s="86"/>
      <c r="P279" s="86"/>
      <c r="Q279" s="86"/>
      <c r="R279" s="86"/>
      <c r="S279" s="86"/>
      <c r="T279" s="87"/>
      <c r="U279" s="40"/>
      <c r="V279" s="40"/>
      <c r="W279" s="40"/>
      <c r="X279" s="40"/>
      <c r="Y279" s="40"/>
      <c r="Z279" s="40"/>
      <c r="AA279" s="40"/>
      <c r="AB279" s="40"/>
      <c r="AC279" s="40"/>
      <c r="AD279" s="40"/>
      <c r="AE279" s="40"/>
      <c r="AT279" s="19" t="s">
        <v>145</v>
      </c>
      <c r="AU279" s="19" t="s">
        <v>143</v>
      </c>
    </row>
    <row r="280" s="12" customFormat="1" ht="22.8" customHeight="1">
      <c r="A280" s="12"/>
      <c r="B280" s="190"/>
      <c r="C280" s="191"/>
      <c r="D280" s="192" t="s">
        <v>69</v>
      </c>
      <c r="E280" s="204" t="s">
        <v>528</v>
      </c>
      <c r="F280" s="204" t="s">
        <v>529</v>
      </c>
      <c r="G280" s="191"/>
      <c r="H280" s="191"/>
      <c r="I280" s="194"/>
      <c r="J280" s="205">
        <f>BK280</f>
        <v>0</v>
      </c>
      <c r="K280" s="191"/>
      <c r="L280" s="196"/>
      <c r="M280" s="197"/>
      <c r="N280" s="198"/>
      <c r="O280" s="198"/>
      <c r="P280" s="199">
        <f>SUM(P281:P290)</f>
        <v>0</v>
      </c>
      <c r="Q280" s="198"/>
      <c r="R280" s="199">
        <f>SUM(R281:R290)</f>
        <v>0.030707999999999999</v>
      </c>
      <c r="S280" s="198"/>
      <c r="T280" s="200">
        <f>SUM(T281:T290)</f>
        <v>0</v>
      </c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E280" s="12"/>
      <c r="AR280" s="201" t="s">
        <v>143</v>
      </c>
      <c r="AT280" s="202" t="s">
        <v>69</v>
      </c>
      <c r="AU280" s="202" t="s">
        <v>78</v>
      </c>
      <c r="AY280" s="201" t="s">
        <v>134</v>
      </c>
      <c r="BK280" s="203">
        <f>SUM(BK281:BK290)</f>
        <v>0</v>
      </c>
    </row>
    <row r="281" s="2" customFormat="1" ht="16.5" customHeight="1">
      <c r="A281" s="40"/>
      <c r="B281" s="41"/>
      <c r="C281" s="206" t="s">
        <v>530</v>
      </c>
      <c r="D281" s="206" t="s">
        <v>137</v>
      </c>
      <c r="E281" s="207" t="s">
        <v>531</v>
      </c>
      <c r="F281" s="208" t="s">
        <v>532</v>
      </c>
      <c r="G281" s="209" t="s">
        <v>235</v>
      </c>
      <c r="H281" s="210">
        <v>1</v>
      </c>
      <c r="I281" s="211"/>
      <c r="J281" s="212">
        <f>ROUND(I281*H281,2)</f>
        <v>0</v>
      </c>
      <c r="K281" s="208" t="s">
        <v>423</v>
      </c>
      <c r="L281" s="46"/>
      <c r="M281" s="213" t="s">
        <v>19</v>
      </c>
      <c r="N281" s="214" t="s">
        <v>42</v>
      </c>
      <c r="O281" s="86"/>
      <c r="P281" s="215">
        <f>O281*H281</f>
        <v>0</v>
      </c>
      <c r="Q281" s="215">
        <v>0.025499999999999998</v>
      </c>
      <c r="R281" s="215">
        <f>Q281*H281</f>
        <v>0.025499999999999998</v>
      </c>
      <c r="S281" s="215">
        <v>0</v>
      </c>
      <c r="T281" s="216">
        <f>S281*H281</f>
        <v>0</v>
      </c>
      <c r="U281" s="40"/>
      <c r="V281" s="40"/>
      <c r="W281" s="40"/>
      <c r="X281" s="40"/>
      <c r="Y281" s="40"/>
      <c r="Z281" s="40"/>
      <c r="AA281" s="40"/>
      <c r="AB281" s="40"/>
      <c r="AC281" s="40"/>
      <c r="AD281" s="40"/>
      <c r="AE281" s="40"/>
      <c r="AR281" s="217" t="s">
        <v>227</v>
      </c>
      <c r="AT281" s="217" t="s">
        <v>137</v>
      </c>
      <c r="AU281" s="217" t="s">
        <v>143</v>
      </c>
      <c r="AY281" s="19" t="s">
        <v>134</v>
      </c>
      <c r="BE281" s="218">
        <f>IF(N281="základní",J281,0)</f>
        <v>0</v>
      </c>
      <c r="BF281" s="218">
        <f>IF(N281="snížená",J281,0)</f>
        <v>0</v>
      </c>
      <c r="BG281" s="218">
        <f>IF(N281="zákl. přenesená",J281,0)</f>
        <v>0</v>
      </c>
      <c r="BH281" s="218">
        <f>IF(N281="sníž. přenesená",J281,0)</f>
        <v>0</v>
      </c>
      <c r="BI281" s="218">
        <f>IF(N281="nulová",J281,0)</f>
        <v>0</v>
      </c>
      <c r="BJ281" s="19" t="s">
        <v>143</v>
      </c>
      <c r="BK281" s="218">
        <f>ROUND(I281*H281,2)</f>
        <v>0</v>
      </c>
      <c r="BL281" s="19" t="s">
        <v>227</v>
      </c>
      <c r="BM281" s="217" t="s">
        <v>533</v>
      </c>
    </row>
    <row r="282" s="2" customFormat="1" ht="21.75" customHeight="1">
      <c r="A282" s="40"/>
      <c r="B282" s="41"/>
      <c r="C282" s="206" t="s">
        <v>534</v>
      </c>
      <c r="D282" s="206" t="s">
        <v>137</v>
      </c>
      <c r="E282" s="207" t="s">
        <v>535</v>
      </c>
      <c r="F282" s="208" t="s">
        <v>536</v>
      </c>
      <c r="G282" s="209" t="s">
        <v>140</v>
      </c>
      <c r="H282" s="210">
        <v>6.2000000000000002</v>
      </c>
      <c r="I282" s="211"/>
      <c r="J282" s="212">
        <f>ROUND(I282*H282,2)</f>
        <v>0</v>
      </c>
      <c r="K282" s="208" t="s">
        <v>141</v>
      </c>
      <c r="L282" s="46"/>
      <c r="M282" s="213" t="s">
        <v>19</v>
      </c>
      <c r="N282" s="214" t="s">
        <v>42</v>
      </c>
      <c r="O282" s="86"/>
      <c r="P282" s="215">
        <f>O282*H282</f>
        <v>0</v>
      </c>
      <c r="Q282" s="215">
        <v>0.00079000000000000001</v>
      </c>
      <c r="R282" s="215">
        <f>Q282*H282</f>
        <v>0.0048980000000000004</v>
      </c>
      <c r="S282" s="215">
        <v>0</v>
      </c>
      <c r="T282" s="216">
        <f>S282*H282</f>
        <v>0</v>
      </c>
      <c r="U282" s="40"/>
      <c r="V282" s="40"/>
      <c r="W282" s="40"/>
      <c r="X282" s="40"/>
      <c r="Y282" s="40"/>
      <c r="Z282" s="40"/>
      <c r="AA282" s="40"/>
      <c r="AB282" s="40"/>
      <c r="AC282" s="40"/>
      <c r="AD282" s="40"/>
      <c r="AE282" s="40"/>
      <c r="AR282" s="217" t="s">
        <v>227</v>
      </c>
      <c r="AT282" s="217" t="s">
        <v>137</v>
      </c>
      <c r="AU282" s="217" t="s">
        <v>143</v>
      </c>
      <c r="AY282" s="19" t="s">
        <v>134</v>
      </c>
      <c r="BE282" s="218">
        <f>IF(N282="základní",J282,0)</f>
        <v>0</v>
      </c>
      <c r="BF282" s="218">
        <f>IF(N282="snížená",J282,0)</f>
        <v>0</v>
      </c>
      <c r="BG282" s="218">
        <f>IF(N282="zákl. přenesená",J282,0)</f>
        <v>0</v>
      </c>
      <c r="BH282" s="218">
        <f>IF(N282="sníž. přenesená",J282,0)</f>
        <v>0</v>
      </c>
      <c r="BI282" s="218">
        <f>IF(N282="nulová",J282,0)</f>
        <v>0</v>
      </c>
      <c r="BJ282" s="19" t="s">
        <v>143</v>
      </c>
      <c r="BK282" s="218">
        <f>ROUND(I282*H282,2)</f>
        <v>0</v>
      </c>
      <c r="BL282" s="19" t="s">
        <v>227</v>
      </c>
      <c r="BM282" s="217" t="s">
        <v>537</v>
      </c>
    </row>
    <row r="283" s="2" customFormat="1">
      <c r="A283" s="40"/>
      <c r="B283" s="41"/>
      <c r="C283" s="42"/>
      <c r="D283" s="219" t="s">
        <v>145</v>
      </c>
      <c r="E283" s="42"/>
      <c r="F283" s="220" t="s">
        <v>538</v>
      </c>
      <c r="G283" s="42"/>
      <c r="H283" s="42"/>
      <c r="I283" s="221"/>
      <c r="J283" s="42"/>
      <c r="K283" s="42"/>
      <c r="L283" s="46"/>
      <c r="M283" s="222"/>
      <c r="N283" s="223"/>
      <c r="O283" s="86"/>
      <c r="P283" s="86"/>
      <c r="Q283" s="86"/>
      <c r="R283" s="86"/>
      <c r="S283" s="86"/>
      <c r="T283" s="87"/>
      <c r="U283" s="40"/>
      <c r="V283" s="40"/>
      <c r="W283" s="40"/>
      <c r="X283" s="40"/>
      <c r="Y283" s="40"/>
      <c r="Z283" s="40"/>
      <c r="AA283" s="40"/>
      <c r="AB283" s="40"/>
      <c r="AC283" s="40"/>
      <c r="AD283" s="40"/>
      <c r="AE283" s="40"/>
      <c r="AT283" s="19" t="s">
        <v>145</v>
      </c>
      <c r="AU283" s="19" t="s">
        <v>143</v>
      </c>
    </row>
    <row r="284" s="2" customFormat="1" ht="24.15" customHeight="1">
      <c r="A284" s="40"/>
      <c r="B284" s="41"/>
      <c r="C284" s="206" t="s">
        <v>539</v>
      </c>
      <c r="D284" s="206" t="s">
        <v>137</v>
      </c>
      <c r="E284" s="207" t="s">
        <v>540</v>
      </c>
      <c r="F284" s="208" t="s">
        <v>541</v>
      </c>
      <c r="G284" s="209" t="s">
        <v>290</v>
      </c>
      <c r="H284" s="210">
        <v>2</v>
      </c>
      <c r="I284" s="211"/>
      <c r="J284" s="212">
        <f>ROUND(I284*H284,2)</f>
        <v>0</v>
      </c>
      <c r="K284" s="208" t="s">
        <v>141</v>
      </c>
      <c r="L284" s="46"/>
      <c r="M284" s="213" t="s">
        <v>19</v>
      </c>
      <c r="N284" s="214" t="s">
        <v>42</v>
      </c>
      <c r="O284" s="86"/>
      <c r="P284" s="215">
        <f>O284*H284</f>
        <v>0</v>
      </c>
      <c r="Q284" s="215">
        <v>0.00012</v>
      </c>
      <c r="R284" s="215">
        <f>Q284*H284</f>
        <v>0.00024000000000000001</v>
      </c>
      <c r="S284" s="215">
        <v>0</v>
      </c>
      <c r="T284" s="216">
        <f>S284*H284</f>
        <v>0</v>
      </c>
      <c r="U284" s="40"/>
      <c r="V284" s="40"/>
      <c r="W284" s="40"/>
      <c r="X284" s="40"/>
      <c r="Y284" s="40"/>
      <c r="Z284" s="40"/>
      <c r="AA284" s="40"/>
      <c r="AB284" s="40"/>
      <c r="AC284" s="40"/>
      <c r="AD284" s="40"/>
      <c r="AE284" s="40"/>
      <c r="AR284" s="217" t="s">
        <v>227</v>
      </c>
      <c r="AT284" s="217" t="s">
        <v>137</v>
      </c>
      <c r="AU284" s="217" t="s">
        <v>143</v>
      </c>
      <c r="AY284" s="19" t="s">
        <v>134</v>
      </c>
      <c r="BE284" s="218">
        <f>IF(N284="základní",J284,0)</f>
        <v>0</v>
      </c>
      <c r="BF284" s="218">
        <f>IF(N284="snížená",J284,0)</f>
        <v>0</v>
      </c>
      <c r="BG284" s="218">
        <f>IF(N284="zákl. přenesená",J284,0)</f>
        <v>0</v>
      </c>
      <c r="BH284" s="218">
        <f>IF(N284="sníž. přenesená",J284,0)</f>
        <v>0</v>
      </c>
      <c r="BI284" s="218">
        <f>IF(N284="nulová",J284,0)</f>
        <v>0</v>
      </c>
      <c r="BJ284" s="19" t="s">
        <v>143</v>
      </c>
      <c r="BK284" s="218">
        <f>ROUND(I284*H284,2)</f>
        <v>0</v>
      </c>
      <c r="BL284" s="19" t="s">
        <v>227</v>
      </c>
      <c r="BM284" s="217" t="s">
        <v>542</v>
      </c>
    </row>
    <row r="285" s="2" customFormat="1">
      <c r="A285" s="40"/>
      <c r="B285" s="41"/>
      <c r="C285" s="42"/>
      <c r="D285" s="219" t="s">
        <v>145</v>
      </c>
      <c r="E285" s="42"/>
      <c r="F285" s="220" t="s">
        <v>543</v>
      </c>
      <c r="G285" s="42"/>
      <c r="H285" s="42"/>
      <c r="I285" s="221"/>
      <c r="J285" s="42"/>
      <c r="K285" s="42"/>
      <c r="L285" s="46"/>
      <c r="M285" s="222"/>
      <c r="N285" s="223"/>
      <c r="O285" s="86"/>
      <c r="P285" s="86"/>
      <c r="Q285" s="86"/>
      <c r="R285" s="86"/>
      <c r="S285" s="86"/>
      <c r="T285" s="87"/>
      <c r="U285" s="40"/>
      <c r="V285" s="40"/>
      <c r="W285" s="40"/>
      <c r="X285" s="40"/>
      <c r="Y285" s="40"/>
      <c r="Z285" s="40"/>
      <c r="AA285" s="40"/>
      <c r="AB285" s="40"/>
      <c r="AC285" s="40"/>
      <c r="AD285" s="40"/>
      <c r="AE285" s="40"/>
      <c r="AT285" s="19" t="s">
        <v>145</v>
      </c>
      <c r="AU285" s="19" t="s">
        <v>143</v>
      </c>
    </row>
    <row r="286" s="2" customFormat="1" ht="16.5" customHeight="1">
      <c r="A286" s="40"/>
      <c r="B286" s="41"/>
      <c r="C286" s="206" t="s">
        <v>544</v>
      </c>
      <c r="D286" s="206" t="s">
        <v>137</v>
      </c>
      <c r="E286" s="207" t="s">
        <v>545</v>
      </c>
      <c r="F286" s="208" t="s">
        <v>546</v>
      </c>
      <c r="G286" s="209" t="s">
        <v>235</v>
      </c>
      <c r="H286" s="210">
        <v>1</v>
      </c>
      <c r="I286" s="211"/>
      <c r="J286" s="212">
        <f>ROUND(I286*H286,2)</f>
        <v>0</v>
      </c>
      <c r="K286" s="208" t="s">
        <v>141</v>
      </c>
      <c r="L286" s="46"/>
      <c r="M286" s="213" t="s">
        <v>19</v>
      </c>
      <c r="N286" s="214" t="s">
        <v>42</v>
      </c>
      <c r="O286" s="86"/>
      <c r="P286" s="215">
        <f>O286*H286</f>
        <v>0</v>
      </c>
      <c r="Q286" s="215">
        <v>6.9999999999999994E-05</v>
      </c>
      <c r="R286" s="215">
        <f>Q286*H286</f>
        <v>6.9999999999999994E-05</v>
      </c>
      <c r="S286" s="215">
        <v>0</v>
      </c>
      <c r="T286" s="216">
        <f>S286*H286</f>
        <v>0</v>
      </c>
      <c r="U286" s="40"/>
      <c r="V286" s="40"/>
      <c r="W286" s="40"/>
      <c r="X286" s="40"/>
      <c r="Y286" s="40"/>
      <c r="Z286" s="40"/>
      <c r="AA286" s="40"/>
      <c r="AB286" s="40"/>
      <c r="AC286" s="40"/>
      <c r="AD286" s="40"/>
      <c r="AE286" s="40"/>
      <c r="AR286" s="217" t="s">
        <v>227</v>
      </c>
      <c r="AT286" s="217" t="s">
        <v>137</v>
      </c>
      <c r="AU286" s="217" t="s">
        <v>143</v>
      </c>
      <c r="AY286" s="19" t="s">
        <v>134</v>
      </c>
      <c r="BE286" s="218">
        <f>IF(N286="základní",J286,0)</f>
        <v>0</v>
      </c>
      <c r="BF286" s="218">
        <f>IF(N286="snížená",J286,0)</f>
        <v>0</v>
      </c>
      <c r="BG286" s="218">
        <f>IF(N286="zákl. přenesená",J286,0)</f>
        <v>0</v>
      </c>
      <c r="BH286" s="218">
        <f>IF(N286="sníž. přenesená",J286,0)</f>
        <v>0</v>
      </c>
      <c r="BI286" s="218">
        <f>IF(N286="nulová",J286,0)</f>
        <v>0</v>
      </c>
      <c r="BJ286" s="19" t="s">
        <v>143</v>
      </c>
      <c r="BK286" s="218">
        <f>ROUND(I286*H286,2)</f>
        <v>0</v>
      </c>
      <c r="BL286" s="19" t="s">
        <v>227</v>
      </c>
      <c r="BM286" s="217" t="s">
        <v>547</v>
      </c>
    </row>
    <row r="287" s="2" customFormat="1">
      <c r="A287" s="40"/>
      <c r="B287" s="41"/>
      <c r="C287" s="42"/>
      <c r="D287" s="219" t="s">
        <v>145</v>
      </c>
      <c r="E287" s="42"/>
      <c r="F287" s="220" t="s">
        <v>548</v>
      </c>
      <c r="G287" s="42"/>
      <c r="H287" s="42"/>
      <c r="I287" s="221"/>
      <c r="J287" s="42"/>
      <c r="K287" s="42"/>
      <c r="L287" s="46"/>
      <c r="M287" s="222"/>
      <c r="N287" s="223"/>
      <c r="O287" s="86"/>
      <c r="P287" s="86"/>
      <c r="Q287" s="86"/>
      <c r="R287" s="86"/>
      <c r="S287" s="86"/>
      <c r="T287" s="87"/>
      <c r="U287" s="40"/>
      <c r="V287" s="40"/>
      <c r="W287" s="40"/>
      <c r="X287" s="40"/>
      <c r="Y287" s="40"/>
      <c r="Z287" s="40"/>
      <c r="AA287" s="40"/>
      <c r="AB287" s="40"/>
      <c r="AC287" s="40"/>
      <c r="AD287" s="40"/>
      <c r="AE287" s="40"/>
      <c r="AT287" s="19" t="s">
        <v>145</v>
      </c>
      <c r="AU287" s="19" t="s">
        <v>143</v>
      </c>
    </row>
    <row r="288" s="2" customFormat="1" ht="16.5" customHeight="1">
      <c r="A288" s="40"/>
      <c r="B288" s="41"/>
      <c r="C288" s="206" t="s">
        <v>549</v>
      </c>
      <c r="D288" s="206" t="s">
        <v>137</v>
      </c>
      <c r="E288" s="207" t="s">
        <v>550</v>
      </c>
      <c r="F288" s="208" t="s">
        <v>551</v>
      </c>
      <c r="G288" s="209" t="s">
        <v>552</v>
      </c>
      <c r="H288" s="210">
        <v>1</v>
      </c>
      <c r="I288" s="211"/>
      <c r="J288" s="212">
        <f>ROUND(I288*H288,2)</f>
        <v>0</v>
      </c>
      <c r="K288" s="208" t="s">
        <v>423</v>
      </c>
      <c r="L288" s="46"/>
      <c r="M288" s="213" t="s">
        <v>19</v>
      </c>
      <c r="N288" s="214" t="s">
        <v>42</v>
      </c>
      <c r="O288" s="86"/>
      <c r="P288" s="215">
        <f>O288*H288</f>
        <v>0</v>
      </c>
      <c r="Q288" s="215">
        <v>0</v>
      </c>
      <c r="R288" s="215">
        <f>Q288*H288</f>
        <v>0</v>
      </c>
      <c r="S288" s="215">
        <v>0</v>
      </c>
      <c r="T288" s="216">
        <f>S288*H288</f>
        <v>0</v>
      </c>
      <c r="U288" s="40"/>
      <c r="V288" s="40"/>
      <c r="W288" s="40"/>
      <c r="X288" s="40"/>
      <c r="Y288" s="40"/>
      <c r="Z288" s="40"/>
      <c r="AA288" s="40"/>
      <c r="AB288" s="40"/>
      <c r="AC288" s="40"/>
      <c r="AD288" s="40"/>
      <c r="AE288" s="40"/>
      <c r="AR288" s="217" t="s">
        <v>227</v>
      </c>
      <c r="AT288" s="217" t="s">
        <v>137</v>
      </c>
      <c r="AU288" s="217" t="s">
        <v>143</v>
      </c>
      <c r="AY288" s="19" t="s">
        <v>134</v>
      </c>
      <c r="BE288" s="218">
        <f>IF(N288="základní",J288,0)</f>
        <v>0</v>
      </c>
      <c r="BF288" s="218">
        <f>IF(N288="snížená",J288,0)</f>
        <v>0</v>
      </c>
      <c r="BG288" s="218">
        <f>IF(N288="zákl. přenesená",J288,0)</f>
        <v>0</v>
      </c>
      <c r="BH288" s="218">
        <f>IF(N288="sníž. přenesená",J288,0)</f>
        <v>0</v>
      </c>
      <c r="BI288" s="218">
        <f>IF(N288="nulová",J288,0)</f>
        <v>0</v>
      </c>
      <c r="BJ288" s="19" t="s">
        <v>143</v>
      </c>
      <c r="BK288" s="218">
        <f>ROUND(I288*H288,2)</f>
        <v>0</v>
      </c>
      <c r="BL288" s="19" t="s">
        <v>227</v>
      </c>
      <c r="BM288" s="217" t="s">
        <v>553</v>
      </c>
    </row>
    <row r="289" s="2" customFormat="1" ht="24.15" customHeight="1">
      <c r="A289" s="40"/>
      <c r="B289" s="41"/>
      <c r="C289" s="206" t="s">
        <v>554</v>
      </c>
      <c r="D289" s="206" t="s">
        <v>137</v>
      </c>
      <c r="E289" s="207" t="s">
        <v>555</v>
      </c>
      <c r="F289" s="208" t="s">
        <v>556</v>
      </c>
      <c r="G289" s="209" t="s">
        <v>249</v>
      </c>
      <c r="H289" s="210">
        <v>0.031</v>
      </c>
      <c r="I289" s="211"/>
      <c r="J289" s="212">
        <f>ROUND(I289*H289,2)</f>
        <v>0</v>
      </c>
      <c r="K289" s="208" t="s">
        <v>141</v>
      </c>
      <c r="L289" s="46"/>
      <c r="M289" s="213" t="s">
        <v>19</v>
      </c>
      <c r="N289" s="214" t="s">
        <v>42</v>
      </c>
      <c r="O289" s="86"/>
      <c r="P289" s="215">
        <f>O289*H289</f>
        <v>0</v>
      </c>
      <c r="Q289" s="215">
        <v>0</v>
      </c>
      <c r="R289" s="215">
        <f>Q289*H289</f>
        <v>0</v>
      </c>
      <c r="S289" s="215">
        <v>0</v>
      </c>
      <c r="T289" s="216">
        <f>S289*H289</f>
        <v>0</v>
      </c>
      <c r="U289" s="40"/>
      <c r="V289" s="40"/>
      <c r="W289" s="40"/>
      <c r="X289" s="40"/>
      <c r="Y289" s="40"/>
      <c r="Z289" s="40"/>
      <c r="AA289" s="40"/>
      <c r="AB289" s="40"/>
      <c r="AC289" s="40"/>
      <c r="AD289" s="40"/>
      <c r="AE289" s="40"/>
      <c r="AR289" s="217" t="s">
        <v>227</v>
      </c>
      <c r="AT289" s="217" t="s">
        <v>137</v>
      </c>
      <c r="AU289" s="217" t="s">
        <v>143</v>
      </c>
      <c r="AY289" s="19" t="s">
        <v>134</v>
      </c>
      <c r="BE289" s="218">
        <f>IF(N289="základní",J289,0)</f>
        <v>0</v>
      </c>
      <c r="BF289" s="218">
        <f>IF(N289="snížená",J289,0)</f>
        <v>0</v>
      </c>
      <c r="BG289" s="218">
        <f>IF(N289="zákl. přenesená",J289,0)</f>
        <v>0</v>
      </c>
      <c r="BH289" s="218">
        <f>IF(N289="sníž. přenesená",J289,0)</f>
        <v>0</v>
      </c>
      <c r="BI289" s="218">
        <f>IF(N289="nulová",J289,0)</f>
        <v>0</v>
      </c>
      <c r="BJ289" s="19" t="s">
        <v>143</v>
      </c>
      <c r="BK289" s="218">
        <f>ROUND(I289*H289,2)</f>
        <v>0</v>
      </c>
      <c r="BL289" s="19" t="s">
        <v>227</v>
      </c>
      <c r="BM289" s="217" t="s">
        <v>557</v>
      </c>
    </row>
    <row r="290" s="2" customFormat="1">
      <c r="A290" s="40"/>
      <c r="B290" s="41"/>
      <c r="C290" s="42"/>
      <c r="D290" s="219" t="s">
        <v>145</v>
      </c>
      <c r="E290" s="42"/>
      <c r="F290" s="220" t="s">
        <v>558</v>
      </c>
      <c r="G290" s="42"/>
      <c r="H290" s="42"/>
      <c r="I290" s="221"/>
      <c r="J290" s="42"/>
      <c r="K290" s="42"/>
      <c r="L290" s="46"/>
      <c r="M290" s="222"/>
      <c r="N290" s="223"/>
      <c r="O290" s="86"/>
      <c r="P290" s="86"/>
      <c r="Q290" s="86"/>
      <c r="R290" s="86"/>
      <c r="S290" s="86"/>
      <c r="T290" s="87"/>
      <c r="U290" s="40"/>
      <c r="V290" s="40"/>
      <c r="W290" s="40"/>
      <c r="X290" s="40"/>
      <c r="Y290" s="40"/>
      <c r="Z290" s="40"/>
      <c r="AA290" s="40"/>
      <c r="AB290" s="40"/>
      <c r="AC290" s="40"/>
      <c r="AD290" s="40"/>
      <c r="AE290" s="40"/>
      <c r="AT290" s="19" t="s">
        <v>145</v>
      </c>
      <c r="AU290" s="19" t="s">
        <v>143</v>
      </c>
    </row>
    <row r="291" s="12" customFormat="1" ht="22.8" customHeight="1">
      <c r="A291" s="12"/>
      <c r="B291" s="190"/>
      <c r="C291" s="191"/>
      <c r="D291" s="192" t="s">
        <v>69</v>
      </c>
      <c r="E291" s="204" t="s">
        <v>559</v>
      </c>
      <c r="F291" s="204" t="s">
        <v>560</v>
      </c>
      <c r="G291" s="191"/>
      <c r="H291" s="191"/>
      <c r="I291" s="194"/>
      <c r="J291" s="205">
        <f>BK291</f>
        <v>0</v>
      </c>
      <c r="K291" s="191"/>
      <c r="L291" s="196"/>
      <c r="M291" s="197"/>
      <c r="N291" s="198"/>
      <c r="O291" s="198"/>
      <c r="P291" s="199">
        <f>SUM(P292:P306)</f>
        <v>0</v>
      </c>
      <c r="Q291" s="198"/>
      <c r="R291" s="199">
        <f>SUM(R292:R306)</f>
        <v>0.0016799999999999999</v>
      </c>
      <c r="S291" s="198"/>
      <c r="T291" s="200">
        <f>SUM(T292:T306)</f>
        <v>0</v>
      </c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R291" s="201" t="s">
        <v>143</v>
      </c>
      <c r="AT291" s="202" t="s">
        <v>69</v>
      </c>
      <c r="AU291" s="202" t="s">
        <v>78</v>
      </c>
      <c r="AY291" s="201" t="s">
        <v>134</v>
      </c>
      <c r="BK291" s="203">
        <f>SUM(BK292:BK306)</f>
        <v>0</v>
      </c>
    </row>
    <row r="292" s="2" customFormat="1" ht="24.15" customHeight="1">
      <c r="A292" s="40"/>
      <c r="B292" s="41"/>
      <c r="C292" s="206" t="s">
        <v>561</v>
      </c>
      <c r="D292" s="206" t="s">
        <v>137</v>
      </c>
      <c r="E292" s="207" t="s">
        <v>562</v>
      </c>
      <c r="F292" s="208" t="s">
        <v>563</v>
      </c>
      <c r="G292" s="209" t="s">
        <v>235</v>
      </c>
      <c r="H292" s="210">
        <v>2</v>
      </c>
      <c r="I292" s="211"/>
      <c r="J292" s="212">
        <f>ROUND(I292*H292,2)</f>
        <v>0</v>
      </c>
      <c r="K292" s="208" t="s">
        <v>141</v>
      </c>
      <c r="L292" s="46"/>
      <c r="M292" s="213" t="s">
        <v>19</v>
      </c>
      <c r="N292" s="214" t="s">
        <v>42</v>
      </c>
      <c r="O292" s="86"/>
      <c r="P292" s="215">
        <f>O292*H292</f>
        <v>0</v>
      </c>
      <c r="Q292" s="215">
        <v>0</v>
      </c>
      <c r="R292" s="215">
        <f>Q292*H292</f>
        <v>0</v>
      </c>
      <c r="S292" s="215">
        <v>0</v>
      </c>
      <c r="T292" s="216">
        <f>S292*H292</f>
        <v>0</v>
      </c>
      <c r="U292" s="40"/>
      <c r="V292" s="40"/>
      <c r="W292" s="40"/>
      <c r="X292" s="40"/>
      <c r="Y292" s="40"/>
      <c r="Z292" s="40"/>
      <c r="AA292" s="40"/>
      <c r="AB292" s="40"/>
      <c r="AC292" s="40"/>
      <c r="AD292" s="40"/>
      <c r="AE292" s="40"/>
      <c r="AR292" s="217" t="s">
        <v>227</v>
      </c>
      <c r="AT292" s="217" t="s">
        <v>137</v>
      </c>
      <c r="AU292" s="217" t="s">
        <v>143</v>
      </c>
      <c r="AY292" s="19" t="s">
        <v>134</v>
      </c>
      <c r="BE292" s="218">
        <f>IF(N292="základní",J292,0)</f>
        <v>0</v>
      </c>
      <c r="BF292" s="218">
        <f>IF(N292="snížená",J292,0)</f>
        <v>0</v>
      </c>
      <c r="BG292" s="218">
        <f>IF(N292="zákl. přenesená",J292,0)</f>
        <v>0</v>
      </c>
      <c r="BH292" s="218">
        <f>IF(N292="sníž. přenesená",J292,0)</f>
        <v>0</v>
      </c>
      <c r="BI292" s="218">
        <f>IF(N292="nulová",J292,0)</f>
        <v>0</v>
      </c>
      <c r="BJ292" s="19" t="s">
        <v>143</v>
      </c>
      <c r="BK292" s="218">
        <f>ROUND(I292*H292,2)</f>
        <v>0</v>
      </c>
      <c r="BL292" s="19" t="s">
        <v>227</v>
      </c>
      <c r="BM292" s="217" t="s">
        <v>564</v>
      </c>
    </row>
    <row r="293" s="2" customFormat="1">
      <c r="A293" s="40"/>
      <c r="B293" s="41"/>
      <c r="C293" s="42"/>
      <c r="D293" s="219" t="s">
        <v>145</v>
      </c>
      <c r="E293" s="42"/>
      <c r="F293" s="220" t="s">
        <v>565</v>
      </c>
      <c r="G293" s="42"/>
      <c r="H293" s="42"/>
      <c r="I293" s="221"/>
      <c r="J293" s="42"/>
      <c r="K293" s="42"/>
      <c r="L293" s="46"/>
      <c r="M293" s="222"/>
      <c r="N293" s="223"/>
      <c r="O293" s="86"/>
      <c r="P293" s="86"/>
      <c r="Q293" s="86"/>
      <c r="R293" s="86"/>
      <c r="S293" s="86"/>
      <c r="T293" s="87"/>
      <c r="U293" s="40"/>
      <c r="V293" s="40"/>
      <c r="W293" s="40"/>
      <c r="X293" s="40"/>
      <c r="Y293" s="40"/>
      <c r="Z293" s="40"/>
      <c r="AA293" s="40"/>
      <c r="AB293" s="40"/>
      <c r="AC293" s="40"/>
      <c r="AD293" s="40"/>
      <c r="AE293" s="40"/>
      <c r="AT293" s="19" t="s">
        <v>145</v>
      </c>
      <c r="AU293" s="19" t="s">
        <v>143</v>
      </c>
    </row>
    <row r="294" s="2" customFormat="1" ht="16.5" customHeight="1">
      <c r="A294" s="40"/>
      <c r="B294" s="41"/>
      <c r="C294" s="258" t="s">
        <v>566</v>
      </c>
      <c r="D294" s="258" t="s">
        <v>337</v>
      </c>
      <c r="E294" s="259" t="s">
        <v>567</v>
      </c>
      <c r="F294" s="260" t="s">
        <v>568</v>
      </c>
      <c r="G294" s="261" t="s">
        <v>235</v>
      </c>
      <c r="H294" s="262">
        <v>1</v>
      </c>
      <c r="I294" s="263"/>
      <c r="J294" s="264">
        <f>ROUND(I294*H294,2)</f>
        <v>0</v>
      </c>
      <c r="K294" s="260" t="s">
        <v>141</v>
      </c>
      <c r="L294" s="265"/>
      <c r="M294" s="266" t="s">
        <v>19</v>
      </c>
      <c r="N294" s="267" t="s">
        <v>42</v>
      </c>
      <c r="O294" s="86"/>
      <c r="P294" s="215">
        <f>O294*H294</f>
        <v>0</v>
      </c>
      <c r="Q294" s="215">
        <v>8.0000000000000007E-05</v>
      </c>
      <c r="R294" s="215">
        <f>Q294*H294</f>
        <v>8.0000000000000007E-05</v>
      </c>
      <c r="S294" s="215">
        <v>0</v>
      </c>
      <c r="T294" s="216">
        <f>S294*H294</f>
        <v>0</v>
      </c>
      <c r="U294" s="40"/>
      <c r="V294" s="40"/>
      <c r="W294" s="40"/>
      <c r="X294" s="40"/>
      <c r="Y294" s="40"/>
      <c r="Z294" s="40"/>
      <c r="AA294" s="40"/>
      <c r="AB294" s="40"/>
      <c r="AC294" s="40"/>
      <c r="AD294" s="40"/>
      <c r="AE294" s="40"/>
      <c r="AR294" s="217" t="s">
        <v>326</v>
      </c>
      <c r="AT294" s="217" t="s">
        <v>337</v>
      </c>
      <c r="AU294" s="217" t="s">
        <v>143</v>
      </c>
      <c r="AY294" s="19" t="s">
        <v>134</v>
      </c>
      <c r="BE294" s="218">
        <f>IF(N294="základní",J294,0)</f>
        <v>0</v>
      </c>
      <c r="BF294" s="218">
        <f>IF(N294="snížená",J294,0)</f>
        <v>0</v>
      </c>
      <c r="BG294" s="218">
        <f>IF(N294="zákl. přenesená",J294,0)</f>
        <v>0</v>
      </c>
      <c r="BH294" s="218">
        <f>IF(N294="sníž. přenesená",J294,0)</f>
        <v>0</v>
      </c>
      <c r="BI294" s="218">
        <f>IF(N294="nulová",J294,0)</f>
        <v>0</v>
      </c>
      <c r="BJ294" s="19" t="s">
        <v>143</v>
      </c>
      <c r="BK294" s="218">
        <f>ROUND(I294*H294,2)</f>
        <v>0</v>
      </c>
      <c r="BL294" s="19" t="s">
        <v>227</v>
      </c>
      <c r="BM294" s="217" t="s">
        <v>569</v>
      </c>
    </row>
    <row r="295" s="2" customFormat="1" ht="24.15" customHeight="1">
      <c r="A295" s="40"/>
      <c r="B295" s="41"/>
      <c r="C295" s="206" t="s">
        <v>570</v>
      </c>
      <c r="D295" s="206" t="s">
        <v>137</v>
      </c>
      <c r="E295" s="207" t="s">
        <v>571</v>
      </c>
      <c r="F295" s="208" t="s">
        <v>572</v>
      </c>
      <c r="G295" s="209" t="s">
        <v>235</v>
      </c>
      <c r="H295" s="210">
        <v>2</v>
      </c>
      <c r="I295" s="211"/>
      <c r="J295" s="212">
        <f>ROUND(I295*H295,2)</f>
        <v>0</v>
      </c>
      <c r="K295" s="208" t="s">
        <v>141</v>
      </c>
      <c r="L295" s="46"/>
      <c r="M295" s="213" t="s">
        <v>19</v>
      </c>
      <c r="N295" s="214" t="s">
        <v>42</v>
      </c>
      <c r="O295" s="86"/>
      <c r="P295" s="215">
        <f>O295*H295</f>
        <v>0</v>
      </c>
      <c r="Q295" s="215">
        <v>0</v>
      </c>
      <c r="R295" s="215">
        <f>Q295*H295</f>
        <v>0</v>
      </c>
      <c r="S295" s="215">
        <v>0</v>
      </c>
      <c r="T295" s="216">
        <f>S295*H295</f>
        <v>0</v>
      </c>
      <c r="U295" s="40"/>
      <c r="V295" s="40"/>
      <c r="W295" s="40"/>
      <c r="X295" s="40"/>
      <c r="Y295" s="40"/>
      <c r="Z295" s="40"/>
      <c r="AA295" s="40"/>
      <c r="AB295" s="40"/>
      <c r="AC295" s="40"/>
      <c r="AD295" s="40"/>
      <c r="AE295" s="40"/>
      <c r="AR295" s="217" t="s">
        <v>227</v>
      </c>
      <c r="AT295" s="217" t="s">
        <v>137</v>
      </c>
      <c r="AU295" s="217" t="s">
        <v>143</v>
      </c>
      <c r="AY295" s="19" t="s">
        <v>134</v>
      </c>
      <c r="BE295" s="218">
        <f>IF(N295="základní",J295,0)</f>
        <v>0</v>
      </c>
      <c r="BF295" s="218">
        <f>IF(N295="snížená",J295,0)</f>
        <v>0</v>
      </c>
      <c r="BG295" s="218">
        <f>IF(N295="zákl. přenesená",J295,0)</f>
        <v>0</v>
      </c>
      <c r="BH295" s="218">
        <f>IF(N295="sníž. přenesená",J295,0)</f>
        <v>0</v>
      </c>
      <c r="BI295" s="218">
        <f>IF(N295="nulová",J295,0)</f>
        <v>0</v>
      </c>
      <c r="BJ295" s="19" t="s">
        <v>143</v>
      </c>
      <c r="BK295" s="218">
        <f>ROUND(I295*H295,2)</f>
        <v>0</v>
      </c>
      <c r="BL295" s="19" t="s">
        <v>227</v>
      </c>
      <c r="BM295" s="217" t="s">
        <v>573</v>
      </c>
    </row>
    <row r="296" s="2" customFormat="1">
      <c r="A296" s="40"/>
      <c r="B296" s="41"/>
      <c r="C296" s="42"/>
      <c r="D296" s="219" t="s">
        <v>145</v>
      </c>
      <c r="E296" s="42"/>
      <c r="F296" s="220" t="s">
        <v>574</v>
      </c>
      <c r="G296" s="42"/>
      <c r="H296" s="42"/>
      <c r="I296" s="221"/>
      <c r="J296" s="42"/>
      <c r="K296" s="42"/>
      <c r="L296" s="46"/>
      <c r="M296" s="222"/>
      <c r="N296" s="223"/>
      <c r="O296" s="86"/>
      <c r="P296" s="86"/>
      <c r="Q296" s="86"/>
      <c r="R296" s="86"/>
      <c r="S296" s="86"/>
      <c r="T296" s="87"/>
      <c r="U296" s="40"/>
      <c r="V296" s="40"/>
      <c r="W296" s="40"/>
      <c r="X296" s="40"/>
      <c r="Y296" s="40"/>
      <c r="Z296" s="40"/>
      <c r="AA296" s="40"/>
      <c r="AB296" s="40"/>
      <c r="AC296" s="40"/>
      <c r="AD296" s="40"/>
      <c r="AE296" s="40"/>
      <c r="AT296" s="19" t="s">
        <v>145</v>
      </c>
      <c r="AU296" s="19" t="s">
        <v>143</v>
      </c>
    </row>
    <row r="297" s="2" customFormat="1" ht="16.5" customHeight="1">
      <c r="A297" s="40"/>
      <c r="B297" s="41"/>
      <c r="C297" s="258" t="s">
        <v>575</v>
      </c>
      <c r="D297" s="258" t="s">
        <v>337</v>
      </c>
      <c r="E297" s="259" t="s">
        <v>576</v>
      </c>
      <c r="F297" s="260" t="s">
        <v>577</v>
      </c>
      <c r="G297" s="261" t="s">
        <v>235</v>
      </c>
      <c r="H297" s="262">
        <v>2</v>
      </c>
      <c r="I297" s="263"/>
      <c r="J297" s="264">
        <f>ROUND(I297*H297,2)</f>
        <v>0</v>
      </c>
      <c r="K297" s="260" t="s">
        <v>141</v>
      </c>
      <c r="L297" s="265"/>
      <c r="M297" s="266" t="s">
        <v>19</v>
      </c>
      <c r="N297" s="267" t="s">
        <v>42</v>
      </c>
      <c r="O297" s="86"/>
      <c r="P297" s="215">
        <f>O297*H297</f>
        <v>0</v>
      </c>
      <c r="Q297" s="215">
        <v>0.00012999999999999999</v>
      </c>
      <c r="R297" s="215">
        <f>Q297*H297</f>
        <v>0.00025999999999999998</v>
      </c>
      <c r="S297" s="215">
        <v>0</v>
      </c>
      <c r="T297" s="216">
        <f>S297*H297</f>
        <v>0</v>
      </c>
      <c r="U297" s="40"/>
      <c r="V297" s="40"/>
      <c r="W297" s="40"/>
      <c r="X297" s="40"/>
      <c r="Y297" s="40"/>
      <c r="Z297" s="40"/>
      <c r="AA297" s="40"/>
      <c r="AB297" s="40"/>
      <c r="AC297" s="40"/>
      <c r="AD297" s="40"/>
      <c r="AE297" s="40"/>
      <c r="AR297" s="217" t="s">
        <v>326</v>
      </c>
      <c r="AT297" s="217" t="s">
        <v>337</v>
      </c>
      <c r="AU297" s="217" t="s">
        <v>143</v>
      </c>
      <c r="AY297" s="19" t="s">
        <v>134</v>
      </c>
      <c r="BE297" s="218">
        <f>IF(N297="základní",J297,0)</f>
        <v>0</v>
      </c>
      <c r="BF297" s="218">
        <f>IF(N297="snížená",J297,0)</f>
        <v>0</v>
      </c>
      <c r="BG297" s="218">
        <f>IF(N297="zákl. přenesená",J297,0)</f>
        <v>0</v>
      </c>
      <c r="BH297" s="218">
        <f>IF(N297="sníž. přenesená",J297,0)</f>
        <v>0</v>
      </c>
      <c r="BI297" s="218">
        <f>IF(N297="nulová",J297,0)</f>
        <v>0</v>
      </c>
      <c r="BJ297" s="19" t="s">
        <v>143</v>
      </c>
      <c r="BK297" s="218">
        <f>ROUND(I297*H297,2)</f>
        <v>0</v>
      </c>
      <c r="BL297" s="19" t="s">
        <v>227</v>
      </c>
      <c r="BM297" s="217" t="s">
        <v>578</v>
      </c>
    </row>
    <row r="298" s="2" customFormat="1" ht="16.5" customHeight="1">
      <c r="A298" s="40"/>
      <c r="B298" s="41"/>
      <c r="C298" s="258" t="s">
        <v>579</v>
      </c>
      <c r="D298" s="258" t="s">
        <v>337</v>
      </c>
      <c r="E298" s="259" t="s">
        <v>580</v>
      </c>
      <c r="F298" s="260" t="s">
        <v>581</v>
      </c>
      <c r="G298" s="261" t="s">
        <v>235</v>
      </c>
      <c r="H298" s="262">
        <v>2</v>
      </c>
      <c r="I298" s="263"/>
      <c r="J298" s="264">
        <f>ROUND(I298*H298,2)</f>
        <v>0</v>
      </c>
      <c r="K298" s="260" t="s">
        <v>141</v>
      </c>
      <c r="L298" s="265"/>
      <c r="M298" s="266" t="s">
        <v>19</v>
      </c>
      <c r="N298" s="267" t="s">
        <v>42</v>
      </c>
      <c r="O298" s="86"/>
      <c r="P298" s="215">
        <f>O298*H298</f>
        <v>0</v>
      </c>
      <c r="Q298" s="215">
        <v>2.0000000000000002E-05</v>
      </c>
      <c r="R298" s="215">
        <f>Q298*H298</f>
        <v>4.0000000000000003E-05</v>
      </c>
      <c r="S298" s="215">
        <v>0</v>
      </c>
      <c r="T298" s="216">
        <f>S298*H298</f>
        <v>0</v>
      </c>
      <c r="U298" s="40"/>
      <c r="V298" s="40"/>
      <c r="W298" s="40"/>
      <c r="X298" s="40"/>
      <c r="Y298" s="40"/>
      <c r="Z298" s="40"/>
      <c r="AA298" s="40"/>
      <c r="AB298" s="40"/>
      <c r="AC298" s="40"/>
      <c r="AD298" s="40"/>
      <c r="AE298" s="40"/>
      <c r="AR298" s="217" t="s">
        <v>326</v>
      </c>
      <c r="AT298" s="217" t="s">
        <v>337</v>
      </c>
      <c r="AU298" s="217" t="s">
        <v>143</v>
      </c>
      <c r="AY298" s="19" t="s">
        <v>134</v>
      </c>
      <c r="BE298" s="218">
        <f>IF(N298="základní",J298,0)</f>
        <v>0</v>
      </c>
      <c r="BF298" s="218">
        <f>IF(N298="snížená",J298,0)</f>
        <v>0</v>
      </c>
      <c r="BG298" s="218">
        <f>IF(N298="zákl. přenesená",J298,0)</f>
        <v>0</v>
      </c>
      <c r="BH298" s="218">
        <f>IF(N298="sníž. přenesená",J298,0)</f>
        <v>0</v>
      </c>
      <c r="BI298" s="218">
        <f>IF(N298="nulová",J298,0)</f>
        <v>0</v>
      </c>
      <c r="BJ298" s="19" t="s">
        <v>143</v>
      </c>
      <c r="BK298" s="218">
        <f>ROUND(I298*H298,2)</f>
        <v>0</v>
      </c>
      <c r="BL298" s="19" t="s">
        <v>227</v>
      </c>
      <c r="BM298" s="217" t="s">
        <v>582</v>
      </c>
    </row>
    <row r="299" s="2" customFormat="1" ht="24.15" customHeight="1">
      <c r="A299" s="40"/>
      <c r="B299" s="41"/>
      <c r="C299" s="206" t="s">
        <v>583</v>
      </c>
      <c r="D299" s="206" t="s">
        <v>137</v>
      </c>
      <c r="E299" s="207" t="s">
        <v>584</v>
      </c>
      <c r="F299" s="208" t="s">
        <v>585</v>
      </c>
      <c r="G299" s="209" t="s">
        <v>235</v>
      </c>
      <c r="H299" s="210">
        <v>1</v>
      </c>
      <c r="I299" s="211"/>
      <c r="J299" s="212">
        <f>ROUND(I299*H299,2)</f>
        <v>0</v>
      </c>
      <c r="K299" s="208" t="s">
        <v>141</v>
      </c>
      <c r="L299" s="46"/>
      <c r="M299" s="213" t="s">
        <v>19</v>
      </c>
      <c r="N299" s="214" t="s">
        <v>42</v>
      </c>
      <c r="O299" s="86"/>
      <c r="P299" s="215">
        <f>O299*H299</f>
        <v>0</v>
      </c>
      <c r="Q299" s="215">
        <v>0</v>
      </c>
      <c r="R299" s="215">
        <f>Q299*H299</f>
        <v>0</v>
      </c>
      <c r="S299" s="215">
        <v>0</v>
      </c>
      <c r="T299" s="216">
        <f>S299*H299</f>
        <v>0</v>
      </c>
      <c r="U299" s="40"/>
      <c r="V299" s="40"/>
      <c r="W299" s="40"/>
      <c r="X299" s="40"/>
      <c r="Y299" s="40"/>
      <c r="Z299" s="40"/>
      <c r="AA299" s="40"/>
      <c r="AB299" s="40"/>
      <c r="AC299" s="40"/>
      <c r="AD299" s="40"/>
      <c r="AE299" s="40"/>
      <c r="AR299" s="217" t="s">
        <v>227</v>
      </c>
      <c r="AT299" s="217" t="s">
        <v>137</v>
      </c>
      <c r="AU299" s="217" t="s">
        <v>143</v>
      </c>
      <c r="AY299" s="19" t="s">
        <v>134</v>
      </c>
      <c r="BE299" s="218">
        <f>IF(N299="základní",J299,0)</f>
        <v>0</v>
      </c>
      <c r="BF299" s="218">
        <f>IF(N299="snížená",J299,0)</f>
        <v>0</v>
      </c>
      <c r="BG299" s="218">
        <f>IF(N299="zákl. přenesená",J299,0)</f>
        <v>0</v>
      </c>
      <c r="BH299" s="218">
        <f>IF(N299="sníž. přenesená",J299,0)</f>
        <v>0</v>
      </c>
      <c r="BI299" s="218">
        <f>IF(N299="nulová",J299,0)</f>
        <v>0</v>
      </c>
      <c r="BJ299" s="19" t="s">
        <v>143</v>
      </c>
      <c r="BK299" s="218">
        <f>ROUND(I299*H299,2)</f>
        <v>0</v>
      </c>
      <c r="BL299" s="19" t="s">
        <v>227</v>
      </c>
      <c r="BM299" s="217" t="s">
        <v>586</v>
      </c>
    </row>
    <row r="300" s="2" customFormat="1">
      <c r="A300" s="40"/>
      <c r="B300" s="41"/>
      <c r="C300" s="42"/>
      <c r="D300" s="219" t="s">
        <v>145</v>
      </c>
      <c r="E300" s="42"/>
      <c r="F300" s="220" t="s">
        <v>587</v>
      </c>
      <c r="G300" s="42"/>
      <c r="H300" s="42"/>
      <c r="I300" s="221"/>
      <c r="J300" s="42"/>
      <c r="K300" s="42"/>
      <c r="L300" s="46"/>
      <c r="M300" s="222"/>
      <c r="N300" s="223"/>
      <c r="O300" s="86"/>
      <c r="P300" s="86"/>
      <c r="Q300" s="86"/>
      <c r="R300" s="86"/>
      <c r="S300" s="86"/>
      <c r="T300" s="87"/>
      <c r="U300" s="40"/>
      <c r="V300" s="40"/>
      <c r="W300" s="40"/>
      <c r="X300" s="40"/>
      <c r="Y300" s="40"/>
      <c r="Z300" s="40"/>
      <c r="AA300" s="40"/>
      <c r="AB300" s="40"/>
      <c r="AC300" s="40"/>
      <c r="AD300" s="40"/>
      <c r="AE300" s="40"/>
      <c r="AT300" s="19" t="s">
        <v>145</v>
      </c>
      <c r="AU300" s="19" t="s">
        <v>143</v>
      </c>
    </row>
    <row r="301" s="2" customFormat="1" ht="16.5" customHeight="1">
      <c r="A301" s="40"/>
      <c r="B301" s="41"/>
      <c r="C301" s="258" t="s">
        <v>588</v>
      </c>
      <c r="D301" s="258" t="s">
        <v>337</v>
      </c>
      <c r="E301" s="259" t="s">
        <v>589</v>
      </c>
      <c r="F301" s="260" t="s">
        <v>590</v>
      </c>
      <c r="G301" s="261" t="s">
        <v>235</v>
      </c>
      <c r="H301" s="262">
        <v>1</v>
      </c>
      <c r="I301" s="263"/>
      <c r="J301" s="264">
        <f>ROUND(I301*H301,2)</f>
        <v>0</v>
      </c>
      <c r="K301" s="260" t="s">
        <v>141</v>
      </c>
      <c r="L301" s="265"/>
      <c r="M301" s="266" t="s">
        <v>19</v>
      </c>
      <c r="N301" s="267" t="s">
        <v>42</v>
      </c>
      <c r="O301" s="86"/>
      <c r="P301" s="215">
        <f>O301*H301</f>
        <v>0</v>
      </c>
      <c r="Q301" s="215">
        <v>0.0012999999999999999</v>
      </c>
      <c r="R301" s="215">
        <f>Q301*H301</f>
        <v>0.0012999999999999999</v>
      </c>
      <c r="S301" s="215">
        <v>0</v>
      </c>
      <c r="T301" s="216">
        <f>S301*H301</f>
        <v>0</v>
      </c>
      <c r="U301" s="40"/>
      <c r="V301" s="40"/>
      <c r="W301" s="40"/>
      <c r="X301" s="40"/>
      <c r="Y301" s="40"/>
      <c r="Z301" s="40"/>
      <c r="AA301" s="40"/>
      <c r="AB301" s="40"/>
      <c r="AC301" s="40"/>
      <c r="AD301" s="40"/>
      <c r="AE301" s="40"/>
      <c r="AR301" s="217" t="s">
        <v>326</v>
      </c>
      <c r="AT301" s="217" t="s">
        <v>337</v>
      </c>
      <c r="AU301" s="217" t="s">
        <v>143</v>
      </c>
      <c r="AY301" s="19" t="s">
        <v>134</v>
      </c>
      <c r="BE301" s="218">
        <f>IF(N301="základní",J301,0)</f>
        <v>0</v>
      </c>
      <c r="BF301" s="218">
        <f>IF(N301="snížená",J301,0)</f>
        <v>0</v>
      </c>
      <c r="BG301" s="218">
        <f>IF(N301="zákl. přenesená",J301,0)</f>
        <v>0</v>
      </c>
      <c r="BH301" s="218">
        <f>IF(N301="sníž. přenesená",J301,0)</f>
        <v>0</v>
      </c>
      <c r="BI301" s="218">
        <f>IF(N301="nulová",J301,0)</f>
        <v>0</v>
      </c>
      <c r="BJ301" s="19" t="s">
        <v>143</v>
      </c>
      <c r="BK301" s="218">
        <f>ROUND(I301*H301,2)</f>
        <v>0</v>
      </c>
      <c r="BL301" s="19" t="s">
        <v>227</v>
      </c>
      <c r="BM301" s="217" t="s">
        <v>591</v>
      </c>
    </row>
    <row r="302" s="2" customFormat="1" ht="21.75" customHeight="1">
      <c r="A302" s="40"/>
      <c r="B302" s="41"/>
      <c r="C302" s="206" t="s">
        <v>592</v>
      </c>
      <c r="D302" s="206" t="s">
        <v>137</v>
      </c>
      <c r="E302" s="207" t="s">
        <v>593</v>
      </c>
      <c r="F302" s="208" t="s">
        <v>594</v>
      </c>
      <c r="G302" s="209" t="s">
        <v>345</v>
      </c>
      <c r="H302" s="210">
        <v>1</v>
      </c>
      <c r="I302" s="211"/>
      <c r="J302" s="212">
        <f>ROUND(I302*H302,2)</f>
        <v>0</v>
      </c>
      <c r="K302" s="208" t="s">
        <v>423</v>
      </c>
      <c r="L302" s="46"/>
      <c r="M302" s="213" t="s">
        <v>19</v>
      </c>
      <c r="N302" s="214" t="s">
        <v>42</v>
      </c>
      <c r="O302" s="86"/>
      <c r="P302" s="215">
        <f>O302*H302</f>
        <v>0</v>
      </c>
      <c r="Q302" s="215">
        <v>0</v>
      </c>
      <c r="R302" s="215">
        <f>Q302*H302</f>
        <v>0</v>
      </c>
      <c r="S302" s="215">
        <v>0</v>
      </c>
      <c r="T302" s="216">
        <f>S302*H302</f>
        <v>0</v>
      </c>
      <c r="U302" s="40"/>
      <c r="V302" s="40"/>
      <c r="W302" s="40"/>
      <c r="X302" s="40"/>
      <c r="Y302" s="40"/>
      <c r="Z302" s="40"/>
      <c r="AA302" s="40"/>
      <c r="AB302" s="40"/>
      <c r="AC302" s="40"/>
      <c r="AD302" s="40"/>
      <c r="AE302" s="40"/>
      <c r="AR302" s="217" t="s">
        <v>227</v>
      </c>
      <c r="AT302" s="217" t="s">
        <v>137</v>
      </c>
      <c r="AU302" s="217" t="s">
        <v>143</v>
      </c>
      <c r="AY302" s="19" t="s">
        <v>134</v>
      </c>
      <c r="BE302" s="218">
        <f>IF(N302="základní",J302,0)</f>
        <v>0</v>
      </c>
      <c r="BF302" s="218">
        <f>IF(N302="snížená",J302,0)</f>
        <v>0</v>
      </c>
      <c r="BG302" s="218">
        <f>IF(N302="zákl. přenesená",J302,0)</f>
        <v>0</v>
      </c>
      <c r="BH302" s="218">
        <f>IF(N302="sníž. přenesená",J302,0)</f>
        <v>0</v>
      </c>
      <c r="BI302" s="218">
        <f>IF(N302="nulová",J302,0)</f>
        <v>0</v>
      </c>
      <c r="BJ302" s="19" t="s">
        <v>143</v>
      </c>
      <c r="BK302" s="218">
        <f>ROUND(I302*H302,2)</f>
        <v>0</v>
      </c>
      <c r="BL302" s="19" t="s">
        <v>227</v>
      </c>
      <c r="BM302" s="217" t="s">
        <v>595</v>
      </c>
    </row>
    <row r="303" s="2" customFormat="1" ht="24.15" customHeight="1">
      <c r="A303" s="40"/>
      <c r="B303" s="41"/>
      <c r="C303" s="206" t="s">
        <v>596</v>
      </c>
      <c r="D303" s="206" t="s">
        <v>137</v>
      </c>
      <c r="E303" s="207" t="s">
        <v>597</v>
      </c>
      <c r="F303" s="208" t="s">
        <v>598</v>
      </c>
      <c r="G303" s="209" t="s">
        <v>235</v>
      </c>
      <c r="H303" s="210">
        <v>1</v>
      </c>
      <c r="I303" s="211"/>
      <c r="J303" s="212">
        <f>ROUND(I303*H303,2)</f>
        <v>0</v>
      </c>
      <c r="K303" s="208" t="s">
        <v>141</v>
      </c>
      <c r="L303" s="46"/>
      <c r="M303" s="213" t="s">
        <v>19</v>
      </c>
      <c r="N303" s="214" t="s">
        <v>42</v>
      </c>
      <c r="O303" s="86"/>
      <c r="P303" s="215">
        <f>O303*H303</f>
        <v>0</v>
      </c>
      <c r="Q303" s="215">
        <v>0</v>
      </c>
      <c r="R303" s="215">
        <f>Q303*H303</f>
        <v>0</v>
      </c>
      <c r="S303" s="215">
        <v>0</v>
      </c>
      <c r="T303" s="216">
        <f>S303*H303</f>
        <v>0</v>
      </c>
      <c r="U303" s="40"/>
      <c r="V303" s="40"/>
      <c r="W303" s="40"/>
      <c r="X303" s="40"/>
      <c r="Y303" s="40"/>
      <c r="Z303" s="40"/>
      <c r="AA303" s="40"/>
      <c r="AB303" s="40"/>
      <c r="AC303" s="40"/>
      <c r="AD303" s="40"/>
      <c r="AE303" s="40"/>
      <c r="AR303" s="217" t="s">
        <v>227</v>
      </c>
      <c r="AT303" s="217" t="s">
        <v>137</v>
      </c>
      <c r="AU303" s="217" t="s">
        <v>143</v>
      </c>
      <c r="AY303" s="19" t="s">
        <v>134</v>
      </c>
      <c r="BE303" s="218">
        <f>IF(N303="základní",J303,0)</f>
        <v>0</v>
      </c>
      <c r="BF303" s="218">
        <f>IF(N303="snížená",J303,0)</f>
        <v>0</v>
      </c>
      <c r="BG303" s="218">
        <f>IF(N303="zákl. přenesená",J303,0)</f>
        <v>0</v>
      </c>
      <c r="BH303" s="218">
        <f>IF(N303="sníž. přenesená",J303,0)</f>
        <v>0</v>
      </c>
      <c r="BI303" s="218">
        <f>IF(N303="nulová",J303,0)</f>
        <v>0</v>
      </c>
      <c r="BJ303" s="19" t="s">
        <v>143</v>
      </c>
      <c r="BK303" s="218">
        <f>ROUND(I303*H303,2)</f>
        <v>0</v>
      </c>
      <c r="BL303" s="19" t="s">
        <v>227</v>
      </c>
      <c r="BM303" s="217" t="s">
        <v>599</v>
      </c>
    </row>
    <row r="304" s="2" customFormat="1">
      <c r="A304" s="40"/>
      <c r="B304" s="41"/>
      <c r="C304" s="42"/>
      <c r="D304" s="219" t="s">
        <v>145</v>
      </c>
      <c r="E304" s="42"/>
      <c r="F304" s="220" t="s">
        <v>600</v>
      </c>
      <c r="G304" s="42"/>
      <c r="H304" s="42"/>
      <c r="I304" s="221"/>
      <c r="J304" s="42"/>
      <c r="K304" s="42"/>
      <c r="L304" s="46"/>
      <c r="M304" s="222"/>
      <c r="N304" s="223"/>
      <c r="O304" s="86"/>
      <c r="P304" s="86"/>
      <c r="Q304" s="86"/>
      <c r="R304" s="86"/>
      <c r="S304" s="86"/>
      <c r="T304" s="87"/>
      <c r="U304" s="40"/>
      <c r="V304" s="40"/>
      <c r="W304" s="40"/>
      <c r="X304" s="40"/>
      <c r="Y304" s="40"/>
      <c r="Z304" s="40"/>
      <c r="AA304" s="40"/>
      <c r="AB304" s="40"/>
      <c r="AC304" s="40"/>
      <c r="AD304" s="40"/>
      <c r="AE304" s="40"/>
      <c r="AT304" s="19" t="s">
        <v>145</v>
      </c>
      <c r="AU304" s="19" t="s">
        <v>143</v>
      </c>
    </row>
    <row r="305" s="2" customFormat="1" ht="24.15" customHeight="1">
      <c r="A305" s="40"/>
      <c r="B305" s="41"/>
      <c r="C305" s="206" t="s">
        <v>601</v>
      </c>
      <c r="D305" s="206" t="s">
        <v>137</v>
      </c>
      <c r="E305" s="207" t="s">
        <v>602</v>
      </c>
      <c r="F305" s="208" t="s">
        <v>603</v>
      </c>
      <c r="G305" s="209" t="s">
        <v>249</v>
      </c>
      <c r="H305" s="210">
        <v>0.002</v>
      </c>
      <c r="I305" s="211"/>
      <c r="J305" s="212">
        <f>ROUND(I305*H305,2)</f>
        <v>0</v>
      </c>
      <c r="K305" s="208" t="s">
        <v>141</v>
      </c>
      <c r="L305" s="46"/>
      <c r="M305" s="213" t="s">
        <v>19</v>
      </c>
      <c r="N305" s="214" t="s">
        <v>42</v>
      </c>
      <c r="O305" s="86"/>
      <c r="P305" s="215">
        <f>O305*H305</f>
        <v>0</v>
      </c>
      <c r="Q305" s="215">
        <v>0</v>
      </c>
      <c r="R305" s="215">
        <f>Q305*H305</f>
        <v>0</v>
      </c>
      <c r="S305" s="215">
        <v>0</v>
      </c>
      <c r="T305" s="216">
        <f>S305*H305</f>
        <v>0</v>
      </c>
      <c r="U305" s="40"/>
      <c r="V305" s="40"/>
      <c r="W305" s="40"/>
      <c r="X305" s="40"/>
      <c r="Y305" s="40"/>
      <c r="Z305" s="40"/>
      <c r="AA305" s="40"/>
      <c r="AB305" s="40"/>
      <c r="AC305" s="40"/>
      <c r="AD305" s="40"/>
      <c r="AE305" s="40"/>
      <c r="AR305" s="217" t="s">
        <v>227</v>
      </c>
      <c r="AT305" s="217" t="s">
        <v>137</v>
      </c>
      <c r="AU305" s="217" t="s">
        <v>143</v>
      </c>
      <c r="AY305" s="19" t="s">
        <v>134</v>
      </c>
      <c r="BE305" s="218">
        <f>IF(N305="základní",J305,0)</f>
        <v>0</v>
      </c>
      <c r="BF305" s="218">
        <f>IF(N305="snížená",J305,0)</f>
        <v>0</v>
      </c>
      <c r="BG305" s="218">
        <f>IF(N305="zákl. přenesená",J305,0)</f>
        <v>0</v>
      </c>
      <c r="BH305" s="218">
        <f>IF(N305="sníž. přenesená",J305,0)</f>
        <v>0</v>
      </c>
      <c r="BI305" s="218">
        <f>IF(N305="nulová",J305,0)</f>
        <v>0</v>
      </c>
      <c r="BJ305" s="19" t="s">
        <v>143</v>
      </c>
      <c r="BK305" s="218">
        <f>ROUND(I305*H305,2)</f>
        <v>0</v>
      </c>
      <c r="BL305" s="19" t="s">
        <v>227</v>
      </c>
      <c r="BM305" s="217" t="s">
        <v>604</v>
      </c>
    </row>
    <row r="306" s="2" customFormat="1">
      <c r="A306" s="40"/>
      <c r="B306" s="41"/>
      <c r="C306" s="42"/>
      <c r="D306" s="219" t="s">
        <v>145</v>
      </c>
      <c r="E306" s="42"/>
      <c r="F306" s="220" t="s">
        <v>605</v>
      </c>
      <c r="G306" s="42"/>
      <c r="H306" s="42"/>
      <c r="I306" s="221"/>
      <c r="J306" s="42"/>
      <c r="K306" s="42"/>
      <c r="L306" s="46"/>
      <c r="M306" s="222"/>
      <c r="N306" s="223"/>
      <c r="O306" s="86"/>
      <c r="P306" s="86"/>
      <c r="Q306" s="86"/>
      <c r="R306" s="86"/>
      <c r="S306" s="86"/>
      <c r="T306" s="87"/>
      <c r="U306" s="40"/>
      <c r="V306" s="40"/>
      <c r="W306" s="40"/>
      <c r="X306" s="40"/>
      <c r="Y306" s="40"/>
      <c r="Z306" s="40"/>
      <c r="AA306" s="40"/>
      <c r="AB306" s="40"/>
      <c r="AC306" s="40"/>
      <c r="AD306" s="40"/>
      <c r="AE306" s="40"/>
      <c r="AT306" s="19" t="s">
        <v>145</v>
      </c>
      <c r="AU306" s="19" t="s">
        <v>143</v>
      </c>
    </row>
    <row r="307" s="12" customFormat="1" ht="22.8" customHeight="1">
      <c r="A307" s="12"/>
      <c r="B307" s="190"/>
      <c r="C307" s="191"/>
      <c r="D307" s="192" t="s">
        <v>69</v>
      </c>
      <c r="E307" s="204" t="s">
        <v>606</v>
      </c>
      <c r="F307" s="204" t="s">
        <v>607</v>
      </c>
      <c r="G307" s="191"/>
      <c r="H307" s="191"/>
      <c r="I307" s="194"/>
      <c r="J307" s="205">
        <f>BK307</f>
        <v>0</v>
      </c>
      <c r="K307" s="191"/>
      <c r="L307" s="196"/>
      <c r="M307" s="197"/>
      <c r="N307" s="198"/>
      <c r="O307" s="198"/>
      <c r="P307" s="199">
        <f>SUM(P308:P312)</f>
        <v>0</v>
      </c>
      <c r="Q307" s="198"/>
      <c r="R307" s="199">
        <f>SUM(R308:R312)</f>
        <v>0.00089999999999999998</v>
      </c>
      <c r="S307" s="198"/>
      <c r="T307" s="200">
        <f>SUM(T308:T312)</f>
        <v>0</v>
      </c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R307" s="201" t="s">
        <v>143</v>
      </c>
      <c r="AT307" s="202" t="s">
        <v>69</v>
      </c>
      <c r="AU307" s="202" t="s">
        <v>78</v>
      </c>
      <c r="AY307" s="201" t="s">
        <v>134</v>
      </c>
      <c r="BK307" s="203">
        <f>SUM(BK308:BK312)</f>
        <v>0</v>
      </c>
    </row>
    <row r="308" s="2" customFormat="1" ht="16.5" customHeight="1">
      <c r="A308" s="40"/>
      <c r="B308" s="41"/>
      <c r="C308" s="206" t="s">
        <v>608</v>
      </c>
      <c r="D308" s="206" t="s">
        <v>137</v>
      </c>
      <c r="E308" s="207" t="s">
        <v>609</v>
      </c>
      <c r="F308" s="208" t="s">
        <v>610</v>
      </c>
      <c r="G308" s="209" t="s">
        <v>235</v>
      </c>
      <c r="H308" s="210">
        <v>1</v>
      </c>
      <c r="I308" s="211"/>
      <c r="J308" s="212">
        <f>ROUND(I308*H308,2)</f>
        <v>0</v>
      </c>
      <c r="K308" s="208" t="s">
        <v>141</v>
      </c>
      <c r="L308" s="46"/>
      <c r="M308" s="213" t="s">
        <v>19</v>
      </c>
      <c r="N308" s="214" t="s">
        <v>42</v>
      </c>
      <c r="O308" s="86"/>
      <c r="P308" s="215">
        <f>O308*H308</f>
        <v>0</v>
      </c>
      <c r="Q308" s="215">
        <v>0</v>
      </c>
      <c r="R308" s="215">
        <f>Q308*H308</f>
        <v>0</v>
      </c>
      <c r="S308" s="215">
        <v>0</v>
      </c>
      <c r="T308" s="216">
        <f>S308*H308</f>
        <v>0</v>
      </c>
      <c r="U308" s="40"/>
      <c r="V308" s="40"/>
      <c r="W308" s="40"/>
      <c r="X308" s="40"/>
      <c r="Y308" s="40"/>
      <c r="Z308" s="40"/>
      <c r="AA308" s="40"/>
      <c r="AB308" s="40"/>
      <c r="AC308" s="40"/>
      <c r="AD308" s="40"/>
      <c r="AE308" s="40"/>
      <c r="AR308" s="217" t="s">
        <v>227</v>
      </c>
      <c r="AT308" s="217" t="s">
        <v>137</v>
      </c>
      <c r="AU308" s="217" t="s">
        <v>143</v>
      </c>
      <c r="AY308" s="19" t="s">
        <v>134</v>
      </c>
      <c r="BE308" s="218">
        <f>IF(N308="základní",J308,0)</f>
        <v>0</v>
      </c>
      <c r="BF308" s="218">
        <f>IF(N308="snížená",J308,0)</f>
        <v>0</v>
      </c>
      <c r="BG308" s="218">
        <f>IF(N308="zákl. přenesená",J308,0)</f>
        <v>0</v>
      </c>
      <c r="BH308" s="218">
        <f>IF(N308="sníž. přenesená",J308,0)</f>
        <v>0</v>
      </c>
      <c r="BI308" s="218">
        <f>IF(N308="nulová",J308,0)</f>
        <v>0</v>
      </c>
      <c r="BJ308" s="19" t="s">
        <v>143</v>
      </c>
      <c r="BK308" s="218">
        <f>ROUND(I308*H308,2)</f>
        <v>0</v>
      </c>
      <c r="BL308" s="19" t="s">
        <v>227</v>
      </c>
      <c r="BM308" s="217" t="s">
        <v>611</v>
      </c>
    </row>
    <row r="309" s="2" customFormat="1">
      <c r="A309" s="40"/>
      <c r="B309" s="41"/>
      <c r="C309" s="42"/>
      <c r="D309" s="219" t="s">
        <v>145</v>
      </c>
      <c r="E309" s="42"/>
      <c r="F309" s="220" t="s">
        <v>612</v>
      </c>
      <c r="G309" s="42"/>
      <c r="H309" s="42"/>
      <c r="I309" s="221"/>
      <c r="J309" s="42"/>
      <c r="K309" s="42"/>
      <c r="L309" s="46"/>
      <c r="M309" s="222"/>
      <c r="N309" s="223"/>
      <c r="O309" s="86"/>
      <c r="P309" s="86"/>
      <c r="Q309" s="86"/>
      <c r="R309" s="86"/>
      <c r="S309" s="86"/>
      <c r="T309" s="87"/>
      <c r="U309" s="40"/>
      <c r="V309" s="40"/>
      <c r="W309" s="40"/>
      <c r="X309" s="40"/>
      <c r="Y309" s="40"/>
      <c r="Z309" s="40"/>
      <c r="AA309" s="40"/>
      <c r="AB309" s="40"/>
      <c r="AC309" s="40"/>
      <c r="AD309" s="40"/>
      <c r="AE309" s="40"/>
      <c r="AT309" s="19" t="s">
        <v>145</v>
      </c>
      <c r="AU309" s="19" t="s">
        <v>143</v>
      </c>
    </row>
    <row r="310" s="2" customFormat="1" ht="16.5" customHeight="1">
      <c r="A310" s="40"/>
      <c r="B310" s="41"/>
      <c r="C310" s="258" t="s">
        <v>613</v>
      </c>
      <c r="D310" s="258" t="s">
        <v>337</v>
      </c>
      <c r="E310" s="259" t="s">
        <v>614</v>
      </c>
      <c r="F310" s="260" t="s">
        <v>615</v>
      </c>
      <c r="G310" s="261" t="s">
        <v>235</v>
      </c>
      <c r="H310" s="262">
        <v>1</v>
      </c>
      <c r="I310" s="263"/>
      <c r="J310" s="264">
        <f>ROUND(I310*H310,2)</f>
        <v>0</v>
      </c>
      <c r="K310" s="260" t="s">
        <v>141</v>
      </c>
      <c r="L310" s="265"/>
      <c r="M310" s="266" t="s">
        <v>19</v>
      </c>
      <c r="N310" s="267" t="s">
        <v>42</v>
      </c>
      <c r="O310" s="86"/>
      <c r="P310" s="215">
        <f>O310*H310</f>
        <v>0</v>
      </c>
      <c r="Q310" s="215">
        <v>0.00089999999999999998</v>
      </c>
      <c r="R310" s="215">
        <f>Q310*H310</f>
        <v>0.00089999999999999998</v>
      </c>
      <c r="S310" s="215">
        <v>0</v>
      </c>
      <c r="T310" s="216">
        <f>S310*H310</f>
        <v>0</v>
      </c>
      <c r="U310" s="40"/>
      <c r="V310" s="40"/>
      <c r="W310" s="40"/>
      <c r="X310" s="40"/>
      <c r="Y310" s="40"/>
      <c r="Z310" s="40"/>
      <c r="AA310" s="40"/>
      <c r="AB310" s="40"/>
      <c r="AC310" s="40"/>
      <c r="AD310" s="40"/>
      <c r="AE310" s="40"/>
      <c r="AR310" s="217" t="s">
        <v>326</v>
      </c>
      <c r="AT310" s="217" t="s">
        <v>337</v>
      </c>
      <c r="AU310" s="217" t="s">
        <v>143</v>
      </c>
      <c r="AY310" s="19" t="s">
        <v>134</v>
      </c>
      <c r="BE310" s="218">
        <f>IF(N310="základní",J310,0)</f>
        <v>0</v>
      </c>
      <c r="BF310" s="218">
        <f>IF(N310="snížená",J310,0)</f>
        <v>0</v>
      </c>
      <c r="BG310" s="218">
        <f>IF(N310="zákl. přenesená",J310,0)</f>
        <v>0</v>
      </c>
      <c r="BH310" s="218">
        <f>IF(N310="sníž. přenesená",J310,0)</f>
        <v>0</v>
      </c>
      <c r="BI310" s="218">
        <f>IF(N310="nulová",J310,0)</f>
        <v>0</v>
      </c>
      <c r="BJ310" s="19" t="s">
        <v>143</v>
      </c>
      <c r="BK310" s="218">
        <f>ROUND(I310*H310,2)</f>
        <v>0</v>
      </c>
      <c r="BL310" s="19" t="s">
        <v>227</v>
      </c>
      <c r="BM310" s="217" t="s">
        <v>616</v>
      </c>
    </row>
    <row r="311" s="2" customFormat="1" ht="24.15" customHeight="1">
      <c r="A311" s="40"/>
      <c r="B311" s="41"/>
      <c r="C311" s="206" t="s">
        <v>617</v>
      </c>
      <c r="D311" s="206" t="s">
        <v>137</v>
      </c>
      <c r="E311" s="207" t="s">
        <v>618</v>
      </c>
      <c r="F311" s="208" t="s">
        <v>619</v>
      </c>
      <c r="G311" s="209" t="s">
        <v>249</v>
      </c>
      <c r="H311" s="210">
        <v>0.001</v>
      </c>
      <c r="I311" s="211"/>
      <c r="J311" s="212">
        <f>ROUND(I311*H311,2)</f>
        <v>0</v>
      </c>
      <c r="K311" s="208" t="s">
        <v>141</v>
      </c>
      <c r="L311" s="46"/>
      <c r="M311" s="213" t="s">
        <v>19</v>
      </c>
      <c r="N311" s="214" t="s">
        <v>42</v>
      </c>
      <c r="O311" s="86"/>
      <c r="P311" s="215">
        <f>O311*H311</f>
        <v>0</v>
      </c>
      <c r="Q311" s="215">
        <v>0</v>
      </c>
      <c r="R311" s="215">
        <f>Q311*H311</f>
        <v>0</v>
      </c>
      <c r="S311" s="215">
        <v>0</v>
      </c>
      <c r="T311" s="216">
        <f>S311*H311</f>
        <v>0</v>
      </c>
      <c r="U311" s="40"/>
      <c r="V311" s="40"/>
      <c r="W311" s="40"/>
      <c r="X311" s="40"/>
      <c r="Y311" s="40"/>
      <c r="Z311" s="40"/>
      <c r="AA311" s="40"/>
      <c r="AB311" s="40"/>
      <c r="AC311" s="40"/>
      <c r="AD311" s="40"/>
      <c r="AE311" s="40"/>
      <c r="AR311" s="217" t="s">
        <v>227</v>
      </c>
      <c r="AT311" s="217" t="s">
        <v>137</v>
      </c>
      <c r="AU311" s="217" t="s">
        <v>143</v>
      </c>
      <c r="AY311" s="19" t="s">
        <v>134</v>
      </c>
      <c r="BE311" s="218">
        <f>IF(N311="základní",J311,0)</f>
        <v>0</v>
      </c>
      <c r="BF311" s="218">
        <f>IF(N311="snížená",J311,0)</f>
        <v>0</v>
      </c>
      <c r="BG311" s="218">
        <f>IF(N311="zákl. přenesená",J311,0)</f>
        <v>0</v>
      </c>
      <c r="BH311" s="218">
        <f>IF(N311="sníž. přenesená",J311,0)</f>
        <v>0</v>
      </c>
      <c r="BI311" s="218">
        <f>IF(N311="nulová",J311,0)</f>
        <v>0</v>
      </c>
      <c r="BJ311" s="19" t="s">
        <v>143</v>
      </c>
      <c r="BK311" s="218">
        <f>ROUND(I311*H311,2)</f>
        <v>0</v>
      </c>
      <c r="BL311" s="19" t="s">
        <v>227</v>
      </c>
      <c r="BM311" s="217" t="s">
        <v>620</v>
      </c>
    </row>
    <row r="312" s="2" customFormat="1">
      <c r="A312" s="40"/>
      <c r="B312" s="41"/>
      <c r="C312" s="42"/>
      <c r="D312" s="219" t="s">
        <v>145</v>
      </c>
      <c r="E312" s="42"/>
      <c r="F312" s="220" t="s">
        <v>621</v>
      </c>
      <c r="G312" s="42"/>
      <c r="H312" s="42"/>
      <c r="I312" s="221"/>
      <c r="J312" s="42"/>
      <c r="K312" s="42"/>
      <c r="L312" s="46"/>
      <c r="M312" s="222"/>
      <c r="N312" s="223"/>
      <c r="O312" s="86"/>
      <c r="P312" s="86"/>
      <c r="Q312" s="86"/>
      <c r="R312" s="86"/>
      <c r="S312" s="86"/>
      <c r="T312" s="87"/>
      <c r="U312" s="40"/>
      <c r="V312" s="40"/>
      <c r="W312" s="40"/>
      <c r="X312" s="40"/>
      <c r="Y312" s="40"/>
      <c r="Z312" s="40"/>
      <c r="AA312" s="40"/>
      <c r="AB312" s="40"/>
      <c r="AC312" s="40"/>
      <c r="AD312" s="40"/>
      <c r="AE312" s="40"/>
      <c r="AT312" s="19" t="s">
        <v>145</v>
      </c>
      <c r="AU312" s="19" t="s">
        <v>143</v>
      </c>
    </row>
    <row r="313" s="12" customFormat="1" ht="22.8" customHeight="1">
      <c r="A313" s="12"/>
      <c r="B313" s="190"/>
      <c r="C313" s="191"/>
      <c r="D313" s="192" t="s">
        <v>69</v>
      </c>
      <c r="E313" s="204" t="s">
        <v>622</v>
      </c>
      <c r="F313" s="204" t="s">
        <v>623</v>
      </c>
      <c r="G313" s="191"/>
      <c r="H313" s="191"/>
      <c r="I313" s="194"/>
      <c r="J313" s="205">
        <f>BK313</f>
        <v>0</v>
      </c>
      <c r="K313" s="191"/>
      <c r="L313" s="196"/>
      <c r="M313" s="197"/>
      <c r="N313" s="198"/>
      <c r="O313" s="198"/>
      <c r="P313" s="199">
        <f>SUM(P314:P318)</f>
        <v>0</v>
      </c>
      <c r="Q313" s="198"/>
      <c r="R313" s="199">
        <f>SUM(R314:R318)</f>
        <v>0.0020600000000000002</v>
      </c>
      <c r="S313" s="198"/>
      <c r="T313" s="200">
        <f>SUM(T314:T318)</f>
        <v>0</v>
      </c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  <c r="AE313" s="12"/>
      <c r="AR313" s="201" t="s">
        <v>143</v>
      </c>
      <c r="AT313" s="202" t="s">
        <v>69</v>
      </c>
      <c r="AU313" s="202" t="s">
        <v>78</v>
      </c>
      <c r="AY313" s="201" t="s">
        <v>134</v>
      </c>
      <c r="BK313" s="203">
        <f>SUM(BK314:BK318)</f>
        <v>0</v>
      </c>
    </row>
    <row r="314" s="2" customFormat="1" ht="16.5" customHeight="1">
      <c r="A314" s="40"/>
      <c r="B314" s="41"/>
      <c r="C314" s="206" t="s">
        <v>624</v>
      </c>
      <c r="D314" s="206" t="s">
        <v>137</v>
      </c>
      <c r="E314" s="207" t="s">
        <v>625</v>
      </c>
      <c r="F314" s="208" t="s">
        <v>626</v>
      </c>
      <c r="G314" s="209" t="s">
        <v>235</v>
      </c>
      <c r="H314" s="210">
        <v>1</v>
      </c>
      <c r="I314" s="211"/>
      <c r="J314" s="212">
        <f>ROUND(I314*H314,2)</f>
        <v>0</v>
      </c>
      <c r="K314" s="208" t="s">
        <v>141</v>
      </c>
      <c r="L314" s="46"/>
      <c r="M314" s="213" t="s">
        <v>19</v>
      </c>
      <c r="N314" s="214" t="s">
        <v>42</v>
      </c>
      <c r="O314" s="86"/>
      <c r="P314" s="215">
        <f>O314*H314</f>
        <v>0</v>
      </c>
      <c r="Q314" s="215">
        <v>0</v>
      </c>
      <c r="R314" s="215">
        <f>Q314*H314</f>
        <v>0</v>
      </c>
      <c r="S314" s="215">
        <v>0</v>
      </c>
      <c r="T314" s="216">
        <f>S314*H314</f>
        <v>0</v>
      </c>
      <c r="U314" s="40"/>
      <c r="V314" s="40"/>
      <c r="W314" s="40"/>
      <c r="X314" s="40"/>
      <c r="Y314" s="40"/>
      <c r="Z314" s="40"/>
      <c r="AA314" s="40"/>
      <c r="AB314" s="40"/>
      <c r="AC314" s="40"/>
      <c r="AD314" s="40"/>
      <c r="AE314" s="40"/>
      <c r="AR314" s="217" t="s">
        <v>227</v>
      </c>
      <c r="AT314" s="217" t="s">
        <v>137</v>
      </c>
      <c r="AU314" s="217" t="s">
        <v>143</v>
      </c>
      <c r="AY314" s="19" t="s">
        <v>134</v>
      </c>
      <c r="BE314" s="218">
        <f>IF(N314="základní",J314,0)</f>
        <v>0</v>
      </c>
      <c r="BF314" s="218">
        <f>IF(N314="snížená",J314,0)</f>
        <v>0</v>
      </c>
      <c r="BG314" s="218">
        <f>IF(N314="zákl. přenesená",J314,0)</f>
        <v>0</v>
      </c>
      <c r="BH314" s="218">
        <f>IF(N314="sníž. přenesená",J314,0)</f>
        <v>0</v>
      </c>
      <c r="BI314" s="218">
        <f>IF(N314="nulová",J314,0)</f>
        <v>0</v>
      </c>
      <c r="BJ314" s="19" t="s">
        <v>143</v>
      </c>
      <c r="BK314" s="218">
        <f>ROUND(I314*H314,2)</f>
        <v>0</v>
      </c>
      <c r="BL314" s="19" t="s">
        <v>227</v>
      </c>
      <c r="BM314" s="217" t="s">
        <v>627</v>
      </c>
    </row>
    <row r="315" s="2" customFormat="1">
      <c r="A315" s="40"/>
      <c r="B315" s="41"/>
      <c r="C315" s="42"/>
      <c r="D315" s="219" t="s">
        <v>145</v>
      </c>
      <c r="E315" s="42"/>
      <c r="F315" s="220" t="s">
        <v>628</v>
      </c>
      <c r="G315" s="42"/>
      <c r="H315" s="42"/>
      <c r="I315" s="221"/>
      <c r="J315" s="42"/>
      <c r="K315" s="42"/>
      <c r="L315" s="46"/>
      <c r="M315" s="222"/>
      <c r="N315" s="223"/>
      <c r="O315" s="86"/>
      <c r="P315" s="86"/>
      <c r="Q315" s="86"/>
      <c r="R315" s="86"/>
      <c r="S315" s="86"/>
      <c r="T315" s="87"/>
      <c r="U315" s="40"/>
      <c r="V315" s="40"/>
      <c r="W315" s="40"/>
      <c r="X315" s="40"/>
      <c r="Y315" s="40"/>
      <c r="Z315" s="40"/>
      <c r="AA315" s="40"/>
      <c r="AB315" s="40"/>
      <c r="AC315" s="40"/>
      <c r="AD315" s="40"/>
      <c r="AE315" s="40"/>
      <c r="AT315" s="19" t="s">
        <v>145</v>
      </c>
      <c r="AU315" s="19" t="s">
        <v>143</v>
      </c>
    </row>
    <row r="316" s="2" customFormat="1" ht="16.5" customHeight="1">
      <c r="A316" s="40"/>
      <c r="B316" s="41"/>
      <c r="C316" s="258" t="s">
        <v>629</v>
      </c>
      <c r="D316" s="258" t="s">
        <v>337</v>
      </c>
      <c r="E316" s="259" t="s">
        <v>630</v>
      </c>
      <c r="F316" s="260" t="s">
        <v>631</v>
      </c>
      <c r="G316" s="261" t="s">
        <v>235</v>
      </c>
      <c r="H316" s="262">
        <v>1</v>
      </c>
      <c r="I316" s="263"/>
      <c r="J316" s="264">
        <f>ROUND(I316*H316,2)</f>
        <v>0</v>
      </c>
      <c r="K316" s="260" t="s">
        <v>423</v>
      </c>
      <c r="L316" s="265"/>
      <c r="M316" s="266" t="s">
        <v>19</v>
      </c>
      <c r="N316" s="267" t="s">
        <v>42</v>
      </c>
      <c r="O316" s="86"/>
      <c r="P316" s="215">
        <f>O316*H316</f>
        <v>0</v>
      </c>
      <c r="Q316" s="215">
        <v>0.0020600000000000002</v>
      </c>
      <c r="R316" s="215">
        <f>Q316*H316</f>
        <v>0.0020600000000000002</v>
      </c>
      <c r="S316" s="215">
        <v>0</v>
      </c>
      <c r="T316" s="216">
        <f>S316*H316</f>
        <v>0</v>
      </c>
      <c r="U316" s="40"/>
      <c r="V316" s="40"/>
      <c r="W316" s="40"/>
      <c r="X316" s="40"/>
      <c r="Y316" s="40"/>
      <c r="Z316" s="40"/>
      <c r="AA316" s="40"/>
      <c r="AB316" s="40"/>
      <c r="AC316" s="40"/>
      <c r="AD316" s="40"/>
      <c r="AE316" s="40"/>
      <c r="AR316" s="217" t="s">
        <v>326</v>
      </c>
      <c r="AT316" s="217" t="s">
        <v>337</v>
      </c>
      <c r="AU316" s="217" t="s">
        <v>143</v>
      </c>
      <c r="AY316" s="19" t="s">
        <v>134</v>
      </c>
      <c r="BE316" s="218">
        <f>IF(N316="základní",J316,0)</f>
        <v>0</v>
      </c>
      <c r="BF316" s="218">
        <f>IF(N316="snížená",J316,0)</f>
        <v>0</v>
      </c>
      <c r="BG316" s="218">
        <f>IF(N316="zákl. přenesená",J316,0)</f>
        <v>0</v>
      </c>
      <c r="BH316" s="218">
        <f>IF(N316="sníž. přenesená",J316,0)</f>
        <v>0</v>
      </c>
      <c r="BI316" s="218">
        <f>IF(N316="nulová",J316,0)</f>
        <v>0</v>
      </c>
      <c r="BJ316" s="19" t="s">
        <v>143</v>
      </c>
      <c r="BK316" s="218">
        <f>ROUND(I316*H316,2)</f>
        <v>0</v>
      </c>
      <c r="BL316" s="19" t="s">
        <v>227</v>
      </c>
      <c r="BM316" s="217" t="s">
        <v>632</v>
      </c>
    </row>
    <row r="317" s="2" customFormat="1" ht="37.8" customHeight="1">
      <c r="A317" s="40"/>
      <c r="B317" s="41"/>
      <c r="C317" s="206" t="s">
        <v>633</v>
      </c>
      <c r="D317" s="206" t="s">
        <v>137</v>
      </c>
      <c r="E317" s="207" t="s">
        <v>634</v>
      </c>
      <c r="F317" s="208" t="s">
        <v>635</v>
      </c>
      <c r="G317" s="209" t="s">
        <v>249</v>
      </c>
      <c r="H317" s="210">
        <v>0.002</v>
      </c>
      <c r="I317" s="211"/>
      <c r="J317" s="212">
        <f>ROUND(I317*H317,2)</f>
        <v>0</v>
      </c>
      <c r="K317" s="208" t="s">
        <v>141</v>
      </c>
      <c r="L317" s="46"/>
      <c r="M317" s="213" t="s">
        <v>19</v>
      </c>
      <c r="N317" s="214" t="s">
        <v>42</v>
      </c>
      <c r="O317" s="86"/>
      <c r="P317" s="215">
        <f>O317*H317</f>
        <v>0</v>
      </c>
      <c r="Q317" s="215">
        <v>0</v>
      </c>
      <c r="R317" s="215">
        <f>Q317*H317</f>
        <v>0</v>
      </c>
      <c r="S317" s="215">
        <v>0</v>
      </c>
      <c r="T317" s="216">
        <f>S317*H317</f>
        <v>0</v>
      </c>
      <c r="U317" s="40"/>
      <c r="V317" s="40"/>
      <c r="W317" s="40"/>
      <c r="X317" s="40"/>
      <c r="Y317" s="40"/>
      <c r="Z317" s="40"/>
      <c r="AA317" s="40"/>
      <c r="AB317" s="40"/>
      <c r="AC317" s="40"/>
      <c r="AD317" s="40"/>
      <c r="AE317" s="40"/>
      <c r="AR317" s="217" t="s">
        <v>227</v>
      </c>
      <c r="AT317" s="217" t="s">
        <v>137</v>
      </c>
      <c r="AU317" s="217" t="s">
        <v>143</v>
      </c>
      <c r="AY317" s="19" t="s">
        <v>134</v>
      </c>
      <c r="BE317" s="218">
        <f>IF(N317="základní",J317,0)</f>
        <v>0</v>
      </c>
      <c r="BF317" s="218">
        <f>IF(N317="snížená",J317,0)</f>
        <v>0</v>
      </c>
      <c r="BG317" s="218">
        <f>IF(N317="zákl. přenesená",J317,0)</f>
        <v>0</v>
      </c>
      <c r="BH317" s="218">
        <f>IF(N317="sníž. přenesená",J317,0)</f>
        <v>0</v>
      </c>
      <c r="BI317" s="218">
        <f>IF(N317="nulová",J317,0)</f>
        <v>0</v>
      </c>
      <c r="BJ317" s="19" t="s">
        <v>143</v>
      </c>
      <c r="BK317" s="218">
        <f>ROUND(I317*H317,2)</f>
        <v>0</v>
      </c>
      <c r="BL317" s="19" t="s">
        <v>227</v>
      </c>
      <c r="BM317" s="217" t="s">
        <v>636</v>
      </c>
    </row>
    <row r="318" s="2" customFormat="1">
      <c r="A318" s="40"/>
      <c r="B318" s="41"/>
      <c r="C318" s="42"/>
      <c r="D318" s="219" t="s">
        <v>145</v>
      </c>
      <c r="E318" s="42"/>
      <c r="F318" s="220" t="s">
        <v>637</v>
      </c>
      <c r="G318" s="42"/>
      <c r="H318" s="42"/>
      <c r="I318" s="221"/>
      <c r="J318" s="42"/>
      <c r="K318" s="42"/>
      <c r="L318" s="46"/>
      <c r="M318" s="222"/>
      <c r="N318" s="223"/>
      <c r="O318" s="86"/>
      <c r="P318" s="86"/>
      <c r="Q318" s="86"/>
      <c r="R318" s="86"/>
      <c r="S318" s="86"/>
      <c r="T318" s="87"/>
      <c r="U318" s="40"/>
      <c r="V318" s="40"/>
      <c r="W318" s="40"/>
      <c r="X318" s="40"/>
      <c r="Y318" s="40"/>
      <c r="Z318" s="40"/>
      <c r="AA318" s="40"/>
      <c r="AB318" s="40"/>
      <c r="AC318" s="40"/>
      <c r="AD318" s="40"/>
      <c r="AE318" s="40"/>
      <c r="AT318" s="19" t="s">
        <v>145</v>
      </c>
      <c r="AU318" s="19" t="s">
        <v>143</v>
      </c>
    </row>
    <row r="319" s="12" customFormat="1" ht="22.8" customHeight="1">
      <c r="A319" s="12"/>
      <c r="B319" s="190"/>
      <c r="C319" s="191"/>
      <c r="D319" s="192" t="s">
        <v>69</v>
      </c>
      <c r="E319" s="204" t="s">
        <v>638</v>
      </c>
      <c r="F319" s="204" t="s">
        <v>639</v>
      </c>
      <c r="G319" s="191"/>
      <c r="H319" s="191"/>
      <c r="I319" s="194"/>
      <c r="J319" s="205">
        <f>BK319</f>
        <v>0</v>
      </c>
      <c r="K319" s="191"/>
      <c r="L319" s="196"/>
      <c r="M319" s="197"/>
      <c r="N319" s="198"/>
      <c r="O319" s="198"/>
      <c r="P319" s="199">
        <f>SUM(P320:P333)</f>
        <v>0</v>
      </c>
      <c r="Q319" s="198"/>
      <c r="R319" s="199">
        <f>SUM(R320:R333)</f>
        <v>0.032500000000000001</v>
      </c>
      <c r="S319" s="198"/>
      <c r="T319" s="200">
        <f>SUM(T320:T333)</f>
        <v>0.048000000000000001</v>
      </c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  <c r="AE319" s="12"/>
      <c r="AR319" s="201" t="s">
        <v>143</v>
      </c>
      <c r="AT319" s="202" t="s">
        <v>69</v>
      </c>
      <c r="AU319" s="202" t="s">
        <v>78</v>
      </c>
      <c r="AY319" s="201" t="s">
        <v>134</v>
      </c>
      <c r="BK319" s="203">
        <f>SUM(BK320:BK333)</f>
        <v>0</v>
      </c>
    </row>
    <row r="320" s="2" customFormat="1" ht="24.15" customHeight="1">
      <c r="A320" s="40"/>
      <c r="B320" s="41"/>
      <c r="C320" s="206" t="s">
        <v>640</v>
      </c>
      <c r="D320" s="206" t="s">
        <v>137</v>
      </c>
      <c r="E320" s="207" t="s">
        <v>641</v>
      </c>
      <c r="F320" s="208" t="s">
        <v>642</v>
      </c>
      <c r="G320" s="209" t="s">
        <v>235</v>
      </c>
      <c r="H320" s="210">
        <v>1</v>
      </c>
      <c r="I320" s="211"/>
      <c r="J320" s="212">
        <f>ROUND(I320*H320,2)</f>
        <v>0</v>
      </c>
      <c r="K320" s="208" t="s">
        <v>141</v>
      </c>
      <c r="L320" s="46"/>
      <c r="M320" s="213" t="s">
        <v>19</v>
      </c>
      <c r="N320" s="214" t="s">
        <v>42</v>
      </c>
      <c r="O320" s="86"/>
      <c r="P320" s="215">
        <f>O320*H320</f>
        <v>0</v>
      </c>
      <c r="Q320" s="215">
        <v>0</v>
      </c>
      <c r="R320" s="215">
        <f>Q320*H320</f>
        <v>0</v>
      </c>
      <c r="S320" s="215">
        <v>0</v>
      </c>
      <c r="T320" s="216">
        <f>S320*H320</f>
        <v>0</v>
      </c>
      <c r="U320" s="40"/>
      <c r="V320" s="40"/>
      <c r="W320" s="40"/>
      <c r="X320" s="40"/>
      <c r="Y320" s="40"/>
      <c r="Z320" s="40"/>
      <c r="AA320" s="40"/>
      <c r="AB320" s="40"/>
      <c r="AC320" s="40"/>
      <c r="AD320" s="40"/>
      <c r="AE320" s="40"/>
      <c r="AR320" s="217" t="s">
        <v>227</v>
      </c>
      <c r="AT320" s="217" t="s">
        <v>137</v>
      </c>
      <c r="AU320" s="217" t="s">
        <v>143</v>
      </c>
      <c r="AY320" s="19" t="s">
        <v>134</v>
      </c>
      <c r="BE320" s="218">
        <f>IF(N320="základní",J320,0)</f>
        <v>0</v>
      </c>
      <c r="BF320" s="218">
        <f>IF(N320="snížená",J320,0)</f>
        <v>0</v>
      </c>
      <c r="BG320" s="218">
        <f>IF(N320="zákl. přenesená",J320,0)</f>
        <v>0</v>
      </c>
      <c r="BH320" s="218">
        <f>IF(N320="sníž. přenesená",J320,0)</f>
        <v>0</v>
      </c>
      <c r="BI320" s="218">
        <f>IF(N320="nulová",J320,0)</f>
        <v>0</v>
      </c>
      <c r="BJ320" s="19" t="s">
        <v>143</v>
      </c>
      <c r="BK320" s="218">
        <f>ROUND(I320*H320,2)</f>
        <v>0</v>
      </c>
      <c r="BL320" s="19" t="s">
        <v>227</v>
      </c>
      <c r="BM320" s="217" t="s">
        <v>643</v>
      </c>
    </row>
    <row r="321" s="2" customFormat="1">
      <c r="A321" s="40"/>
      <c r="B321" s="41"/>
      <c r="C321" s="42"/>
      <c r="D321" s="219" t="s">
        <v>145</v>
      </c>
      <c r="E321" s="42"/>
      <c r="F321" s="220" t="s">
        <v>644</v>
      </c>
      <c r="G321" s="42"/>
      <c r="H321" s="42"/>
      <c r="I321" s="221"/>
      <c r="J321" s="42"/>
      <c r="K321" s="42"/>
      <c r="L321" s="46"/>
      <c r="M321" s="222"/>
      <c r="N321" s="223"/>
      <c r="O321" s="86"/>
      <c r="P321" s="86"/>
      <c r="Q321" s="86"/>
      <c r="R321" s="86"/>
      <c r="S321" s="86"/>
      <c r="T321" s="87"/>
      <c r="U321" s="40"/>
      <c r="V321" s="40"/>
      <c r="W321" s="40"/>
      <c r="X321" s="40"/>
      <c r="Y321" s="40"/>
      <c r="Z321" s="40"/>
      <c r="AA321" s="40"/>
      <c r="AB321" s="40"/>
      <c r="AC321" s="40"/>
      <c r="AD321" s="40"/>
      <c r="AE321" s="40"/>
      <c r="AT321" s="19" t="s">
        <v>145</v>
      </c>
      <c r="AU321" s="19" t="s">
        <v>143</v>
      </c>
    </row>
    <row r="322" s="2" customFormat="1" ht="16.5" customHeight="1">
      <c r="A322" s="40"/>
      <c r="B322" s="41"/>
      <c r="C322" s="258" t="s">
        <v>645</v>
      </c>
      <c r="D322" s="258" t="s">
        <v>337</v>
      </c>
      <c r="E322" s="259" t="s">
        <v>646</v>
      </c>
      <c r="F322" s="260" t="s">
        <v>647</v>
      </c>
      <c r="G322" s="261" t="s">
        <v>235</v>
      </c>
      <c r="H322" s="262">
        <v>1</v>
      </c>
      <c r="I322" s="263"/>
      <c r="J322" s="264">
        <f>ROUND(I322*H322,2)</f>
        <v>0</v>
      </c>
      <c r="K322" s="260" t="s">
        <v>141</v>
      </c>
      <c r="L322" s="265"/>
      <c r="M322" s="266" t="s">
        <v>19</v>
      </c>
      <c r="N322" s="267" t="s">
        <v>42</v>
      </c>
      <c r="O322" s="86"/>
      <c r="P322" s="215">
        <f>O322*H322</f>
        <v>0</v>
      </c>
      <c r="Q322" s="215">
        <v>0.016</v>
      </c>
      <c r="R322" s="215">
        <f>Q322*H322</f>
        <v>0.016</v>
      </c>
      <c r="S322" s="215">
        <v>0</v>
      </c>
      <c r="T322" s="216">
        <f>S322*H322</f>
        <v>0</v>
      </c>
      <c r="U322" s="40"/>
      <c r="V322" s="40"/>
      <c r="W322" s="40"/>
      <c r="X322" s="40"/>
      <c r="Y322" s="40"/>
      <c r="Z322" s="40"/>
      <c r="AA322" s="40"/>
      <c r="AB322" s="40"/>
      <c r="AC322" s="40"/>
      <c r="AD322" s="40"/>
      <c r="AE322" s="40"/>
      <c r="AR322" s="217" t="s">
        <v>326</v>
      </c>
      <c r="AT322" s="217" t="s">
        <v>337</v>
      </c>
      <c r="AU322" s="217" t="s">
        <v>143</v>
      </c>
      <c r="AY322" s="19" t="s">
        <v>134</v>
      </c>
      <c r="BE322" s="218">
        <f>IF(N322="základní",J322,0)</f>
        <v>0</v>
      </c>
      <c r="BF322" s="218">
        <f>IF(N322="snížená",J322,0)</f>
        <v>0</v>
      </c>
      <c r="BG322" s="218">
        <f>IF(N322="zákl. přenesená",J322,0)</f>
        <v>0</v>
      </c>
      <c r="BH322" s="218">
        <f>IF(N322="sníž. přenesená",J322,0)</f>
        <v>0</v>
      </c>
      <c r="BI322" s="218">
        <f>IF(N322="nulová",J322,0)</f>
        <v>0</v>
      </c>
      <c r="BJ322" s="19" t="s">
        <v>143</v>
      </c>
      <c r="BK322" s="218">
        <f>ROUND(I322*H322,2)</f>
        <v>0</v>
      </c>
      <c r="BL322" s="19" t="s">
        <v>227</v>
      </c>
      <c r="BM322" s="217" t="s">
        <v>648</v>
      </c>
    </row>
    <row r="323" s="2" customFormat="1" ht="16.5" customHeight="1">
      <c r="A323" s="40"/>
      <c r="B323" s="41"/>
      <c r="C323" s="206" t="s">
        <v>649</v>
      </c>
      <c r="D323" s="206" t="s">
        <v>137</v>
      </c>
      <c r="E323" s="207" t="s">
        <v>650</v>
      </c>
      <c r="F323" s="208" t="s">
        <v>651</v>
      </c>
      <c r="G323" s="209" t="s">
        <v>235</v>
      </c>
      <c r="H323" s="210">
        <v>1</v>
      </c>
      <c r="I323" s="211"/>
      <c r="J323" s="212">
        <f>ROUND(I323*H323,2)</f>
        <v>0</v>
      </c>
      <c r="K323" s="208" t="s">
        <v>141</v>
      </c>
      <c r="L323" s="46"/>
      <c r="M323" s="213" t="s">
        <v>19</v>
      </c>
      <c r="N323" s="214" t="s">
        <v>42</v>
      </c>
      <c r="O323" s="86"/>
      <c r="P323" s="215">
        <f>O323*H323</f>
        <v>0</v>
      </c>
      <c r="Q323" s="215">
        <v>0</v>
      </c>
      <c r="R323" s="215">
        <f>Q323*H323</f>
        <v>0</v>
      </c>
      <c r="S323" s="215">
        <v>0</v>
      </c>
      <c r="T323" s="216">
        <f>S323*H323</f>
        <v>0</v>
      </c>
      <c r="U323" s="40"/>
      <c r="V323" s="40"/>
      <c r="W323" s="40"/>
      <c r="X323" s="40"/>
      <c r="Y323" s="40"/>
      <c r="Z323" s="40"/>
      <c r="AA323" s="40"/>
      <c r="AB323" s="40"/>
      <c r="AC323" s="40"/>
      <c r="AD323" s="40"/>
      <c r="AE323" s="40"/>
      <c r="AR323" s="217" t="s">
        <v>227</v>
      </c>
      <c r="AT323" s="217" t="s">
        <v>137</v>
      </c>
      <c r="AU323" s="217" t="s">
        <v>143</v>
      </c>
      <c r="AY323" s="19" t="s">
        <v>134</v>
      </c>
      <c r="BE323" s="218">
        <f>IF(N323="základní",J323,0)</f>
        <v>0</v>
      </c>
      <c r="BF323" s="218">
        <f>IF(N323="snížená",J323,0)</f>
        <v>0</v>
      </c>
      <c r="BG323" s="218">
        <f>IF(N323="zákl. přenesená",J323,0)</f>
        <v>0</v>
      </c>
      <c r="BH323" s="218">
        <f>IF(N323="sníž. přenesená",J323,0)</f>
        <v>0</v>
      </c>
      <c r="BI323" s="218">
        <f>IF(N323="nulová",J323,0)</f>
        <v>0</v>
      </c>
      <c r="BJ323" s="19" t="s">
        <v>143</v>
      </c>
      <c r="BK323" s="218">
        <f>ROUND(I323*H323,2)</f>
        <v>0</v>
      </c>
      <c r="BL323" s="19" t="s">
        <v>227</v>
      </c>
      <c r="BM323" s="217" t="s">
        <v>652</v>
      </c>
    </row>
    <row r="324" s="2" customFormat="1">
      <c r="A324" s="40"/>
      <c r="B324" s="41"/>
      <c r="C324" s="42"/>
      <c r="D324" s="219" t="s">
        <v>145</v>
      </c>
      <c r="E324" s="42"/>
      <c r="F324" s="220" t="s">
        <v>653</v>
      </c>
      <c r="G324" s="42"/>
      <c r="H324" s="42"/>
      <c r="I324" s="221"/>
      <c r="J324" s="42"/>
      <c r="K324" s="42"/>
      <c r="L324" s="46"/>
      <c r="M324" s="222"/>
      <c r="N324" s="223"/>
      <c r="O324" s="86"/>
      <c r="P324" s="86"/>
      <c r="Q324" s="86"/>
      <c r="R324" s="86"/>
      <c r="S324" s="86"/>
      <c r="T324" s="87"/>
      <c r="U324" s="40"/>
      <c r="V324" s="40"/>
      <c r="W324" s="40"/>
      <c r="X324" s="40"/>
      <c r="Y324" s="40"/>
      <c r="Z324" s="40"/>
      <c r="AA324" s="40"/>
      <c r="AB324" s="40"/>
      <c r="AC324" s="40"/>
      <c r="AD324" s="40"/>
      <c r="AE324" s="40"/>
      <c r="AT324" s="19" t="s">
        <v>145</v>
      </c>
      <c r="AU324" s="19" t="s">
        <v>143</v>
      </c>
    </row>
    <row r="325" s="2" customFormat="1" ht="16.5" customHeight="1">
      <c r="A325" s="40"/>
      <c r="B325" s="41"/>
      <c r="C325" s="258" t="s">
        <v>654</v>
      </c>
      <c r="D325" s="258" t="s">
        <v>337</v>
      </c>
      <c r="E325" s="259" t="s">
        <v>655</v>
      </c>
      <c r="F325" s="260" t="s">
        <v>656</v>
      </c>
      <c r="G325" s="261" t="s">
        <v>235</v>
      </c>
      <c r="H325" s="262">
        <v>1</v>
      </c>
      <c r="I325" s="263"/>
      <c r="J325" s="264">
        <f>ROUND(I325*H325,2)</f>
        <v>0</v>
      </c>
      <c r="K325" s="260" t="s">
        <v>141</v>
      </c>
      <c r="L325" s="265"/>
      <c r="M325" s="266" t="s">
        <v>19</v>
      </c>
      <c r="N325" s="267" t="s">
        <v>42</v>
      </c>
      <c r="O325" s="86"/>
      <c r="P325" s="215">
        <f>O325*H325</f>
        <v>0</v>
      </c>
      <c r="Q325" s="215">
        <v>5.0000000000000002E-05</v>
      </c>
      <c r="R325" s="215">
        <f>Q325*H325</f>
        <v>5.0000000000000002E-05</v>
      </c>
      <c r="S325" s="215">
        <v>0</v>
      </c>
      <c r="T325" s="216">
        <f>S325*H325</f>
        <v>0</v>
      </c>
      <c r="U325" s="40"/>
      <c r="V325" s="40"/>
      <c r="W325" s="40"/>
      <c r="X325" s="40"/>
      <c r="Y325" s="40"/>
      <c r="Z325" s="40"/>
      <c r="AA325" s="40"/>
      <c r="AB325" s="40"/>
      <c r="AC325" s="40"/>
      <c r="AD325" s="40"/>
      <c r="AE325" s="40"/>
      <c r="AR325" s="217" t="s">
        <v>326</v>
      </c>
      <c r="AT325" s="217" t="s">
        <v>337</v>
      </c>
      <c r="AU325" s="217" t="s">
        <v>143</v>
      </c>
      <c r="AY325" s="19" t="s">
        <v>134</v>
      </c>
      <c r="BE325" s="218">
        <f>IF(N325="základní",J325,0)</f>
        <v>0</v>
      </c>
      <c r="BF325" s="218">
        <f>IF(N325="snížená",J325,0)</f>
        <v>0</v>
      </c>
      <c r="BG325" s="218">
        <f>IF(N325="zákl. přenesená",J325,0)</f>
        <v>0</v>
      </c>
      <c r="BH325" s="218">
        <f>IF(N325="sníž. přenesená",J325,0)</f>
        <v>0</v>
      </c>
      <c r="BI325" s="218">
        <f>IF(N325="nulová",J325,0)</f>
        <v>0</v>
      </c>
      <c r="BJ325" s="19" t="s">
        <v>143</v>
      </c>
      <c r="BK325" s="218">
        <f>ROUND(I325*H325,2)</f>
        <v>0</v>
      </c>
      <c r="BL325" s="19" t="s">
        <v>227</v>
      </c>
      <c r="BM325" s="217" t="s">
        <v>657</v>
      </c>
    </row>
    <row r="326" s="2" customFormat="1" ht="21.75" customHeight="1">
      <c r="A326" s="40"/>
      <c r="B326" s="41"/>
      <c r="C326" s="206" t="s">
        <v>658</v>
      </c>
      <c r="D326" s="206" t="s">
        <v>137</v>
      </c>
      <c r="E326" s="207" t="s">
        <v>659</v>
      </c>
      <c r="F326" s="208" t="s">
        <v>660</v>
      </c>
      <c r="G326" s="209" t="s">
        <v>235</v>
      </c>
      <c r="H326" s="210">
        <v>1</v>
      </c>
      <c r="I326" s="211"/>
      <c r="J326" s="212">
        <f>ROUND(I326*H326,2)</f>
        <v>0</v>
      </c>
      <c r="K326" s="208" t="s">
        <v>141</v>
      </c>
      <c r="L326" s="46"/>
      <c r="M326" s="213" t="s">
        <v>19</v>
      </c>
      <c r="N326" s="214" t="s">
        <v>42</v>
      </c>
      <c r="O326" s="86"/>
      <c r="P326" s="215">
        <f>O326*H326</f>
        <v>0</v>
      </c>
      <c r="Q326" s="215">
        <v>0.00044999999999999999</v>
      </c>
      <c r="R326" s="215">
        <f>Q326*H326</f>
        <v>0.00044999999999999999</v>
      </c>
      <c r="S326" s="215">
        <v>0</v>
      </c>
      <c r="T326" s="216">
        <f>S326*H326</f>
        <v>0</v>
      </c>
      <c r="U326" s="40"/>
      <c r="V326" s="40"/>
      <c r="W326" s="40"/>
      <c r="X326" s="40"/>
      <c r="Y326" s="40"/>
      <c r="Z326" s="40"/>
      <c r="AA326" s="40"/>
      <c r="AB326" s="40"/>
      <c r="AC326" s="40"/>
      <c r="AD326" s="40"/>
      <c r="AE326" s="40"/>
      <c r="AR326" s="217" t="s">
        <v>227</v>
      </c>
      <c r="AT326" s="217" t="s">
        <v>137</v>
      </c>
      <c r="AU326" s="217" t="s">
        <v>143</v>
      </c>
      <c r="AY326" s="19" t="s">
        <v>134</v>
      </c>
      <c r="BE326" s="218">
        <f>IF(N326="základní",J326,0)</f>
        <v>0</v>
      </c>
      <c r="BF326" s="218">
        <f>IF(N326="snížená",J326,0)</f>
        <v>0</v>
      </c>
      <c r="BG326" s="218">
        <f>IF(N326="zákl. přenesená",J326,0)</f>
        <v>0</v>
      </c>
      <c r="BH326" s="218">
        <f>IF(N326="sníž. přenesená",J326,0)</f>
        <v>0</v>
      </c>
      <c r="BI326" s="218">
        <f>IF(N326="nulová",J326,0)</f>
        <v>0</v>
      </c>
      <c r="BJ326" s="19" t="s">
        <v>143</v>
      </c>
      <c r="BK326" s="218">
        <f>ROUND(I326*H326,2)</f>
        <v>0</v>
      </c>
      <c r="BL326" s="19" t="s">
        <v>227</v>
      </c>
      <c r="BM326" s="217" t="s">
        <v>661</v>
      </c>
    </row>
    <row r="327" s="2" customFormat="1">
      <c r="A327" s="40"/>
      <c r="B327" s="41"/>
      <c r="C327" s="42"/>
      <c r="D327" s="219" t="s">
        <v>145</v>
      </c>
      <c r="E327" s="42"/>
      <c r="F327" s="220" t="s">
        <v>662</v>
      </c>
      <c r="G327" s="42"/>
      <c r="H327" s="42"/>
      <c r="I327" s="221"/>
      <c r="J327" s="42"/>
      <c r="K327" s="42"/>
      <c r="L327" s="46"/>
      <c r="M327" s="222"/>
      <c r="N327" s="223"/>
      <c r="O327" s="86"/>
      <c r="P327" s="86"/>
      <c r="Q327" s="86"/>
      <c r="R327" s="86"/>
      <c r="S327" s="86"/>
      <c r="T327" s="87"/>
      <c r="U327" s="40"/>
      <c r="V327" s="40"/>
      <c r="W327" s="40"/>
      <c r="X327" s="40"/>
      <c r="Y327" s="40"/>
      <c r="Z327" s="40"/>
      <c r="AA327" s="40"/>
      <c r="AB327" s="40"/>
      <c r="AC327" s="40"/>
      <c r="AD327" s="40"/>
      <c r="AE327" s="40"/>
      <c r="AT327" s="19" t="s">
        <v>145</v>
      </c>
      <c r="AU327" s="19" t="s">
        <v>143</v>
      </c>
    </row>
    <row r="328" s="2" customFormat="1" ht="21.75" customHeight="1">
      <c r="A328" s="40"/>
      <c r="B328" s="41"/>
      <c r="C328" s="258" t="s">
        <v>663</v>
      </c>
      <c r="D328" s="258" t="s">
        <v>337</v>
      </c>
      <c r="E328" s="259" t="s">
        <v>664</v>
      </c>
      <c r="F328" s="260" t="s">
        <v>665</v>
      </c>
      <c r="G328" s="261" t="s">
        <v>235</v>
      </c>
      <c r="H328" s="262">
        <v>1</v>
      </c>
      <c r="I328" s="263"/>
      <c r="J328" s="264">
        <f>ROUND(I328*H328,2)</f>
        <v>0</v>
      </c>
      <c r="K328" s="260" t="s">
        <v>141</v>
      </c>
      <c r="L328" s="265"/>
      <c r="M328" s="266" t="s">
        <v>19</v>
      </c>
      <c r="N328" s="267" t="s">
        <v>42</v>
      </c>
      <c r="O328" s="86"/>
      <c r="P328" s="215">
        <f>O328*H328</f>
        <v>0</v>
      </c>
      <c r="Q328" s="215">
        <v>0.016</v>
      </c>
      <c r="R328" s="215">
        <f>Q328*H328</f>
        <v>0.016</v>
      </c>
      <c r="S328" s="215">
        <v>0</v>
      </c>
      <c r="T328" s="216">
        <f>S328*H328</f>
        <v>0</v>
      </c>
      <c r="U328" s="40"/>
      <c r="V328" s="40"/>
      <c r="W328" s="40"/>
      <c r="X328" s="40"/>
      <c r="Y328" s="40"/>
      <c r="Z328" s="40"/>
      <c r="AA328" s="40"/>
      <c r="AB328" s="40"/>
      <c r="AC328" s="40"/>
      <c r="AD328" s="40"/>
      <c r="AE328" s="40"/>
      <c r="AR328" s="217" t="s">
        <v>326</v>
      </c>
      <c r="AT328" s="217" t="s">
        <v>337</v>
      </c>
      <c r="AU328" s="217" t="s">
        <v>143</v>
      </c>
      <c r="AY328" s="19" t="s">
        <v>134</v>
      </c>
      <c r="BE328" s="218">
        <f>IF(N328="základní",J328,0)</f>
        <v>0</v>
      </c>
      <c r="BF328" s="218">
        <f>IF(N328="snížená",J328,0)</f>
        <v>0</v>
      </c>
      <c r="BG328" s="218">
        <f>IF(N328="zákl. přenesená",J328,0)</f>
        <v>0</v>
      </c>
      <c r="BH328" s="218">
        <f>IF(N328="sníž. přenesená",J328,0)</f>
        <v>0</v>
      </c>
      <c r="BI328" s="218">
        <f>IF(N328="nulová",J328,0)</f>
        <v>0</v>
      </c>
      <c r="BJ328" s="19" t="s">
        <v>143</v>
      </c>
      <c r="BK328" s="218">
        <f>ROUND(I328*H328,2)</f>
        <v>0</v>
      </c>
      <c r="BL328" s="19" t="s">
        <v>227</v>
      </c>
      <c r="BM328" s="217" t="s">
        <v>666</v>
      </c>
    </row>
    <row r="329" s="2" customFormat="1" ht="16.5" customHeight="1">
      <c r="A329" s="40"/>
      <c r="B329" s="41"/>
      <c r="C329" s="206" t="s">
        <v>667</v>
      </c>
      <c r="D329" s="206" t="s">
        <v>137</v>
      </c>
      <c r="E329" s="207" t="s">
        <v>668</v>
      </c>
      <c r="F329" s="208" t="s">
        <v>669</v>
      </c>
      <c r="G329" s="209" t="s">
        <v>235</v>
      </c>
      <c r="H329" s="210">
        <v>2</v>
      </c>
      <c r="I329" s="211"/>
      <c r="J329" s="212">
        <f>ROUND(I329*H329,2)</f>
        <v>0</v>
      </c>
      <c r="K329" s="208" t="s">
        <v>141</v>
      </c>
      <c r="L329" s="46"/>
      <c r="M329" s="213" t="s">
        <v>19</v>
      </c>
      <c r="N329" s="214" t="s">
        <v>42</v>
      </c>
      <c r="O329" s="86"/>
      <c r="P329" s="215">
        <f>O329*H329</f>
        <v>0</v>
      </c>
      <c r="Q329" s="215">
        <v>0</v>
      </c>
      <c r="R329" s="215">
        <f>Q329*H329</f>
        <v>0</v>
      </c>
      <c r="S329" s="215">
        <v>0.024</v>
      </c>
      <c r="T329" s="216">
        <f>S329*H329</f>
        <v>0.048000000000000001</v>
      </c>
      <c r="U329" s="40"/>
      <c r="V329" s="40"/>
      <c r="W329" s="40"/>
      <c r="X329" s="40"/>
      <c r="Y329" s="40"/>
      <c r="Z329" s="40"/>
      <c r="AA329" s="40"/>
      <c r="AB329" s="40"/>
      <c r="AC329" s="40"/>
      <c r="AD329" s="40"/>
      <c r="AE329" s="40"/>
      <c r="AR329" s="217" t="s">
        <v>227</v>
      </c>
      <c r="AT329" s="217" t="s">
        <v>137</v>
      </c>
      <c r="AU329" s="217" t="s">
        <v>143</v>
      </c>
      <c r="AY329" s="19" t="s">
        <v>134</v>
      </c>
      <c r="BE329" s="218">
        <f>IF(N329="základní",J329,0)</f>
        <v>0</v>
      </c>
      <c r="BF329" s="218">
        <f>IF(N329="snížená",J329,0)</f>
        <v>0</v>
      </c>
      <c r="BG329" s="218">
        <f>IF(N329="zákl. přenesená",J329,0)</f>
        <v>0</v>
      </c>
      <c r="BH329" s="218">
        <f>IF(N329="sníž. přenesená",J329,0)</f>
        <v>0</v>
      </c>
      <c r="BI329" s="218">
        <f>IF(N329="nulová",J329,0)</f>
        <v>0</v>
      </c>
      <c r="BJ329" s="19" t="s">
        <v>143</v>
      </c>
      <c r="BK329" s="218">
        <f>ROUND(I329*H329,2)</f>
        <v>0</v>
      </c>
      <c r="BL329" s="19" t="s">
        <v>227</v>
      </c>
      <c r="BM329" s="217" t="s">
        <v>670</v>
      </c>
    </row>
    <row r="330" s="2" customFormat="1">
      <c r="A330" s="40"/>
      <c r="B330" s="41"/>
      <c r="C330" s="42"/>
      <c r="D330" s="219" t="s">
        <v>145</v>
      </c>
      <c r="E330" s="42"/>
      <c r="F330" s="220" t="s">
        <v>671</v>
      </c>
      <c r="G330" s="42"/>
      <c r="H330" s="42"/>
      <c r="I330" s="221"/>
      <c r="J330" s="42"/>
      <c r="K330" s="42"/>
      <c r="L330" s="46"/>
      <c r="M330" s="222"/>
      <c r="N330" s="223"/>
      <c r="O330" s="86"/>
      <c r="P330" s="86"/>
      <c r="Q330" s="86"/>
      <c r="R330" s="86"/>
      <c r="S330" s="86"/>
      <c r="T330" s="87"/>
      <c r="U330" s="40"/>
      <c r="V330" s="40"/>
      <c r="W330" s="40"/>
      <c r="X330" s="40"/>
      <c r="Y330" s="40"/>
      <c r="Z330" s="40"/>
      <c r="AA330" s="40"/>
      <c r="AB330" s="40"/>
      <c r="AC330" s="40"/>
      <c r="AD330" s="40"/>
      <c r="AE330" s="40"/>
      <c r="AT330" s="19" t="s">
        <v>145</v>
      </c>
      <c r="AU330" s="19" t="s">
        <v>143</v>
      </c>
    </row>
    <row r="331" s="2" customFormat="1" ht="16.5" customHeight="1">
      <c r="A331" s="40"/>
      <c r="B331" s="41"/>
      <c r="C331" s="206" t="s">
        <v>672</v>
      </c>
      <c r="D331" s="206" t="s">
        <v>137</v>
      </c>
      <c r="E331" s="207" t="s">
        <v>673</v>
      </c>
      <c r="F331" s="208" t="s">
        <v>674</v>
      </c>
      <c r="G331" s="209" t="s">
        <v>345</v>
      </c>
      <c r="H331" s="210">
        <v>1</v>
      </c>
      <c r="I331" s="211"/>
      <c r="J331" s="212">
        <f>ROUND(I331*H331,2)</f>
        <v>0</v>
      </c>
      <c r="K331" s="208" t="s">
        <v>423</v>
      </c>
      <c r="L331" s="46"/>
      <c r="M331" s="213" t="s">
        <v>19</v>
      </c>
      <c r="N331" s="214" t="s">
        <v>42</v>
      </c>
      <c r="O331" s="86"/>
      <c r="P331" s="215">
        <f>O331*H331</f>
        <v>0</v>
      </c>
      <c r="Q331" s="215">
        <v>0</v>
      </c>
      <c r="R331" s="215">
        <f>Q331*H331</f>
        <v>0</v>
      </c>
      <c r="S331" s="215">
        <v>0</v>
      </c>
      <c r="T331" s="216">
        <f>S331*H331</f>
        <v>0</v>
      </c>
      <c r="U331" s="40"/>
      <c r="V331" s="40"/>
      <c r="W331" s="40"/>
      <c r="X331" s="40"/>
      <c r="Y331" s="40"/>
      <c r="Z331" s="40"/>
      <c r="AA331" s="40"/>
      <c r="AB331" s="40"/>
      <c r="AC331" s="40"/>
      <c r="AD331" s="40"/>
      <c r="AE331" s="40"/>
      <c r="AR331" s="217" t="s">
        <v>227</v>
      </c>
      <c r="AT331" s="217" t="s">
        <v>137</v>
      </c>
      <c r="AU331" s="217" t="s">
        <v>143</v>
      </c>
      <c r="AY331" s="19" t="s">
        <v>134</v>
      </c>
      <c r="BE331" s="218">
        <f>IF(N331="základní",J331,0)</f>
        <v>0</v>
      </c>
      <c r="BF331" s="218">
        <f>IF(N331="snížená",J331,0)</f>
        <v>0</v>
      </c>
      <c r="BG331" s="218">
        <f>IF(N331="zákl. přenesená",J331,0)</f>
        <v>0</v>
      </c>
      <c r="BH331" s="218">
        <f>IF(N331="sníž. přenesená",J331,0)</f>
        <v>0</v>
      </c>
      <c r="BI331" s="218">
        <f>IF(N331="nulová",J331,0)</f>
        <v>0</v>
      </c>
      <c r="BJ331" s="19" t="s">
        <v>143</v>
      </c>
      <c r="BK331" s="218">
        <f>ROUND(I331*H331,2)</f>
        <v>0</v>
      </c>
      <c r="BL331" s="19" t="s">
        <v>227</v>
      </c>
      <c r="BM331" s="217" t="s">
        <v>675</v>
      </c>
    </row>
    <row r="332" s="2" customFormat="1" ht="24.15" customHeight="1">
      <c r="A332" s="40"/>
      <c r="B332" s="41"/>
      <c r="C332" s="206" t="s">
        <v>676</v>
      </c>
      <c r="D332" s="206" t="s">
        <v>137</v>
      </c>
      <c r="E332" s="207" t="s">
        <v>677</v>
      </c>
      <c r="F332" s="208" t="s">
        <v>678</v>
      </c>
      <c r="G332" s="209" t="s">
        <v>249</v>
      </c>
      <c r="H332" s="210">
        <v>0.033000000000000002</v>
      </c>
      <c r="I332" s="211"/>
      <c r="J332" s="212">
        <f>ROUND(I332*H332,2)</f>
        <v>0</v>
      </c>
      <c r="K332" s="208" t="s">
        <v>141</v>
      </c>
      <c r="L332" s="46"/>
      <c r="M332" s="213" t="s">
        <v>19</v>
      </c>
      <c r="N332" s="214" t="s">
        <v>42</v>
      </c>
      <c r="O332" s="86"/>
      <c r="P332" s="215">
        <f>O332*H332</f>
        <v>0</v>
      </c>
      <c r="Q332" s="215">
        <v>0</v>
      </c>
      <c r="R332" s="215">
        <f>Q332*H332</f>
        <v>0</v>
      </c>
      <c r="S332" s="215">
        <v>0</v>
      </c>
      <c r="T332" s="216">
        <f>S332*H332</f>
        <v>0</v>
      </c>
      <c r="U332" s="40"/>
      <c r="V332" s="40"/>
      <c r="W332" s="40"/>
      <c r="X332" s="40"/>
      <c r="Y332" s="40"/>
      <c r="Z332" s="40"/>
      <c r="AA332" s="40"/>
      <c r="AB332" s="40"/>
      <c r="AC332" s="40"/>
      <c r="AD332" s="40"/>
      <c r="AE332" s="40"/>
      <c r="AR332" s="217" t="s">
        <v>227</v>
      </c>
      <c r="AT332" s="217" t="s">
        <v>137</v>
      </c>
      <c r="AU332" s="217" t="s">
        <v>143</v>
      </c>
      <c r="AY332" s="19" t="s">
        <v>134</v>
      </c>
      <c r="BE332" s="218">
        <f>IF(N332="základní",J332,0)</f>
        <v>0</v>
      </c>
      <c r="BF332" s="218">
        <f>IF(N332="snížená",J332,0)</f>
        <v>0</v>
      </c>
      <c r="BG332" s="218">
        <f>IF(N332="zákl. přenesená",J332,0)</f>
        <v>0</v>
      </c>
      <c r="BH332" s="218">
        <f>IF(N332="sníž. přenesená",J332,0)</f>
        <v>0</v>
      </c>
      <c r="BI332" s="218">
        <f>IF(N332="nulová",J332,0)</f>
        <v>0</v>
      </c>
      <c r="BJ332" s="19" t="s">
        <v>143</v>
      </c>
      <c r="BK332" s="218">
        <f>ROUND(I332*H332,2)</f>
        <v>0</v>
      </c>
      <c r="BL332" s="19" t="s">
        <v>227</v>
      </c>
      <c r="BM332" s="217" t="s">
        <v>679</v>
      </c>
    </row>
    <row r="333" s="2" customFormat="1">
      <c r="A333" s="40"/>
      <c r="B333" s="41"/>
      <c r="C333" s="42"/>
      <c r="D333" s="219" t="s">
        <v>145</v>
      </c>
      <c r="E333" s="42"/>
      <c r="F333" s="220" t="s">
        <v>680</v>
      </c>
      <c r="G333" s="42"/>
      <c r="H333" s="42"/>
      <c r="I333" s="221"/>
      <c r="J333" s="42"/>
      <c r="K333" s="42"/>
      <c r="L333" s="46"/>
      <c r="M333" s="222"/>
      <c r="N333" s="223"/>
      <c r="O333" s="86"/>
      <c r="P333" s="86"/>
      <c r="Q333" s="86"/>
      <c r="R333" s="86"/>
      <c r="S333" s="86"/>
      <c r="T333" s="87"/>
      <c r="U333" s="40"/>
      <c r="V333" s="40"/>
      <c r="W333" s="40"/>
      <c r="X333" s="40"/>
      <c r="Y333" s="40"/>
      <c r="Z333" s="40"/>
      <c r="AA333" s="40"/>
      <c r="AB333" s="40"/>
      <c r="AC333" s="40"/>
      <c r="AD333" s="40"/>
      <c r="AE333" s="40"/>
      <c r="AT333" s="19" t="s">
        <v>145</v>
      </c>
      <c r="AU333" s="19" t="s">
        <v>143</v>
      </c>
    </row>
    <row r="334" s="12" customFormat="1" ht="22.8" customHeight="1">
      <c r="A334" s="12"/>
      <c r="B334" s="190"/>
      <c r="C334" s="191"/>
      <c r="D334" s="192" t="s">
        <v>69</v>
      </c>
      <c r="E334" s="204" t="s">
        <v>681</v>
      </c>
      <c r="F334" s="204" t="s">
        <v>682</v>
      </c>
      <c r="G334" s="191"/>
      <c r="H334" s="191"/>
      <c r="I334" s="194"/>
      <c r="J334" s="205">
        <f>BK334</f>
        <v>0</v>
      </c>
      <c r="K334" s="191"/>
      <c r="L334" s="196"/>
      <c r="M334" s="197"/>
      <c r="N334" s="198"/>
      <c r="O334" s="198"/>
      <c r="P334" s="199">
        <f>SUM(P335:P367)</f>
        <v>0</v>
      </c>
      <c r="Q334" s="198"/>
      <c r="R334" s="199">
        <f>SUM(R335:R367)</f>
        <v>0.26003789999999999</v>
      </c>
      <c r="S334" s="198"/>
      <c r="T334" s="200">
        <f>SUM(T335:T367)</f>
        <v>0</v>
      </c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R334" s="201" t="s">
        <v>143</v>
      </c>
      <c r="AT334" s="202" t="s">
        <v>69</v>
      </c>
      <c r="AU334" s="202" t="s">
        <v>78</v>
      </c>
      <c r="AY334" s="201" t="s">
        <v>134</v>
      </c>
      <c r="BK334" s="203">
        <f>SUM(BK335:BK367)</f>
        <v>0</v>
      </c>
    </row>
    <row r="335" s="2" customFormat="1" ht="16.5" customHeight="1">
      <c r="A335" s="40"/>
      <c r="B335" s="41"/>
      <c r="C335" s="206" t="s">
        <v>683</v>
      </c>
      <c r="D335" s="206" t="s">
        <v>137</v>
      </c>
      <c r="E335" s="207" t="s">
        <v>684</v>
      </c>
      <c r="F335" s="208" t="s">
        <v>685</v>
      </c>
      <c r="G335" s="209" t="s">
        <v>140</v>
      </c>
      <c r="H335" s="210">
        <v>6.1600000000000001</v>
      </c>
      <c r="I335" s="211"/>
      <c r="J335" s="212">
        <f>ROUND(I335*H335,2)</f>
        <v>0</v>
      </c>
      <c r="K335" s="208" t="s">
        <v>141</v>
      </c>
      <c r="L335" s="46"/>
      <c r="M335" s="213" t="s">
        <v>19</v>
      </c>
      <c r="N335" s="214" t="s">
        <v>42</v>
      </c>
      <c r="O335" s="86"/>
      <c r="P335" s="215">
        <f>O335*H335</f>
        <v>0</v>
      </c>
      <c r="Q335" s="215">
        <v>0.00029999999999999997</v>
      </c>
      <c r="R335" s="215">
        <f>Q335*H335</f>
        <v>0.0018479999999999998</v>
      </c>
      <c r="S335" s="215">
        <v>0</v>
      </c>
      <c r="T335" s="216">
        <f>S335*H335</f>
        <v>0</v>
      </c>
      <c r="U335" s="40"/>
      <c r="V335" s="40"/>
      <c r="W335" s="40"/>
      <c r="X335" s="40"/>
      <c r="Y335" s="40"/>
      <c r="Z335" s="40"/>
      <c r="AA335" s="40"/>
      <c r="AB335" s="40"/>
      <c r="AC335" s="40"/>
      <c r="AD335" s="40"/>
      <c r="AE335" s="40"/>
      <c r="AR335" s="217" t="s">
        <v>227</v>
      </c>
      <c r="AT335" s="217" t="s">
        <v>137</v>
      </c>
      <c r="AU335" s="217" t="s">
        <v>143</v>
      </c>
      <c r="AY335" s="19" t="s">
        <v>134</v>
      </c>
      <c r="BE335" s="218">
        <f>IF(N335="základní",J335,0)</f>
        <v>0</v>
      </c>
      <c r="BF335" s="218">
        <f>IF(N335="snížená",J335,0)</f>
        <v>0</v>
      </c>
      <c r="BG335" s="218">
        <f>IF(N335="zákl. přenesená",J335,0)</f>
        <v>0</v>
      </c>
      <c r="BH335" s="218">
        <f>IF(N335="sníž. přenesená",J335,0)</f>
        <v>0</v>
      </c>
      <c r="BI335" s="218">
        <f>IF(N335="nulová",J335,0)</f>
        <v>0</v>
      </c>
      <c r="BJ335" s="19" t="s">
        <v>143</v>
      </c>
      <c r="BK335" s="218">
        <f>ROUND(I335*H335,2)</f>
        <v>0</v>
      </c>
      <c r="BL335" s="19" t="s">
        <v>227</v>
      </c>
      <c r="BM335" s="217" t="s">
        <v>686</v>
      </c>
    </row>
    <row r="336" s="2" customFormat="1">
      <c r="A336" s="40"/>
      <c r="B336" s="41"/>
      <c r="C336" s="42"/>
      <c r="D336" s="219" t="s">
        <v>145</v>
      </c>
      <c r="E336" s="42"/>
      <c r="F336" s="220" t="s">
        <v>687</v>
      </c>
      <c r="G336" s="42"/>
      <c r="H336" s="42"/>
      <c r="I336" s="221"/>
      <c r="J336" s="42"/>
      <c r="K336" s="42"/>
      <c r="L336" s="46"/>
      <c r="M336" s="222"/>
      <c r="N336" s="223"/>
      <c r="O336" s="86"/>
      <c r="P336" s="86"/>
      <c r="Q336" s="86"/>
      <c r="R336" s="86"/>
      <c r="S336" s="86"/>
      <c r="T336" s="87"/>
      <c r="U336" s="40"/>
      <c r="V336" s="40"/>
      <c r="W336" s="40"/>
      <c r="X336" s="40"/>
      <c r="Y336" s="40"/>
      <c r="Z336" s="40"/>
      <c r="AA336" s="40"/>
      <c r="AB336" s="40"/>
      <c r="AC336" s="40"/>
      <c r="AD336" s="40"/>
      <c r="AE336" s="40"/>
      <c r="AT336" s="19" t="s">
        <v>145</v>
      </c>
      <c r="AU336" s="19" t="s">
        <v>143</v>
      </c>
    </row>
    <row r="337" s="13" customFormat="1">
      <c r="A337" s="13"/>
      <c r="B337" s="224"/>
      <c r="C337" s="225"/>
      <c r="D337" s="226" t="s">
        <v>151</v>
      </c>
      <c r="E337" s="227" t="s">
        <v>19</v>
      </c>
      <c r="F337" s="228" t="s">
        <v>688</v>
      </c>
      <c r="G337" s="225"/>
      <c r="H337" s="229">
        <v>6.1600000000000001</v>
      </c>
      <c r="I337" s="230"/>
      <c r="J337" s="225"/>
      <c r="K337" s="225"/>
      <c r="L337" s="231"/>
      <c r="M337" s="232"/>
      <c r="N337" s="233"/>
      <c r="O337" s="233"/>
      <c r="P337" s="233"/>
      <c r="Q337" s="233"/>
      <c r="R337" s="233"/>
      <c r="S337" s="233"/>
      <c r="T337" s="234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T337" s="235" t="s">
        <v>151</v>
      </c>
      <c r="AU337" s="235" t="s">
        <v>143</v>
      </c>
      <c r="AV337" s="13" t="s">
        <v>143</v>
      </c>
      <c r="AW337" s="13" t="s">
        <v>32</v>
      </c>
      <c r="AX337" s="13" t="s">
        <v>70</v>
      </c>
      <c r="AY337" s="235" t="s">
        <v>134</v>
      </c>
    </row>
    <row r="338" s="14" customFormat="1">
      <c r="A338" s="14"/>
      <c r="B338" s="236"/>
      <c r="C338" s="237"/>
      <c r="D338" s="226" t="s">
        <v>151</v>
      </c>
      <c r="E338" s="238" t="s">
        <v>19</v>
      </c>
      <c r="F338" s="239" t="s">
        <v>153</v>
      </c>
      <c r="G338" s="237"/>
      <c r="H338" s="240">
        <v>6.1600000000000001</v>
      </c>
      <c r="I338" s="241"/>
      <c r="J338" s="237"/>
      <c r="K338" s="237"/>
      <c r="L338" s="242"/>
      <c r="M338" s="243"/>
      <c r="N338" s="244"/>
      <c r="O338" s="244"/>
      <c r="P338" s="244"/>
      <c r="Q338" s="244"/>
      <c r="R338" s="244"/>
      <c r="S338" s="244"/>
      <c r="T338" s="245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T338" s="246" t="s">
        <v>151</v>
      </c>
      <c r="AU338" s="246" t="s">
        <v>143</v>
      </c>
      <c r="AV338" s="14" t="s">
        <v>142</v>
      </c>
      <c r="AW338" s="14" t="s">
        <v>32</v>
      </c>
      <c r="AX338" s="14" t="s">
        <v>78</v>
      </c>
      <c r="AY338" s="246" t="s">
        <v>134</v>
      </c>
    </row>
    <row r="339" s="2" customFormat="1" ht="24.15" customHeight="1">
      <c r="A339" s="40"/>
      <c r="B339" s="41"/>
      <c r="C339" s="206" t="s">
        <v>689</v>
      </c>
      <c r="D339" s="206" t="s">
        <v>137</v>
      </c>
      <c r="E339" s="207" t="s">
        <v>690</v>
      </c>
      <c r="F339" s="208" t="s">
        <v>691</v>
      </c>
      <c r="G339" s="209" t="s">
        <v>140</v>
      </c>
      <c r="H339" s="210">
        <v>6.1600000000000001</v>
      </c>
      <c r="I339" s="211"/>
      <c r="J339" s="212">
        <f>ROUND(I339*H339,2)</f>
        <v>0</v>
      </c>
      <c r="K339" s="208" t="s">
        <v>141</v>
      </c>
      <c r="L339" s="46"/>
      <c r="M339" s="213" t="s">
        <v>19</v>
      </c>
      <c r="N339" s="214" t="s">
        <v>42</v>
      </c>
      <c r="O339" s="86"/>
      <c r="P339" s="215">
        <f>O339*H339</f>
        <v>0</v>
      </c>
      <c r="Q339" s="215">
        <v>0.0074999999999999997</v>
      </c>
      <c r="R339" s="215">
        <f>Q339*H339</f>
        <v>0.046199999999999998</v>
      </c>
      <c r="S339" s="215">
        <v>0</v>
      </c>
      <c r="T339" s="216">
        <f>S339*H339</f>
        <v>0</v>
      </c>
      <c r="U339" s="40"/>
      <c r="V339" s="40"/>
      <c r="W339" s="40"/>
      <c r="X339" s="40"/>
      <c r="Y339" s="40"/>
      <c r="Z339" s="40"/>
      <c r="AA339" s="40"/>
      <c r="AB339" s="40"/>
      <c r="AC339" s="40"/>
      <c r="AD339" s="40"/>
      <c r="AE339" s="40"/>
      <c r="AR339" s="217" t="s">
        <v>227</v>
      </c>
      <c r="AT339" s="217" t="s">
        <v>137</v>
      </c>
      <c r="AU339" s="217" t="s">
        <v>143</v>
      </c>
      <c r="AY339" s="19" t="s">
        <v>134</v>
      </c>
      <c r="BE339" s="218">
        <f>IF(N339="základní",J339,0)</f>
        <v>0</v>
      </c>
      <c r="BF339" s="218">
        <f>IF(N339="snížená",J339,0)</f>
        <v>0</v>
      </c>
      <c r="BG339" s="218">
        <f>IF(N339="zákl. přenesená",J339,0)</f>
        <v>0</v>
      </c>
      <c r="BH339" s="218">
        <f>IF(N339="sníž. přenesená",J339,0)</f>
        <v>0</v>
      </c>
      <c r="BI339" s="218">
        <f>IF(N339="nulová",J339,0)</f>
        <v>0</v>
      </c>
      <c r="BJ339" s="19" t="s">
        <v>143</v>
      </c>
      <c r="BK339" s="218">
        <f>ROUND(I339*H339,2)</f>
        <v>0</v>
      </c>
      <c r="BL339" s="19" t="s">
        <v>227</v>
      </c>
      <c r="BM339" s="217" t="s">
        <v>692</v>
      </c>
    </row>
    <row r="340" s="2" customFormat="1">
      <c r="A340" s="40"/>
      <c r="B340" s="41"/>
      <c r="C340" s="42"/>
      <c r="D340" s="219" t="s">
        <v>145</v>
      </c>
      <c r="E340" s="42"/>
      <c r="F340" s="220" t="s">
        <v>693</v>
      </c>
      <c r="G340" s="42"/>
      <c r="H340" s="42"/>
      <c r="I340" s="221"/>
      <c r="J340" s="42"/>
      <c r="K340" s="42"/>
      <c r="L340" s="46"/>
      <c r="M340" s="222"/>
      <c r="N340" s="223"/>
      <c r="O340" s="86"/>
      <c r="P340" s="86"/>
      <c r="Q340" s="86"/>
      <c r="R340" s="86"/>
      <c r="S340" s="86"/>
      <c r="T340" s="87"/>
      <c r="U340" s="40"/>
      <c r="V340" s="40"/>
      <c r="W340" s="40"/>
      <c r="X340" s="40"/>
      <c r="Y340" s="40"/>
      <c r="Z340" s="40"/>
      <c r="AA340" s="40"/>
      <c r="AB340" s="40"/>
      <c r="AC340" s="40"/>
      <c r="AD340" s="40"/>
      <c r="AE340" s="40"/>
      <c r="AT340" s="19" t="s">
        <v>145</v>
      </c>
      <c r="AU340" s="19" t="s">
        <v>143</v>
      </c>
    </row>
    <row r="341" s="13" customFormat="1">
      <c r="A341" s="13"/>
      <c r="B341" s="224"/>
      <c r="C341" s="225"/>
      <c r="D341" s="226" t="s">
        <v>151</v>
      </c>
      <c r="E341" s="227" t="s">
        <v>19</v>
      </c>
      <c r="F341" s="228" t="s">
        <v>688</v>
      </c>
      <c r="G341" s="225"/>
      <c r="H341" s="229">
        <v>6.1600000000000001</v>
      </c>
      <c r="I341" s="230"/>
      <c r="J341" s="225"/>
      <c r="K341" s="225"/>
      <c r="L341" s="231"/>
      <c r="M341" s="232"/>
      <c r="N341" s="233"/>
      <c r="O341" s="233"/>
      <c r="P341" s="233"/>
      <c r="Q341" s="233"/>
      <c r="R341" s="233"/>
      <c r="S341" s="233"/>
      <c r="T341" s="234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T341" s="235" t="s">
        <v>151</v>
      </c>
      <c r="AU341" s="235" t="s">
        <v>143</v>
      </c>
      <c r="AV341" s="13" t="s">
        <v>143</v>
      </c>
      <c r="AW341" s="13" t="s">
        <v>32</v>
      </c>
      <c r="AX341" s="13" t="s">
        <v>70</v>
      </c>
      <c r="AY341" s="235" t="s">
        <v>134</v>
      </c>
    </row>
    <row r="342" s="14" customFormat="1">
      <c r="A342" s="14"/>
      <c r="B342" s="236"/>
      <c r="C342" s="237"/>
      <c r="D342" s="226" t="s">
        <v>151</v>
      </c>
      <c r="E342" s="238" t="s">
        <v>19</v>
      </c>
      <c r="F342" s="239" t="s">
        <v>153</v>
      </c>
      <c r="G342" s="237"/>
      <c r="H342" s="240">
        <v>6.1600000000000001</v>
      </c>
      <c r="I342" s="241"/>
      <c r="J342" s="237"/>
      <c r="K342" s="237"/>
      <c r="L342" s="242"/>
      <c r="M342" s="243"/>
      <c r="N342" s="244"/>
      <c r="O342" s="244"/>
      <c r="P342" s="244"/>
      <c r="Q342" s="244"/>
      <c r="R342" s="244"/>
      <c r="S342" s="244"/>
      <c r="T342" s="245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T342" s="246" t="s">
        <v>151</v>
      </c>
      <c r="AU342" s="246" t="s">
        <v>143</v>
      </c>
      <c r="AV342" s="14" t="s">
        <v>142</v>
      </c>
      <c r="AW342" s="14" t="s">
        <v>32</v>
      </c>
      <c r="AX342" s="14" t="s">
        <v>78</v>
      </c>
      <c r="AY342" s="246" t="s">
        <v>134</v>
      </c>
    </row>
    <row r="343" s="2" customFormat="1" ht="24.15" customHeight="1">
      <c r="A343" s="40"/>
      <c r="B343" s="41"/>
      <c r="C343" s="206" t="s">
        <v>694</v>
      </c>
      <c r="D343" s="206" t="s">
        <v>137</v>
      </c>
      <c r="E343" s="207" t="s">
        <v>695</v>
      </c>
      <c r="F343" s="208" t="s">
        <v>696</v>
      </c>
      <c r="G343" s="209" t="s">
        <v>140</v>
      </c>
      <c r="H343" s="210">
        <v>6.1600000000000001</v>
      </c>
      <c r="I343" s="211"/>
      <c r="J343" s="212">
        <f>ROUND(I343*H343,2)</f>
        <v>0</v>
      </c>
      <c r="K343" s="208" t="s">
        <v>141</v>
      </c>
      <c r="L343" s="46"/>
      <c r="M343" s="213" t="s">
        <v>19</v>
      </c>
      <c r="N343" s="214" t="s">
        <v>42</v>
      </c>
      <c r="O343" s="86"/>
      <c r="P343" s="215">
        <f>O343*H343</f>
        <v>0</v>
      </c>
      <c r="Q343" s="215">
        <v>0.0060000000000000001</v>
      </c>
      <c r="R343" s="215">
        <f>Q343*H343</f>
        <v>0.03696</v>
      </c>
      <c r="S343" s="215">
        <v>0</v>
      </c>
      <c r="T343" s="216">
        <f>S343*H343</f>
        <v>0</v>
      </c>
      <c r="U343" s="40"/>
      <c r="V343" s="40"/>
      <c r="W343" s="40"/>
      <c r="X343" s="40"/>
      <c r="Y343" s="40"/>
      <c r="Z343" s="40"/>
      <c r="AA343" s="40"/>
      <c r="AB343" s="40"/>
      <c r="AC343" s="40"/>
      <c r="AD343" s="40"/>
      <c r="AE343" s="40"/>
      <c r="AR343" s="217" t="s">
        <v>227</v>
      </c>
      <c r="AT343" s="217" t="s">
        <v>137</v>
      </c>
      <c r="AU343" s="217" t="s">
        <v>143</v>
      </c>
      <c r="AY343" s="19" t="s">
        <v>134</v>
      </c>
      <c r="BE343" s="218">
        <f>IF(N343="základní",J343,0)</f>
        <v>0</v>
      </c>
      <c r="BF343" s="218">
        <f>IF(N343="snížená",J343,0)</f>
        <v>0</v>
      </c>
      <c r="BG343" s="218">
        <f>IF(N343="zákl. přenesená",J343,0)</f>
        <v>0</v>
      </c>
      <c r="BH343" s="218">
        <f>IF(N343="sníž. přenesená",J343,0)</f>
        <v>0</v>
      </c>
      <c r="BI343" s="218">
        <f>IF(N343="nulová",J343,0)</f>
        <v>0</v>
      </c>
      <c r="BJ343" s="19" t="s">
        <v>143</v>
      </c>
      <c r="BK343" s="218">
        <f>ROUND(I343*H343,2)</f>
        <v>0</v>
      </c>
      <c r="BL343" s="19" t="s">
        <v>227</v>
      </c>
      <c r="BM343" s="217" t="s">
        <v>697</v>
      </c>
    </row>
    <row r="344" s="2" customFormat="1">
      <c r="A344" s="40"/>
      <c r="B344" s="41"/>
      <c r="C344" s="42"/>
      <c r="D344" s="219" t="s">
        <v>145</v>
      </c>
      <c r="E344" s="42"/>
      <c r="F344" s="220" t="s">
        <v>698</v>
      </c>
      <c r="G344" s="42"/>
      <c r="H344" s="42"/>
      <c r="I344" s="221"/>
      <c r="J344" s="42"/>
      <c r="K344" s="42"/>
      <c r="L344" s="46"/>
      <c r="M344" s="222"/>
      <c r="N344" s="223"/>
      <c r="O344" s="86"/>
      <c r="P344" s="86"/>
      <c r="Q344" s="86"/>
      <c r="R344" s="86"/>
      <c r="S344" s="86"/>
      <c r="T344" s="87"/>
      <c r="U344" s="40"/>
      <c r="V344" s="40"/>
      <c r="W344" s="40"/>
      <c r="X344" s="40"/>
      <c r="Y344" s="40"/>
      <c r="Z344" s="40"/>
      <c r="AA344" s="40"/>
      <c r="AB344" s="40"/>
      <c r="AC344" s="40"/>
      <c r="AD344" s="40"/>
      <c r="AE344" s="40"/>
      <c r="AT344" s="19" t="s">
        <v>145</v>
      </c>
      <c r="AU344" s="19" t="s">
        <v>143</v>
      </c>
    </row>
    <row r="345" s="13" customFormat="1">
      <c r="A345" s="13"/>
      <c r="B345" s="224"/>
      <c r="C345" s="225"/>
      <c r="D345" s="226" t="s">
        <v>151</v>
      </c>
      <c r="E345" s="227" t="s">
        <v>19</v>
      </c>
      <c r="F345" s="228" t="s">
        <v>688</v>
      </c>
      <c r="G345" s="225"/>
      <c r="H345" s="229">
        <v>6.1600000000000001</v>
      </c>
      <c r="I345" s="230"/>
      <c r="J345" s="225"/>
      <c r="K345" s="225"/>
      <c r="L345" s="231"/>
      <c r="M345" s="232"/>
      <c r="N345" s="233"/>
      <c r="O345" s="233"/>
      <c r="P345" s="233"/>
      <c r="Q345" s="233"/>
      <c r="R345" s="233"/>
      <c r="S345" s="233"/>
      <c r="T345" s="234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T345" s="235" t="s">
        <v>151</v>
      </c>
      <c r="AU345" s="235" t="s">
        <v>143</v>
      </c>
      <c r="AV345" s="13" t="s">
        <v>143</v>
      </c>
      <c r="AW345" s="13" t="s">
        <v>32</v>
      </c>
      <c r="AX345" s="13" t="s">
        <v>70</v>
      </c>
      <c r="AY345" s="235" t="s">
        <v>134</v>
      </c>
    </row>
    <row r="346" s="14" customFormat="1">
      <c r="A346" s="14"/>
      <c r="B346" s="236"/>
      <c r="C346" s="237"/>
      <c r="D346" s="226" t="s">
        <v>151</v>
      </c>
      <c r="E346" s="238" t="s">
        <v>19</v>
      </c>
      <c r="F346" s="239" t="s">
        <v>153</v>
      </c>
      <c r="G346" s="237"/>
      <c r="H346" s="240">
        <v>6.1600000000000001</v>
      </c>
      <c r="I346" s="241"/>
      <c r="J346" s="237"/>
      <c r="K346" s="237"/>
      <c r="L346" s="242"/>
      <c r="M346" s="243"/>
      <c r="N346" s="244"/>
      <c r="O346" s="244"/>
      <c r="P346" s="244"/>
      <c r="Q346" s="244"/>
      <c r="R346" s="244"/>
      <c r="S346" s="244"/>
      <c r="T346" s="245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T346" s="246" t="s">
        <v>151</v>
      </c>
      <c r="AU346" s="246" t="s">
        <v>143</v>
      </c>
      <c r="AV346" s="14" t="s">
        <v>142</v>
      </c>
      <c r="AW346" s="14" t="s">
        <v>32</v>
      </c>
      <c r="AX346" s="14" t="s">
        <v>78</v>
      </c>
      <c r="AY346" s="246" t="s">
        <v>134</v>
      </c>
    </row>
    <row r="347" s="2" customFormat="1" ht="21.75" customHeight="1">
      <c r="A347" s="40"/>
      <c r="B347" s="41"/>
      <c r="C347" s="258" t="s">
        <v>699</v>
      </c>
      <c r="D347" s="258" t="s">
        <v>337</v>
      </c>
      <c r="E347" s="259" t="s">
        <v>700</v>
      </c>
      <c r="F347" s="260" t="s">
        <v>701</v>
      </c>
      <c r="G347" s="261" t="s">
        <v>140</v>
      </c>
      <c r="H347" s="262">
        <v>6.7759999999999998</v>
      </c>
      <c r="I347" s="263"/>
      <c r="J347" s="264">
        <f>ROUND(I347*H347,2)</f>
        <v>0</v>
      </c>
      <c r="K347" s="260" t="s">
        <v>141</v>
      </c>
      <c r="L347" s="265"/>
      <c r="M347" s="266" t="s">
        <v>19</v>
      </c>
      <c r="N347" s="267" t="s">
        <v>42</v>
      </c>
      <c r="O347" s="86"/>
      <c r="P347" s="215">
        <f>O347*H347</f>
        <v>0</v>
      </c>
      <c r="Q347" s="215">
        <v>0.021999999999999999</v>
      </c>
      <c r="R347" s="215">
        <f>Q347*H347</f>
        <v>0.14907199999999998</v>
      </c>
      <c r="S347" s="215">
        <v>0</v>
      </c>
      <c r="T347" s="216">
        <f>S347*H347</f>
        <v>0</v>
      </c>
      <c r="U347" s="40"/>
      <c r="V347" s="40"/>
      <c r="W347" s="40"/>
      <c r="X347" s="40"/>
      <c r="Y347" s="40"/>
      <c r="Z347" s="40"/>
      <c r="AA347" s="40"/>
      <c r="AB347" s="40"/>
      <c r="AC347" s="40"/>
      <c r="AD347" s="40"/>
      <c r="AE347" s="40"/>
      <c r="AR347" s="217" t="s">
        <v>326</v>
      </c>
      <c r="AT347" s="217" t="s">
        <v>337</v>
      </c>
      <c r="AU347" s="217" t="s">
        <v>143</v>
      </c>
      <c r="AY347" s="19" t="s">
        <v>134</v>
      </c>
      <c r="BE347" s="218">
        <f>IF(N347="základní",J347,0)</f>
        <v>0</v>
      </c>
      <c r="BF347" s="218">
        <f>IF(N347="snížená",J347,0)</f>
        <v>0</v>
      </c>
      <c r="BG347" s="218">
        <f>IF(N347="zákl. přenesená",J347,0)</f>
        <v>0</v>
      </c>
      <c r="BH347" s="218">
        <f>IF(N347="sníž. přenesená",J347,0)</f>
        <v>0</v>
      </c>
      <c r="BI347" s="218">
        <f>IF(N347="nulová",J347,0)</f>
        <v>0</v>
      </c>
      <c r="BJ347" s="19" t="s">
        <v>143</v>
      </c>
      <c r="BK347" s="218">
        <f>ROUND(I347*H347,2)</f>
        <v>0</v>
      </c>
      <c r="BL347" s="19" t="s">
        <v>227</v>
      </c>
      <c r="BM347" s="217" t="s">
        <v>702</v>
      </c>
    </row>
    <row r="348" s="13" customFormat="1">
      <c r="A348" s="13"/>
      <c r="B348" s="224"/>
      <c r="C348" s="225"/>
      <c r="D348" s="226" t="s">
        <v>151</v>
      </c>
      <c r="E348" s="227" t="s">
        <v>19</v>
      </c>
      <c r="F348" s="228" t="s">
        <v>688</v>
      </c>
      <c r="G348" s="225"/>
      <c r="H348" s="229">
        <v>6.1600000000000001</v>
      </c>
      <c r="I348" s="230"/>
      <c r="J348" s="225"/>
      <c r="K348" s="225"/>
      <c r="L348" s="231"/>
      <c r="M348" s="232"/>
      <c r="N348" s="233"/>
      <c r="O348" s="233"/>
      <c r="P348" s="233"/>
      <c r="Q348" s="233"/>
      <c r="R348" s="233"/>
      <c r="S348" s="233"/>
      <c r="T348" s="234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T348" s="235" t="s">
        <v>151</v>
      </c>
      <c r="AU348" s="235" t="s">
        <v>143</v>
      </c>
      <c r="AV348" s="13" t="s">
        <v>143</v>
      </c>
      <c r="AW348" s="13" t="s">
        <v>32</v>
      </c>
      <c r="AX348" s="13" t="s">
        <v>70</v>
      </c>
      <c r="AY348" s="235" t="s">
        <v>134</v>
      </c>
    </row>
    <row r="349" s="14" customFormat="1">
      <c r="A349" s="14"/>
      <c r="B349" s="236"/>
      <c r="C349" s="237"/>
      <c r="D349" s="226" t="s">
        <v>151</v>
      </c>
      <c r="E349" s="238" t="s">
        <v>19</v>
      </c>
      <c r="F349" s="239" t="s">
        <v>153</v>
      </c>
      <c r="G349" s="237"/>
      <c r="H349" s="240">
        <v>6.1600000000000001</v>
      </c>
      <c r="I349" s="241"/>
      <c r="J349" s="237"/>
      <c r="K349" s="237"/>
      <c r="L349" s="242"/>
      <c r="M349" s="243"/>
      <c r="N349" s="244"/>
      <c r="O349" s="244"/>
      <c r="P349" s="244"/>
      <c r="Q349" s="244"/>
      <c r="R349" s="244"/>
      <c r="S349" s="244"/>
      <c r="T349" s="245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T349" s="246" t="s">
        <v>151</v>
      </c>
      <c r="AU349" s="246" t="s">
        <v>143</v>
      </c>
      <c r="AV349" s="14" t="s">
        <v>142</v>
      </c>
      <c r="AW349" s="14" t="s">
        <v>32</v>
      </c>
      <c r="AX349" s="14" t="s">
        <v>78</v>
      </c>
      <c r="AY349" s="246" t="s">
        <v>134</v>
      </c>
    </row>
    <row r="350" s="13" customFormat="1">
      <c r="A350" s="13"/>
      <c r="B350" s="224"/>
      <c r="C350" s="225"/>
      <c r="D350" s="226" t="s">
        <v>151</v>
      </c>
      <c r="E350" s="225"/>
      <c r="F350" s="228" t="s">
        <v>703</v>
      </c>
      <c r="G350" s="225"/>
      <c r="H350" s="229">
        <v>6.7759999999999998</v>
      </c>
      <c r="I350" s="230"/>
      <c r="J350" s="225"/>
      <c r="K350" s="225"/>
      <c r="L350" s="231"/>
      <c r="M350" s="232"/>
      <c r="N350" s="233"/>
      <c r="O350" s="233"/>
      <c r="P350" s="233"/>
      <c r="Q350" s="233"/>
      <c r="R350" s="233"/>
      <c r="S350" s="233"/>
      <c r="T350" s="234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T350" s="235" t="s">
        <v>151</v>
      </c>
      <c r="AU350" s="235" t="s">
        <v>143</v>
      </c>
      <c r="AV350" s="13" t="s">
        <v>143</v>
      </c>
      <c r="AW350" s="13" t="s">
        <v>4</v>
      </c>
      <c r="AX350" s="13" t="s">
        <v>78</v>
      </c>
      <c r="AY350" s="235" t="s">
        <v>134</v>
      </c>
    </row>
    <row r="351" s="2" customFormat="1" ht="16.5" customHeight="1">
      <c r="A351" s="40"/>
      <c r="B351" s="41"/>
      <c r="C351" s="206" t="s">
        <v>704</v>
      </c>
      <c r="D351" s="206" t="s">
        <v>137</v>
      </c>
      <c r="E351" s="207" t="s">
        <v>705</v>
      </c>
      <c r="F351" s="208" t="s">
        <v>706</v>
      </c>
      <c r="G351" s="209" t="s">
        <v>140</v>
      </c>
      <c r="H351" s="210">
        <v>5.0350000000000001</v>
      </c>
      <c r="I351" s="211"/>
      <c r="J351" s="212">
        <f>ROUND(I351*H351,2)</f>
        <v>0</v>
      </c>
      <c r="K351" s="208" t="s">
        <v>141</v>
      </c>
      <c r="L351" s="46"/>
      <c r="M351" s="213" t="s">
        <v>19</v>
      </c>
      <c r="N351" s="214" t="s">
        <v>42</v>
      </c>
      <c r="O351" s="86"/>
      <c r="P351" s="215">
        <f>O351*H351</f>
        <v>0</v>
      </c>
      <c r="Q351" s="215">
        <v>0.0015</v>
      </c>
      <c r="R351" s="215">
        <f>Q351*H351</f>
        <v>0.0075525000000000002</v>
      </c>
      <c r="S351" s="215">
        <v>0</v>
      </c>
      <c r="T351" s="216">
        <f>S351*H351</f>
        <v>0</v>
      </c>
      <c r="U351" s="40"/>
      <c r="V351" s="40"/>
      <c r="W351" s="40"/>
      <c r="X351" s="40"/>
      <c r="Y351" s="40"/>
      <c r="Z351" s="40"/>
      <c r="AA351" s="40"/>
      <c r="AB351" s="40"/>
      <c r="AC351" s="40"/>
      <c r="AD351" s="40"/>
      <c r="AE351" s="40"/>
      <c r="AR351" s="217" t="s">
        <v>227</v>
      </c>
      <c r="AT351" s="217" t="s">
        <v>137</v>
      </c>
      <c r="AU351" s="217" t="s">
        <v>143</v>
      </c>
      <c r="AY351" s="19" t="s">
        <v>134</v>
      </c>
      <c r="BE351" s="218">
        <f>IF(N351="základní",J351,0)</f>
        <v>0</v>
      </c>
      <c r="BF351" s="218">
        <f>IF(N351="snížená",J351,0)</f>
        <v>0</v>
      </c>
      <c r="BG351" s="218">
        <f>IF(N351="zákl. přenesená",J351,0)</f>
        <v>0</v>
      </c>
      <c r="BH351" s="218">
        <f>IF(N351="sníž. přenesená",J351,0)</f>
        <v>0</v>
      </c>
      <c r="BI351" s="218">
        <f>IF(N351="nulová",J351,0)</f>
        <v>0</v>
      </c>
      <c r="BJ351" s="19" t="s">
        <v>143</v>
      </c>
      <c r="BK351" s="218">
        <f>ROUND(I351*H351,2)</f>
        <v>0</v>
      </c>
      <c r="BL351" s="19" t="s">
        <v>227</v>
      </c>
      <c r="BM351" s="217" t="s">
        <v>707</v>
      </c>
    </row>
    <row r="352" s="2" customFormat="1">
      <c r="A352" s="40"/>
      <c r="B352" s="41"/>
      <c r="C352" s="42"/>
      <c r="D352" s="219" t="s">
        <v>145</v>
      </c>
      <c r="E352" s="42"/>
      <c r="F352" s="220" t="s">
        <v>708</v>
      </c>
      <c r="G352" s="42"/>
      <c r="H352" s="42"/>
      <c r="I352" s="221"/>
      <c r="J352" s="42"/>
      <c r="K352" s="42"/>
      <c r="L352" s="46"/>
      <c r="M352" s="222"/>
      <c r="N352" s="223"/>
      <c r="O352" s="86"/>
      <c r="P352" s="86"/>
      <c r="Q352" s="86"/>
      <c r="R352" s="86"/>
      <c r="S352" s="86"/>
      <c r="T352" s="87"/>
      <c r="U352" s="40"/>
      <c r="V352" s="40"/>
      <c r="W352" s="40"/>
      <c r="X352" s="40"/>
      <c r="Y352" s="40"/>
      <c r="Z352" s="40"/>
      <c r="AA352" s="40"/>
      <c r="AB352" s="40"/>
      <c r="AC352" s="40"/>
      <c r="AD352" s="40"/>
      <c r="AE352" s="40"/>
      <c r="AT352" s="19" t="s">
        <v>145</v>
      </c>
      <c r="AU352" s="19" t="s">
        <v>143</v>
      </c>
    </row>
    <row r="353" s="15" customFormat="1">
      <c r="A353" s="15"/>
      <c r="B353" s="247"/>
      <c r="C353" s="248"/>
      <c r="D353" s="226" t="s">
        <v>151</v>
      </c>
      <c r="E353" s="249" t="s">
        <v>19</v>
      </c>
      <c r="F353" s="250" t="s">
        <v>709</v>
      </c>
      <c r="G353" s="248"/>
      <c r="H353" s="249" t="s">
        <v>19</v>
      </c>
      <c r="I353" s="251"/>
      <c r="J353" s="248"/>
      <c r="K353" s="248"/>
      <c r="L353" s="252"/>
      <c r="M353" s="253"/>
      <c r="N353" s="254"/>
      <c r="O353" s="254"/>
      <c r="P353" s="254"/>
      <c r="Q353" s="254"/>
      <c r="R353" s="254"/>
      <c r="S353" s="254"/>
      <c r="T353" s="25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  <c r="AT353" s="256" t="s">
        <v>151</v>
      </c>
      <c r="AU353" s="256" t="s">
        <v>143</v>
      </c>
      <c r="AV353" s="15" t="s">
        <v>78</v>
      </c>
      <c r="AW353" s="15" t="s">
        <v>32</v>
      </c>
      <c r="AX353" s="15" t="s">
        <v>70</v>
      </c>
      <c r="AY353" s="256" t="s">
        <v>134</v>
      </c>
    </row>
    <row r="354" s="13" customFormat="1">
      <c r="A354" s="13"/>
      <c r="B354" s="224"/>
      <c r="C354" s="225"/>
      <c r="D354" s="226" t="s">
        <v>151</v>
      </c>
      <c r="E354" s="227" t="s">
        <v>19</v>
      </c>
      <c r="F354" s="228" t="s">
        <v>710</v>
      </c>
      <c r="G354" s="225"/>
      <c r="H354" s="229">
        <v>5.0350000000000001</v>
      </c>
      <c r="I354" s="230"/>
      <c r="J354" s="225"/>
      <c r="K354" s="225"/>
      <c r="L354" s="231"/>
      <c r="M354" s="232"/>
      <c r="N354" s="233"/>
      <c r="O354" s="233"/>
      <c r="P354" s="233"/>
      <c r="Q354" s="233"/>
      <c r="R354" s="233"/>
      <c r="S354" s="233"/>
      <c r="T354" s="234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T354" s="235" t="s">
        <v>151</v>
      </c>
      <c r="AU354" s="235" t="s">
        <v>143</v>
      </c>
      <c r="AV354" s="13" t="s">
        <v>143</v>
      </c>
      <c r="AW354" s="13" t="s">
        <v>32</v>
      </c>
      <c r="AX354" s="13" t="s">
        <v>70</v>
      </c>
      <c r="AY354" s="235" t="s">
        <v>134</v>
      </c>
    </row>
    <row r="355" s="14" customFormat="1">
      <c r="A355" s="14"/>
      <c r="B355" s="236"/>
      <c r="C355" s="237"/>
      <c r="D355" s="226" t="s">
        <v>151</v>
      </c>
      <c r="E355" s="238" t="s">
        <v>19</v>
      </c>
      <c r="F355" s="239" t="s">
        <v>153</v>
      </c>
      <c r="G355" s="237"/>
      <c r="H355" s="240">
        <v>5.0350000000000001</v>
      </c>
      <c r="I355" s="241"/>
      <c r="J355" s="237"/>
      <c r="K355" s="237"/>
      <c r="L355" s="242"/>
      <c r="M355" s="243"/>
      <c r="N355" s="244"/>
      <c r="O355" s="244"/>
      <c r="P355" s="244"/>
      <c r="Q355" s="244"/>
      <c r="R355" s="244"/>
      <c r="S355" s="244"/>
      <c r="T355" s="245"/>
      <c r="U355" s="14"/>
      <c r="V355" s="14"/>
      <c r="W355" s="14"/>
      <c r="X355" s="14"/>
      <c r="Y355" s="14"/>
      <c r="Z355" s="14"/>
      <c r="AA355" s="14"/>
      <c r="AB355" s="14"/>
      <c r="AC355" s="14"/>
      <c r="AD355" s="14"/>
      <c r="AE355" s="14"/>
      <c r="AT355" s="246" t="s">
        <v>151</v>
      </c>
      <c r="AU355" s="246" t="s">
        <v>143</v>
      </c>
      <c r="AV355" s="14" t="s">
        <v>142</v>
      </c>
      <c r="AW355" s="14" t="s">
        <v>32</v>
      </c>
      <c r="AX355" s="14" t="s">
        <v>78</v>
      </c>
      <c r="AY355" s="246" t="s">
        <v>134</v>
      </c>
    </row>
    <row r="356" s="2" customFormat="1" ht="16.5" customHeight="1">
      <c r="A356" s="40"/>
      <c r="B356" s="41"/>
      <c r="C356" s="206" t="s">
        <v>711</v>
      </c>
      <c r="D356" s="206" t="s">
        <v>137</v>
      </c>
      <c r="E356" s="207" t="s">
        <v>712</v>
      </c>
      <c r="F356" s="208" t="s">
        <v>713</v>
      </c>
      <c r="G356" s="209" t="s">
        <v>235</v>
      </c>
      <c r="H356" s="210">
        <v>4</v>
      </c>
      <c r="I356" s="211"/>
      <c r="J356" s="212">
        <f>ROUND(I356*H356,2)</f>
        <v>0</v>
      </c>
      <c r="K356" s="208" t="s">
        <v>141</v>
      </c>
      <c r="L356" s="46"/>
      <c r="M356" s="213" t="s">
        <v>19</v>
      </c>
      <c r="N356" s="214" t="s">
        <v>42</v>
      </c>
      <c r="O356" s="86"/>
      <c r="P356" s="215">
        <f>O356*H356</f>
        <v>0</v>
      </c>
      <c r="Q356" s="215">
        <v>0.00021000000000000001</v>
      </c>
      <c r="R356" s="215">
        <f>Q356*H356</f>
        <v>0.00084000000000000003</v>
      </c>
      <c r="S356" s="215">
        <v>0</v>
      </c>
      <c r="T356" s="216">
        <f>S356*H356</f>
        <v>0</v>
      </c>
      <c r="U356" s="40"/>
      <c r="V356" s="40"/>
      <c r="W356" s="40"/>
      <c r="X356" s="40"/>
      <c r="Y356" s="40"/>
      <c r="Z356" s="40"/>
      <c r="AA356" s="40"/>
      <c r="AB356" s="40"/>
      <c r="AC356" s="40"/>
      <c r="AD356" s="40"/>
      <c r="AE356" s="40"/>
      <c r="AR356" s="217" t="s">
        <v>227</v>
      </c>
      <c r="AT356" s="217" t="s">
        <v>137</v>
      </c>
      <c r="AU356" s="217" t="s">
        <v>143</v>
      </c>
      <c r="AY356" s="19" t="s">
        <v>134</v>
      </c>
      <c r="BE356" s="218">
        <f>IF(N356="základní",J356,0)</f>
        <v>0</v>
      </c>
      <c r="BF356" s="218">
        <f>IF(N356="snížená",J356,0)</f>
        <v>0</v>
      </c>
      <c r="BG356" s="218">
        <f>IF(N356="zákl. přenesená",J356,0)</f>
        <v>0</v>
      </c>
      <c r="BH356" s="218">
        <f>IF(N356="sníž. přenesená",J356,0)</f>
        <v>0</v>
      </c>
      <c r="BI356" s="218">
        <f>IF(N356="nulová",J356,0)</f>
        <v>0</v>
      </c>
      <c r="BJ356" s="19" t="s">
        <v>143</v>
      </c>
      <c r="BK356" s="218">
        <f>ROUND(I356*H356,2)</f>
        <v>0</v>
      </c>
      <c r="BL356" s="19" t="s">
        <v>227</v>
      </c>
      <c r="BM356" s="217" t="s">
        <v>714</v>
      </c>
    </row>
    <row r="357" s="2" customFormat="1">
      <c r="A357" s="40"/>
      <c r="B357" s="41"/>
      <c r="C357" s="42"/>
      <c r="D357" s="219" t="s">
        <v>145</v>
      </c>
      <c r="E357" s="42"/>
      <c r="F357" s="220" t="s">
        <v>715</v>
      </c>
      <c r="G357" s="42"/>
      <c r="H357" s="42"/>
      <c r="I357" s="221"/>
      <c r="J357" s="42"/>
      <c r="K357" s="42"/>
      <c r="L357" s="46"/>
      <c r="M357" s="222"/>
      <c r="N357" s="223"/>
      <c r="O357" s="86"/>
      <c r="P357" s="86"/>
      <c r="Q357" s="86"/>
      <c r="R357" s="86"/>
      <c r="S357" s="86"/>
      <c r="T357" s="87"/>
      <c r="U357" s="40"/>
      <c r="V357" s="40"/>
      <c r="W357" s="40"/>
      <c r="X357" s="40"/>
      <c r="Y357" s="40"/>
      <c r="Z357" s="40"/>
      <c r="AA357" s="40"/>
      <c r="AB357" s="40"/>
      <c r="AC357" s="40"/>
      <c r="AD357" s="40"/>
      <c r="AE357" s="40"/>
      <c r="AT357" s="19" t="s">
        <v>145</v>
      </c>
      <c r="AU357" s="19" t="s">
        <v>143</v>
      </c>
    </row>
    <row r="358" s="13" customFormat="1">
      <c r="A358" s="13"/>
      <c r="B358" s="224"/>
      <c r="C358" s="225"/>
      <c r="D358" s="226" t="s">
        <v>151</v>
      </c>
      <c r="E358" s="227" t="s">
        <v>19</v>
      </c>
      <c r="F358" s="228" t="s">
        <v>142</v>
      </c>
      <c r="G358" s="225"/>
      <c r="H358" s="229">
        <v>4</v>
      </c>
      <c r="I358" s="230"/>
      <c r="J358" s="225"/>
      <c r="K358" s="225"/>
      <c r="L358" s="231"/>
      <c r="M358" s="232"/>
      <c r="N358" s="233"/>
      <c r="O358" s="233"/>
      <c r="P358" s="233"/>
      <c r="Q358" s="233"/>
      <c r="R358" s="233"/>
      <c r="S358" s="233"/>
      <c r="T358" s="234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T358" s="235" t="s">
        <v>151</v>
      </c>
      <c r="AU358" s="235" t="s">
        <v>143</v>
      </c>
      <c r="AV358" s="13" t="s">
        <v>143</v>
      </c>
      <c r="AW358" s="13" t="s">
        <v>32</v>
      </c>
      <c r="AX358" s="13" t="s">
        <v>70</v>
      </c>
      <c r="AY358" s="235" t="s">
        <v>134</v>
      </c>
    </row>
    <row r="359" s="13" customFormat="1">
      <c r="A359" s="13"/>
      <c r="B359" s="224"/>
      <c r="C359" s="225"/>
      <c r="D359" s="226" t="s">
        <v>151</v>
      </c>
      <c r="E359" s="227" t="s">
        <v>19</v>
      </c>
      <c r="F359" s="228" t="s">
        <v>142</v>
      </c>
      <c r="G359" s="225"/>
      <c r="H359" s="229">
        <v>4</v>
      </c>
      <c r="I359" s="230"/>
      <c r="J359" s="225"/>
      <c r="K359" s="225"/>
      <c r="L359" s="231"/>
      <c r="M359" s="232"/>
      <c r="N359" s="233"/>
      <c r="O359" s="233"/>
      <c r="P359" s="233"/>
      <c r="Q359" s="233"/>
      <c r="R359" s="233"/>
      <c r="S359" s="233"/>
      <c r="T359" s="234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T359" s="235" t="s">
        <v>151</v>
      </c>
      <c r="AU359" s="235" t="s">
        <v>143</v>
      </c>
      <c r="AV359" s="13" t="s">
        <v>143</v>
      </c>
      <c r="AW359" s="13" t="s">
        <v>32</v>
      </c>
      <c r="AX359" s="13" t="s">
        <v>78</v>
      </c>
      <c r="AY359" s="235" t="s">
        <v>134</v>
      </c>
    </row>
    <row r="360" s="2" customFormat="1" ht="16.5" customHeight="1">
      <c r="A360" s="40"/>
      <c r="B360" s="41"/>
      <c r="C360" s="206" t="s">
        <v>716</v>
      </c>
      <c r="D360" s="206" t="s">
        <v>137</v>
      </c>
      <c r="E360" s="207" t="s">
        <v>717</v>
      </c>
      <c r="F360" s="208" t="s">
        <v>718</v>
      </c>
      <c r="G360" s="209" t="s">
        <v>290</v>
      </c>
      <c r="H360" s="210">
        <v>12.369999999999999</v>
      </c>
      <c r="I360" s="211"/>
      <c r="J360" s="212">
        <f>ROUND(I360*H360,2)</f>
        <v>0</v>
      </c>
      <c r="K360" s="208" t="s">
        <v>141</v>
      </c>
      <c r="L360" s="46"/>
      <c r="M360" s="213" t="s">
        <v>19</v>
      </c>
      <c r="N360" s="214" t="s">
        <v>42</v>
      </c>
      <c r="O360" s="86"/>
      <c r="P360" s="215">
        <f>O360*H360</f>
        <v>0</v>
      </c>
      <c r="Q360" s="215">
        <v>0.00142</v>
      </c>
      <c r="R360" s="215">
        <f>Q360*H360</f>
        <v>0.017565399999999998</v>
      </c>
      <c r="S360" s="215">
        <v>0</v>
      </c>
      <c r="T360" s="216">
        <f>S360*H360</f>
        <v>0</v>
      </c>
      <c r="U360" s="40"/>
      <c r="V360" s="40"/>
      <c r="W360" s="40"/>
      <c r="X360" s="40"/>
      <c r="Y360" s="40"/>
      <c r="Z360" s="40"/>
      <c r="AA360" s="40"/>
      <c r="AB360" s="40"/>
      <c r="AC360" s="40"/>
      <c r="AD360" s="40"/>
      <c r="AE360" s="40"/>
      <c r="AR360" s="217" t="s">
        <v>227</v>
      </c>
      <c r="AT360" s="217" t="s">
        <v>137</v>
      </c>
      <c r="AU360" s="217" t="s">
        <v>143</v>
      </c>
      <c r="AY360" s="19" t="s">
        <v>134</v>
      </c>
      <c r="BE360" s="218">
        <f>IF(N360="základní",J360,0)</f>
        <v>0</v>
      </c>
      <c r="BF360" s="218">
        <f>IF(N360="snížená",J360,0)</f>
        <v>0</v>
      </c>
      <c r="BG360" s="218">
        <f>IF(N360="zákl. přenesená",J360,0)</f>
        <v>0</v>
      </c>
      <c r="BH360" s="218">
        <f>IF(N360="sníž. přenesená",J360,0)</f>
        <v>0</v>
      </c>
      <c r="BI360" s="218">
        <f>IF(N360="nulová",J360,0)</f>
        <v>0</v>
      </c>
      <c r="BJ360" s="19" t="s">
        <v>143</v>
      </c>
      <c r="BK360" s="218">
        <f>ROUND(I360*H360,2)</f>
        <v>0</v>
      </c>
      <c r="BL360" s="19" t="s">
        <v>227</v>
      </c>
      <c r="BM360" s="217" t="s">
        <v>719</v>
      </c>
    </row>
    <row r="361" s="2" customFormat="1">
      <c r="A361" s="40"/>
      <c r="B361" s="41"/>
      <c r="C361" s="42"/>
      <c r="D361" s="219" t="s">
        <v>145</v>
      </c>
      <c r="E361" s="42"/>
      <c r="F361" s="220" t="s">
        <v>720</v>
      </c>
      <c r="G361" s="42"/>
      <c r="H361" s="42"/>
      <c r="I361" s="221"/>
      <c r="J361" s="42"/>
      <c r="K361" s="42"/>
      <c r="L361" s="46"/>
      <c r="M361" s="222"/>
      <c r="N361" s="223"/>
      <c r="O361" s="86"/>
      <c r="P361" s="86"/>
      <c r="Q361" s="86"/>
      <c r="R361" s="86"/>
      <c r="S361" s="86"/>
      <c r="T361" s="87"/>
      <c r="U361" s="40"/>
      <c r="V361" s="40"/>
      <c r="W361" s="40"/>
      <c r="X361" s="40"/>
      <c r="Y361" s="40"/>
      <c r="Z361" s="40"/>
      <c r="AA361" s="40"/>
      <c r="AB361" s="40"/>
      <c r="AC361" s="40"/>
      <c r="AD361" s="40"/>
      <c r="AE361" s="40"/>
      <c r="AT361" s="19" t="s">
        <v>145</v>
      </c>
      <c r="AU361" s="19" t="s">
        <v>143</v>
      </c>
    </row>
    <row r="362" s="15" customFormat="1">
      <c r="A362" s="15"/>
      <c r="B362" s="247"/>
      <c r="C362" s="248"/>
      <c r="D362" s="226" t="s">
        <v>151</v>
      </c>
      <c r="E362" s="249" t="s">
        <v>19</v>
      </c>
      <c r="F362" s="250" t="s">
        <v>709</v>
      </c>
      <c r="G362" s="248"/>
      <c r="H362" s="249" t="s">
        <v>19</v>
      </c>
      <c r="I362" s="251"/>
      <c r="J362" s="248"/>
      <c r="K362" s="248"/>
      <c r="L362" s="252"/>
      <c r="M362" s="253"/>
      <c r="N362" s="254"/>
      <c r="O362" s="254"/>
      <c r="P362" s="254"/>
      <c r="Q362" s="254"/>
      <c r="R362" s="254"/>
      <c r="S362" s="254"/>
      <c r="T362" s="25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  <c r="AT362" s="256" t="s">
        <v>151</v>
      </c>
      <c r="AU362" s="256" t="s">
        <v>143</v>
      </c>
      <c r="AV362" s="15" t="s">
        <v>78</v>
      </c>
      <c r="AW362" s="15" t="s">
        <v>32</v>
      </c>
      <c r="AX362" s="15" t="s">
        <v>70</v>
      </c>
      <c r="AY362" s="256" t="s">
        <v>134</v>
      </c>
    </row>
    <row r="363" s="13" customFormat="1">
      <c r="A363" s="13"/>
      <c r="B363" s="224"/>
      <c r="C363" s="225"/>
      <c r="D363" s="226" t="s">
        <v>151</v>
      </c>
      <c r="E363" s="227" t="s">
        <v>19</v>
      </c>
      <c r="F363" s="228" t="s">
        <v>721</v>
      </c>
      <c r="G363" s="225"/>
      <c r="H363" s="229">
        <v>4.71</v>
      </c>
      <c r="I363" s="230"/>
      <c r="J363" s="225"/>
      <c r="K363" s="225"/>
      <c r="L363" s="231"/>
      <c r="M363" s="232"/>
      <c r="N363" s="233"/>
      <c r="O363" s="233"/>
      <c r="P363" s="233"/>
      <c r="Q363" s="233"/>
      <c r="R363" s="233"/>
      <c r="S363" s="233"/>
      <c r="T363" s="234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T363" s="235" t="s">
        <v>151</v>
      </c>
      <c r="AU363" s="235" t="s">
        <v>143</v>
      </c>
      <c r="AV363" s="13" t="s">
        <v>143</v>
      </c>
      <c r="AW363" s="13" t="s">
        <v>32</v>
      </c>
      <c r="AX363" s="13" t="s">
        <v>70</v>
      </c>
      <c r="AY363" s="235" t="s">
        <v>134</v>
      </c>
    </row>
    <row r="364" s="13" customFormat="1">
      <c r="A364" s="13"/>
      <c r="B364" s="224"/>
      <c r="C364" s="225"/>
      <c r="D364" s="226" t="s">
        <v>151</v>
      </c>
      <c r="E364" s="227" t="s">
        <v>19</v>
      </c>
      <c r="F364" s="228" t="s">
        <v>722</v>
      </c>
      <c r="G364" s="225"/>
      <c r="H364" s="229">
        <v>7.6600000000000001</v>
      </c>
      <c r="I364" s="230"/>
      <c r="J364" s="225"/>
      <c r="K364" s="225"/>
      <c r="L364" s="231"/>
      <c r="M364" s="232"/>
      <c r="N364" s="233"/>
      <c r="O364" s="233"/>
      <c r="P364" s="233"/>
      <c r="Q364" s="233"/>
      <c r="R364" s="233"/>
      <c r="S364" s="233"/>
      <c r="T364" s="234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T364" s="235" t="s">
        <v>151</v>
      </c>
      <c r="AU364" s="235" t="s">
        <v>143</v>
      </c>
      <c r="AV364" s="13" t="s">
        <v>143</v>
      </c>
      <c r="AW364" s="13" t="s">
        <v>32</v>
      </c>
      <c r="AX364" s="13" t="s">
        <v>70</v>
      </c>
      <c r="AY364" s="235" t="s">
        <v>134</v>
      </c>
    </row>
    <row r="365" s="14" customFormat="1">
      <c r="A365" s="14"/>
      <c r="B365" s="236"/>
      <c r="C365" s="237"/>
      <c r="D365" s="226" t="s">
        <v>151</v>
      </c>
      <c r="E365" s="238" t="s">
        <v>19</v>
      </c>
      <c r="F365" s="239" t="s">
        <v>153</v>
      </c>
      <c r="G365" s="237"/>
      <c r="H365" s="240">
        <v>12.370000000000001</v>
      </c>
      <c r="I365" s="241"/>
      <c r="J365" s="237"/>
      <c r="K365" s="237"/>
      <c r="L365" s="242"/>
      <c r="M365" s="243"/>
      <c r="N365" s="244"/>
      <c r="O365" s="244"/>
      <c r="P365" s="244"/>
      <c r="Q365" s="244"/>
      <c r="R365" s="244"/>
      <c r="S365" s="244"/>
      <c r="T365" s="245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  <c r="AE365" s="14"/>
      <c r="AT365" s="246" t="s">
        <v>151</v>
      </c>
      <c r="AU365" s="246" t="s">
        <v>143</v>
      </c>
      <c r="AV365" s="14" t="s">
        <v>142</v>
      </c>
      <c r="AW365" s="14" t="s">
        <v>32</v>
      </c>
      <c r="AX365" s="14" t="s">
        <v>78</v>
      </c>
      <c r="AY365" s="246" t="s">
        <v>134</v>
      </c>
    </row>
    <row r="366" s="2" customFormat="1" ht="24.15" customHeight="1">
      <c r="A366" s="40"/>
      <c r="B366" s="41"/>
      <c r="C366" s="206" t="s">
        <v>723</v>
      </c>
      <c r="D366" s="206" t="s">
        <v>137</v>
      </c>
      <c r="E366" s="207" t="s">
        <v>724</v>
      </c>
      <c r="F366" s="208" t="s">
        <v>725</v>
      </c>
      <c r="G366" s="209" t="s">
        <v>249</v>
      </c>
      <c r="H366" s="210">
        <v>0.26000000000000001</v>
      </c>
      <c r="I366" s="211"/>
      <c r="J366" s="212">
        <f>ROUND(I366*H366,2)</f>
        <v>0</v>
      </c>
      <c r="K366" s="208" t="s">
        <v>141</v>
      </c>
      <c r="L366" s="46"/>
      <c r="M366" s="213" t="s">
        <v>19</v>
      </c>
      <c r="N366" s="214" t="s">
        <v>42</v>
      </c>
      <c r="O366" s="86"/>
      <c r="P366" s="215">
        <f>O366*H366</f>
        <v>0</v>
      </c>
      <c r="Q366" s="215">
        <v>0</v>
      </c>
      <c r="R366" s="215">
        <f>Q366*H366</f>
        <v>0</v>
      </c>
      <c r="S366" s="215">
        <v>0</v>
      </c>
      <c r="T366" s="216">
        <f>S366*H366</f>
        <v>0</v>
      </c>
      <c r="U366" s="40"/>
      <c r="V366" s="40"/>
      <c r="W366" s="40"/>
      <c r="X366" s="40"/>
      <c r="Y366" s="40"/>
      <c r="Z366" s="40"/>
      <c r="AA366" s="40"/>
      <c r="AB366" s="40"/>
      <c r="AC366" s="40"/>
      <c r="AD366" s="40"/>
      <c r="AE366" s="40"/>
      <c r="AR366" s="217" t="s">
        <v>227</v>
      </c>
      <c r="AT366" s="217" t="s">
        <v>137</v>
      </c>
      <c r="AU366" s="217" t="s">
        <v>143</v>
      </c>
      <c r="AY366" s="19" t="s">
        <v>134</v>
      </c>
      <c r="BE366" s="218">
        <f>IF(N366="základní",J366,0)</f>
        <v>0</v>
      </c>
      <c r="BF366" s="218">
        <f>IF(N366="snížená",J366,0)</f>
        <v>0</v>
      </c>
      <c r="BG366" s="218">
        <f>IF(N366="zákl. přenesená",J366,0)</f>
        <v>0</v>
      </c>
      <c r="BH366" s="218">
        <f>IF(N366="sníž. přenesená",J366,0)</f>
        <v>0</v>
      </c>
      <c r="BI366" s="218">
        <f>IF(N366="nulová",J366,0)</f>
        <v>0</v>
      </c>
      <c r="BJ366" s="19" t="s">
        <v>143</v>
      </c>
      <c r="BK366" s="218">
        <f>ROUND(I366*H366,2)</f>
        <v>0</v>
      </c>
      <c r="BL366" s="19" t="s">
        <v>227</v>
      </c>
      <c r="BM366" s="217" t="s">
        <v>726</v>
      </c>
    </row>
    <row r="367" s="2" customFormat="1">
      <c r="A367" s="40"/>
      <c r="B367" s="41"/>
      <c r="C367" s="42"/>
      <c r="D367" s="219" t="s">
        <v>145</v>
      </c>
      <c r="E367" s="42"/>
      <c r="F367" s="220" t="s">
        <v>727</v>
      </c>
      <c r="G367" s="42"/>
      <c r="H367" s="42"/>
      <c r="I367" s="221"/>
      <c r="J367" s="42"/>
      <c r="K367" s="42"/>
      <c r="L367" s="46"/>
      <c r="M367" s="222"/>
      <c r="N367" s="223"/>
      <c r="O367" s="86"/>
      <c r="P367" s="86"/>
      <c r="Q367" s="86"/>
      <c r="R367" s="86"/>
      <c r="S367" s="86"/>
      <c r="T367" s="87"/>
      <c r="U367" s="40"/>
      <c r="V367" s="40"/>
      <c r="W367" s="40"/>
      <c r="X367" s="40"/>
      <c r="Y367" s="40"/>
      <c r="Z367" s="40"/>
      <c r="AA367" s="40"/>
      <c r="AB367" s="40"/>
      <c r="AC367" s="40"/>
      <c r="AD367" s="40"/>
      <c r="AE367" s="40"/>
      <c r="AT367" s="19" t="s">
        <v>145</v>
      </c>
      <c r="AU367" s="19" t="s">
        <v>143</v>
      </c>
    </row>
    <row r="368" s="12" customFormat="1" ht="22.8" customHeight="1">
      <c r="A368" s="12"/>
      <c r="B368" s="190"/>
      <c r="C368" s="191"/>
      <c r="D368" s="192" t="s">
        <v>69</v>
      </c>
      <c r="E368" s="204" t="s">
        <v>728</v>
      </c>
      <c r="F368" s="204" t="s">
        <v>729</v>
      </c>
      <c r="G368" s="191"/>
      <c r="H368" s="191"/>
      <c r="I368" s="194"/>
      <c r="J368" s="205">
        <f>BK368</f>
        <v>0</v>
      </c>
      <c r="K368" s="191"/>
      <c r="L368" s="196"/>
      <c r="M368" s="197"/>
      <c r="N368" s="198"/>
      <c r="O368" s="198"/>
      <c r="P368" s="199">
        <f>SUM(P369:P395)</f>
        <v>0</v>
      </c>
      <c r="Q368" s="198"/>
      <c r="R368" s="199">
        <f>SUM(R369:R395)</f>
        <v>0.68868890000000005</v>
      </c>
      <c r="S368" s="198"/>
      <c r="T368" s="200">
        <f>SUM(T369:T395)</f>
        <v>0.62287999999999988</v>
      </c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R368" s="201" t="s">
        <v>143</v>
      </c>
      <c r="AT368" s="202" t="s">
        <v>69</v>
      </c>
      <c r="AU368" s="202" t="s">
        <v>78</v>
      </c>
      <c r="AY368" s="201" t="s">
        <v>134</v>
      </c>
      <c r="BK368" s="203">
        <f>SUM(BK369:BK395)</f>
        <v>0</v>
      </c>
    </row>
    <row r="369" s="2" customFormat="1" ht="16.5" customHeight="1">
      <c r="A369" s="40"/>
      <c r="B369" s="41"/>
      <c r="C369" s="206" t="s">
        <v>730</v>
      </c>
      <c r="D369" s="206" t="s">
        <v>137</v>
      </c>
      <c r="E369" s="207" t="s">
        <v>731</v>
      </c>
      <c r="F369" s="208" t="s">
        <v>732</v>
      </c>
      <c r="G369" s="209" t="s">
        <v>140</v>
      </c>
      <c r="H369" s="210">
        <v>25.908999999999999</v>
      </c>
      <c r="I369" s="211"/>
      <c r="J369" s="212">
        <f>ROUND(I369*H369,2)</f>
        <v>0</v>
      </c>
      <c r="K369" s="208" t="s">
        <v>141</v>
      </c>
      <c r="L369" s="46"/>
      <c r="M369" s="213" t="s">
        <v>19</v>
      </c>
      <c r="N369" s="214" t="s">
        <v>42</v>
      </c>
      <c r="O369" s="86"/>
      <c r="P369" s="215">
        <f>O369*H369</f>
        <v>0</v>
      </c>
      <c r="Q369" s="215">
        <v>0.00029999999999999997</v>
      </c>
      <c r="R369" s="215">
        <f>Q369*H369</f>
        <v>0.0077726999999999987</v>
      </c>
      <c r="S369" s="215">
        <v>0</v>
      </c>
      <c r="T369" s="216">
        <f>S369*H369</f>
        <v>0</v>
      </c>
      <c r="U369" s="40"/>
      <c r="V369" s="40"/>
      <c r="W369" s="40"/>
      <c r="X369" s="40"/>
      <c r="Y369" s="40"/>
      <c r="Z369" s="40"/>
      <c r="AA369" s="40"/>
      <c r="AB369" s="40"/>
      <c r="AC369" s="40"/>
      <c r="AD369" s="40"/>
      <c r="AE369" s="40"/>
      <c r="AR369" s="217" t="s">
        <v>227</v>
      </c>
      <c r="AT369" s="217" t="s">
        <v>137</v>
      </c>
      <c r="AU369" s="217" t="s">
        <v>143</v>
      </c>
      <c r="AY369" s="19" t="s">
        <v>134</v>
      </c>
      <c r="BE369" s="218">
        <f>IF(N369="základní",J369,0)</f>
        <v>0</v>
      </c>
      <c r="BF369" s="218">
        <f>IF(N369="snížená",J369,0)</f>
        <v>0</v>
      </c>
      <c r="BG369" s="218">
        <f>IF(N369="zákl. přenesená",J369,0)</f>
        <v>0</v>
      </c>
      <c r="BH369" s="218">
        <f>IF(N369="sníž. přenesená",J369,0)</f>
        <v>0</v>
      </c>
      <c r="BI369" s="218">
        <f>IF(N369="nulová",J369,0)</f>
        <v>0</v>
      </c>
      <c r="BJ369" s="19" t="s">
        <v>143</v>
      </c>
      <c r="BK369" s="218">
        <f>ROUND(I369*H369,2)</f>
        <v>0</v>
      </c>
      <c r="BL369" s="19" t="s">
        <v>227</v>
      </c>
      <c r="BM369" s="217" t="s">
        <v>733</v>
      </c>
    </row>
    <row r="370" s="2" customFormat="1">
      <c r="A370" s="40"/>
      <c r="B370" s="41"/>
      <c r="C370" s="42"/>
      <c r="D370" s="219" t="s">
        <v>145</v>
      </c>
      <c r="E370" s="42"/>
      <c r="F370" s="220" t="s">
        <v>734</v>
      </c>
      <c r="G370" s="42"/>
      <c r="H370" s="42"/>
      <c r="I370" s="221"/>
      <c r="J370" s="42"/>
      <c r="K370" s="42"/>
      <c r="L370" s="46"/>
      <c r="M370" s="222"/>
      <c r="N370" s="223"/>
      <c r="O370" s="86"/>
      <c r="P370" s="86"/>
      <c r="Q370" s="86"/>
      <c r="R370" s="86"/>
      <c r="S370" s="86"/>
      <c r="T370" s="87"/>
      <c r="U370" s="40"/>
      <c r="V370" s="40"/>
      <c r="W370" s="40"/>
      <c r="X370" s="40"/>
      <c r="Y370" s="40"/>
      <c r="Z370" s="40"/>
      <c r="AA370" s="40"/>
      <c r="AB370" s="40"/>
      <c r="AC370" s="40"/>
      <c r="AD370" s="40"/>
      <c r="AE370" s="40"/>
      <c r="AT370" s="19" t="s">
        <v>145</v>
      </c>
      <c r="AU370" s="19" t="s">
        <v>143</v>
      </c>
    </row>
    <row r="371" s="15" customFormat="1">
      <c r="A371" s="15"/>
      <c r="B371" s="247"/>
      <c r="C371" s="248"/>
      <c r="D371" s="226" t="s">
        <v>151</v>
      </c>
      <c r="E371" s="249" t="s">
        <v>19</v>
      </c>
      <c r="F371" s="250" t="s">
        <v>184</v>
      </c>
      <c r="G371" s="248"/>
      <c r="H371" s="249" t="s">
        <v>19</v>
      </c>
      <c r="I371" s="251"/>
      <c r="J371" s="248"/>
      <c r="K371" s="248"/>
      <c r="L371" s="252"/>
      <c r="M371" s="253"/>
      <c r="N371" s="254"/>
      <c r="O371" s="254"/>
      <c r="P371" s="254"/>
      <c r="Q371" s="254"/>
      <c r="R371" s="254"/>
      <c r="S371" s="254"/>
      <c r="T371" s="25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  <c r="AE371" s="15"/>
      <c r="AT371" s="256" t="s">
        <v>151</v>
      </c>
      <c r="AU371" s="256" t="s">
        <v>143</v>
      </c>
      <c r="AV371" s="15" t="s">
        <v>78</v>
      </c>
      <c r="AW371" s="15" t="s">
        <v>32</v>
      </c>
      <c r="AX371" s="15" t="s">
        <v>70</v>
      </c>
      <c r="AY371" s="256" t="s">
        <v>134</v>
      </c>
    </row>
    <row r="372" s="13" customFormat="1">
      <c r="A372" s="13"/>
      <c r="B372" s="224"/>
      <c r="C372" s="225"/>
      <c r="D372" s="226" t="s">
        <v>151</v>
      </c>
      <c r="E372" s="227" t="s">
        <v>19</v>
      </c>
      <c r="F372" s="228" t="s">
        <v>185</v>
      </c>
      <c r="G372" s="225"/>
      <c r="H372" s="229">
        <v>25.908999999999999</v>
      </c>
      <c r="I372" s="230"/>
      <c r="J372" s="225"/>
      <c r="K372" s="225"/>
      <c r="L372" s="231"/>
      <c r="M372" s="232"/>
      <c r="N372" s="233"/>
      <c r="O372" s="233"/>
      <c r="P372" s="233"/>
      <c r="Q372" s="233"/>
      <c r="R372" s="233"/>
      <c r="S372" s="233"/>
      <c r="T372" s="234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T372" s="235" t="s">
        <v>151</v>
      </c>
      <c r="AU372" s="235" t="s">
        <v>143</v>
      </c>
      <c r="AV372" s="13" t="s">
        <v>143</v>
      </c>
      <c r="AW372" s="13" t="s">
        <v>32</v>
      </c>
      <c r="AX372" s="13" t="s">
        <v>70</v>
      </c>
      <c r="AY372" s="235" t="s">
        <v>134</v>
      </c>
    </row>
    <row r="373" s="14" customFormat="1">
      <c r="A373" s="14"/>
      <c r="B373" s="236"/>
      <c r="C373" s="237"/>
      <c r="D373" s="226" t="s">
        <v>151</v>
      </c>
      <c r="E373" s="238" t="s">
        <v>19</v>
      </c>
      <c r="F373" s="239" t="s">
        <v>153</v>
      </c>
      <c r="G373" s="237"/>
      <c r="H373" s="240">
        <v>25.908999999999999</v>
      </c>
      <c r="I373" s="241"/>
      <c r="J373" s="237"/>
      <c r="K373" s="237"/>
      <c r="L373" s="242"/>
      <c r="M373" s="243"/>
      <c r="N373" s="244"/>
      <c r="O373" s="244"/>
      <c r="P373" s="244"/>
      <c r="Q373" s="244"/>
      <c r="R373" s="244"/>
      <c r="S373" s="244"/>
      <c r="T373" s="245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T373" s="246" t="s">
        <v>151</v>
      </c>
      <c r="AU373" s="246" t="s">
        <v>143</v>
      </c>
      <c r="AV373" s="14" t="s">
        <v>142</v>
      </c>
      <c r="AW373" s="14" t="s">
        <v>32</v>
      </c>
      <c r="AX373" s="14" t="s">
        <v>78</v>
      </c>
      <c r="AY373" s="246" t="s">
        <v>134</v>
      </c>
    </row>
    <row r="374" s="2" customFormat="1" ht="16.5" customHeight="1">
      <c r="A374" s="40"/>
      <c r="B374" s="41"/>
      <c r="C374" s="206" t="s">
        <v>735</v>
      </c>
      <c r="D374" s="206" t="s">
        <v>137</v>
      </c>
      <c r="E374" s="207" t="s">
        <v>736</v>
      </c>
      <c r="F374" s="208" t="s">
        <v>737</v>
      </c>
      <c r="G374" s="209" t="s">
        <v>140</v>
      </c>
      <c r="H374" s="210">
        <v>25.908999999999999</v>
      </c>
      <c r="I374" s="211"/>
      <c r="J374" s="212">
        <f>ROUND(I374*H374,2)</f>
        <v>0</v>
      </c>
      <c r="K374" s="208" t="s">
        <v>141</v>
      </c>
      <c r="L374" s="46"/>
      <c r="M374" s="213" t="s">
        <v>19</v>
      </c>
      <c r="N374" s="214" t="s">
        <v>42</v>
      </c>
      <c r="O374" s="86"/>
      <c r="P374" s="215">
        <f>O374*H374</f>
        <v>0</v>
      </c>
      <c r="Q374" s="215">
        <v>0.0015</v>
      </c>
      <c r="R374" s="215">
        <f>Q374*H374</f>
        <v>0.038863500000000002</v>
      </c>
      <c r="S374" s="215">
        <v>0</v>
      </c>
      <c r="T374" s="216">
        <f>S374*H374</f>
        <v>0</v>
      </c>
      <c r="U374" s="40"/>
      <c r="V374" s="40"/>
      <c r="W374" s="40"/>
      <c r="X374" s="40"/>
      <c r="Y374" s="40"/>
      <c r="Z374" s="40"/>
      <c r="AA374" s="40"/>
      <c r="AB374" s="40"/>
      <c r="AC374" s="40"/>
      <c r="AD374" s="40"/>
      <c r="AE374" s="40"/>
      <c r="AR374" s="217" t="s">
        <v>227</v>
      </c>
      <c r="AT374" s="217" t="s">
        <v>137</v>
      </c>
      <c r="AU374" s="217" t="s">
        <v>143</v>
      </c>
      <c r="AY374" s="19" t="s">
        <v>134</v>
      </c>
      <c r="BE374" s="218">
        <f>IF(N374="základní",J374,0)</f>
        <v>0</v>
      </c>
      <c r="BF374" s="218">
        <f>IF(N374="snížená",J374,0)</f>
        <v>0</v>
      </c>
      <c r="BG374" s="218">
        <f>IF(N374="zákl. přenesená",J374,0)</f>
        <v>0</v>
      </c>
      <c r="BH374" s="218">
        <f>IF(N374="sníž. přenesená",J374,0)</f>
        <v>0</v>
      </c>
      <c r="BI374" s="218">
        <f>IF(N374="nulová",J374,0)</f>
        <v>0</v>
      </c>
      <c r="BJ374" s="19" t="s">
        <v>143</v>
      </c>
      <c r="BK374" s="218">
        <f>ROUND(I374*H374,2)</f>
        <v>0</v>
      </c>
      <c r="BL374" s="19" t="s">
        <v>227</v>
      </c>
      <c r="BM374" s="217" t="s">
        <v>738</v>
      </c>
    </row>
    <row r="375" s="2" customFormat="1">
      <c r="A375" s="40"/>
      <c r="B375" s="41"/>
      <c r="C375" s="42"/>
      <c r="D375" s="219" t="s">
        <v>145</v>
      </c>
      <c r="E375" s="42"/>
      <c r="F375" s="220" t="s">
        <v>739</v>
      </c>
      <c r="G375" s="42"/>
      <c r="H375" s="42"/>
      <c r="I375" s="221"/>
      <c r="J375" s="42"/>
      <c r="K375" s="42"/>
      <c r="L375" s="46"/>
      <c r="M375" s="222"/>
      <c r="N375" s="223"/>
      <c r="O375" s="86"/>
      <c r="P375" s="86"/>
      <c r="Q375" s="86"/>
      <c r="R375" s="86"/>
      <c r="S375" s="86"/>
      <c r="T375" s="87"/>
      <c r="U375" s="40"/>
      <c r="V375" s="40"/>
      <c r="W375" s="40"/>
      <c r="X375" s="40"/>
      <c r="Y375" s="40"/>
      <c r="Z375" s="40"/>
      <c r="AA375" s="40"/>
      <c r="AB375" s="40"/>
      <c r="AC375" s="40"/>
      <c r="AD375" s="40"/>
      <c r="AE375" s="40"/>
      <c r="AT375" s="19" t="s">
        <v>145</v>
      </c>
      <c r="AU375" s="19" t="s">
        <v>143</v>
      </c>
    </row>
    <row r="376" s="15" customFormat="1">
      <c r="A376" s="15"/>
      <c r="B376" s="247"/>
      <c r="C376" s="248"/>
      <c r="D376" s="226" t="s">
        <v>151</v>
      </c>
      <c r="E376" s="249" t="s">
        <v>19</v>
      </c>
      <c r="F376" s="250" t="s">
        <v>184</v>
      </c>
      <c r="G376" s="248"/>
      <c r="H376" s="249" t="s">
        <v>19</v>
      </c>
      <c r="I376" s="251"/>
      <c r="J376" s="248"/>
      <c r="K376" s="248"/>
      <c r="L376" s="252"/>
      <c r="M376" s="253"/>
      <c r="N376" s="254"/>
      <c r="O376" s="254"/>
      <c r="P376" s="254"/>
      <c r="Q376" s="254"/>
      <c r="R376" s="254"/>
      <c r="S376" s="254"/>
      <c r="T376" s="25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T376" s="256" t="s">
        <v>151</v>
      </c>
      <c r="AU376" s="256" t="s">
        <v>143</v>
      </c>
      <c r="AV376" s="15" t="s">
        <v>78</v>
      </c>
      <c r="AW376" s="15" t="s">
        <v>32</v>
      </c>
      <c r="AX376" s="15" t="s">
        <v>70</v>
      </c>
      <c r="AY376" s="256" t="s">
        <v>134</v>
      </c>
    </row>
    <row r="377" s="13" customFormat="1">
      <c r="A377" s="13"/>
      <c r="B377" s="224"/>
      <c r="C377" s="225"/>
      <c r="D377" s="226" t="s">
        <v>151</v>
      </c>
      <c r="E377" s="227" t="s">
        <v>19</v>
      </c>
      <c r="F377" s="228" t="s">
        <v>185</v>
      </c>
      <c r="G377" s="225"/>
      <c r="H377" s="229">
        <v>25.908999999999999</v>
      </c>
      <c r="I377" s="230"/>
      <c r="J377" s="225"/>
      <c r="K377" s="225"/>
      <c r="L377" s="231"/>
      <c r="M377" s="232"/>
      <c r="N377" s="233"/>
      <c r="O377" s="233"/>
      <c r="P377" s="233"/>
      <c r="Q377" s="233"/>
      <c r="R377" s="233"/>
      <c r="S377" s="233"/>
      <c r="T377" s="234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  <c r="AE377" s="13"/>
      <c r="AT377" s="235" t="s">
        <v>151</v>
      </c>
      <c r="AU377" s="235" t="s">
        <v>143</v>
      </c>
      <c r="AV377" s="13" t="s">
        <v>143</v>
      </c>
      <c r="AW377" s="13" t="s">
        <v>32</v>
      </c>
      <c r="AX377" s="13" t="s">
        <v>70</v>
      </c>
      <c r="AY377" s="235" t="s">
        <v>134</v>
      </c>
    </row>
    <row r="378" s="14" customFormat="1">
      <c r="A378" s="14"/>
      <c r="B378" s="236"/>
      <c r="C378" s="237"/>
      <c r="D378" s="226" t="s">
        <v>151</v>
      </c>
      <c r="E378" s="238" t="s">
        <v>19</v>
      </c>
      <c r="F378" s="239" t="s">
        <v>153</v>
      </c>
      <c r="G378" s="237"/>
      <c r="H378" s="240">
        <v>25.908999999999999</v>
      </c>
      <c r="I378" s="241"/>
      <c r="J378" s="237"/>
      <c r="K378" s="237"/>
      <c r="L378" s="242"/>
      <c r="M378" s="243"/>
      <c r="N378" s="244"/>
      <c r="O378" s="244"/>
      <c r="P378" s="244"/>
      <c r="Q378" s="244"/>
      <c r="R378" s="244"/>
      <c r="S378" s="244"/>
      <c r="T378" s="245"/>
      <c r="U378" s="14"/>
      <c r="V378" s="14"/>
      <c r="W378" s="14"/>
      <c r="X378" s="14"/>
      <c r="Y378" s="14"/>
      <c r="Z378" s="14"/>
      <c r="AA378" s="14"/>
      <c r="AB378" s="14"/>
      <c r="AC378" s="14"/>
      <c r="AD378" s="14"/>
      <c r="AE378" s="14"/>
      <c r="AT378" s="246" t="s">
        <v>151</v>
      </c>
      <c r="AU378" s="246" t="s">
        <v>143</v>
      </c>
      <c r="AV378" s="14" t="s">
        <v>142</v>
      </c>
      <c r="AW378" s="14" t="s">
        <v>32</v>
      </c>
      <c r="AX378" s="14" t="s">
        <v>78</v>
      </c>
      <c r="AY378" s="246" t="s">
        <v>134</v>
      </c>
    </row>
    <row r="379" s="2" customFormat="1" ht="21.75" customHeight="1">
      <c r="A379" s="40"/>
      <c r="B379" s="41"/>
      <c r="C379" s="206" t="s">
        <v>740</v>
      </c>
      <c r="D379" s="206" t="s">
        <v>137</v>
      </c>
      <c r="E379" s="207" t="s">
        <v>741</v>
      </c>
      <c r="F379" s="208" t="s">
        <v>742</v>
      </c>
      <c r="G379" s="209" t="s">
        <v>140</v>
      </c>
      <c r="H379" s="210">
        <v>25.908999999999999</v>
      </c>
      <c r="I379" s="211"/>
      <c r="J379" s="212">
        <f>ROUND(I379*H379,2)</f>
        <v>0</v>
      </c>
      <c r="K379" s="208" t="s">
        <v>141</v>
      </c>
      <c r="L379" s="46"/>
      <c r="M379" s="213" t="s">
        <v>19</v>
      </c>
      <c r="N379" s="214" t="s">
        <v>42</v>
      </c>
      <c r="O379" s="86"/>
      <c r="P379" s="215">
        <f>O379*H379</f>
        <v>0</v>
      </c>
      <c r="Q379" s="215">
        <v>0.0053</v>
      </c>
      <c r="R379" s="215">
        <f>Q379*H379</f>
        <v>0.13731769999999999</v>
      </c>
      <c r="S379" s="215">
        <v>0</v>
      </c>
      <c r="T379" s="216">
        <f>S379*H379</f>
        <v>0</v>
      </c>
      <c r="U379" s="40"/>
      <c r="V379" s="40"/>
      <c r="W379" s="40"/>
      <c r="X379" s="40"/>
      <c r="Y379" s="40"/>
      <c r="Z379" s="40"/>
      <c r="AA379" s="40"/>
      <c r="AB379" s="40"/>
      <c r="AC379" s="40"/>
      <c r="AD379" s="40"/>
      <c r="AE379" s="40"/>
      <c r="AR379" s="217" t="s">
        <v>227</v>
      </c>
      <c r="AT379" s="217" t="s">
        <v>137</v>
      </c>
      <c r="AU379" s="217" t="s">
        <v>143</v>
      </c>
      <c r="AY379" s="19" t="s">
        <v>134</v>
      </c>
      <c r="BE379" s="218">
        <f>IF(N379="základní",J379,0)</f>
        <v>0</v>
      </c>
      <c r="BF379" s="218">
        <f>IF(N379="snížená",J379,0)</f>
        <v>0</v>
      </c>
      <c r="BG379" s="218">
        <f>IF(N379="zákl. přenesená",J379,0)</f>
        <v>0</v>
      </c>
      <c r="BH379" s="218">
        <f>IF(N379="sníž. přenesená",J379,0)</f>
        <v>0</v>
      </c>
      <c r="BI379" s="218">
        <f>IF(N379="nulová",J379,0)</f>
        <v>0</v>
      </c>
      <c r="BJ379" s="19" t="s">
        <v>143</v>
      </c>
      <c r="BK379" s="218">
        <f>ROUND(I379*H379,2)</f>
        <v>0</v>
      </c>
      <c r="BL379" s="19" t="s">
        <v>227</v>
      </c>
      <c r="BM379" s="217" t="s">
        <v>743</v>
      </c>
    </row>
    <row r="380" s="2" customFormat="1">
      <c r="A380" s="40"/>
      <c r="B380" s="41"/>
      <c r="C380" s="42"/>
      <c r="D380" s="219" t="s">
        <v>145</v>
      </c>
      <c r="E380" s="42"/>
      <c r="F380" s="220" t="s">
        <v>744</v>
      </c>
      <c r="G380" s="42"/>
      <c r="H380" s="42"/>
      <c r="I380" s="221"/>
      <c r="J380" s="42"/>
      <c r="K380" s="42"/>
      <c r="L380" s="46"/>
      <c r="M380" s="222"/>
      <c r="N380" s="223"/>
      <c r="O380" s="86"/>
      <c r="P380" s="86"/>
      <c r="Q380" s="86"/>
      <c r="R380" s="86"/>
      <c r="S380" s="86"/>
      <c r="T380" s="87"/>
      <c r="U380" s="40"/>
      <c r="V380" s="40"/>
      <c r="W380" s="40"/>
      <c r="X380" s="40"/>
      <c r="Y380" s="40"/>
      <c r="Z380" s="40"/>
      <c r="AA380" s="40"/>
      <c r="AB380" s="40"/>
      <c r="AC380" s="40"/>
      <c r="AD380" s="40"/>
      <c r="AE380" s="40"/>
      <c r="AT380" s="19" t="s">
        <v>145</v>
      </c>
      <c r="AU380" s="19" t="s">
        <v>143</v>
      </c>
    </row>
    <row r="381" s="15" customFormat="1">
      <c r="A381" s="15"/>
      <c r="B381" s="247"/>
      <c r="C381" s="248"/>
      <c r="D381" s="226" t="s">
        <v>151</v>
      </c>
      <c r="E381" s="249" t="s">
        <v>19</v>
      </c>
      <c r="F381" s="250" t="s">
        <v>184</v>
      </c>
      <c r="G381" s="248"/>
      <c r="H381" s="249" t="s">
        <v>19</v>
      </c>
      <c r="I381" s="251"/>
      <c r="J381" s="248"/>
      <c r="K381" s="248"/>
      <c r="L381" s="252"/>
      <c r="M381" s="253"/>
      <c r="N381" s="254"/>
      <c r="O381" s="254"/>
      <c r="P381" s="254"/>
      <c r="Q381" s="254"/>
      <c r="R381" s="254"/>
      <c r="S381" s="254"/>
      <c r="T381" s="25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  <c r="AE381" s="15"/>
      <c r="AT381" s="256" t="s">
        <v>151</v>
      </c>
      <c r="AU381" s="256" t="s">
        <v>143</v>
      </c>
      <c r="AV381" s="15" t="s">
        <v>78</v>
      </c>
      <c r="AW381" s="15" t="s">
        <v>32</v>
      </c>
      <c r="AX381" s="15" t="s">
        <v>70</v>
      </c>
      <c r="AY381" s="256" t="s">
        <v>134</v>
      </c>
    </row>
    <row r="382" s="13" customFormat="1">
      <c r="A382" s="13"/>
      <c r="B382" s="224"/>
      <c r="C382" s="225"/>
      <c r="D382" s="226" t="s">
        <v>151</v>
      </c>
      <c r="E382" s="227" t="s">
        <v>19</v>
      </c>
      <c r="F382" s="228" t="s">
        <v>185</v>
      </c>
      <c r="G382" s="225"/>
      <c r="H382" s="229">
        <v>25.908999999999999</v>
      </c>
      <c r="I382" s="230"/>
      <c r="J382" s="225"/>
      <c r="K382" s="225"/>
      <c r="L382" s="231"/>
      <c r="M382" s="232"/>
      <c r="N382" s="233"/>
      <c r="O382" s="233"/>
      <c r="P382" s="233"/>
      <c r="Q382" s="233"/>
      <c r="R382" s="233"/>
      <c r="S382" s="233"/>
      <c r="T382" s="234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T382" s="235" t="s">
        <v>151</v>
      </c>
      <c r="AU382" s="235" t="s">
        <v>143</v>
      </c>
      <c r="AV382" s="13" t="s">
        <v>143</v>
      </c>
      <c r="AW382" s="13" t="s">
        <v>32</v>
      </c>
      <c r="AX382" s="13" t="s">
        <v>70</v>
      </c>
      <c r="AY382" s="235" t="s">
        <v>134</v>
      </c>
    </row>
    <row r="383" s="14" customFormat="1">
      <c r="A383" s="14"/>
      <c r="B383" s="236"/>
      <c r="C383" s="237"/>
      <c r="D383" s="226" t="s">
        <v>151</v>
      </c>
      <c r="E383" s="238" t="s">
        <v>19</v>
      </c>
      <c r="F383" s="239" t="s">
        <v>153</v>
      </c>
      <c r="G383" s="237"/>
      <c r="H383" s="240">
        <v>25.908999999999999</v>
      </c>
      <c r="I383" s="241"/>
      <c r="J383" s="237"/>
      <c r="K383" s="237"/>
      <c r="L383" s="242"/>
      <c r="M383" s="243"/>
      <c r="N383" s="244"/>
      <c r="O383" s="244"/>
      <c r="P383" s="244"/>
      <c r="Q383" s="244"/>
      <c r="R383" s="244"/>
      <c r="S383" s="244"/>
      <c r="T383" s="245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T383" s="246" t="s">
        <v>151</v>
      </c>
      <c r="AU383" s="246" t="s">
        <v>143</v>
      </c>
      <c r="AV383" s="14" t="s">
        <v>142</v>
      </c>
      <c r="AW383" s="14" t="s">
        <v>32</v>
      </c>
      <c r="AX383" s="14" t="s">
        <v>78</v>
      </c>
      <c r="AY383" s="246" t="s">
        <v>134</v>
      </c>
    </row>
    <row r="384" s="2" customFormat="1" ht="16.5" customHeight="1">
      <c r="A384" s="40"/>
      <c r="B384" s="41"/>
      <c r="C384" s="258" t="s">
        <v>745</v>
      </c>
      <c r="D384" s="258" t="s">
        <v>337</v>
      </c>
      <c r="E384" s="259" t="s">
        <v>746</v>
      </c>
      <c r="F384" s="260" t="s">
        <v>747</v>
      </c>
      <c r="G384" s="261" t="s">
        <v>140</v>
      </c>
      <c r="H384" s="262">
        <v>28.5</v>
      </c>
      <c r="I384" s="263"/>
      <c r="J384" s="264">
        <f>ROUND(I384*H384,2)</f>
        <v>0</v>
      </c>
      <c r="K384" s="260" t="s">
        <v>141</v>
      </c>
      <c r="L384" s="265"/>
      <c r="M384" s="266" t="s">
        <v>19</v>
      </c>
      <c r="N384" s="267" t="s">
        <v>42</v>
      </c>
      <c r="O384" s="86"/>
      <c r="P384" s="215">
        <f>O384*H384</f>
        <v>0</v>
      </c>
      <c r="Q384" s="215">
        <v>0.01771</v>
      </c>
      <c r="R384" s="215">
        <f>Q384*H384</f>
        <v>0.50473500000000004</v>
      </c>
      <c r="S384" s="215">
        <v>0</v>
      </c>
      <c r="T384" s="216">
        <f>S384*H384</f>
        <v>0</v>
      </c>
      <c r="U384" s="40"/>
      <c r="V384" s="40"/>
      <c r="W384" s="40"/>
      <c r="X384" s="40"/>
      <c r="Y384" s="40"/>
      <c r="Z384" s="40"/>
      <c r="AA384" s="40"/>
      <c r="AB384" s="40"/>
      <c r="AC384" s="40"/>
      <c r="AD384" s="40"/>
      <c r="AE384" s="40"/>
      <c r="AR384" s="217" t="s">
        <v>326</v>
      </c>
      <c r="AT384" s="217" t="s">
        <v>337</v>
      </c>
      <c r="AU384" s="217" t="s">
        <v>143</v>
      </c>
      <c r="AY384" s="19" t="s">
        <v>134</v>
      </c>
      <c r="BE384" s="218">
        <f>IF(N384="základní",J384,0)</f>
        <v>0</v>
      </c>
      <c r="BF384" s="218">
        <f>IF(N384="snížená",J384,0)</f>
        <v>0</v>
      </c>
      <c r="BG384" s="218">
        <f>IF(N384="zákl. přenesená",J384,0)</f>
        <v>0</v>
      </c>
      <c r="BH384" s="218">
        <f>IF(N384="sníž. přenesená",J384,0)</f>
        <v>0</v>
      </c>
      <c r="BI384" s="218">
        <f>IF(N384="nulová",J384,0)</f>
        <v>0</v>
      </c>
      <c r="BJ384" s="19" t="s">
        <v>143</v>
      </c>
      <c r="BK384" s="218">
        <f>ROUND(I384*H384,2)</f>
        <v>0</v>
      </c>
      <c r="BL384" s="19" t="s">
        <v>227</v>
      </c>
      <c r="BM384" s="217" t="s">
        <v>748</v>
      </c>
    </row>
    <row r="385" s="15" customFormat="1">
      <c r="A385" s="15"/>
      <c r="B385" s="247"/>
      <c r="C385" s="248"/>
      <c r="D385" s="226" t="s">
        <v>151</v>
      </c>
      <c r="E385" s="249" t="s">
        <v>19</v>
      </c>
      <c r="F385" s="250" t="s">
        <v>184</v>
      </c>
      <c r="G385" s="248"/>
      <c r="H385" s="249" t="s">
        <v>19</v>
      </c>
      <c r="I385" s="251"/>
      <c r="J385" s="248"/>
      <c r="K385" s="248"/>
      <c r="L385" s="252"/>
      <c r="M385" s="253"/>
      <c r="N385" s="254"/>
      <c r="O385" s="254"/>
      <c r="P385" s="254"/>
      <c r="Q385" s="254"/>
      <c r="R385" s="254"/>
      <c r="S385" s="254"/>
      <c r="T385" s="25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T385" s="256" t="s">
        <v>151</v>
      </c>
      <c r="AU385" s="256" t="s">
        <v>143</v>
      </c>
      <c r="AV385" s="15" t="s">
        <v>78</v>
      </c>
      <c r="AW385" s="15" t="s">
        <v>32</v>
      </c>
      <c r="AX385" s="15" t="s">
        <v>70</v>
      </c>
      <c r="AY385" s="256" t="s">
        <v>134</v>
      </c>
    </row>
    <row r="386" s="13" customFormat="1">
      <c r="A386" s="13"/>
      <c r="B386" s="224"/>
      <c r="C386" s="225"/>
      <c r="D386" s="226" t="s">
        <v>151</v>
      </c>
      <c r="E386" s="227" t="s">
        <v>19</v>
      </c>
      <c r="F386" s="228" t="s">
        <v>185</v>
      </c>
      <c r="G386" s="225"/>
      <c r="H386" s="229">
        <v>25.908999999999999</v>
      </c>
      <c r="I386" s="230"/>
      <c r="J386" s="225"/>
      <c r="K386" s="225"/>
      <c r="L386" s="231"/>
      <c r="M386" s="232"/>
      <c r="N386" s="233"/>
      <c r="O386" s="233"/>
      <c r="P386" s="233"/>
      <c r="Q386" s="233"/>
      <c r="R386" s="233"/>
      <c r="S386" s="233"/>
      <c r="T386" s="234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T386" s="235" t="s">
        <v>151</v>
      </c>
      <c r="AU386" s="235" t="s">
        <v>143</v>
      </c>
      <c r="AV386" s="13" t="s">
        <v>143</v>
      </c>
      <c r="AW386" s="13" t="s">
        <v>32</v>
      </c>
      <c r="AX386" s="13" t="s">
        <v>70</v>
      </c>
      <c r="AY386" s="235" t="s">
        <v>134</v>
      </c>
    </row>
    <row r="387" s="14" customFormat="1">
      <c r="A387" s="14"/>
      <c r="B387" s="236"/>
      <c r="C387" s="237"/>
      <c r="D387" s="226" t="s">
        <v>151</v>
      </c>
      <c r="E387" s="238" t="s">
        <v>19</v>
      </c>
      <c r="F387" s="239" t="s">
        <v>153</v>
      </c>
      <c r="G387" s="237"/>
      <c r="H387" s="240">
        <v>25.908999999999999</v>
      </c>
      <c r="I387" s="241"/>
      <c r="J387" s="237"/>
      <c r="K387" s="237"/>
      <c r="L387" s="242"/>
      <c r="M387" s="243"/>
      <c r="N387" s="244"/>
      <c r="O387" s="244"/>
      <c r="P387" s="244"/>
      <c r="Q387" s="244"/>
      <c r="R387" s="244"/>
      <c r="S387" s="244"/>
      <c r="T387" s="245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T387" s="246" t="s">
        <v>151</v>
      </c>
      <c r="AU387" s="246" t="s">
        <v>143</v>
      </c>
      <c r="AV387" s="14" t="s">
        <v>142</v>
      </c>
      <c r="AW387" s="14" t="s">
        <v>32</v>
      </c>
      <c r="AX387" s="14" t="s">
        <v>78</v>
      </c>
      <c r="AY387" s="246" t="s">
        <v>134</v>
      </c>
    </row>
    <row r="388" s="13" customFormat="1">
      <c r="A388" s="13"/>
      <c r="B388" s="224"/>
      <c r="C388" s="225"/>
      <c r="D388" s="226" t="s">
        <v>151</v>
      </c>
      <c r="E388" s="225"/>
      <c r="F388" s="228" t="s">
        <v>749</v>
      </c>
      <c r="G388" s="225"/>
      <c r="H388" s="229">
        <v>28.5</v>
      </c>
      <c r="I388" s="230"/>
      <c r="J388" s="225"/>
      <c r="K388" s="225"/>
      <c r="L388" s="231"/>
      <c r="M388" s="232"/>
      <c r="N388" s="233"/>
      <c r="O388" s="233"/>
      <c r="P388" s="233"/>
      <c r="Q388" s="233"/>
      <c r="R388" s="233"/>
      <c r="S388" s="233"/>
      <c r="T388" s="234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T388" s="235" t="s">
        <v>151</v>
      </c>
      <c r="AU388" s="235" t="s">
        <v>143</v>
      </c>
      <c r="AV388" s="13" t="s">
        <v>143</v>
      </c>
      <c r="AW388" s="13" t="s">
        <v>4</v>
      </c>
      <c r="AX388" s="13" t="s">
        <v>78</v>
      </c>
      <c r="AY388" s="235" t="s">
        <v>134</v>
      </c>
    </row>
    <row r="389" s="2" customFormat="1" ht="16.5" customHeight="1">
      <c r="A389" s="40"/>
      <c r="B389" s="41"/>
      <c r="C389" s="206" t="s">
        <v>750</v>
      </c>
      <c r="D389" s="206" t="s">
        <v>137</v>
      </c>
      <c r="E389" s="207" t="s">
        <v>751</v>
      </c>
      <c r="F389" s="208" t="s">
        <v>752</v>
      </c>
      <c r="G389" s="209" t="s">
        <v>140</v>
      </c>
      <c r="H389" s="210">
        <v>22.899999999999999</v>
      </c>
      <c r="I389" s="211"/>
      <c r="J389" s="212">
        <f>ROUND(I389*H389,2)</f>
        <v>0</v>
      </c>
      <c r="K389" s="208" t="s">
        <v>141</v>
      </c>
      <c r="L389" s="46"/>
      <c r="M389" s="213" t="s">
        <v>19</v>
      </c>
      <c r="N389" s="214" t="s">
        <v>42</v>
      </c>
      <c r="O389" s="86"/>
      <c r="P389" s="215">
        <f>O389*H389</f>
        <v>0</v>
      </c>
      <c r="Q389" s="215">
        <v>0</v>
      </c>
      <c r="R389" s="215">
        <f>Q389*H389</f>
        <v>0</v>
      </c>
      <c r="S389" s="215">
        <v>0.027199999999999998</v>
      </c>
      <c r="T389" s="216">
        <f>S389*H389</f>
        <v>0.62287999999999988</v>
      </c>
      <c r="U389" s="40"/>
      <c r="V389" s="40"/>
      <c r="W389" s="40"/>
      <c r="X389" s="40"/>
      <c r="Y389" s="40"/>
      <c r="Z389" s="40"/>
      <c r="AA389" s="40"/>
      <c r="AB389" s="40"/>
      <c r="AC389" s="40"/>
      <c r="AD389" s="40"/>
      <c r="AE389" s="40"/>
      <c r="AR389" s="217" t="s">
        <v>227</v>
      </c>
      <c r="AT389" s="217" t="s">
        <v>137</v>
      </c>
      <c r="AU389" s="217" t="s">
        <v>143</v>
      </c>
      <c r="AY389" s="19" t="s">
        <v>134</v>
      </c>
      <c r="BE389" s="218">
        <f>IF(N389="základní",J389,0)</f>
        <v>0</v>
      </c>
      <c r="BF389" s="218">
        <f>IF(N389="snížená",J389,0)</f>
        <v>0</v>
      </c>
      <c r="BG389" s="218">
        <f>IF(N389="zákl. přenesená",J389,0)</f>
        <v>0</v>
      </c>
      <c r="BH389" s="218">
        <f>IF(N389="sníž. přenesená",J389,0)</f>
        <v>0</v>
      </c>
      <c r="BI389" s="218">
        <f>IF(N389="nulová",J389,0)</f>
        <v>0</v>
      </c>
      <c r="BJ389" s="19" t="s">
        <v>143</v>
      </c>
      <c r="BK389" s="218">
        <f>ROUND(I389*H389,2)</f>
        <v>0</v>
      </c>
      <c r="BL389" s="19" t="s">
        <v>227</v>
      </c>
      <c r="BM389" s="217" t="s">
        <v>753</v>
      </c>
    </row>
    <row r="390" s="2" customFormat="1">
      <c r="A390" s="40"/>
      <c r="B390" s="41"/>
      <c r="C390" s="42"/>
      <c r="D390" s="219" t="s">
        <v>145</v>
      </c>
      <c r="E390" s="42"/>
      <c r="F390" s="220" t="s">
        <v>754</v>
      </c>
      <c r="G390" s="42"/>
      <c r="H390" s="42"/>
      <c r="I390" s="221"/>
      <c r="J390" s="42"/>
      <c r="K390" s="42"/>
      <c r="L390" s="46"/>
      <c r="M390" s="222"/>
      <c r="N390" s="223"/>
      <c r="O390" s="86"/>
      <c r="P390" s="86"/>
      <c r="Q390" s="86"/>
      <c r="R390" s="86"/>
      <c r="S390" s="86"/>
      <c r="T390" s="87"/>
      <c r="U390" s="40"/>
      <c r="V390" s="40"/>
      <c r="W390" s="40"/>
      <c r="X390" s="40"/>
      <c r="Y390" s="40"/>
      <c r="Z390" s="40"/>
      <c r="AA390" s="40"/>
      <c r="AB390" s="40"/>
      <c r="AC390" s="40"/>
      <c r="AD390" s="40"/>
      <c r="AE390" s="40"/>
      <c r="AT390" s="19" t="s">
        <v>145</v>
      </c>
      <c r="AU390" s="19" t="s">
        <v>143</v>
      </c>
    </row>
    <row r="391" s="13" customFormat="1">
      <c r="A391" s="13"/>
      <c r="B391" s="224"/>
      <c r="C391" s="225"/>
      <c r="D391" s="226" t="s">
        <v>151</v>
      </c>
      <c r="E391" s="227" t="s">
        <v>19</v>
      </c>
      <c r="F391" s="228" t="s">
        <v>191</v>
      </c>
      <c r="G391" s="225"/>
      <c r="H391" s="229">
        <v>10</v>
      </c>
      <c r="I391" s="230"/>
      <c r="J391" s="225"/>
      <c r="K391" s="225"/>
      <c r="L391" s="231"/>
      <c r="M391" s="232"/>
      <c r="N391" s="233"/>
      <c r="O391" s="233"/>
      <c r="P391" s="233"/>
      <c r="Q391" s="233"/>
      <c r="R391" s="233"/>
      <c r="S391" s="233"/>
      <c r="T391" s="234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T391" s="235" t="s">
        <v>151</v>
      </c>
      <c r="AU391" s="235" t="s">
        <v>143</v>
      </c>
      <c r="AV391" s="13" t="s">
        <v>143</v>
      </c>
      <c r="AW391" s="13" t="s">
        <v>32</v>
      </c>
      <c r="AX391" s="13" t="s">
        <v>70</v>
      </c>
      <c r="AY391" s="235" t="s">
        <v>134</v>
      </c>
    </row>
    <row r="392" s="13" customFormat="1">
      <c r="A392" s="13"/>
      <c r="B392" s="224"/>
      <c r="C392" s="225"/>
      <c r="D392" s="226" t="s">
        <v>151</v>
      </c>
      <c r="E392" s="227" t="s">
        <v>19</v>
      </c>
      <c r="F392" s="228" t="s">
        <v>755</v>
      </c>
      <c r="G392" s="225"/>
      <c r="H392" s="229">
        <v>12.9</v>
      </c>
      <c r="I392" s="230"/>
      <c r="J392" s="225"/>
      <c r="K392" s="225"/>
      <c r="L392" s="231"/>
      <c r="M392" s="232"/>
      <c r="N392" s="233"/>
      <c r="O392" s="233"/>
      <c r="P392" s="233"/>
      <c r="Q392" s="233"/>
      <c r="R392" s="233"/>
      <c r="S392" s="233"/>
      <c r="T392" s="234"/>
      <c r="U392" s="13"/>
      <c r="V392" s="13"/>
      <c r="W392" s="13"/>
      <c r="X392" s="13"/>
      <c r="Y392" s="13"/>
      <c r="Z392" s="13"/>
      <c r="AA392" s="13"/>
      <c r="AB392" s="13"/>
      <c r="AC392" s="13"/>
      <c r="AD392" s="13"/>
      <c r="AE392" s="13"/>
      <c r="AT392" s="235" t="s">
        <v>151</v>
      </c>
      <c r="AU392" s="235" t="s">
        <v>143</v>
      </c>
      <c r="AV392" s="13" t="s">
        <v>143</v>
      </c>
      <c r="AW392" s="13" t="s">
        <v>32</v>
      </c>
      <c r="AX392" s="13" t="s">
        <v>70</v>
      </c>
      <c r="AY392" s="235" t="s">
        <v>134</v>
      </c>
    </row>
    <row r="393" s="14" customFormat="1">
      <c r="A393" s="14"/>
      <c r="B393" s="236"/>
      <c r="C393" s="237"/>
      <c r="D393" s="226" t="s">
        <v>151</v>
      </c>
      <c r="E393" s="238" t="s">
        <v>19</v>
      </c>
      <c r="F393" s="239" t="s">
        <v>153</v>
      </c>
      <c r="G393" s="237"/>
      <c r="H393" s="240">
        <v>22.899999999999999</v>
      </c>
      <c r="I393" s="241"/>
      <c r="J393" s="237"/>
      <c r="K393" s="237"/>
      <c r="L393" s="242"/>
      <c r="M393" s="243"/>
      <c r="N393" s="244"/>
      <c r="O393" s="244"/>
      <c r="P393" s="244"/>
      <c r="Q393" s="244"/>
      <c r="R393" s="244"/>
      <c r="S393" s="244"/>
      <c r="T393" s="245"/>
      <c r="U393" s="14"/>
      <c r="V393" s="14"/>
      <c r="W393" s="14"/>
      <c r="X393" s="14"/>
      <c r="Y393" s="14"/>
      <c r="Z393" s="14"/>
      <c r="AA393" s="14"/>
      <c r="AB393" s="14"/>
      <c r="AC393" s="14"/>
      <c r="AD393" s="14"/>
      <c r="AE393" s="14"/>
      <c r="AT393" s="246" t="s">
        <v>151</v>
      </c>
      <c r="AU393" s="246" t="s">
        <v>143</v>
      </c>
      <c r="AV393" s="14" t="s">
        <v>142</v>
      </c>
      <c r="AW393" s="14" t="s">
        <v>32</v>
      </c>
      <c r="AX393" s="14" t="s">
        <v>78</v>
      </c>
      <c r="AY393" s="246" t="s">
        <v>134</v>
      </c>
    </row>
    <row r="394" s="2" customFormat="1" ht="24.15" customHeight="1">
      <c r="A394" s="40"/>
      <c r="B394" s="41"/>
      <c r="C394" s="206" t="s">
        <v>756</v>
      </c>
      <c r="D394" s="206" t="s">
        <v>137</v>
      </c>
      <c r="E394" s="207" t="s">
        <v>757</v>
      </c>
      <c r="F394" s="208" t="s">
        <v>758</v>
      </c>
      <c r="G394" s="209" t="s">
        <v>249</v>
      </c>
      <c r="H394" s="210">
        <v>0.68899999999999995</v>
      </c>
      <c r="I394" s="211"/>
      <c r="J394" s="212">
        <f>ROUND(I394*H394,2)</f>
        <v>0</v>
      </c>
      <c r="K394" s="208" t="s">
        <v>141</v>
      </c>
      <c r="L394" s="46"/>
      <c r="M394" s="213" t="s">
        <v>19</v>
      </c>
      <c r="N394" s="214" t="s">
        <v>42</v>
      </c>
      <c r="O394" s="86"/>
      <c r="P394" s="215">
        <f>O394*H394</f>
        <v>0</v>
      </c>
      <c r="Q394" s="215">
        <v>0</v>
      </c>
      <c r="R394" s="215">
        <f>Q394*H394</f>
        <v>0</v>
      </c>
      <c r="S394" s="215">
        <v>0</v>
      </c>
      <c r="T394" s="216">
        <f>S394*H394</f>
        <v>0</v>
      </c>
      <c r="U394" s="40"/>
      <c r="V394" s="40"/>
      <c r="W394" s="40"/>
      <c r="X394" s="40"/>
      <c r="Y394" s="40"/>
      <c r="Z394" s="40"/>
      <c r="AA394" s="40"/>
      <c r="AB394" s="40"/>
      <c r="AC394" s="40"/>
      <c r="AD394" s="40"/>
      <c r="AE394" s="40"/>
      <c r="AR394" s="217" t="s">
        <v>227</v>
      </c>
      <c r="AT394" s="217" t="s">
        <v>137</v>
      </c>
      <c r="AU394" s="217" t="s">
        <v>143</v>
      </c>
      <c r="AY394" s="19" t="s">
        <v>134</v>
      </c>
      <c r="BE394" s="218">
        <f>IF(N394="základní",J394,0)</f>
        <v>0</v>
      </c>
      <c r="BF394" s="218">
        <f>IF(N394="snížená",J394,0)</f>
        <v>0</v>
      </c>
      <c r="BG394" s="218">
        <f>IF(N394="zákl. přenesená",J394,0)</f>
        <v>0</v>
      </c>
      <c r="BH394" s="218">
        <f>IF(N394="sníž. přenesená",J394,0)</f>
        <v>0</v>
      </c>
      <c r="BI394" s="218">
        <f>IF(N394="nulová",J394,0)</f>
        <v>0</v>
      </c>
      <c r="BJ394" s="19" t="s">
        <v>143</v>
      </c>
      <c r="BK394" s="218">
        <f>ROUND(I394*H394,2)</f>
        <v>0</v>
      </c>
      <c r="BL394" s="19" t="s">
        <v>227</v>
      </c>
      <c r="BM394" s="217" t="s">
        <v>759</v>
      </c>
    </row>
    <row r="395" s="2" customFormat="1">
      <c r="A395" s="40"/>
      <c r="B395" s="41"/>
      <c r="C395" s="42"/>
      <c r="D395" s="219" t="s">
        <v>145</v>
      </c>
      <c r="E395" s="42"/>
      <c r="F395" s="220" t="s">
        <v>760</v>
      </c>
      <c r="G395" s="42"/>
      <c r="H395" s="42"/>
      <c r="I395" s="221"/>
      <c r="J395" s="42"/>
      <c r="K395" s="42"/>
      <c r="L395" s="46"/>
      <c r="M395" s="222"/>
      <c r="N395" s="223"/>
      <c r="O395" s="86"/>
      <c r="P395" s="86"/>
      <c r="Q395" s="86"/>
      <c r="R395" s="86"/>
      <c r="S395" s="86"/>
      <c r="T395" s="87"/>
      <c r="U395" s="40"/>
      <c r="V395" s="40"/>
      <c r="W395" s="40"/>
      <c r="X395" s="40"/>
      <c r="Y395" s="40"/>
      <c r="Z395" s="40"/>
      <c r="AA395" s="40"/>
      <c r="AB395" s="40"/>
      <c r="AC395" s="40"/>
      <c r="AD395" s="40"/>
      <c r="AE395" s="40"/>
      <c r="AT395" s="19" t="s">
        <v>145</v>
      </c>
      <c r="AU395" s="19" t="s">
        <v>143</v>
      </c>
    </row>
    <row r="396" s="12" customFormat="1" ht="22.8" customHeight="1">
      <c r="A396" s="12"/>
      <c r="B396" s="190"/>
      <c r="C396" s="191"/>
      <c r="D396" s="192" t="s">
        <v>69</v>
      </c>
      <c r="E396" s="204" t="s">
        <v>761</v>
      </c>
      <c r="F396" s="204" t="s">
        <v>762</v>
      </c>
      <c r="G396" s="191"/>
      <c r="H396" s="191"/>
      <c r="I396" s="194"/>
      <c r="J396" s="205">
        <f>BK396</f>
        <v>0</v>
      </c>
      <c r="K396" s="191"/>
      <c r="L396" s="196"/>
      <c r="M396" s="197"/>
      <c r="N396" s="198"/>
      <c r="O396" s="198"/>
      <c r="P396" s="199">
        <f>SUM(P397:P402)</f>
        <v>0</v>
      </c>
      <c r="Q396" s="198"/>
      <c r="R396" s="199">
        <f>SUM(R397:R402)</f>
        <v>0.0072790000000000007</v>
      </c>
      <c r="S396" s="198"/>
      <c r="T396" s="200">
        <f>SUM(T397:T402)</f>
        <v>0</v>
      </c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  <c r="AE396" s="12"/>
      <c r="AR396" s="201" t="s">
        <v>143</v>
      </c>
      <c r="AT396" s="202" t="s">
        <v>69</v>
      </c>
      <c r="AU396" s="202" t="s">
        <v>78</v>
      </c>
      <c r="AY396" s="201" t="s">
        <v>134</v>
      </c>
      <c r="BK396" s="203">
        <f>SUM(BK397:BK402)</f>
        <v>0</v>
      </c>
    </row>
    <row r="397" s="2" customFormat="1" ht="24.15" customHeight="1">
      <c r="A397" s="40"/>
      <c r="B397" s="41"/>
      <c r="C397" s="206" t="s">
        <v>763</v>
      </c>
      <c r="D397" s="206" t="s">
        <v>137</v>
      </c>
      <c r="E397" s="207" t="s">
        <v>764</v>
      </c>
      <c r="F397" s="208" t="s">
        <v>765</v>
      </c>
      <c r="G397" s="209" t="s">
        <v>140</v>
      </c>
      <c r="H397" s="210">
        <v>25.100000000000001</v>
      </c>
      <c r="I397" s="211"/>
      <c r="J397" s="212">
        <f>ROUND(I397*H397,2)</f>
        <v>0</v>
      </c>
      <c r="K397" s="208" t="s">
        <v>141</v>
      </c>
      <c r="L397" s="46"/>
      <c r="M397" s="213" t="s">
        <v>19</v>
      </c>
      <c r="N397" s="214" t="s">
        <v>42</v>
      </c>
      <c r="O397" s="86"/>
      <c r="P397" s="215">
        <f>O397*H397</f>
        <v>0</v>
      </c>
      <c r="Q397" s="215">
        <v>0.00029</v>
      </c>
      <c r="R397" s="215">
        <f>Q397*H397</f>
        <v>0.0072790000000000007</v>
      </c>
      <c r="S397" s="215">
        <v>0</v>
      </c>
      <c r="T397" s="216">
        <f>S397*H397</f>
        <v>0</v>
      </c>
      <c r="U397" s="40"/>
      <c r="V397" s="40"/>
      <c r="W397" s="40"/>
      <c r="X397" s="40"/>
      <c r="Y397" s="40"/>
      <c r="Z397" s="40"/>
      <c r="AA397" s="40"/>
      <c r="AB397" s="40"/>
      <c r="AC397" s="40"/>
      <c r="AD397" s="40"/>
      <c r="AE397" s="40"/>
      <c r="AR397" s="217" t="s">
        <v>227</v>
      </c>
      <c r="AT397" s="217" t="s">
        <v>137</v>
      </c>
      <c r="AU397" s="217" t="s">
        <v>143</v>
      </c>
      <c r="AY397" s="19" t="s">
        <v>134</v>
      </c>
      <c r="BE397" s="218">
        <f>IF(N397="základní",J397,0)</f>
        <v>0</v>
      </c>
      <c r="BF397" s="218">
        <f>IF(N397="snížená",J397,0)</f>
        <v>0</v>
      </c>
      <c r="BG397" s="218">
        <f>IF(N397="zákl. přenesená",J397,0)</f>
        <v>0</v>
      </c>
      <c r="BH397" s="218">
        <f>IF(N397="sníž. přenesená",J397,0)</f>
        <v>0</v>
      </c>
      <c r="BI397" s="218">
        <f>IF(N397="nulová",J397,0)</f>
        <v>0</v>
      </c>
      <c r="BJ397" s="19" t="s">
        <v>143</v>
      </c>
      <c r="BK397" s="218">
        <f>ROUND(I397*H397,2)</f>
        <v>0</v>
      </c>
      <c r="BL397" s="19" t="s">
        <v>227</v>
      </c>
      <c r="BM397" s="217" t="s">
        <v>766</v>
      </c>
    </row>
    <row r="398" s="2" customFormat="1">
      <c r="A398" s="40"/>
      <c r="B398" s="41"/>
      <c r="C398" s="42"/>
      <c r="D398" s="219" t="s">
        <v>145</v>
      </c>
      <c r="E398" s="42"/>
      <c r="F398" s="220" t="s">
        <v>767</v>
      </c>
      <c r="G398" s="42"/>
      <c r="H398" s="42"/>
      <c r="I398" s="221"/>
      <c r="J398" s="42"/>
      <c r="K398" s="42"/>
      <c r="L398" s="46"/>
      <c r="M398" s="222"/>
      <c r="N398" s="223"/>
      <c r="O398" s="86"/>
      <c r="P398" s="86"/>
      <c r="Q398" s="86"/>
      <c r="R398" s="86"/>
      <c r="S398" s="86"/>
      <c r="T398" s="87"/>
      <c r="U398" s="40"/>
      <c r="V398" s="40"/>
      <c r="W398" s="40"/>
      <c r="X398" s="40"/>
      <c r="Y398" s="40"/>
      <c r="Z398" s="40"/>
      <c r="AA398" s="40"/>
      <c r="AB398" s="40"/>
      <c r="AC398" s="40"/>
      <c r="AD398" s="40"/>
      <c r="AE398" s="40"/>
      <c r="AT398" s="19" t="s">
        <v>145</v>
      </c>
      <c r="AU398" s="19" t="s">
        <v>143</v>
      </c>
    </row>
    <row r="399" s="13" customFormat="1">
      <c r="A399" s="13"/>
      <c r="B399" s="224"/>
      <c r="C399" s="225"/>
      <c r="D399" s="226" t="s">
        <v>151</v>
      </c>
      <c r="E399" s="227" t="s">
        <v>19</v>
      </c>
      <c r="F399" s="228" t="s">
        <v>243</v>
      </c>
      <c r="G399" s="225"/>
      <c r="H399" s="229">
        <v>14.199999999999999</v>
      </c>
      <c r="I399" s="230"/>
      <c r="J399" s="225"/>
      <c r="K399" s="225"/>
      <c r="L399" s="231"/>
      <c r="M399" s="232"/>
      <c r="N399" s="233"/>
      <c r="O399" s="233"/>
      <c r="P399" s="233"/>
      <c r="Q399" s="233"/>
      <c r="R399" s="233"/>
      <c r="S399" s="233"/>
      <c r="T399" s="234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  <c r="AE399" s="13"/>
      <c r="AT399" s="235" t="s">
        <v>151</v>
      </c>
      <c r="AU399" s="235" t="s">
        <v>143</v>
      </c>
      <c r="AV399" s="13" t="s">
        <v>143</v>
      </c>
      <c r="AW399" s="13" t="s">
        <v>32</v>
      </c>
      <c r="AX399" s="13" t="s">
        <v>70</v>
      </c>
      <c r="AY399" s="235" t="s">
        <v>134</v>
      </c>
    </row>
    <row r="400" s="13" customFormat="1">
      <c r="A400" s="13"/>
      <c r="B400" s="224"/>
      <c r="C400" s="225"/>
      <c r="D400" s="226" t="s">
        <v>151</v>
      </c>
      <c r="E400" s="227" t="s">
        <v>19</v>
      </c>
      <c r="F400" s="228" t="s">
        <v>768</v>
      </c>
      <c r="G400" s="225"/>
      <c r="H400" s="229">
        <v>5.2000000000000002</v>
      </c>
      <c r="I400" s="230"/>
      <c r="J400" s="225"/>
      <c r="K400" s="225"/>
      <c r="L400" s="231"/>
      <c r="M400" s="232"/>
      <c r="N400" s="233"/>
      <c r="O400" s="233"/>
      <c r="P400" s="233"/>
      <c r="Q400" s="233"/>
      <c r="R400" s="233"/>
      <c r="S400" s="233"/>
      <c r="T400" s="234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T400" s="235" t="s">
        <v>151</v>
      </c>
      <c r="AU400" s="235" t="s">
        <v>143</v>
      </c>
      <c r="AV400" s="13" t="s">
        <v>143</v>
      </c>
      <c r="AW400" s="13" t="s">
        <v>32</v>
      </c>
      <c r="AX400" s="13" t="s">
        <v>70</v>
      </c>
      <c r="AY400" s="235" t="s">
        <v>134</v>
      </c>
    </row>
    <row r="401" s="13" customFormat="1">
      <c r="A401" s="13"/>
      <c r="B401" s="224"/>
      <c r="C401" s="225"/>
      <c r="D401" s="226" t="s">
        <v>151</v>
      </c>
      <c r="E401" s="227" t="s">
        <v>19</v>
      </c>
      <c r="F401" s="228" t="s">
        <v>208</v>
      </c>
      <c r="G401" s="225"/>
      <c r="H401" s="229">
        <v>5.7000000000000002</v>
      </c>
      <c r="I401" s="230"/>
      <c r="J401" s="225"/>
      <c r="K401" s="225"/>
      <c r="L401" s="231"/>
      <c r="M401" s="232"/>
      <c r="N401" s="233"/>
      <c r="O401" s="233"/>
      <c r="P401" s="233"/>
      <c r="Q401" s="233"/>
      <c r="R401" s="233"/>
      <c r="S401" s="233"/>
      <c r="T401" s="234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T401" s="235" t="s">
        <v>151</v>
      </c>
      <c r="AU401" s="235" t="s">
        <v>143</v>
      </c>
      <c r="AV401" s="13" t="s">
        <v>143</v>
      </c>
      <c r="AW401" s="13" t="s">
        <v>32</v>
      </c>
      <c r="AX401" s="13" t="s">
        <v>70</v>
      </c>
      <c r="AY401" s="235" t="s">
        <v>134</v>
      </c>
    </row>
    <row r="402" s="14" customFormat="1">
      <c r="A402" s="14"/>
      <c r="B402" s="236"/>
      <c r="C402" s="237"/>
      <c r="D402" s="226" t="s">
        <v>151</v>
      </c>
      <c r="E402" s="238" t="s">
        <v>19</v>
      </c>
      <c r="F402" s="239" t="s">
        <v>153</v>
      </c>
      <c r="G402" s="237"/>
      <c r="H402" s="240">
        <v>25.099999999999998</v>
      </c>
      <c r="I402" s="241"/>
      <c r="J402" s="237"/>
      <c r="K402" s="237"/>
      <c r="L402" s="242"/>
      <c r="M402" s="243"/>
      <c r="N402" s="244"/>
      <c r="O402" s="244"/>
      <c r="P402" s="244"/>
      <c r="Q402" s="244"/>
      <c r="R402" s="244"/>
      <c r="S402" s="244"/>
      <c r="T402" s="245"/>
      <c r="U402" s="14"/>
      <c r="V402" s="14"/>
      <c r="W402" s="14"/>
      <c r="X402" s="14"/>
      <c r="Y402" s="14"/>
      <c r="Z402" s="14"/>
      <c r="AA402" s="14"/>
      <c r="AB402" s="14"/>
      <c r="AC402" s="14"/>
      <c r="AD402" s="14"/>
      <c r="AE402" s="14"/>
      <c r="AT402" s="246" t="s">
        <v>151</v>
      </c>
      <c r="AU402" s="246" t="s">
        <v>143</v>
      </c>
      <c r="AV402" s="14" t="s">
        <v>142</v>
      </c>
      <c r="AW402" s="14" t="s">
        <v>32</v>
      </c>
      <c r="AX402" s="14" t="s">
        <v>78</v>
      </c>
      <c r="AY402" s="246" t="s">
        <v>134</v>
      </c>
    </row>
    <row r="403" s="12" customFormat="1" ht="25.92" customHeight="1">
      <c r="A403" s="12"/>
      <c r="B403" s="190"/>
      <c r="C403" s="191"/>
      <c r="D403" s="192" t="s">
        <v>69</v>
      </c>
      <c r="E403" s="193" t="s">
        <v>337</v>
      </c>
      <c r="F403" s="193" t="s">
        <v>769</v>
      </c>
      <c r="G403" s="191"/>
      <c r="H403" s="191"/>
      <c r="I403" s="194"/>
      <c r="J403" s="195">
        <f>BK403</f>
        <v>0</v>
      </c>
      <c r="K403" s="191"/>
      <c r="L403" s="196"/>
      <c r="M403" s="197"/>
      <c r="N403" s="198"/>
      <c r="O403" s="198"/>
      <c r="P403" s="199">
        <f>P404+P407</f>
        <v>0</v>
      </c>
      <c r="Q403" s="198"/>
      <c r="R403" s="199">
        <f>R404+R407</f>
        <v>0.00010000000000000001</v>
      </c>
      <c r="S403" s="198"/>
      <c r="T403" s="200">
        <f>T404+T407</f>
        <v>0</v>
      </c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  <c r="AE403" s="12"/>
      <c r="AR403" s="201" t="s">
        <v>135</v>
      </c>
      <c r="AT403" s="202" t="s">
        <v>69</v>
      </c>
      <c r="AU403" s="202" t="s">
        <v>70</v>
      </c>
      <c r="AY403" s="201" t="s">
        <v>134</v>
      </c>
      <c r="BK403" s="203">
        <f>BK404+BK407</f>
        <v>0</v>
      </c>
    </row>
    <row r="404" s="12" customFormat="1" ht="22.8" customHeight="1">
      <c r="A404" s="12"/>
      <c r="B404" s="190"/>
      <c r="C404" s="191"/>
      <c r="D404" s="192" t="s">
        <v>69</v>
      </c>
      <c r="E404" s="204" t="s">
        <v>770</v>
      </c>
      <c r="F404" s="204" t="s">
        <v>771</v>
      </c>
      <c r="G404" s="191"/>
      <c r="H404" s="191"/>
      <c r="I404" s="194"/>
      <c r="J404" s="205">
        <f>BK404</f>
        <v>0</v>
      </c>
      <c r="K404" s="191"/>
      <c r="L404" s="196"/>
      <c r="M404" s="197"/>
      <c r="N404" s="198"/>
      <c r="O404" s="198"/>
      <c r="P404" s="199">
        <f>SUM(P405:P406)</f>
        <v>0</v>
      </c>
      <c r="Q404" s="198"/>
      <c r="R404" s="199">
        <f>SUM(R405:R406)</f>
        <v>0</v>
      </c>
      <c r="S404" s="198"/>
      <c r="T404" s="200">
        <f>SUM(T405:T406)</f>
        <v>0</v>
      </c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  <c r="AE404" s="12"/>
      <c r="AR404" s="201" t="s">
        <v>135</v>
      </c>
      <c r="AT404" s="202" t="s">
        <v>69</v>
      </c>
      <c r="AU404" s="202" t="s">
        <v>78</v>
      </c>
      <c r="AY404" s="201" t="s">
        <v>134</v>
      </c>
      <c r="BK404" s="203">
        <f>SUM(BK405:BK406)</f>
        <v>0</v>
      </c>
    </row>
    <row r="405" s="2" customFormat="1" ht="16.5" customHeight="1">
      <c r="A405" s="40"/>
      <c r="B405" s="41"/>
      <c r="C405" s="206" t="s">
        <v>772</v>
      </c>
      <c r="D405" s="206" t="s">
        <v>137</v>
      </c>
      <c r="E405" s="207" t="s">
        <v>773</v>
      </c>
      <c r="F405" s="208" t="s">
        <v>774</v>
      </c>
      <c r="G405" s="209" t="s">
        <v>345</v>
      </c>
      <c r="H405" s="210">
        <v>1</v>
      </c>
      <c r="I405" s="211"/>
      <c r="J405" s="212">
        <f>ROUND(I405*H405,2)</f>
        <v>0</v>
      </c>
      <c r="K405" s="208" t="s">
        <v>423</v>
      </c>
      <c r="L405" s="46"/>
      <c r="M405" s="213" t="s">
        <v>19</v>
      </c>
      <c r="N405" s="214" t="s">
        <v>42</v>
      </c>
      <c r="O405" s="86"/>
      <c r="P405" s="215">
        <f>O405*H405</f>
        <v>0</v>
      </c>
      <c r="Q405" s="215">
        <v>0</v>
      </c>
      <c r="R405" s="215">
        <f>Q405*H405</f>
        <v>0</v>
      </c>
      <c r="S405" s="215">
        <v>0</v>
      </c>
      <c r="T405" s="216">
        <f>S405*H405</f>
        <v>0</v>
      </c>
      <c r="U405" s="40"/>
      <c r="V405" s="40"/>
      <c r="W405" s="40"/>
      <c r="X405" s="40"/>
      <c r="Y405" s="40"/>
      <c r="Z405" s="40"/>
      <c r="AA405" s="40"/>
      <c r="AB405" s="40"/>
      <c r="AC405" s="40"/>
      <c r="AD405" s="40"/>
      <c r="AE405" s="40"/>
      <c r="AR405" s="217" t="s">
        <v>486</v>
      </c>
      <c r="AT405" s="217" t="s">
        <v>137</v>
      </c>
      <c r="AU405" s="217" t="s">
        <v>143</v>
      </c>
      <c r="AY405" s="19" t="s">
        <v>134</v>
      </c>
      <c r="BE405" s="218">
        <f>IF(N405="základní",J405,0)</f>
        <v>0</v>
      </c>
      <c r="BF405" s="218">
        <f>IF(N405="snížená",J405,0)</f>
        <v>0</v>
      </c>
      <c r="BG405" s="218">
        <f>IF(N405="zákl. přenesená",J405,0)</f>
        <v>0</v>
      </c>
      <c r="BH405" s="218">
        <f>IF(N405="sníž. přenesená",J405,0)</f>
        <v>0</v>
      </c>
      <c r="BI405" s="218">
        <f>IF(N405="nulová",J405,0)</f>
        <v>0</v>
      </c>
      <c r="BJ405" s="19" t="s">
        <v>143</v>
      </c>
      <c r="BK405" s="218">
        <f>ROUND(I405*H405,2)</f>
        <v>0</v>
      </c>
      <c r="BL405" s="19" t="s">
        <v>486</v>
      </c>
      <c r="BM405" s="217" t="s">
        <v>775</v>
      </c>
    </row>
    <row r="406" s="2" customFormat="1" ht="16.5" customHeight="1">
      <c r="A406" s="40"/>
      <c r="B406" s="41"/>
      <c r="C406" s="206" t="s">
        <v>776</v>
      </c>
      <c r="D406" s="206" t="s">
        <v>137</v>
      </c>
      <c r="E406" s="207" t="s">
        <v>777</v>
      </c>
      <c r="F406" s="208" t="s">
        <v>778</v>
      </c>
      <c r="G406" s="209" t="s">
        <v>345</v>
      </c>
      <c r="H406" s="210">
        <v>1</v>
      </c>
      <c r="I406" s="211"/>
      <c r="J406" s="212">
        <f>ROUND(I406*H406,2)</f>
        <v>0</v>
      </c>
      <c r="K406" s="208" t="s">
        <v>423</v>
      </c>
      <c r="L406" s="46"/>
      <c r="M406" s="213" t="s">
        <v>19</v>
      </c>
      <c r="N406" s="214" t="s">
        <v>42</v>
      </c>
      <c r="O406" s="86"/>
      <c r="P406" s="215">
        <f>O406*H406</f>
        <v>0</v>
      </c>
      <c r="Q406" s="215">
        <v>0</v>
      </c>
      <c r="R406" s="215">
        <f>Q406*H406</f>
        <v>0</v>
      </c>
      <c r="S406" s="215">
        <v>0</v>
      </c>
      <c r="T406" s="216">
        <f>S406*H406</f>
        <v>0</v>
      </c>
      <c r="U406" s="40"/>
      <c r="V406" s="40"/>
      <c r="W406" s="40"/>
      <c r="X406" s="40"/>
      <c r="Y406" s="40"/>
      <c r="Z406" s="40"/>
      <c r="AA406" s="40"/>
      <c r="AB406" s="40"/>
      <c r="AC406" s="40"/>
      <c r="AD406" s="40"/>
      <c r="AE406" s="40"/>
      <c r="AR406" s="217" t="s">
        <v>486</v>
      </c>
      <c r="AT406" s="217" t="s">
        <v>137</v>
      </c>
      <c r="AU406" s="217" t="s">
        <v>143</v>
      </c>
      <c r="AY406" s="19" t="s">
        <v>134</v>
      </c>
      <c r="BE406" s="218">
        <f>IF(N406="základní",J406,0)</f>
        <v>0</v>
      </c>
      <c r="BF406" s="218">
        <f>IF(N406="snížená",J406,0)</f>
        <v>0</v>
      </c>
      <c r="BG406" s="218">
        <f>IF(N406="zákl. přenesená",J406,0)</f>
        <v>0</v>
      </c>
      <c r="BH406" s="218">
        <f>IF(N406="sníž. přenesená",J406,0)</f>
        <v>0</v>
      </c>
      <c r="BI406" s="218">
        <f>IF(N406="nulová",J406,0)</f>
        <v>0</v>
      </c>
      <c r="BJ406" s="19" t="s">
        <v>143</v>
      </c>
      <c r="BK406" s="218">
        <f>ROUND(I406*H406,2)</f>
        <v>0</v>
      </c>
      <c r="BL406" s="19" t="s">
        <v>486</v>
      </c>
      <c r="BM406" s="217" t="s">
        <v>779</v>
      </c>
    </row>
    <row r="407" s="12" customFormat="1" ht="22.8" customHeight="1">
      <c r="A407" s="12"/>
      <c r="B407" s="190"/>
      <c r="C407" s="191"/>
      <c r="D407" s="192" t="s">
        <v>69</v>
      </c>
      <c r="E407" s="204" t="s">
        <v>780</v>
      </c>
      <c r="F407" s="204" t="s">
        <v>781</v>
      </c>
      <c r="G407" s="191"/>
      <c r="H407" s="191"/>
      <c r="I407" s="194"/>
      <c r="J407" s="205">
        <f>BK407</f>
        <v>0</v>
      </c>
      <c r="K407" s="191"/>
      <c r="L407" s="196"/>
      <c r="M407" s="197"/>
      <c r="N407" s="198"/>
      <c r="O407" s="198"/>
      <c r="P407" s="199">
        <f>SUM(P408:P410)</f>
        <v>0</v>
      </c>
      <c r="Q407" s="198"/>
      <c r="R407" s="199">
        <f>SUM(R408:R410)</f>
        <v>0.00010000000000000001</v>
      </c>
      <c r="S407" s="198"/>
      <c r="T407" s="200">
        <f>SUM(T408:T410)</f>
        <v>0</v>
      </c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  <c r="AE407" s="12"/>
      <c r="AR407" s="201" t="s">
        <v>135</v>
      </c>
      <c r="AT407" s="202" t="s">
        <v>69</v>
      </c>
      <c r="AU407" s="202" t="s">
        <v>78</v>
      </c>
      <c r="AY407" s="201" t="s">
        <v>134</v>
      </c>
      <c r="BK407" s="203">
        <f>SUM(BK408:BK410)</f>
        <v>0</v>
      </c>
    </row>
    <row r="408" s="2" customFormat="1" ht="16.5" customHeight="1">
      <c r="A408" s="40"/>
      <c r="B408" s="41"/>
      <c r="C408" s="206" t="s">
        <v>782</v>
      </c>
      <c r="D408" s="206" t="s">
        <v>137</v>
      </c>
      <c r="E408" s="207" t="s">
        <v>783</v>
      </c>
      <c r="F408" s="208" t="s">
        <v>784</v>
      </c>
      <c r="G408" s="209" t="s">
        <v>235</v>
      </c>
      <c r="H408" s="210">
        <v>1</v>
      </c>
      <c r="I408" s="211"/>
      <c r="J408" s="212">
        <f>ROUND(I408*H408,2)</f>
        <v>0</v>
      </c>
      <c r="K408" s="208" t="s">
        <v>141</v>
      </c>
      <c r="L408" s="46"/>
      <c r="M408" s="213" t="s">
        <v>19</v>
      </c>
      <c r="N408" s="214" t="s">
        <v>42</v>
      </c>
      <c r="O408" s="86"/>
      <c r="P408" s="215">
        <f>O408*H408</f>
        <v>0</v>
      </c>
      <c r="Q408" s="215">
        <v>0</v>
      </c>
      <c r="R408" s="215">
        <f>Q408*H408</f>
        <v>0</v>
      </c>
      <c r="S408" s="215">
        <v>0</v>
      </c>
      <c r="T408" s="216">
        <f>S408*H408</f>
        <v>0</v>
      </c>
      <c r="U408" s="40"/>
      <c r="V408" s="40"/>
      <c r="W408" s="40"/>
      <c r="X408" s="40"/>
      <c r="Y408" s="40"/>
      <c r="Z408" s="40"/>
      <c r="AA408" s="40"/>
      <c r="AB408" s="40"/>
      <c r="AC408" s="40"/>
      <c r="AD408" s="40"/>
      <c r="AE408" s="40"/>
      <c r="AR408" s="217" t="s">
        <v>486</v>
      </c>
      <c r="AT408" s="217" t="s">
        <v>137</v>
      </c>
      <c r="AU408" s="217" t="s">
        <v>143</v>
      </c>
      <c r="AY408" s="19" t="s">
        <v>134</v>
      </c>
      <c r="BE408" s="218">
        <f>IF(N408="základní",J408,0)</f>
        <v>0</v>
      </c>
      <c r="BF408" s="218">
        <f>IF(N408="snížená",J408,0)</f>
        <v>0</v>
      </c>
      <c r="BG408" s="218">
        <f>IF(N408="zákl. přenesená",J408,0)</f>
        <v>0</v>
      </c>
      <c r="BH408" s="218">
        <f>IF(N408="sníž. přenesená",J408,0)</f>
        <v>0</v>
      </c>
      <c r="BI408" s="218">
        <f>IF(N408="nulová",J408,0)</f>
        <v>0</v>
      </c>
      <c r="BJ408" s="19" t="s">
        <v>143</v>
      </c>
      <c r="BK408" s="218">
        <f>ROUND(I408*H408,2)</f>
        <v>0</v>
      </c>
      <c r="BL408" s="19" t="s">
        <v>486</v>
      </c>
      <c r="BM408" s="217" t="s">
        <v>785</v>
      </c>
    </row>
    <row r="409" s="2" customFormat="1">
      <c r="A409" s="40"/>
      <c r="B409" s="41"/>
      <c r="C409" s="42"/>
      <c r="D409" s="219" t="s">
        <v>145</v>
      </c>
      <c r="E409" s="42"/>
      <c r="F409" s="220" t="s">
        <v>786</v>
      </c>
      <c r="G409" s="42"/>
      <c r="H409" s="42"/>
      <c r="I409" s="221"/>
      <c r="J409" s="42"/>
      <c r="K409" s="42"/>
      <c r="L409" s="46"/>
      <c r="M409" s="222"/>
      <c r="N409" s="223"/>
      <c r="O409" s="86"/>
      <c r="P409" s="86"/>
      <c r="Q409" s="86"/>
      <c r="R409" s="86"/>
      <c r="S409" s="86"/>
      <c r="T409" s="87"/>
      <c r="U409" s="40"/>
      <c r="V409" s="40"/>
      <c r="W409" s="40"/>
      <c r="X409" s="40"/>
      <c r="Y409" s="40"/>
      <c r="Z409" s="40"/>
      <c r="AA409" s="40"/>
      <c r="AB409" s="40"/>
      <c r="AC409" s="40"/>
      <c r="AD409" s="40"/>
      <c r="AE409" s="40"/>
      <c r="AT409" s="19" t="s">
        <v>145</v>
      </c>
      <c r="AU409" s="19" t="s">
        <v>143</v>
      </c>
    </row>
    <row r="410" s="2" customFormat="1" ht="16.5" customHeight="1">
      <c r="A410" s="40"/>
      <c r="B410" s="41"/>
      <c r="C410" s="258" t="s">
        <v>787</v>
      </c>
      <c r="D410" s="258" t="s">
        <v>337</v>
      </c>
      <c r="E410" s="259" t="s">
        <v>788</v>
      </c>
      <c r="F410" s="260" t="s">
        <v>789</v>
      </c>
      <c r="G410" s="261" t="s">
        <v>235</v>
      </c>
      <c r="H410" s="262">
        <v>1</v>
      </c>
      <c r="I410" s="263"/>
      <c r="J410" s="264">
        <f>ROUND(I410*H410,2)</f>
        <v>0</v>
      </c>
      <c r="K410" s="260" t="s">
        <v>141</v>
      </c>
      <c r="L410" s="265"/>
      <c r="M410" s="266" t="s">
        <v>19</v>
      </c>
      <c r="N410" s="267" t="s">
        <v>42</v>
      </c>
      <c r="O410" s="86"/>
      <c r="P410" s="215">
        <f>O410*H410</f>
        <v>0</v>
      </c>
      <c r="Q410" s="215">
        <v>0.00010000000000000001</v>
      </c>
      <c r="R410" s="215">
        <f>Q410*H410</f>
        <v>0.00010000000000000001</v>
      </c>
      <c r="S410" s="215">
        <v>0</v>
      </c>
      <c r="T410" s="216">
        <f>S410*H410</f>
        <v>0</v>
      </c>
      <c r="U410" s="40"/>
      <c r="V410" s="40"/>
      <c r="W410" s="40"/>
      <c r="X410" s="40"/>
      <c r="Y410" s="40"/>
      <c r="Z410" s="40"/>
      <c r="AA410" s="40"/>
      <c r="AB410" s="40"/>
      <c r="AC410" s="40"/>
      <c r="AD410" s="40"/>
      <c r="AE410" s="40"/>
      <c r="AR410" s="217" t="s">
        <v>790</v>
      </c>
      <c r="AT410" s="217" t="s">
        <v>337</v>
      </c>
      <c r="AU410" s="217" t="s">
        <v>143</v>
      </c>
      <c r="AY410" s="19" t="s">
        <v>134</v>
      </c>
      <c r="BE410" s="218">
        <f>IF(N410="základní",J410,0)</f>
        <v>0</v>
      </c>
      <c r="BF410" s="218">
        <f>IF(N410="snížená",J410,0)</f>
        <v>0</v>
      </c>
      <c r="BG410" s="218">
        <f>IF(N410="zákl. přenesená",J410,0)</f>
        <v>0</v>
      </c>
      <c r="BH410" s="218">
        <f>IF(N410="sníž. přenesená",J410,0)</f>
        <v>0</v>
      </c>
      <c r="BI410" s="218">
        <f>IF(N410="nulová",J410,0)</f>
        <v>0</v>
      </c>
      <c r="BJ410" s="19" t="s">
        <v>143</v>
      </c>
      <c r="BK410" s="218">
        <f>ROUND(I410*H410,2)</f>
        <v>0</v>
      </c>
      <c r="BL410" s="19" t="s">
        <v>790</v>
      </c>
      <c r="BM410" s="217" t="s">
        <v>791</v>
      </c>
    </row>
    <row r="411" s="12" customFormat="1" ht="25.92" customHeight="1">
      <c r="A411" s="12"/>
      <c r="B411" s="190"/>
      <c r="C411" s="191"/>
      <c r="D411" s="192" t="s">
        <v>69</v>
      </c>
      <c r="E411" s="193" t="s">
        <v>792</v>
      </c>
      <c r="F411" s="193" t="s">
        <v>793</v>
      </c>
      <c r="G411" s="191"/>
      <c r="H411" s="191"/>
      <c r="I411" s="194"/>
      <c r="J411" s="195">
        <f>BK411</f>
        <v>0</v>
      </c>
      <c r="K411" s="191"/>
      <c r="L411" s="196"/>
      <c r="M411" s="197"/>
      <c r="N411" s="198"/>
      <c r="O411" s="198"/>
      <c r="P411" s="199">
        <f>SUM(P412:P419)</f>
        <v>0</v>
      </c>
      <c r="Q411" s="198"/>
      <c r="R411" s="199">
        <f>SUM(R412:R419)</f>
        <v>0</v>
      </c>
      <c r="S411" s="198"/>
      <c r="T411" s="200">
        <f>SUM(T412:T419)</f>
        <v>0</v>
      </c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  <c r="AE411" s="12"/>
      <c r="AR411" s="201" t="s">
        <v>164</v>
      </c>
      <c r="AT411" s="202" t="s">
        <v>69</v>
      </c>
      <c r="AU411" s="202" t="s">
        <v>70</v>
      </c>
      <c r="AY411" s="201" t="s">
        <v>134</v>
      </c>
      <c r="BK411" s="203">
        <f>SUM(BK412:BK419)</f>
        <v>0</v>
      </c>
    </row>
    <row r="412" s="2" customFormat="1" ht="16.5" customHeight="1">
      <c r="A412" s="40"/>
      <c r="B412" s="41"/>
      <c r="C412" s="206" t="s">
        <v>794</v>
      </c>
      <c r="D412" s="206" t="s">
        <v>137</v>
      </c>
      <c r="E412" s="207" t="s">
        <v>795</v>
      </c>
      <c r="F412" s="208" t="s">
        <v>796</v>
      </c>
      <c r="G412" s="209" t="s">
        <v>345</v>
      </c>
      <c r="H412" s="210">
        <v>1</v>
      </c>
      <c r="I412" s="211"/>
      <c r="J412" s="212">
        <f>ROUND(I412*H412,2)</f>
        <v>0</v>
      </c>
      <c r="K412" s="208" t="s">
        <v>19</v>
      </c>
      <c r="L412" s="46"/>
      <c r="M412" s="213" t="s">
        <v>19</v>
      </c>
      <c r="N412" s="214" t="s">
        <v>42</v>
      </c>
      <c r="O412" s="86"/>
      <c r="P412" s="215">
        <f>O412*H412</f>
        <v>0</v>
      </c>
      <c r="Q412" s="215">
        <v>0</v>
      </c>
      <c r="R412" s="215">
        <f>Q412*H412</f>
        <v>0</v>
      </c>
      <c r="S412" s="215">
        <v>0</v>
      </c>
      <c r="T412" s="216">
        <f>S412*H412</f>
        <v>0</v>
      </c>
      <c r="U412" s="40"/>
      <c r="V412" s="40"/>
      <c r="W412" s="40"/>
      <c r="X412" s="40"/>
      <c r="Y412" s="40"/>
      <c r="Z412" s="40"/>
      <c r="AA412" s="40"/>
      <c r="AB412" s="40"/>
      <c r="AC412" s="40"/>
      <c r="AD412" s="40"/>
      <c r="AE412" s="40"/>
      <c r="AR412" s="217" t="s">
        <v>142</v>
      </c>
      <c r="AT412" s="217" t="s">
        <v>137</v>
      </c>
      <c r="AU412" s="217" t="s">
        <v>78</v>
      </c>
      <c r="AY412" s="19" t="s">
        <v>134</v>
      </c>
      <c r="BE412" s="218">
        <f>IF(N412="základní",J412,0)</f>
        <v>0</v>
      </c>
      <c r="BF412" s="218">
        <f>IF(N412="snížená",J412,0)</f>
        <v>0</v>
      </c>
      <c r="BG412" s="218">
        <f>IF(N412="zákl. přenesená",J412,0)</f>
        <v>0</v>
      </c>
      <c r="BH412" s="218">
        <f>IF(N412="sníž. přenesená",J412,0)</f>
        <v>0</v>
      </c>
      <c r="BI412" s="218">
        <f>IF(N412="nulová",J412,0)</f>
        <v>0</v>
      </c>
      <c r="BJ412" s="19" t="s">
        <v>143</v>
      </c>
      <c r="BK412" s="218">
        <f>ROUND(I412*H412,2)</f>
        <v>0</v>
      </c>
      <c r="BL412" s="19" t="s">
        <v>142</v>
      </c>
      <c r="BM412" s="217" t="s">
        <v>797</v>
      </c>
    </row>
    <row r="413" s="2" customFormat="1" ht="16.5" customHeight="1">
      <c r="A413" s="40"/>
      <c r="B413" s="41"/>
      <c r="C413" s="206" t="s">
        <v>798</v>
      </c>
      <c r="D413" s="206" t="s">
        <v>137</v>
      </c>
      <c r="E413" s="207" t="s">
        <v>799</v>
      </c>
      <c r="F413" s="208" t="s">
        <v>800</v>
      </c>
      <c r="G413" s="209" t="s">
        <v>345</v>
      </c>
      <c r="H413" s="210">
        <v>1</v>
      </c>
      <c r="I413" s="211"/>
      <c r="J413" s="212">
        <f>ROUND(I413*H413,2)</f>
        <v>0</v>
      </c>
      <c r="K413" s="208" t="s">
        <v>19</v>
      </c>
      <c r="L413" s="46"/>
      <c r="M413" s="213" t="s">
        <v>19</v>
      </c>
      <c r="N413" s="214" t="s">
        <v>42</v>
      </c>
      <c r="O413" s="86"/>
      <c r="P413" s="215">
        <f>O413*H413</f>
        <v>0</v>
      </c>
      <c r="Q413" s="215">
        <v>0</v>
      </c>
      <c r="R413" s="215">
        <f>Q413*H413</f>
        <v>0</v>
      </c>
      <c r="S413" s="215">
        <v>0</v>
      </c>
      <c r="T413" s="216">
        <f>S413*H413</f>
        <v>0</v>
      </c>
      <c r="U413" s="40"/>
      <c r="V413" s="40"/>
      <c r="W413" s="40"/>
      <c r="X413" s="40"/>
      <c r="Y413" s="40"/>
      <c r="Z413" s="40"/>
      <c r="AA413" s="40"/>
      <c r="AB413" s="40"/>
      <c r="AC413" s="40"/>
      <c r="AD413" s="40"/>
      <c r="AE413" s="40"/>
      <c r="AR413" s="217" t="s">
        <v>142</v>
      </c>
      <c r="AT413" s="217" t="s">
        <v>137</v>
      </c>
      <c r="AU413" s="217" t="s">
        <v>78</v>
      </c>
      <c r="AY413" s="19" t="s">
        <v>134</v>
      </c>
      <c r="BE413" s="218">
        <f>IF(N413="základní",J413,0)</f>
        <v>0</v>
      </c>
      <c r="BF413" s="218">
        <f>IF(N413="snížená",J413,0)</f>
        <v>0</v>
      </c>
      <c r="BG413" s="218">
        <f>IF(N413="zákl. přenesená",J413,0)</f>
        <v>0</v>
      </c>
      <c r="BH413" s="218">
        <f>IF(N413="sníž. přenesená",J413,0)</f>
        <v>0</v>
      </c>
      <c r="BI413" s="218">
        <f>IF(N413="nulová",J413,0)</f>
        <v>0</v>
      </c>
      <c r="BJ413" s="19" t="s">
        <v>143</v>
      </c>
      <c r="BK413" s="218">
        <f>ROUND(I413*H413,2)</f>
        <v>0</v>
      </c>
      <c r="BL413" s="19" t="s">
        <v>142</v>
      </c>
      <c r="BM413" s="217" t="s">
        <v>801</v>
      </c>
    </row>
    <row r="414" s="2" customFormat="1" ht="24.15" customHeight="1">
      <c r="A414" s="40"/>
      <c r="B414" s="41"/>
      <c r="C414" s="206" t="s">
        <v>802</v>
      </c>
      <c r="D414" s="206" t="s">
        <v>137</v>
      </c>
      <c r="E414" s="207" t="s">
        <v>803</v>
      </c>
      <c r="F414" s="208" t="s">
        <v>804</v>
      </c>
      <c r="G414" s="209" t="s">
        <v>345</v>
      </c>
      <c r="H414" s="210">
        <v>1</v>
      </c>
      <c r="I414" s="211"/>
      <c r="J414" s="212">
        <f>ROUND(I414*H414,2)</f>
        <v>0</v>
      </c>
      <c r="K414" s="208" t="s">
        <v>19</v>
      </c>
      <c r="L414" s="46"/>
      <c r="M414" s="213" t="s">
        <v>19</v>
      </c>
      <c r="N414" s="214" t="s">
        <v>42</v>
      </c>
      <c r="O414" s="86"/>
      <c r="P414" s="215">
        <f>O414*H414</f>
        <v>0</v>
      </c>
      <c r="Q414" s="215">
        <v>0</v>
      </c>
      <c r="R414" s="215">
        <f>Q414*H414</f>
        <v>0</v>
      </c>
      <c r="S414" s="215">
        <v>0</v>
      </c>
      <c r="T414" s="216">
        <f>S414*H414</f>
        <v>0</v>
      </c>
      <c r="U414" s="40"/>
      <c r="V414" s="40"/>
      <c r="W414" s="40"/>
      <c r="X414" s="40"/>
      <c r="Y414" s="40"/>
      <c r="Z414" s="40"/>
      <c r="AA414" s="40"/>
      <c r="AB414" s="40"/>
      <c r="AC414" s="40"/>
      <c r="AD414" s="40"/>
      <c r="AE414" s="40"/>
      <c r="AR414" s="217" t="s">
        <v>142</v>
      </c>
      <c r="AT414" s="217" t="s">
        <v>137</v>
      </c>
      <c r="AU414" s="217" t="s">
        <v>78</v>
      </c>
      <c r="AY414" s="19" t="s">
        <v>134</v>
      </c>
      <c r="BE414" s="218">
        <f>IF(N414="základní",J414,0)</f>
        <v>0</v>
      </c>
      <c r="BF414" s="218">
        <f>IF(N414="snížená",J414,0)</f>
        <v>0</v>
      </c>
      <c r="BG414" s="218">
        <f>IF(N414="zákl. přenesená",J414,0)</f>
        <v>0</v>
      </c>
      <c r="BH414" s="218">
        <f>IF(N414="sníž. přenesená",J414,0)</f>
        <v>0</v>
      </c>
      <c r="BI414" s="218">
        <f>IF(N414="nulová",J414,0)</f>
        <v>0</v>
      </c>
      <c r="BJ414" s="19" t="s">
        <v>143</v>
      </c>
      <c r="BK414" s="218">
        <f>ROUND(I414*H414,2)</f>
        <v>0</v>
      </c>
      <c r="BL414" s="19" t="s">
        <v>142</v>
      </c>
      <c r="BM414" s="217" t="s">
        <v>805</v>
      </c>
    </row>
    <row r="415" s="2" customFormat="1" ht="16.5" customHeight="1">
      <c r="A415" s="40"/>
      <c r="B415" s="41"/>
      <c r="C415" s="206" t="s">
        <v>806</v>
      </c>
      <c r="D415" s="206" t="s">
        <v>137</v>
      </c>
      <c r="E415" s="207" t="s">
        <v>807</v>
      </c>
      <c r="F415" s="208" t="s">
        <v>808</v>
      </c>
      <c r="G415" s="209" t="s">
        <v>345</v>
      </c>
      <c r="H415" s="210">
        <v>1</v>
      </c>
      <c r="I415" s="211"/>
      <c r="J415" s="212">
        <f>ROUND(I415*H415,2)</f>
        <v>0</v>
      </c>
      <c r="K415" s="208" t="s">
        <v>19</v>
      </c>
      <c r="L415" s="46"/>
      <c r="M415" s="213" t="s">
        <v>19</v>
      </c>
      <c r="N415" s="214" t="s">
        <v>42</v>
      </c>
      <c r="O415" s="86"/>
      <c r="P415" s="215">
        <f>O415*H415</f>
        <v>0</v>
      </c>
      <c r="Q415" s="215">
        <v>0</v>
      </c>
      <c r="R415" s="215">
        <f>Q415*H415</f>
        <v>0</v>
      </c>
      <c r="S415" s="215">
        <v>0</v>
      </c>
      <c r="T415" s="216">
        <f>S415*H415</f>
        <v>0</v>
      </c>
      <c r="U415" s="40"/>
      <c r="V415" s="40"/>
      <c r="W415" s="40"/>
      <c r="X415" s="40"/>
      <c r="Y415" s="40"/>
      <c r="Z415" s="40"/>
      <c r="AA415" s="40"/>
      <c r="AB415" s="40"/>
      <c r="AC415" s="40"/>
      <c r="AD415" s="40"/>
      <c r="AE415" s="40"/>
      <c r="AR415" s="217" t="s">
        <v>142</v>
      </c>
      <c r="AT415" s="217" t="s">
        <v>137</v>
      </c>
      <c r="AU415" s="217" t="s">
        <v>78</v>
      </c>
      <c r="AY415" s="19" t="s">
        <v>134</v>
      </c>
      <c r="BE415" s="218">
        <f>IF(N415="základní",J415,0)</f>
        <v>0</v>
      </c>
      <c r="BF415" s="218">
        <f>IF(N415="snížená",J415,0)</f>
        <v>0</v>
      </c>
      <c r="BG415" s="218">
        <f>IF(N415="zákl. přenesená",J415,0)</f>
        <v>0</v>
      </c>
      <c r="BH415" s="218">
        <f>IF(N415="sníž. přenesená",J415,0)</f>
        <v>0</v>
      </c>
      <c r="BI415" s="218">
        <f>IF(N415="nulová",J415,0)</f>
        <v>0</v>
      </c>
      <c r="BJ415" s="19" t="s">
        <v>143</v>
      </c>
      <c r="BK415" s="218">
        <f>ROUND(I415*H415,2)</f>
        <v>0</v>
      </c>
      <c r="BL415" s="19" t="s">
        <v>142</v>
      </c>
      <c r="BM415" s="217" t="s">
        <v>809</v>
      </c>
    </row>
    <row r="416" s="2" customFormat="1" ht="16.5" customHeight="1">
      <c r="A416" s="40"/>
      <c r="B416" s="41"/>
      <c r="C416" s="206" t="s">
        <v>810</v>
      </c>
      <c r="D416" s="206" t="s">
        <v>137</v>
      </c>
      <c r="E416" s="207" t="s">
        <v>811</v>
      </c>
      <c r="F416" s="208" t="s">
        <v>812</v>
      </c>
      <c r="G416" s="209" t="s">
        <v>345</v>
      </c>
      <c r="H416" s="210">
        <v>1</v>
      </c>
      <c r="I416" s="211"/>
      <c r="J416" s="212">
        <f>ROUND(I416*H416,2)</f>
        <v>0</v>
      </c>
      <c r="K416" s="208" t="s">
        <v>19</v>
      </c>
      <c r="L416" s="46"/>
      <c r="M416" s="213" t="s">
        <v>19</v>
      </c>
      <c r="N416" s="214" t="s">
        <v>42</v>
      </c>
      <c r="O416" s="86"/>
      <c r="P416" s="215">
        <f>O416*H416</f>
        <v>0</v>
      </c>
      <c r="Q416" s="215">
        <v>0</v>
      </c>
      <c r="R416" s="215">
        <f>Q416*H416</f>
        <v>0</v>
      </c>
      <c r="S416" s="215">
        <v>0</v>
      </c>
      <c r="T416" s="216">
        <f>S416*H416</f>
        <v>0</v>
      </c>
      <c r="U416" s="40"/>
      <c r="V416" s="40"/>
      <c r="W416" s="40"/>
      <c r="X416" s="40"/>
      <c r="Y416" s="40"/>
      <c r="Z416" s="40"/>
      <c r="AA416" s="40"/>
      <c r="AB416" s="40"/>
      <c r="AC416" s="40"/>
      <c r="AD416" s="40"/>
      <c r="AE416" s="40"/>
      <c r="AR416" s="217" t="s">
        <v>142</v>
      </c>
      <c r="AT416" s="217" t="s">
        <v>137</v>
      </c>
      <c r="AU416" s="217" t="s">
        <v>78</v>
      </c>
      <c r="AY416" s="19" t="s">
        <v>134</v>
      </c>
      <c r="BE416" s="218">
        <f>IF(N416="základní",J416,0)</f>
        <v>0</v>
      </c>
      <c r="BF416" s="218">
        <f>IF(N416="snížená",J416,0)</f>
        <v>0</v>
      </c>
      <c r="BG416" s="218">
        <f>IF(N416="zákl. přenesená",J416,0)</f>
        <v>0</v>
      </c>
      <c r="BH416" s="218">
        <f>IF(N416="sníž. přenesená",J416,0)</f>
        <v>0</v>
      </c>
      <c r="BI416" s="218">
        <f>IF(N416="nulová",J416,0)</f>
        <v>0</v>
      </c>
      <c r="BJ416" s="19" t="s">
        <v>143</v>
      </c>
      <c r="BK416" s="218">
        <f>ROUND(I416*H416,2)</f>
        <v>0</v>
      </c>
      <c r="BL416" s="19" t="s">
        <v>142</v>
      </c>
      <c r="BM416" s="217" t="s">
        <v>813</v>
      </c>
    </row>
    <row r="417" s="2" customFormat="1" ht="24.15" customHeight="1">
      <c r="A417" s="40"/>
      <c r="B417" s="41"/>
      <c r="C417" s="206" t="s">
        <v>814</v>
      </c>
      <c r="D417" s="206" t="s">
        <v>137</v>
      </c>
      <c r="E417" s="207" t="s">
        <v>815</v>
      </c>
      <c r="F417" s="208" t="s">
        <v>816</v>
      </c>
      <c r="G417" s="209" t="s">
        <v>345</v>
      </c>
      <c r="H417" s="210">
        <v>1</v>
      </c>
      <c r="I417" s="211"/>
      <c r="J417" s="212">
        <f>ROUND(I417*H417,2)</f>
        <v>0</v>
      </c>
      <c r="K417" s="208" t="s">
        <v>19</v>
      </c>
      <c r="L417" s="46"/>
      <c r="M417" s="213" t="s">
        <v>19</v>
      </c>
      <c r="N417" s="214" t="s">
        <v>42</v>
      </c>
      <c r="O417" s="86"/>
      <c r="P417" s="215">
        <f>O417*H417</f>
        <v>0</v>
      </c>
      <c r="Q417" s="215">
        <v>0</v>
      </c>
      <c r="R417" s="215">
        <f>Q417*H417</f>
        <v>0</v>
      </c>
      <c r="S417" s="215">
        <v>0</v>
      </c>
      <c r="T417" s="216">
        <f>S417*H417</f>
        <v>0</v>
      </c>
      <c r="U417" s="40"/>
      <c r="V417" s="40"/>
      <c r="W417" s="40"/>
      <c r="X417" s="40"/>
      <c r="Y417" s="40"/>
      <c r="Z417" s="40"/>
      <c r="AA417" s="40"/>
      <c r="AB417" s="40"/>
      <c r="AC417" s="40"/>
      <c r="AD417" s="40"/>
      <c r="AE417" s="40"/>
      <c r="AR417" s="217" t="s">
        <v>142</v>
      </c>
      <c r="AT417" s="217" t="s">
        <v>137</v>
      </c>
      <c r="AU417" s="217" t="s">
        <v>78</v>
      </c>
      <c r="AY417" s="19" t="s">
        <v>134</v>
      </c>
      <c r="BE417" s="218">
        <f>IF(N417="základní",J417,0)</f>
        <v>0</v>
      </c>
      <c r="BF417" s="218">
        <f>IF(N417="snížená",J417,0)</f>
        <v>0</v>
      </c>
      <c r="BG417" s="218">
        <f>IF(N417="zákl. přenesená",J417,0)</f>
        <v>0</v>
      </c>
      <c r="BH417" s="218">
        <f>IF(N417="sníž. přenesená",J417,0)</f>
        <v>0</v>
      </c>
      <c r="BI417" s="218">
        <f>IF(N417="nulová",J417,0)</f>
        <v>0</v>
      </c>
      <c r="BJ417" s="19" t="s">
        <v>143</v>
      </c>
      <c r="BK417" s="218">
        <f>ROUND(I417*H417,2)</f>
        <v>0</v>
      </c>
      <c r="BL417" s="19" t="s">
        <v>142</v>
      </c>
      <c r="BM417" s="217" t="s">
        <v>817</v>
      </c>
    </row>
    <row r="418" s="2" customFormat="1" ht="33" customHeight="1">
      <c r="A418" s="40"/>
      <c r="B418" s="41"/>
      <c r="C418" s="206" t="s">
        <v>790</v>
      </c>
      <c r="D418" s="206" t="s">
        <v>137</v>
      </c>
      <c r="E418" s="207" t="s">
        <v>818</v>
      </c>
      <c r="F418" s="208" t="s">
        <v>819</v>
      </c>
      <c r="G418" s="209" t="s">
        <v>345</v>
      </c>
      <c r="H418" s="210">
        <v>1</v>
      </c>
      <c r="I418" s="211"/>
      <c r="J418" s="212">
        <f>ROUND(I418*H418,2)</f>
        <v>0</v>
      </c>
      <c r="K418" s="208" t="s">
        <v>19</v>
      </c>
      <c r="L418" s="46"/>
      <c r="M418" s="213" t="s">
        <v>19</v>
      </c>
      <c r="N418" s="214" t="s">
        <v>42</v>
      </c>
      <c r="O418" s="86"/>
      <c r="P418" s="215">
        <f>O418*H418</f>
        <v>0</v>
      </c>
      <c r="Q418" s="215">
        <v>0</v>
      </c>
      <c r="R418" s="215">
        <f>Q418*H418</f>
        <v>0</v>
      </c>
      <c r="S418" s="215">
        <v>0</v>
      </c>
      <c r="T418" s="216">
        <f>S418*H418</f>
        <v>0</v>
      </c>
      <c r="U418" s="40"/>
      <c r="V418" s="40"/>
      <c r="W418" s="40"/>
      <c r="X418" s="40"/>
      <c r="Y418" s="40"/>
      <c r="Z418" s="40"/>
      <c r="AA418" s="40"/>
      <c r="AB418" s="40"/>
      <c r="AC418" s="40"/>
      <c r="AD418" s="40"/>
      <c r="AE418" s="40"/>
      <c r="AR418" s="217" t="s">
        <v>142</v>
      </c>
      <c r="AT418" s="217" t="s">
        <v>137</v>
      </c>
      <c r="AU418" s="217" t="s">
        <v>78</v>
      </c>
      <c r="AY418" s="19" t="s">
        <v>134</v>
      </c>
      <c r="BE418" s="218">
        <f>IF(N418="základní",J418,0)</f>
        <v>0</v>
      </c>
      <c r="BF418" s="218">
        <f>IF(N418="snížená",J418,0)</f>
        <v>0</v>
      </c>
      <c r="BG418" s="218">
        <f>IF(N418="zákl. přenesená",J418,0)</f>
        <v>0</v>
      </c>
      <c r="BH418" s="218">
        <f>IF(N418="sníž. přenesená",J418,0)</f>
        <v>0</v>
      </c>
      <c r="BI418" s="218">
        <f>IF(N418="nulová",J418,0)</f>
        <v>0</v>
      </c>
      <c r="BJ418" s="19" t="s">
        <v>143</v>
      </c>
      <c r="BK418" s="218">
        <f>ROUND(I418*H418,2)</f>
        <v>0</v>
      </c>
      <c r="BL418" s="19" t="s">
        <v>142</v>
      </c>
      <c r="BM418" s="217" t="s">
        <v>820</v>
      </c>
    </row>
    <row r="419" s="2" customFormat="1" ht="16.5" customHeight="1">
      <c r="A419" s="40"/>
      <c r="B419" s="41"/>
      <c r="C419" s="206" t="s">
        <v>821</v>
      </c>
      <c r="D419" s="206" t="s">
        <v>137</v>
      </c>
      <c r="E419" s="207" t="s">
        <v>822</v>
      </c>
      <c r="F419" s="208" t="s">
        <v>823</v>
      </c>
      <c r="G419" s="209" t="s">
        <v>345</v>
      </c>
      <c r="H419" s="210">
        <v>1</v>
      </c>
      <c r="I419" s="211"/>
      <c r="J419" s="212">
        <f>ROUND(I419*H419,2)</f>
        <v>0</v>
      </c>
      <c r="K419" s="208" t="s">
        <v>19</v>
      </c>
      <c r="L419" s="46"/>
      <c r="M419" s="268" t="s">
        <v>19</v>
      </c>
      <c r="N419" s="269" t="s">
        <v>42</v>
      </c>
      <c r="O419" s="270"/>
      <c r="P419" s="271">
        <f>O419*H419</f>
        <v>0</v>
      </c>
      <c r="Q419" s="271">
        <v>0</v>
      </c>
      <c r="R419" s="271">
        <f>Q419*H419</f>
        <v>0</v>
      </c>
      <c r="S419" s="271">
        <v>0</v>
      </c>
      <c r="T419" s="272">
        <f>S419*H419</f>
        <v>0</v>
      </c>
      <c r="U419" s="40"/>
      <c r="V419" s="40"/>
      <c r="W419" s="40"/>
      <c r="X419" s="40"/>
      <c r="Y419" s="40"/>
      <c r="Z419" s="40"/>
      <c r="AA419" s="40"/>
      <c r="AB419" s="40"/>
      <c r="AC419" s="40"/>
      <c r="AD419" s="40"/>
      <c r="AE419" s="40"/>
      <c r="AR419" s="217" t="s">
        <v>142</v>
      </c>
      <c r="AT419" s="217" t="s">
        <v>137</v>
      </c>
      <c r="AU419" s="217" t="s">
        <v>78</v>
      </c>
      <c r="AY419" s="19" t="s">
        <v>134</v>
      </c>
      <c r="BE419" s="218">
        <f>IF(N419="základní",J419,0)</f>
        <v>0</v>
      </c>
      <c r="BF419" s="218">
        <f>IF(N419="snížená",J419,0)</f>
        <v>0</v>
      </c>
      <c r="BG419" s="218">
        <f>IF(N419="zákl. přenesená",J419,0)</f>
        <v>0</v>
      </c>
      <c r="BH419" s="218">
        <f>IF(N419="sníž. přenesená",J419,0)</f>
        <v>0</v>
      </c>
      <c r="BI419" s="218">
        <f>IF(N419="nulová",J419,0)</f>
        <v>0</v>
      </c>
      <c r="BJ419" s="19" t="s">
        <v>143</v>
      </c>
      <c r="BK419" s="218">
        <f>ROUND(I419*H419,2)</f>
        <v>0</v>
      </c>
      <c r="BL419" s="19" t="s">
        <v>142</v>
      </c>
      <c r="BM419" s="217" t="s">
        <v>824</v>
      </c>
    </row>
    <row r="420" s="2" customFormat="1" ht="6.96" customHeight="1">
      <c r="A420" s="40"/>
      <c r="B420" s="61"/>
      <c r="C420" s="62"/>
      <c r="D420" s="62"/>
      <c r="E420" s="62"/>
      <c r="F420" s="62"/>
      <c r="G420" s="62"/>
      <c r="H420" s="62"/>
      <c r="I420" s="62"/>
      <c r="J420" s="62"/>
      <c r="K420" s="62"/>
      <c r="L420" s="46"/>
      <c r="M420" s="40"/>
      <c r="O420" s="40"/>
      <c r="P420" s="40"/>
      <c r="Q420" s="40"/>
      <c r="R420" s="40"/>
      <c r="S420" s="40"/>
      <c r="T420" s="40"/>
      <c r="U420" s="40"/>
      <c r="V420" s="40"/>
      <c r="W420" s="40"/>
      <c r="X420" s="40"/>
      <c r="Y420" s="40"/>
      <c r="Z420" s="40"/>
      <c r="AA420" s="40"/>
      <c r="AB420" s="40"/>
      <c r="AC420" s="40"/>
      <c r="AD420" s="40"/>
      <c r="AE420" s="40"/>
    </row>
  </sheetData>
  <sheetProtection sheet="1" autoFilter="0" formatColumns="0" formatRows="0" objects="1" scenarios="1" spinCount="100000" saltValue="jJCahIMvho/R9Nk7eUbf3uAgu8tWQs2y++Zk1pdbCpbAVEe9Ala1Nn/Tu4hAJ2ikOsfjTwoBXhw3i4uIyxE26Q==" hashValue="ql8jcQCuTxJo8xm/OV+xmKxWhNyaLM2m9Ad7I5GJ/XRfxi6bfX61i1aG5iCI9rekihggnNE3CvffwNAquNm+fg==" algorithmName="SHA-512" password="CC35"/>
  <autoFilter ref="C101:K419"/>
  <mergeCells count="9">
    <mergeCell ref="E7:H7"/>
    <mergeCell ref="E9:H9"/>
    <mergeCell ref="E18:H18"/>
    <mergeCell ref="E27:H27"/>
    <mergeCell ref="E48:H48"/>
    <mergeCell ref="E50:H50"/>
    <mergeCell ref="E92:H92"/>
    <mergeCell ref="E94:H94"/>
    <mergeCell ref="L2:V2"/>
  </mergeCells>
  <hyperlinks>
    <hyperlink ref="F106" r:id="rId1" display="https://podminky.urs.cz/item/CS_URS_2026_01/340271021"/>
    <hyperlink ref="F108" r:id="rId2" display="https://podminky.urs.cz/item/CS_URS_2026_01/340271041"/>
    <hyperlink ref="F113" r:id="rId3" display="https://podminky.urs.cz/item/CS_URS_2026_01/611142001"/>
    <hyperlink ref="F115" r:id="rId4" display="https://podminky.urs.cz/item/CS_URS_2026_01/611321131"/>
    <hyperlink ref="F117" r:id="rId5" display="https://podminky.urs.cz/item/CS_URS_2026_01/612135001"/>
    <hyperlink ref="F119" r:id="rId6" display="https://podminky.urs.cz/item/CS_URS_2026_01/612135091"/>
    <hyperlink ref="F123" r:id="rId7" display="https://podminky.urs.cz/item/CS_URS_2026_01/612142001"/>
    <hyperlink ref="F125" r:id="rId8" display="https://podminky.urs.cz/item/CS_URS_2026_01/612321111"/>
    <hyperlink ref="F130" r:id="rId9" display="https://podminky.urs.cz/item/CS_URS_2026_01/612321131"/>
    <hyperlink ref="F132" r:id="rId10" display="https://podminky.urs.cz/item/CS_URS_2026_01/612321141"/>
    <hyperlink ref="F134" r:id="rId11" display="https://podminky.urs.cz/item/CS_URS_2026_01/631311115"/>
    <hyperlink ref="F139" r:id="rId12" display="https://podminky.urs.cz/item/CS_URS_2026_01/949101111"/>
    <hyperlink ref="F144" r:id="rId13" display="https://podminky.urs.cz/item/CS_URS_2026_01/962031013"/>
    <hyperlink ref="F149" r:id="rId14" display="https://podminky.urs.cz/item/CS_URS_2026_01/965042131"/>
    <hyperlink ref="F151" r:id="rId15" display="https://podminky.urs.cz/item/CS_URS_2026_01/965081213"/>
    <hyperlink ref="F153" r:id="rId16" display="https://podminky.urs.cz/item/CS_URS_2026_01/968072455"/>
    <hyperlink ref="F155" r:id="rId17" display="https://podminky.urs.cz/item/CS_URS_2026_01/971033441"/>
    <hyperlink ref="F157" r:id="rId18" display="https://podminky.urs.cz/item/CS_URS_2026_01/978013191"/>
    <hyperlink ref="F164" r:id="rId19" display="https://podminky.urs.cz/item/CS_URS_2026_01/997013213"/>
    <hyperlink ref="F166" r:id="rId20" display="https://podminky.urs.cz/item/CS_URS_2026_01/997013219"/>
    <hyperlink ref="F169" r:id="rId21" display="https://podminky.urs.cz/item/CS_URS_2026_01/997013501"/>
    <hyperlink ref="F171" r:id="rId22" display="https://podminky.urs.cz/item/CS_URS_2026_01/997013509"/>
    <hyperlink ref="F176" r:id="rId23" display="https://podminky.urs.cz/item/CS_URS_2026_01/997013609"/>
    <hyperlink ref="F180" r:id="rId24" display="https://podminky.urs.cz/item/CS_URS_2026_01/998018002"/>
    <hyperlink ref="F184" r:id="rId25" display="https://podminky.urs.cz/item/CS_URS_2026_01/721171808"/>
    <hyperlink ref="F186" r:id="rId26" display="https://podminky.urs.cz/item/CS_URS_2026_01/721174025"/>
    <hyperlink ref="F188" r:id="rId27" display="https://podminky.urs.cz/item/CS_URS_2026_01/721174042"/>
    <hyperlink ref="F190" r:id="rId28" display="https://podminky.urs.cz/item/CS_URS_2026_01/721174043"/>
    <hyperlink ref="F192" r:id="rId29" display="https://podminky.urs.cz/item/CS_URS_2026_01/721212126"/>
    <hyperlink ref="F194" r:id="rId30" display="https://podminky.urs.cz/item/CS_URS_2026_01/721290111"/>
    <hyperlink ref="F198" r:id="rId31" display="https://podminky.urs.cz/item/CS_URS_2026_01/998721122"/>
    <hyperlink ref="F201" r:id="rId32" display="https://podminky.urs.cz/item/CS_URS_2026_01/722130802"/>
    <hyperlink ref="F203" r:id="rId33" display="https://podminky.urs.cz/item/CS_URS_2026_01/722176113"/>
    <hyperlink ref="F207" r:id="rId34" display="https://podminky.urs.cz/item/CS_URS_2026_01/722179191"/>
    <hyperlink ref="F209" r:id="rId35" display="https://podminky.urs.cz/item/CS_URS_2026_01/722181212"/>
    <hyperlink ref="F211" r:id="rId36" display="https://podminky.urs.cz/item/CS_URS_2026_01/722220111"/>
    <hyperlink ref="F213" r:id="rId37" display="https://podminky.urs.cz/item/CS_URS_2026_01/722220853"/>
    <hyperlink ref="F215" r:id="rId38" display="https://podminky.urs.cz/item/CS_URS_2026_01/722224115"/>
    <hyperlink ref="F217" r:id="rId39" display="https://podminky.urs.cz/item/CS_URS_2026_01/722231141"/>
    <hyperlink ref="F219" r:id="rId40" display="https://podminky.urs.cz/item/CS_URS_2026_01/722290234"/>
    <hyperlink ref="F221" r:id="rId41" display="https://podminky.urs.cz/item/CS_URS_2026_01/722290246"/>
    <hyperlink ref="F223" r:id="rId42" display="https://podminky.urs.cz/item/CS_URS_2026_01/998722122"/>
    <hyperlink ref="F226" r:id="rId43" display="https://podminky.urs.cz/item/CS_URS_2026_01/725110811"/>
    <hyperlink ref="F228" r:id="rId44" display="https://podminky.urs.cz/item/CS_URS_2026_01/725112182"/>
    <hyperlink ref="F230" r:id="rId45" display="https://podminky.urs.cz/item/CS_URS_2026_01/725210821"/>
    <hyperlink ref="F232" r:id="rId46" display="https://podminky.urs.cz/item/CS_URS_2026_01/725212213"/>
    <hyperlink ref="F234" r:id="rId47" display="https://podminky.urs.cz/item/CS_URS_2026_01/725220831"/>
    <hyperlink ref="F236" r:id="rId48" display="https://podminky.urs.cz/item/CS_URS_2026_01/725243902"/>
    <hyperlink ref="F239" r:id="rId49" display="https://podminky.urs.cz/item/CS_URS_2026_01/725244904"/>
    <hyperlink ref="F242" r:id="rId50" display="https://podminky.urs.cz/item/CS_URS_2026_01/725291662"/>
    <hyperlink ref="F245" r:id="rId51" display="https://podminky.urs.cz/item/CS_URS_2026_01/725291668"/>
    <hyperlink ref="F248" r:id="rId52" display="https://podminky.urs.cz/item/CS_URS_2026_01/725291670"/>
    <hyperlink ref="F251" r:id="rId53" display="https://podminky.urs.cz/item/CS_URS_2026_01/725291676"/>
    <hyperlink ref="F254" r:id="rId54" display="https://podminky.urs.cz/item/CS_URS_2026_01/725813112"/>
    <hyperlink ref="F256" r:id="rId55" display="https://podminky.urs.cz/item/CS_URS_2026_01/725820801"/>
    <hyperlink ref="F260" r:id="rId56" display="https://podminky.urs.cz/item/CS_URS_2026_01/725822611"/>
    <hyperlink ref="F262" r:id="rId57" display="https://podminky.urs.cz/item/CS_URS_2026_01/725841312"/>
    <hyperlink ref="F264" r:id="rId58" display="https://podminky.urs.cz/item/CS_URS_2026_01/725865501"/>
    <hyperlink ref="F269" r:id="rId59" display="https://podminky.urs.cz/item/CS_URS_2026_01/998725122"/>
    <hyperlink ref="F272" r:id="rId60" display="https://podminky.urs.cz/item/CS_URS_2026_01/734209103"/>
    <hyperlink ref="F275" r:id="rId61" display="https://podminky.urs.cz/item/CS_URS_2026_01/734221514"/>
    <hyperlink ref="F277" r:id="rId62" display="https://podminky.urs.cz/item/CS_URS_2026_01/734261418"/>
    <hyperlink ref="F279" r:id="rId63" display="https://podminky.urs.cz/item/CS_URS_2026_01/998734122"/>
    <hyperlink ref="F283" r:id="rId64" display="https://podminky.urs.cz/item/CS_URS_2026_01/735511009"/>
    <hyperlink ref="F285" r:id="rId65" display="https://podminky.urs.cz/item/CS_URS_2026_01/735511010"/>
    <hyperlink ref="F287" r:id="rId66" display="https://podminky.urs.cz/item/CS_URS_2026_01/735511138"/>
    <hyperlink ref="F290" r:id="rId67" display="https://podminky.urs.cz/item/CS_URS_2026_01/998735122"/>
    <hyperlink ref="F293" r:id="rId68" display="https://podminky.urs.cz/item/CS_URS_2026_01/741310261"/>
    <hyperlink ref="F296" r:id="rId69" display="https://podminky.urs.cz/item/CS_URS_2026_01/741313082"/>
    <hyperlink ref="F300" r:id="rId70" display="https://podminky.urs.cz/item/CS_URS_2026_01/741371001"/>
    <hyperlink ref="F304" r:id="rId71" display="https://podminky.urs.cz/item/CS_URS_2026_01/741810001"/>
    <hyperlink ref="F306" r:id="rId72" display="https://podminky.urs.cz/item/CS_URS_2026_01/998741122"/>
    <hyperlink ref="F309" r:id="rId73" display="https://podminky.urs.cz/item/CS_URS_2026_01/751111012"/>
    <hyperlink ref="F312" r:id="rId74" display="https://podminky.urs.cz/item/CS_URS_2026_01/998751121"/>
    <hyperlink ref="F315" r:id="rId75" display="https://podminky.urs.cz/item/CS_URS_2026_01/763761201"/>
    <hyperlink ref="F318" r:id="rId76" display="https://podminky.urs.cz/item/CS_URS_2026_01/998763332"/>
    <hyperlink ref="F321" r:id="rId77" display="https://podminky.urs.cz/item/CS_URS_2026_01/766660351"/>
    <hyperlink ref="F324" r:id="rId78" display="https://podminky.urs.cz/item/CS_URS_2026_01/766660748"/>
    <hyperlink ref="F327" r:id="rId79" display="https://podminky.urs.cz/item/CS_URS_2026_01/766682111"/>
    <hyperlink ref="F330" r:id="rId80" display="https://podminky.urs.cz/item/CS_URS_2026_01/766691914"/>
    <hyperlink ref="F333" r:id="rId81" display="https://podminky.urs.cz/item/CS_URS_2026_01/998766122"/>
    <hyperlink ref="F336" r:id="rId82" display="https://podminky.urs.cz/item/CS_URS_2026_01/771121011"/>
    <hyperlink ref="F340" r:id="rId83" display="https://podminky.urs.cz/item/CS_URS_2026_01/771151022"/>
    <hyperlink ref="F344" r:id="rId84" display="https://podminky.urs.cz/item/CS_URS_2026_01/771574416"/>
    <hyperlink ref="F352" r:id="rId85" display="https://podminky.urs.cz/item/CS_URS_2026_01/771591112"/>
    <hyperlink ref="F357" r:id="rId86" display="https://podminky.urs.cz/item/CS_URS_2026_01/771591241"/>
    <hyperlink ref="F361" r:id="rId87" display="https://podminky.urs.cz/item/CS_URS_2026_01/771591264"/>
    <hyperlink ref="F367" r:id="rId88" display="https://podminky.urs.cz/item/CS_URS_2026_01/998771122"/>
    <hyperlink ref="F370" r:id="rId89" display="https://podminky.urs.cz/item/CS_URS_2026_01/781121011"/>
    <hyperlink ref="F375" r:id="rId90" display="https://podminky.urs.cz/item/CS_URS_2026_01/781131112"/>
    <hyperlink ref="F380" r:id="rId91" display="https://podminky.urs.cz/item/CS_URS_2026_01/781472217"/>
    <hyperlink ref="F390" r:id="rId92" display="https://podminky.urs.cz/item/CS_URS_2026_01/781473810"/>
    <hyperlink ref="F395" r:id="rId93" display="https://podminky.urs.cz/item/CS_URS_2026_01/998781122"/>
    <hyperlink ref="F398" r:id="rId94" display="https://podminky.urs.cz/item/CS_URS_2026_01/784211101"/>
    <hyperlink ref="F409" r:id="rId95" display="https://podminky.urs.cz/item/CS_URS_2026_01/220320233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96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9" t="s">
        <v>88</v>
      </c>
    </row>
    <row r="3" s="1" customFormat="1" ht="6.96" customHeight="1">
      <c r="B3" s="130"/>
      <c r="C3" s="131"/>
      <c r="D3" s="131"/>
      <c r="E3" s="131"/>
      <c r="F3" s="131"/>
      <c r="G3" s="131"/>
      <c r="H3" s="131"/>
      <c r="I3" s="131"/>
      <c r="J3" s="131"/>
      <c r="K3" s="131"/>
      <c r="L3" s="22"/>
      <c r="AT3" s="19" t="s">
        <v>78</v>
      </c>
    </row>
    <row r="4" s="1" customFormat="1" ht="24.96" customHeight="1">
      <c r="B4" s="22"/>
      <c r="D4" s="132" t="s">
        <v>89</v>
      </c>
      <c r="L4" s="22"/>
      <c r="M4" s="133" t="s">
        <v>10</v>
      </c>
      <c r="AT4" s="19" t="s">
        <v>4</v>
      </c>
    </row>
    <row r="5" s="1" customFormat="1" ht="6.96" customHeight="1">
      <c r="B5" s="22"/>
      <c r="L5" s="22"/>
    </row>
    <row r="6" s="1" customFormat="1" ht="12" customHeight="1">
      <c r="B6" s="22"/>
      <c r="D6" s="134" t="s">
        <v>16</v>
      </c>
      <c r="L6" s="22"/>
    </row>
    <row r="7" s="1" customFormat="1" ht="16.5" customHeight="1">
      <c r="B7" s="22"/>
      <c r="E7" s="135" t="str">
        <f>'Rekapitulace stavby'!K6</f>
        <v>Rekonstrukce koupelen JK Tyla,Valašské Meziříčí</v>
      </c>
      <c r="F7" s="134"/>
      <c r="G7" s="134"/>
      <c r="H7" s="134"/>
      <c r="L7" s="22"/>
    </row>
    <row r="8" s="2" customFormat="1" ht="12" customHeight="1">
      <c r="A8" s="40"/>
      <c r="B8" s="46"/>
      <c r="C8" s="40"/>
      <c r="D8" s="134" t="s">
        <v>90</v>
      </c>
      <c r="E8" s="40"/>
      <c r="F8" s="40"/>
      <c r="G8" s="40"/>
      <c r="H8" s="40"/>
      <c r="I8" s="40"/>
      <c r="J8" s="40"/>
      <c r="K8" s="40"/>
      <c r="L8" s="136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</row>
    <row r="9" s="2" customFormat="1" ht="16.5" customHeight="1">
      <c r="A9" s="40"/>
      <c r="B9" s="46"/>
      <c r="C9" s="40"/>
      <c r="D9" s="40"/>
      <c r="E9" s="137" t="s">
        <v>827</v>
      </c>
      <c r="F9" s="40"/>
      <c r="G9" s="40"/>
      <c r="H9" s="40"/>
      <c r="I9" s="40"/>
      <c r="J9" s="40"/>
      <c r="K9" s="40"/>
      <c r="L9" s="136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</row>
    <row r="10" s="2" customFormat="1">
      <c r="A10" s="40"/>
      <c r="B10" s="46"/>
      <c r="C10" s="40"/>
      <c r="D10" s="40"/>
      <c r="E10" s="40"/>
      <c r="F10" s="40"/>
      <c r="G10" s="40"/>
      <c r="H10" s="40"/>
      <c r="I10" s="40"/>
      <c r="J10" s="40"/>
      <c r="K10" s="40"/>
      <c r="L10" s="136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</row>
    <row r="11" s="2" customFormat="1" ht="12" customHeight="1">
      <c r="A11" s="40"/>
      <c r="B11" s="46"/>
      <c r="C11" s="40"/>
      <c r="D11" s="134" t="s">
        <v>18</v>
      </c>
      <c r="E11" s="40"/>
      <c r="F11" s="138" t="s">
        <v>19</v>
      </c>
      <c r="G11" s="40"/>
      <c r="H11" s="40"/>
      <c r="I11" s="134" t="s">
        <v>20</v>
      </c>
      <c r="J11" s="138" t="s">
        <v>19</v>
      </c>
      <c r="K11" s="40"/>
      <c r="L11" s="136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</row>
    <row r="12" s="2" customFormat="1" ht="12" customHeight="1">
      <c r="A12" s="40"/>
      <c r="B12" s="46"/>
      <c r="C12" s="40"/>
      <c r="D12" s="134" t="s">
        <v>21</v>
      </c>
      <c r="E12" s="40"/>
      <c r="F12" s="138" t="s">
        <v>22</v>
      </c>
      <c r="G12" s="40"/>
      <c r="H12" s="40"/>
      <c r="I12" s="134" t="s">
        <v>23</v>
      </c>
      <c r="J12" s="139" t="str">
        <f>'Rekapitulace stavby'!AN8</f>
        <v>20. 2. 2026</v>
      </c>
      <c r="K12" s="40"/>
      <c r="L12" s="136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</row>
    <row r="13" s="2" customFormat="1" ht="10.8" customHeight="1">
      <c r="A13" s="40"/>
      <c r="B13" s="46"/>
      <c r="C13" s="40"/>
      <c r="D13" s="40"/>
      <c r="E13" s="40"/>
      <c r="F13" s="40"/>
      <c r="G13" s="40"/>
      <c r="H13" s="40"/>
      <c r="I13" s="40"/>
      <c r="J13" s="40"/>
      <c r="K13" s="40"/>
      <c r="L13" s="136"/>
      <c r="S13" s="40"/>
      <c r="T13" s="40"/>
      <c r="U13" s="40"/>
      <c r="V13" s="40"/>
      <c r="W13" s="40"/>
      <c r="X13" s="40"/>
      <c r="Y13" s="40"/>
      <c r="Z13" s="40"/>
      <c r="AA13" s="40"/>
      <c r="AB13" s="40"/>
      <c r="AC13" s="40"/>
      <c r="AD13" s="40"/>
      <c r="AE13" s="40"/>
    </row>
    <row r="14" s="2" customFormat="1" ht="12" customHeight="1">
      <c r="A14" s="40"/>
      <c r="B14" s="46"/>
      <c r="C14" s="40"/>
      <c r="D14" s="134" t="s">
        <v>25</v>
      </c>
      <c r="E14" s="40"/>
      <c r="F14" s="40"/>
      <c r="G14" s="40"/>
      <c r="H14" s="40"/>
      <c r="I14" s="134" t="s">
        <v>26</v>
      </c>
      <c r="J14" s="138" t="s">
        <v>19</v>
      </c>
      <c r="K14" s="40"/>
      <c r="L14" s="136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</row>
    <row r="15" s="2" customFormat="1" ht="18" customHeight="1">
      <c r="A15" s="40"/>
      <c r="B15" s="46"/>
      <c r="C15" s="40"/>
      <c r="D15" s="40"/>
      <c r="E15" s="138" t="s">
        <v>27</v>
      </c>
      <c r="F15" s="40"/>
      <c r="G15" s="40"/>
      <c r="H15" s="40"/>
      <c r="I15" s="134" t="s">
        <v>28</v>
      </c>
      <c r="J15" s="138" t="s">
        <v>19</v>
      </c>
      <c r="K15" s="40"/>
      <c r="L15" s="136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</row>
    <row r="16" s="2" customFormat="1" ht="6.96" customHeight="1">
      <c r="A16" s="40"/>
      <c r="B16" s="46"/>
      <c r="C16" s="40"/>
      <c r="D16" s="40"/>
      <c r="E16" s="40"/>
      <c r="F16" s="40"/>
      <c r="G16" s="40"/>
      <c r="H16" s="40"/>
      <c r="I16" s="40"/>
      <c r="J16" s="40"/>
      <c r="K16" s="40"/>
      <c r="L16" s="136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</row>
    <row r="17" s="2" customFormat="1" ht="12" customHeight="1">
      <c r="A17" s="40"/>
      <c r="B17" s="46"/>
      <c r="C17" s="40"/>
      <c r="D17" s="134" t="s">
        <v>29</v>
      </c>
      <c r="E17" s="40"/>
      <c r="F17" s="40"/>
      <c r="G17" s="40"/>
      <c r="H17" s="40"/>
      <c r="I17" s="134" t="s">
        <v>26</v>
      </c>
      <c r="J17" s="35" t="str">
        <f>'Rekapitulace stavby'!AN13</f>
        <v>Vyplň údaj</v>
      </c>
      <c r="K17" s="40"/>
      <c r="L17" s="136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  <c r="AE17" s="40"/>
    </row>
    <row r="18" s="2" customFormat="1" ht="18" customHeight="1">
      <c r="A18" s="40"/>
      <c r="B18" s="46"/>
      <c r="C18" s="40"/>
      <c r="D18" s="40"/>
      <c r="E18" s="35" t="str">
        <f>'Rekapitulace stavby'!E14</f>
        <v>Vyplň údaj</v>
      </c>
      <c r="F18" s="138"/>
      <c r="G18" s="138"/>
      <c r="H18" s="138"/>
      <c r="I18" s="134" t="s">
        <v>28</v>
      </c>
      <c r="J18" s="35" t="str">
        <f>'Rekapitulace stavby'!AN14</f>
        <v>Vyplň údaj</v>
      </c>
      <c r="K18" s="40"/>
      <c r="L18" s="136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</row>
    <row r="19" s="2" customFormat="1" ht="6.96" customHeight="1">
      <c r="A19" s="40"/>
      <c r="B19" s="46"/>
      <c r="C19" s="40"/>
      <c r="D19" s="40"/>
      <c r="E19" s="40"/>
      <c r="F19" s="40"/>
      <c r="G19" s="40"/>
      <c r="H19" s="40"/>
      <c r="I19" s="40"/>
      <c r="J19" s="40"/>
      <c r="K19" s="40"/>
      <c r="L19" s="136"/>
      <c r="S19" s="40"/>
      <c r="T19" s="40"/>
      <c r="U19" s="40"/>
      <c r="V19" s="40"/>
      <c r="W19" s="40"/>
      <c r="X19" s="40"/>
      <c r="Y19" s="40"/>
      <c r="Z19" s="40"/>
      <c r="AA19" s="40"/>
      <c r="AB19" s="40"/>
      <c r="AC19" s="40"/>
      <c r="AD19" s="40"/>
      <c r="AE19" s="40"/>
    </row>
    <row r="20" s="2" customFormat="1" ht="12" customHeight="1">
      <c r="A20" s="40"/>
      <c r="B20" s="46"/>
      <c r="C20" s="40"/>
      <c r="D20" s="134" t="s">
        <v>31</v>
      </c>
      <c r="E20" s="40"/>
      <c r="F20" s="40"/>
      <c r="G20" s="40"/>
      <c r="H20" s="40"/>
      <c r="I20" s="134" t="s">
        <v>26</v>
      </c>
      <c r="J20" s="138" t="str">
        <f>IF('Rekapitulace stavby'!AN16="","",'Rekapitulace stavby'!AN16)</f>
        <v/>
      </c>
      <c r="K20" s="40"/>
      <c r="L20" s="136"/>
      <c r="S20" s="40"/>
      <c r="T20" s="40"/>
      <c r="U20" s="40"/>
      <c r="V20" s="40"/>
      <c r="W20" s="40"/>
      <c r="X20" s="40"/>
      <c r="Y20" s="40"/>
      <c r="Z20" s="40"/>
      <c r="AA20" s="40"/>
      <c r="AB20" s="40"/>
      <c r="AC20" s="40"/>
      <c r="AD20" s="40"/>
      <c r="AE20" s="40"/>
    </row>
    <row r="21" s="2" customFormat="1" ht="18" customHeight="1">
      <c r="A21" s="40"/>
      <c r="B21" s="46"/>
      <c r="C21" s="40"/>
      <c r="D21" s="40"/>
      <c r="E21" s="138" t="str">
        <f>IF('Rekapitulace stavby'!E17="","",'Rekapitulace stavby'!E17)</f>
        <v xml:space="preserve"> </v>
      </c>
      <c r="F21" s="40"/>
      <c r="G21" s="40"/>
      <c r="H21" s="40"/>
      <c r="I21" s="134" t="s">
        <v>28</v>
      </c>
      <c r="J21" s="138" t="str">
        <f>IF('Rekapitulace stavby'!AN17="","",'Rekapitulace stavby'!AN17)</f>
        <v/>
      </c>
      <c r="K21" s="40"/>
      <c r="L21" s="136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  <c r="AE21" s="40"/>
    </row>
    <row r="22" s="2" customFormat="1" ht="6.96" customHeight="1">
      <c r="A22" s="40"/>
      <c r="B22" s="46"/>
      <c r="C22" s="40"/>
      <c r="D22" s="40"/>
      <c r="E22" s="40"/>
      <c r="F22" s="40"/>
      <c r="G22" s="40"/>
      <c r="H22" s="40"/>
      <c r="I22" s="40"/>
      <c r="J22" s="40"/>
      <c r="K22" s="40"/>
      <c r="L22" s="136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</row>
    <row r="23" s="2" customFormat="1" ht="12" customHeight="1">
      <c r="A23" s="40"/>
      <c r="B23" s="46"/>
      <c r="C23" s="40"/>
      <c r="D23" s="134" t="s">
        <v>33</v>
      </c>
      <c r="E23" s="40"/>
      <c r="F23" s="40"/>
      <c r="G23" s="40"/>
      <c r="H23" s="40"/>
      <c r="I23" s="134" t="s">
        <v>26</v>
      </c>
      <c r="J23" s="138" t="str">
        <f>IF('Rekapitulace stavby'!AN19="","",'Rekapitulace stavby'!AN19)</f>
        <v/>
      </c>
      <c r="K23" s="40"/>
      <c r="L23" s="136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</row>
    <row r="24" s="2" customFormat="1" ht="18" customHeight="1">
      <c r="A24" s="40"/>
      <c r="B24" s="46"/>
      <c r="C24" s="40"/>
      <c r="D24" s="40"/>
      <c r="E24" s="138" t="str">
        <f>IF('Rekapitulace stavby'!E20="","",'Rekapitulace stavby'!E20)</f>
        <v xml:space="preserve"> </v>
      </c>
      <c r="F24" s="40"/>
      <c r="G24" s="40"/>
      <c r="H24" s="40"/>
      <c r="I24" s="134" t="s">
        <v>28</v>
      </c>
      <c r="J24" s="138" t="str">
        <f>IF('Rekapitulace stavby'!AN20="","",'Rekapitulace stavby'!AN20)</f>
        <v/>
      </c>
      <c r="K24" s="40"/>
      <c r="L24" s="136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</row>
    <row r="25" s="2" customFormat="1" ht="6.96" customHeight="1">
      <c r="A25" s="40"/>
      <c r="B25" s="46"/>
      <c r="C25" s="40"/>
      <c r="D25" s="40"/>
      <c r="E25" s="40"/>
      <c r="F25" s="40"/>
      <c r="G25" s="40"/>
      <c r="H25" s="40"/>
      <c r="I25" s="40"/>
      <c r="J25" s="40"/>
      <c r="K25" s="40"/>
      <c r="L25" s="136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</row>
    <row r="26" s="2" customFormat="1" ht="12" customHeight="1">
      <c r="A26" s="40"/>
      <c r="B26" s="46"/>
      <c r="C26" s="40"/>
      <c r="D26" s="134" t="s">
        <v>34</v>
      </c>
      <c r="E26" s="40"/>
      <c r="F26" s="40"/>
      <c r="G26" s="40"/>
      <c r="H26" s="40"/>
      <c r="I26" s="40"/>
      <c r="J26" s="40"/>
      <c r="K26" s="40"/>
      <c r="L26" s="136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</row>
    <row r="27" s="8" customFormat="1" ht="16.5" customHeight="1">
      <c r="A27" s="140"/>
      <c r="B27" s="141"/>
      <c r="C27" s="140"/>
      <c r="D27" s="140"/>
      <c r="E27" s="142" t="s">
        <v>19</v>
      </c>
      <c r="F27" s="142"/>
      <c r="G27" s="142"/>
      <c r="H27" s="142"/>
      <c r="I27" s="140"/>
      <c r="J27" s="140"/>
      <c r="K27" s="140"/>
      <c r="L27" s="143"/>
      <c r="S27" s="140"/>
      <c r="T27" s="140"/>
      <c r="U27" s="140"/>
      <c r="V27" s="140"/>
      <c r="W27" s="140"/>
      <c r="X27" s="140"/>
      <c r="Y27" s="140"/>
      <c r="Z27" s="140"/>
      <c r="AA27" s="140"/>
      <c r="AB27" s="140"/>
      <c r="AC27" s="140"/>
      <c r="AD27" s="140"/>
      <c r="AE27" s="140"/>
    </row>
    <row r="28" s="2" customFormat="1" ht="6.96" customHeight="1">
      <c r="A28" s="40"/>
      <c r="B28" s="46"/>
      <c r="C28" s="40"/>
      <c r="D28" s="40"/>
      <c r="E28" s="40"/>
      <c r="F28" s="40"/>
      <c r="G28" s="40"/>
      <c r="H28" s="40"/>
      <c r="I28" s="40"/>
      <c r="J28" s="40"/>
      <c r="K28" s="40"/>
      <c r="L28" s="136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</row>
    <row r="29" s="2" customFormat="1" ht="6.96" customHeight="1">
      <c r="A29" s="40"/>
      <c r="B29" s="46"/>
      <c r="C29" s="40"/>
      <c r="D29" s="144"/>
      <c r="E29" s="144"/>
      <c r="F29" s="144"/>
      <c r="G29" s="144"/>
      <c r="H29" s="144"/>
      <c r="I29" s="144"/>
      <c r="J29" s="144"/>
      <c r="K29" s="144"/>
      <c r="L29" s="136"/>
      <c r="S29" s="40"/>
      <c r="T29" s="40"/>
      <c r="U29" s="40"/>
      <c r="V29" s="40"/>
      <c r="W29" s="40"/>
      <c r="X29" s="40"/>
      <c r="Y29" s="40"/>
      <c r="Z29" s="40"/>
      <c r="AA29" s="40"/>
      <c r="AB29" s="40"/>
      <c r="AC29" s="40"/>
      <c r="AD29" s="40"/>
      <c r="AE29" s="40"/>
    </row>
    <row r="30" s="2" customFormat="1" ht="25.44" customHeight="1">
      <c r="A30" s="40"/>
      <c r="B30" s="46"/>
      <c r="C30" s="40"/>
      <c r="D30" s="145" t="s">
        <v>36</v>
      </c>
      <c r="E30" s="40"/>
      <c r="F30" s="40"/>
      <c r="G30" s="40"/>
      <c r="H30" s="40"/>
      <c r="I30" s="40"/>
      <c r="J30" s="146">
        <f>ROUND(J102, 2)</f>
        <v>0</v>
      </c>
      <c r="K30" s="40"/>
      <c r="L30" s="136"/>
      <c r="S30" s="40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</row>
    <row r="31" s="2" customFormat="1" ht="6.96" customHeight="1">
      <c r="A31" s="40"/>
      <c r="B31" s="46"/>
      <c r="C31" s="40"/>
      <c r="D31" s="144"/>
      <c r="E31" s="144"/>
      <c r="F31" s="144"/>
      <c r="G31" s="144"/>
      <c r="H31" s="144"/>
      <c r="I31" s="144"/>
      <c r="J31" s="144"/>
      <c r="K31" s="144"/>
      <c r="L31" s="136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</row>
    <row r="32" s="2" customFormat="1" ht="14.4" customHeight="1">
      <c r="A32" s="40"/>
      <c r="B32" s="46"/>
      <c r="C32" s="40"/>
      <c r="D32" s="40"/>
      <c r="E32" s="40"/>
      <c r="F32" s="147" t="s">
        <v>38</v>
      </c>
      <c r="G32" s="40"/>
      <c r="H32" s="40"/>
      <c r="I32" s="147" t="s">
        <v>37</v>
      </c>
      <c r="J32" s="147" t="s">
        <v>39</v>
      </c>
      <c r="K32" s="40"/>
      <c r="L32" s="136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</row>
    <row r="33" s="2" customFormat="1" ht="14.4" customHeight="1">
      <c r="A33" s="40"/>
      <c r="B33" s="46"/>
      <c r="C33" s="40"/>
      <c r="D33" s="148" t="s">
        <v>40</v>
      </c>
      <c r="E33" s="134" t="s">
        <v>41</v>
      </c>
      <c r="F33" s="149">
        <f>ROUND((SUM(BE102:BE419)),  2)</f>
        <v>0</v>
      </c>
      <c r="G33" s="40"/>
      <c r="H33" s="40"/>
      <c r="I33" s="150">
        <v>0.20999999999999999</v>
      </c>
      <c r="J33" s="149">
        <f>ROUND(((SUM(BE102:BE419))*I33),  2)</f>
        <v>0</v>
      </c>
      <c r="K33" s="40"/>
      <c r="L33" s="136"/>
      <c r="S33" s="40"/>
      <c r="T33" s="40"/>
      <c r="U33" s="40"/>
      <c r="V33" s="40"/>
      <c r="W33" s="40"/>
      <c r="X33" s="40"/>
      <c r="Y33" s="40"/>
      <c r="Z33" s="40"/>
      <c r="AA33" s="40"/>
      <c r="AB33" s="40"/>
      <c r="AC33" s="40"/>
      <c r="AD33" s="40"/>
      <c r="AE33" s="40"/>
    </row>
    <row r="34" s="2" customFormat="1" ht="14.4" customHeight="1">
      <c r="A34" s="40"/>
      <c r="B34" s="46"/>
      <c r="C34" s="40"/>
      <c r="D34" s="40"/>
      <c r="E34" s="134" t="s">
        <v>42</v>
      </c>
      <c r="F34" s="149">
        <f>ROUND((SUM(BF102:BF419)),  2)</f>
        <v>0</v>
      </c>
      <c r="G34" s="40"/>
      <c r="H34" s="40"/>
      <c r="I34" s="150">
        <v>0.12</v>
      </c>
      <c r="J34" s="149">
        <f>ROUND(((SUM(BF102:BF419))*I34),  2)</f>
        <v>0</v>
      </c>
      <c r="K34" s="40"/>
      <c r="L34" s="136"/>
      <c r="S34" s="40"/>
      <c r="T34" s="40"/>
      <c r="U34" s="40"/>
      <c r="V34" s="40"/>
      <c r="W34" s="40"/>
      <c r="X34" s="40"/>
      <c r="Y34" s="40"/>
      <c r="Z34" s="40"/>
      <c r="AA34" s="40"/>
      <c r="AB34" s="40"/>
      <c r="AC34" s="40"/>
      <c r="AD34" s="40"/>
      <c r="AE34" s="40"/>
    </row>
    <row r="35" hidden="1" s="2" customFormat="1" ht="14.4" customHeight="1">
      <c r="A35" s="40"/>
      <c r="B35" s="46"/>
      <c r="C35" s="40"/>
      <c r="D35" s="40"/>
      <c r="E35" s="134" t="s">
        <v>43</v>
      </c>
      <c r="F35" s="149">
        <f>ROUND((SUM(BG102:BG419)),  2)</f>
        <v>0</v>
      </c>
      <c r="G35" s="40"/>
      <c r="H35" s="40"/>
      <c r="I35" s="150">
        <v>0.20999999999999999</v>
      </c>
      <c r="J35" s="149">
        <f>0</f>
        <v>0</v>
      </c>
      <c r="K35" s="40"/>
      <c r="L35" s="136"/>
      <c r="S35" s="40"/>
      <c r="T35" s="40"/>
      <c r="U35" s="40"/>
      <c r="V35" s="40"/>
      <c r="W35" s="40"/>
      <c r="X35" s="40"/>
      <c r="Y35" s="40"/>
      <c r="Z35" s="40"/>
      <c r="AA35" s="40"/>
      <c r="AB35" s="40"/>
      <c r="AC35" s="40"/>
      <c r="AD35" s="40"/>
      <c r="AE35" s="40"/>
    </row>
    <row r="36" hidden="1" s="2" customFormat="1" ht="14.4" customHeight="1">
      <c r="A36" s="40"/>
      <c r="B36" s="46"/>
      <c r="C36" s="40"/>
      <c r="D36" s="40"/>
      <c r="E36" s="134" t="s">
        <v>44</v>
      </c>
      <c r="F36" s="149">
        <f>ROUND((SUM(BH102:BH419)),  2)</f>
        <v>0</v>
      </c>
      <c r="G36" s="40"/>
      <c r="H36" s="40"/>
      <c r="I36" s="150">
        <v>0.12</v>
      </c>
      <c r="J36" s="149">
        <f>0</f>
        <v>0</v>
      </c>
      <c r="K36" s="40"/>
      <c r="L36" s="136"/>
      <c r="S36" s="40"/>
      <c r="T36" s="40"/>
      <c r="U36" s="40"/>
      <c r="V36" s="40"/>
      <c r="W36" s="40"/>
      <c r="X36" s="40"/>
      <c r="Y36" s="40"/>
      <c r="Z36" s="40"/>
      <c r="AA36" s="40"/>
      <c r="AB36" s="40"/>
      <c r="AC36" s="40"/>
      <c r="AD36" s="40"/>
      <c r="AE36" s="40"/>
    </row>
    <row r="37" hidden="1" s="2" customFormat="1" ht="14.4" customHeight="1">
      <c r="A37" s="40"/>
      <c r="B37" s="46"/>
      <c r="C37" s="40"/>
      <c r="D37" s="40"/>
      <c r="E37" s="134" t="s">
        <v>45</v>
      </c>
      <c r="F37" s="149">
        <f>ROUND((SUM(BI102:BI419)),  2)</f>
        <v>0</v>
      </c>
      <c r="G37" s="40"/>
      <c r="H37" s="40"/>
      <c r="I37" s="150">
        <v>0</v>
      </c>
      <c r="J37" s="149">
        <f>0</f>
        <v>0</v>
      </c>
      <c r="K37" s="40"/>
      <c r="L37" s="136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</row>
    <row r="38" s="2" customFormat="1" ht="6.96" customHeight="1">
      <c r="A38" s="40"/>
      <c r="B38" s="46"/>
      <c r="C38" s="40"/>
      <c r="D38" s="40"/>
      <c r="E38" s="40"/>
      <c r="F38" s="40"/>
      <c r="G38" s="40"/>
      <c r="H38" s="40"/>
      <c r="I38" s="40"/>
      <c r="J38" s="40"/>
      <c r="K38" s="40"/>
      <c r="L38" s="136"/>
      <c r="S38" s="40"/>
      <c r="T38" s="40"/>
      <c r="U38" s="40"/>
      <c r="V38" s="40"/>
      <c r="W38" s="40"/>
      <c r="X38" s="40"/>
      <c r="Y38" s="40"/>
      <c r="Z38" s="40"/>
      <c r="AA38" s="40"/>
      <c r="AB38" s="40"/>
      <c r="AC38" s="40"/>
      <c r="AD38" s="40"/>
      <c r="AE38" s="40"/>
    </row>
    <row r="39" s="2" customFormat="1" ht="25.44" customHeight="1">
      <c r="A39" s="40"/>
      <c r="B39" s="46"/>
      <c r="C39" s="151"/>
      <c r="D39" s="152" t="s">
        <v>46</v>
      </c>
      <c r="E39" s="153"/>
      <c r="F39" s="153"/>
      <c r="G39" s="154" t="s">
        <v>47</v>
      </c>
      <c r="H39" s="155" t="s">
        <v>48</v>
      </c>
      <c r="I39" s="153"/>
      <c r="J39" s="156">
        <f>SUM(J30:J37)</f>
        <v>0</v>
      </c>
      <c r="K39" s="157"/>
      <c r="L39" s="136"/>
      <c r="S39" s="40"/>
      <c r="T39" s="40"/>
      <c r="U39" s="40"/>
      <c r="V39" s="40"/>
      <c r="W39" s="40"/>
      <c r="X39" s="40"/>
      <c r="Y39" s="40"/>
      <c r="Z39" s="40"/>
      <c r="AA39" s="40"/>
      <c r="AB39" s="40"/>
      <c r="AC39" s="40"/>
      <c r="AD39" s="40"/>
      <c r="AE39" s="40"/>
    </row>
    <row r="40" s="2" customFormat="1" ht="14.4" customHeight="1">
      <c r="A40" s="40"/>
      <c r="B40" s="158"/>
      <c r="C40" s="159"/>
      <c r="D40" s="159"/>
      <c r="E40" s="159"/>
      <c r="F40" s="159"/>
      <c r="G40" s="159"/>
      <c r="H40" s="159"/>
      <c r="I40" s="159"/>
      <c r="J40" s="159"/>
      <c r="K40" s="159"/>
      <c r="L40" s="136"/>
      <c r="S40" s="40"/>
      <c r="T40" s="40"/>
      <c r="U40" s="40"/>
      <c r="V40" s="40"/>
      <c r="W40" s="40"/>
      <c r="X40" s="40"/>
      <c r="Y40" s="40"/>
      <c r="Z40" s="40"/>
      <c r="AA40" s="40"/>
      <c r="AB40" s="40"/>
      <c r="AC40" s="40"/>
      <c r="AD40" s="40"/>
      <c r="AE40" s="40"/>
    </row>
    <row r="44" s="2" customFormat="1" ht="6.96" customHeight="1">
      <c r="A44" s="40"/>
      <c r="B44" s="160"/>
      <c r="C44" s="161"/>
      <c r="D44" s="161"/>
      <c r="E44" s="161"/>
      <c r="F44" s="161"/>
      <c r="G44" s="161"/>
      <c r="H44" s="161"/>
      <c r="I44" s="161"/>
      <c r="J44" s="161"/>
      <c r="K44" s="161"/>
      <c r="L44" s="136"/>
      <c r="S44" s="40"/>
      <c r="T44" s="40"/>
      <c r="U44" s="40"/>
      <c r="V44" s="40"/>
      <c r="W44" s="40"/>
      <c r="X44" s="40"/>
      <c r="Y44" s="40"/>
      <c r="Z44" s="40"/>
      <c r="AA44" s="40"/>
      <c r="AB44" s="40"/>
      <c r="AC44" s="40"/>
      <c r="AD44" s="40"/>
      <c r="AE44" s="40"/>
    </row>
    <row r="45" s="2" customFormat="1" ht="24.96" customHeight="1">
      <c r="A45" s="40"/>
      <c r="B45" s="41"/>
      <c r="C45" s="25" t="s">
        <v>92</v>
      </c>
      <c r="D45" s="42"/>
      <c r="E45" s="42"/>
      <c r="F45" s="42"/>
      <c r="G45" s="42"/>
      <c r="H45" s="42"/>
      <c r="I45" s="42"/>
      <c r="J45" s="42"/>
      <c r="K45" s="42"/>
      <c r="L45" s="136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</row>
    <row r="46" s="2" customFormat="1" ht="6.96" customHeight="1">
      <c r="A46" s="40"/>
      <c r="B46" s="41"/>
      <c r="C46" s="42"/>
      <c r="D46" s="42"/>
      <c r="E46" s="42"/>
      <c r="F46" s="42"/>
      <c r="G46" s="42"/>
      <c r="H46" s="42"/>
      <c r="I46" s="42"/>
      <c r="J46" s="42"/>
      <c r="K46" s="42"/>
      <c r="L46" s="136"/>
      <c r="S46" s="40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40"/>
      <c r="AE46" s="40"/>
    </row>
    <row r="47" s="2" customFormat="1" ht="12" customHeight="1">
      <c r="A47" s="40"/>
      <c r="B47" s="41"/>
      <c r="C47" s="34" t="s">
        <v>16</v>
      </c>
      <c r="D47" s="42"/>
      <c r="E47" s="42"/>
      <c r="F47" s="42"/>
      <c r="G47" s="42"/>
      <c r="H47" s="42"/>
      <c r="I47" s="42"/>
      <c r="J47" s="42"/>
      <c r="K47" s="42"/>
      <c r="L47" s="136"/>
      <c r="S47" s="40"/>
      <c r="T47" s="40"/>
      <c r="U47" s="40"/>
      <c r="V47" s="40"/>
      <c r="W47" s="40"/>
      <c r="X47" s="40"/>
      <c r="Y47" s="40"/>
      <c r="Z47" s="40"/>
      <c r="AA47" s="40"/>
      <c r="AB47" s="40"/>
      <c r="AC47" s="40"/>
      <c r="AD47" s="40"/>
      <c r="AE47" s="40"/>
    </row>
    <row r="48" s="2" customFormat="1" ht="16.5" customHeight="1">
      <c r="A48" s="40"/>
      <c r="B48" s="41"/>
      <c r="C48" s="42"/>
      <c r="D48" s="42"/>
      <c r="E48" s="162" t="str">
        <f>E7</f>
        <v>Rekonstrukce koupelen JK Tyla,Valašské Meziříčí</v>
      </c>
      <c r="F48" s="34"/>
      <c r="G48" s="34"/>
      <c r="H48" s="34"/>
      <c r="I48" s="42"/>
      <c r="J48" s="42"/>
      <c r="K48" s="42"/>
      <c r="L48" s="136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</row>
    <row r="49" s="2" customFormat="1" ht="12" customHeight="1">
      <c r="A49" s="40"/>
      <c r="B49" s="41"/>
      <c r="C49" s="34" t="s">
        <v>90</v>
      </c>
      <c r="D49" s="42"/>
      <c r="E49" s="42"/>
      <c r="F49" s="42"/>
      <c r="G49" s="42"/>
      <c r="H49" s="42"/>
      <c r="I49" s="42"/>
      <c r="J49" s="42"/>
      <c r="K49" s="42"/>
      <c r="L49" s="136"/>
      <c r="S49" s="40"/>
      <c r="T49" s="40"/>
      <c r="U49" s="40"/>
      <c r="V49" s="40"/>
      <c r="W49" s="40"/>
      <c r="X49" s="40"/>
      <c r="Y49" s="40"/>
      <c r="Z49" s="40"/>
      <c r="AA49" s="40"/>
      <c r="AB49" s="40"/>
      <c r="AC49" s="40"/>
      <c r="AD49" s="40"/>
      <c r="AE49" s="40"/>
    </row>
    <row r="50" s="2" customFormat="1" ht="16.5" customHeight="1">
      <c r="A50" s="40"/>
      <c r="B50" s="41"/>
      <c r="C50" s="42"/>
      <c r="D50" s="42"/>
      <c r="E50" s="71" t="str">
        <f>E9</f>
        <v>04 - Koupelna 4 architektonicko stavební řešení</v>
      </c>
      <c r="F50" s="42"/>
      <c r="G50" s="42"/>
      <c r="H50" s="42"/>
      <c r="I50" s="42"/>
      <c r="J50" s="42"/>
      <c r="K50" s="42"/>
      <c r="L50" s="136"/>
      <c r="S50" s="40"/>
      <c r="T50" s="40"/>
      <c r="U50" s="40"/>
      <c r="V50" s="40"/>
      <c r="W50" s="40"/>
      <c r="X50" s="40"/>
      <c r="Y50" s="40"/>
      <c r="Z50" s="40"/>
      <c r="AA50" s="40"/>
      <c r="AB50" s="40"/>
      <c r="AC50" s="40"/>
      <c r="AD50" s="40"/>
      <c r="AE50" s="40"/>
    </row>
    <row r="51" s="2" customFormat="1" ht="6.96" customHeight="1">
      <c r="A51" s="40"/>
      <c r="B51" s="41"/>
      <c r="C51" s="42"/>
      <c r="D51" s="42"/>
      <c r="E51" s="42"/>
      <c r="F51" s="42"/>
      <c r="G51" s="42"/>
      <c r="H51" s="42"/>
      <c r="I51" s="42"/>
      <c r="J51" s="42"/>
      <c r="K51" s="42"/>
      <c r="L51" s="136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</row>
    <row r="52" s="2" customFormat="1" ht="12" customHeight="1">
      <c r="A52" s="40"/>
      <c r="B52" s="41"/>
      <c r="C52" s="34" t="s">
        <v>21</v>
      </c>
      <c r="D52" s="42"/>
      <c r="E52" s="42"/>
      <c r="F52" s="29" t="str">
        <f>F12</f>
        <v xml:space="preserve"> </v>
      </c>
      <c r="G52" s="42"/>
      <c r="H52" s="42"/>
      <c r="I52" s="34" t="s">
        <v>23</v>
      </c>
      <c r="J52" s="74" t="str">
        <f>IF(J12="","",J12)</f>
        <v>20. 2. 2026</v>
      </c>
      <c r="K52" s="42"/>
      <c r="L52" s="136"/>
      <c r="S52" s="40"/>
      <c r="T52" s="40"/>
      <c r="U52" s="40"/>
      <c r="V52" s="40"/>
      <c r="W52" s="40"/>
      <c r="X52" s="40"/>
      <c r="Y52" s="40"/>
      <c r="Z52" s="40"/>
      <c r="AA52" s="40"/>
      <c r="AB52" s="40"/>
      <c r="AC52" s="40"/>
      <c r="AD52" s="40"/>
      <c r="AE52" s="40"/>
    </row>
    <row r="53" s="2" customFormat="1" ht="6.96" customHeight="1">
      <c r="A53" s="40"/>
      <c r="B53" s="41"/>
      <c r="C53" s="42"/>
      <c r="D53" s="42"/>
      <c r="E53" s="42"/>
      <c r="F53" s="42"/>
      <c r="G53" s="42"/>
      <c r="H53" s="42"/>
      <c r="I53" s="42"/>
      <c r="J53" s="42"/>
      <c r="K53" s="42"/>
      <c r="L53" s="136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</row>
    <row r="54" s="2" customFormat="1" ht="15.15" customHeight="1">
      <c r="A54" s="40"/>
      <c r="B54" s="41"/>
      <c r="C54" s="34" t="s">
        <v>25</v>
      </c>
      <c r="D54" s="42"/>
      <c r="E54" s="42"/>
      <c r="F54" s="29" t="str">
        <f>E15</f>
        <v>Město Valašské Meziříčí</v>
      </c>
      <c r="G54" s="42"/>
      <c r="H54" s="42"/>
      <c r="I54" s="34" t="s">
        <v>31</v>
      </c>
      <c r="J54" s="38" t="str">
        <f>E21</f>
        <v xml:space="preserve"> </v>
      </c>
      <c r="K54" s="42"/>
      <c r="L54" s="136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40"/>
      <c r="AD54" s="40"/>
      <c r="AE54" s="40"/>
    </row>
    <row r="55" s="2" customFormat="1" ht="15.15" customHeight="1">
      <c r="A55" s="40"/>
      <c r="B55" s="41"/>
      <c r="C55" s="34" t="s">
        <v>29</v>
      </c>
      <c r="D55" s="42"/>
      <c r="E55" s="42"/>
      <c r="F55" s="29" t="str">
        <f>IF(E18="","",E18)</f>
        <v>Vyplň údaj</v>
      </c>
      <c r="G55" s="42"/>
      <c r="H55" s="42"/>
      <c r="I55" s="34" t="s">
        <v>33</v>
      </c>
      <c r="J55" s="38" t="str">
        <f>E24</f>
        <v xml:space="preserve"> </v>
      </c>
      <c r="K55" s="42"/>
      <c r="L55" s="136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40"/>
      <c r="AD55" s="40"/>
      <c r="AE55" s="40"/>
    </row>
    <row r="56" s="2" customFormat="1" ht="10.32" customHeight="1">
      <c r="A56" s="40"/>
      <c r="B56" s="41"/>
      <c r="C56" s="42"/>
      <c r="D56" s="42"/>
      <c r="E56" s="42"/>
      <c r="F56" s="42"/>
      <c r="G56" s="42"/>
      <c r="H56" s="42"/>
      <c r="I56" s="42"/>
      <c r="J56" s="42"/>
      <c r="K56" s="42"/>
      <c r="L56" s="136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40"/>
      <c r="AD56" s="40"/>
      <c r="AE56" s="40"/>
    </row>
    <row r="57" s="2" customFormat="1" ht="29.28" customHeight="1">
      <c r="A57" s="40"/>
      <c r="B57" s="41"/>
      <c r="C57" s="163" t="s">
        <v>93</v>
      </c>
      <c r="D57" s="164"/>
      <c r="E57" s="164"/>
      <c r="F57" s="164"/>
      <c r="G57" s="164"/>
      <c r="H57" s="164"/>
      <c r="I57" s="164"/>
      <c r="J57" s="165" t="s">
        <v>94</v>
      </c>
      <c r="K57" s="164"/>
      <c r="L57" s="136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40"/>
      <c r="AD57" s="40"/>
      <c r="AE57" s="40"/>
    </row>
    <row r="58" s="2" customFormat="1" ht="10.32" customHeight="1">
      <c r="A58" s="40"/>
      <c r="B58" s="41"/>
      <c r="C58" s="42"/>
      <c r="D58" s="42"/>
      <c r="E58" s="42"/>
      <c r="F58" s="42"/>
      <c r="G58" s="42"/>
      <c r="H58" s="42"/>
      <c r="I58" s="42"/>
      <c r="J58" s="42"/>
      <c r="K58" s="42"/>
      <c r="L58" s="136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</row>
    <row r="59" s="2" customFormat="1" ht="22.8" customHeight="1">
      <c r="A59" s="40"/>
      <c r="B59" s="41"/>
      <c r="C59" s="166" t="s">
        <v>68</v>
      </c>
      <c r="D59" s="42"/>
      <c r="E59" s="42"/>
      <c r="F59" s="42"/>
      <c r="G59" s="42"/>
      <c r="H59" s="42"/>
      <c r="I59" s="42"/>
      <c r="J59" s="104">
        <f>J102</f>
        <v>0</v>
      </c>
      <c r="K59" s="42"/>
      <c r="L59" s="136"/>
      <c r="S59" s="40"/>
      <c r="T59" s="40"/>
      <c r="U59" s="40"/>
      <c r="V59" s="40"/>
      <c r="W59" s="40"/>
      <c r="X59" s="40"/>
      <c r="Y59" s="40"/>
      <c r="Z59" s="40"/>
      <c r="AA59" s="40"/>
      <c r="AB59" s="40"/>
      <c r="AC59" s="40"/>
      <c r="AD59" s="40"/>
      <c r="AE59" s="40"/>
      <c r="AU59" s="19" t="s">
        <v>95</v>
      </c>
    </row>
    <row r="60" s="9" customFormat="1" ht="24.96" customHeight="1">
      <c r="A60" s="9"/>
      <c r="B60" s="167"/>
      <c r="C60" s="168"/>
      <c r="D60" s="169" t="s">
        <v>96</v>
      </c>
      <c r="E60" s="170"/>
      <c r="F60" s="170"/>
      <c r="G60" s="170"/>
      <c r="H60" s="170"/>
      <c r="I60" s="170"/>
      <c r="J60" s="171">
        <f>J103</f>
        <v>0</v>
      </c>
      <c r="K60" s="168"/>
      <c r="L60" s="172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</row>
    <row r="61" s="10" customFormat="1" ht="19.92" customHeight="1">
      <c r="A61" s="10"/>
      <c r="B61" s="173"/>
      <c r="C61" s="174"/>
      <c r="D61" s="175" t="s">
        <v>97</v>
      </c>
      <c r="E61" s="176"/>
      <c r="F61" s="176"/>
      <c r="G61" s="176"/>
      <c r="H61" s="176"/>
      <c r="I61" s="176"/>
      <c r="J61" s="177">
        <f>J104</f>
        <v>0</v>
      </c>
      <c r="K61" s="174"/>
      <c r="L61" s="178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</row>
    <row r="62" s="10" customFormat="1" ht="19.92" customHeight="1">
      <c r="A62" s="10"/>
      <c r="B62" s="173"/>
      <c r="C62" s="174"/>
      <c r="D62" s="175" t="s">
        <v>98</v>
      </c>
      <c r="E62" s="176"/>
      <c r="F62" s="176"/>
      <c r="G62" s="176"/>
      <c r="H62" s="176"/>
      <c r="I62" s="176"/>
      <c r="J62" s="177">
        <f>J111</f>
        <v>0</v>
      </c>
      <c r="K62" s="174"/>
      <c r="L62" s="178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</row>
    <row r="63" s="10" customFormat="1" ht="19.92" customHeight="1">
      <c r="A63" s="10"/>
      <c r="B63" s="173"/>
      <c r="C63" s="174"/>
      <c r="D63" s="175" t="s">
        <v>99</v>
      </c>
      <c r="E63" s="176"/>
      <c r="F63" s="176"/>
      <c r="G63" s="176"/>
      <c r="H63" s="176"/>
      <c r="I63" s="176"/>
      <c r="J63" s="177">
        <f>J137</f>
        <v>0</v>
      </c>
      <c r="K63" s="174"/>
      <c r="L63" s="178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</row>
    <row r="64" s="10" customFormat="1" ht="19.92" customHeight="1">
      <c r="A64" s="10"/>
      <c r="B64" s="173"/>
      <c r="C64" s="174"/>
      <c r="D64" s="175" t="s">
        <v>100</v>
      </c>
      <c r="E64" s="176"/>
      <c r="F64" s="176"/>
      <c r="G64" s="176"/>
      <c r="H64" s="176"/>
      <c r="I64" s="176"/>
      <c r="J64" s="177">
        <f>J162</f>
        <v>0</v>
      </c>
      <c r="K64" s="174"/>
      <c r="L64" s="178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</row>
    <row r="65" s="10" customFormat="1" ht="19.92" customHeight="1">
      <c r="A65" s="10"/>
      <c r="B65" s="173"/>
      <c r="C65" s="174"/>
      <c r="D65" s="175" t="s">
        <v>101</v>
      </c>
      <c r="E65" s="176"/>
      <c r="F65" s="176"/>
      <c r="G65" s="176"/>
      <c r="H65" s="176"/>
      <c r="I65" s="176"/>
      <c r="J65" s="177">
        <f>J178</f>
        <v>0</v>
      </c>
      <c r="K65" s="174"/>
      <c r="L65" s="178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</row>
    <row r="66" s="9" customFormat="1" ht="24.96" customHeight="1">
      <c r="A66" s="9"/>
      <c r="B66" s="167"/>
      <c r="C66" s="168"/>
      <c r="D66" s="169" t="s">
        <v>102</v>
      </c>
      <c r="E66" s="170"/>
      <c r="F66" s="170"/>
      <c r="G66" s="170"/>
      <c r="H66" s="170"/>
      <c r="I66" s="170"/>
      <c r="J66" s="171">
        <f>J181</f>
        <v>0</v>
      </c>
      <c r="K66" s="168"/>
      <c r="L66" s="172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</row>
    <row r="67" s="10" customFormat="1" ht="19.92" customHeight="1">
      <c r="A67" s="10"/>
      <c r="B67" s="173"/>
      <c r="C67" s="174"/>
      <c r="D67" s="175" t="s">
        <v>103</v>
      </c>
      <c r="E67" s="176"/>
      <c r="F67" s="176"/>
      <c r="G67" s="176"/>
      <c r="H67" s="176"/>
      <c r="I67" s="176"/>
      <c r="J67" s="177">
        <f>J182</f>
        <v>0</v>
      </c>
      <c r="K67" s="174"/>
      <c r="L67" s="178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</row>
    <row r="68" s="10" customFormat="1" ht="19.92" customHeight="1">
      <c r="A68" s="10"/>
      <c r="B68" s="173"/>
      <c r="C68" s="174"/>
      <c r="D68" s="175" t="s">
        <v>104</v>
      </c>
      <c r="E68" s="176"/>
      <c r="F68" s="176"/>
      <c r="G68" s="176"/>
      <c r="H68" s="176"/>
      <c r="I68" s="176"/>
      <c r="J68" s="177">
        <f>J199</f>
        <v>0</v>
      </c>
      <c r="K68" s="174"/>
      <c r="L68" s="178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</row>
    <row r="69" s="10" customFormat="1" ht="19.92" customHeight="1">
      <c r="A69" s="10"/>
      <c r="B69" s="173"/>
      <c r="C69" s="174"/>
      <c r="D69" s="175" t="s">
        <v>105</v>
      </c>
      <c r="E69" s="176"/>
      <c r="F69" s="176"/>
      <c r="G69" s="176"/>
      <c r="H69" s="176"/>
      <c r="I69" s="176"/>
      <c r="J69" s="177">
        <f>J224</f>
        <v>0</v>
      </c>
      <c r="K69" s="174"/>
      <c r="L69" s="178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</row>
    <row r="70" s="10" customFormat="1" ht="19.92" customHeight="1">
      <c r="A70" s="10"/>
      <c r="B70" s="173"/>
      <c r="C70" s="174"/>
      <c r="D70" s="175" t="s">
        <v>106</v>
      </c>
      <c r="E70" s="176"/>
      <c r="F70" s="176"/>
      <c r="G70" s="176"/>
      <c r="H70" s="176"/>
      <c r="I70" s="176"/>
      <c r="J70" s="177">
        <f>J270</f>
        <v>0</v>
      </c>
      <c r="K70" s="174"/>
      <c r="L70" s="178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</row>
    <row r="71" s="10" customFormat="1" ht="19.92" customHeight="1">
      <c r="A71" s="10"/>
      <c r="B71" s="173"/>
      <c r="C71" s="174"/>
      <c r="D71" s="175" t="s">
        <v>107</v>
      </c>
      <c r="E71" s="176"/>
      <c r="F71" s="176"/>
      <c r="G71" s="176"/>
      <c r="H71" s="176"/>
      <c r="I71" s="176"/>
      <c r="J71" s="177">
        <f>J280</f>
        <v>0</v>
      </c>
      <c r="K71" s="174"/>
      <c r="L71" s="178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</row>
    <row r="72" s="10" customFormat="1" ht="19.92" customHeight="1">
      <c r="A72" s="10"/>
      <c r="B72" s="173"/>
      <c r="C72" s="174"/>
      <c r="D72" s="175" t="s">
        <v>108</v>
      </c>
      <c r="E72" s="176"/>
      <c r="F72" s="176"/>
      <c r="G72" s="176"/>
      <c r="H72" s="176"/>
      <c r="I72" s="176"/>
      <c r="J72" s="177">
        <f>J291</f>
        <v>0</v>
      </c>
      <c r="K72" s="174"/>
      <c r="L72" s="178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</row>
    <row r="73" s="10" customFormat="1" ht="19.92" customHeight="1">
      <c r="A73" s="10"/>
      <c r="B73" s="173"/>
      <c r="C73" s="174"/>
      <c r="D73" s="175" t="s">
        <v>109</v>
      </c>
      <c r="E73" s="176"/>
      <c r="F73" s="176"/>
      <c r="G73" s="176"/>
      <c r="H73" s="176"/>
      <c r="I73" s="176"/>
      <c r="J73" s="177">
        <f>J307</f>
        <v>0</v>
      </c>
      <c r="K73" s="174"/>
      <c r="L73" s="178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</row>
    <row r="74" s="10" customFormat="1" ht="19.92" customHeight="1">
      <c r="A74" s="10"/>
      <c r="B74" s="173"/>
      <c r="C74" s="174"/>
      <c r="D74" s="175" t="s">
        <v>110</v>
      </c>
      <c r="E74" s="176"/>
      <c r="F74" s="176"/>
      <c r="G74" s="176"/>
      <c r="H74" s="176"/>
      <c r="I74" s="176"/>
      <c r="J74" s="177">
        <f>J313</f>
        <v>0</v>
      </c>
      <c r="K74" s="174"/>
      <c r="L74" s="178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</row>
    <row r="75" s="10" customFormat="1" ht="19.92" customHeight="1">
      <c r="A75" s="10"/>
      <c r="B75" s="173"/>
      <c r="C75" s="174"/>
      <c r="D75" s="175" t="s">
        <v>111</v>
      </c>
      <c r="E75" s="176"/>
      <c r="F75" s="176"/>
      <c r="G75" s="176"/>
      <c r="H75" s="176"/>
      <c r="I75" s="176"/>
      <c r="J75" s="177">
        <f>J319</f>
        <v>0</v>
      </c>
      <c r="K75" s="174"/>
      <c r="L75" s="178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</row>
    <row r="76" s="10" customFormat="1" ht="19.92" customHeight="1">
      <c r="A76" s="10"/>
      <c r="B76" s="173"/>
      <c r="C76" s="174"/>
      <c r="D76" s="175" t="s">
        <v>112</v>
      </c>
      <c r="E76" s="176"/>
      <c r="F76" s="176"/>
      <c r="G76" s="176"/>
      <c r="H76" s="176"/>
      <c r="I76" s="176"/>
      <c r="J76" s="177">
        <f>J334</f>
        <v>0</v>
      </c>
      <c r="K76" s="174"/>
      <c r="L76" s="178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</row>
    <row r="77" s="10" customFormat="1" ht="19.92" customHeight="1">
      <c r="A77" s="10"/>
      <c r="B77" s="173"/>
      <c r="C77" s="174"/>
      <c r="D77" s="175" t="s">
        <v>113</v>
      </c>
      <c r="E77" s="176"/>
      <c r="F77" s="176"/>
      <c r="G77" s="176"/>
      <c r="H77" s="176"/>
      <c r="I77" s="176"/>
      <c r="J77" s="177">
        <f>J368</f>
        <v>0</v>
      </c>
      <c r="K77" s="174"/>
      <c r="L77" s="178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</row>
    <row r="78" s="10" customFormat="1" ht="19.92" customHeight="1">
      <c r="A78" s="10"/>
      <c r="B78" s="173"/>
      <c r="C78" s="174"/>
      <c r="D78" s="175" t="s">
        <v>114</v>
      </c>
      <c r="E78" s="176"/>
      <c r="F78" s="176"/>
      <c r="G78" s="176"/>
      <c r="H78" s="176"/>
      <c r="I78" s="176"/>
      <c r="J78" s="177">
        <f>J396</f>
        <v>0</v>
      </c>
      <c r="K78" s="174"/>
      <c r="L78" s="178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</row>
    <row r="79" s="9" customFormat="1" ht="24.96" customHeight="1">
      <c r="A79" s="9"/>
      <c r="B79" s="167"/>
      <c r="C79" s="168"/>
      <c r="D79" s="169" t="s">
        <v>115</v>
      </c>
      <c r="E79" s="170"/>
      <c r="F79" s="170"/>
      <c r="G79" s="170"/>
      <c r="H79" s="170"/>
      <c r="I79" s="170"/>
      <c r="J79" s="171">
        <f>J403</f>
        <v>0</v>
      </c>
      <c r="K79" s="168"/>
      <c r="L79" s="172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</row>
    <row r="80" s="10" customFormat="1" ht="19.92" customHeight="1">
      <c r="A80" s="10"/>
      <c r="B80" s="173"/>
      <c r="C80" s="174"/>
      <c r="D80" s="175" t="s">
        <v>116</v>
      </c>
      <c r="E80" s="176"/>
      <c r="F80" s="176"/>
      <c r="G80" s="176"/>
      <c r="H80" s="176"/>
      <c r="I80" s="176"/>
      <c r="J80" s="177">
        <f>J404</f>
        <v>0</v>
      </c>
      <c r="K80" s="174"/>
      <c r="L80" s="178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</row>
    <row r="81" s="10" customFormat="1" ht="19.92" customHeight="1">
      <c r="A81" s="10"/>
      <c r="B81" s="173"/>
      <c r="C81" s="174"/>
      <c r="D81" s="175" t="s">
        <v>117</v>
      </c>
      <c r="E81" s="176"/>
      <c r="F81" s="176"/>
      <c r="G81" s="176"/>
      <c r="H81" s="176"/>
      <c r="I81" s="176"/>
      <c r="J81" s="177">
        <f>J407</f>
        <v>0</v>
      </c>
      <c r="K81" s="174"/>
      <c r="L81" s="178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</row>
    <row r="82" s="9" customFormat="1" ht="24.96" customHeight="1">
      <c r="A82" s="9"/>
      <c r="B82" s="167"/>
      <c r="C82" s="168"/>
      <c r="D82" s="169" t="s">
        <v>118</v>
      </c>
      <c r="E82" s="170"/>
      <c r="F82" s="170"/>
      <c r="G82" s="170"/>
      <c r="H82" s="170"/>
      <c r="I82" s="170"/>
      <c r="J82" s="171">
        <f>J411</f>
        <v>0</v>
      </c>
      <c r="K82" s="168"/>
      <c r="L82" s="172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</row>
    <row r="83" s="2" customFormat="1" ht="21.84" customHeight="1">
      <c r="A83" s="40"/>
      <c r="B83" s="41"/>
      <c r="C83" s="42"/>
      <c r="D83" s="42"/>
      <c r="E83" s="42"/>
      <c r="F83" s="42"/>
      <c r="G83" s="42"/>
      <c r="H83" s="42"/>
      <c r="I83" s="42"/>
      <c r="J83" s="42"/>
      <c r="K83" s="42"/>
      <c r="L83" s="136"/>
      <c r="S83" s="40"/>
      <c r="T83" s="40"/>
      <c r="U83" s="40"/>
      <c r="V83" s="40"/>
      <c r="W83" s="40"/>
      <c r="X83" s="40"/>
      <c r="Y83" s="40"/>
      <c r="Z83" s="40"/>
      <c r="AA83" s="40"/>
      <c r="AB83" s="40"/>
      <c r="AC83" s="40"/>
      <c r="AD83" s="40"/>
      <c r="AE83" s="40"/>
    </row>
    <row r="84" s="2" customFormat="1" ht="6.96" customHeight="1">
      <c r="A84" s="40"/>
      <c r="B84" s="61"/>
      <c r="C84" s="62"/>
      <c r="D84" s="62"/>
      <c r="E84" s="62"/>
      <c r="F84" s="62"/>
      <c r="G84" s="62"/>
      <c r="H84" s="62"/>
      <c r="I84" s="62"/>
      <c r="J84" s="62"/>
      <c r="K84" s="62"/>
      <c r="L84" s="136"/>
      <c r="S84" s="40"/>
      <c r="T84" s="40"/>
      <c r="U84" s="40"/>
      <c r="V84" s="40"/>
      <c r="W84" s="40"/>
      <c r="X84" s="40"/>
      <c r="Y84" s="40"/>
      <c r="Z84" s="40"/>
      <c r="AA84" s="40"/>
      <c r="AB84" s="40"/>
      <c r="AC84" s="40"/>
      <c r="AD84" s="40"/>
      <c r="AE84" s="40"/>
    </row>
    <row r="88" s="2" customFormat="1" ht="6.96" customHeight="1">
      <c r="A88" s="40"/>
      <c r="B88" s="63"/>
      <c r="C88" s="64"/>
      <c r="D88" s="64"/>
      <c r="E88" s="64"/>
      <c r="F88" s="64"/>
      <c r="G88" s="64"/>
      <c r="H88" s="64"/>
      <c r="I88" s="64"/>
      <c r="J88" s="64"/>
      <c r="K88" s="64"/>
      <c r="L88" s="136"/>
      <c r="S88" s="40"/>
      <c r="T88" s="40"/>
      <c r="U88" s="40"/>
      <c r="V88" s="40"/>
      <c r="W88" s="40"/>
      <c r="X88" s="40"/>
      <c r="Y88" s="40"/>
      <c r="Z88" s="40"/>
      <c r="AA88" s="40"/>
      <c r="AB88" s="40"/>
      <c r="AC88" s="40"/>
      <c r="AD88" s="40"/>
      <c r="AE88" s="40"/>
    </row>
    <row r="89" s="2" customFormat="1" ht="24.96" customHeight="1">
      <c r="A89" s="40"/>
      <c r="B89" s="41"/>
      <c r="C89" s="25" t="s">
        <v>119</v>
      </c>
      <c r="D89" s="42"/>
      <c r="E89" s="42"/>
      <c r="F89" s="42"/>
      <c r="G89" s="42"/>
      <c r="H89" s="42"/>
      <c r="I89" s="42"/>
      <c r="J89" s="42"/>
      <c r="K89" s="42"/>
      <c r="L89" s="136"/>
      <c r="S89" s="40"/>
      <c r="T89" s="40"/>
      <c r="U89" s="40"/>
      <c r="V89" s="40"/>
      <c r="W89" s="40"/>
      <c r="X89" s="40"/>
      <c r="Y89" s="40"/>
      <c r="Z89" s="40"/>
      <c r="AA89" s="40"/>
      <c r="AB89" s="40"/>
      <c r="AC89" s="40"/>
      <c r="AD89" s="40"/>
      <c r="AE89" s="40"/>
    </row>
    <row r="90" s="2" customFormat="1" ht="6.96" customHeight="1">
      <c r="A90" s="40"/>
      <c r="B90" s="41"/>
      <c r="C90" s="42"/>
      <c r="D90" s="42"/>
      <c r="E90" s="42"/>
      <c r="F90" s="42"/>
      <c r="G90" s="42"/>
      <c r="H90" s="42"/>
      <c r="I90" s="42"/>
      <c r="J90" s="42"/>
      <c r="K90" s="42"/>
      <c r="L90" s="136"/>
      <c r="S90" s="40"/>
      <c r="T90" s="40"/>
      <c r="U90" s="40"/>
      <c r="V90" s="40"/>
      <c r="W90" s="40"/>
      <c r="X90" s="40"/>
      <c r="Y90" s="40"/>
      <c r="Z90" s="40"/>
      <c r="AA90" s="40"/>
      <c r="AB90" s="40"/>
      <c r="AC90" s="40"/>
      <c r="AD90" s="40"/>
      <c r="AE90" s="40"/>
    </row>
    <row r="91" s="2" customFormat="1" ht="12" customHeight="1">
      <c r="A91" s="40"/>
      <c r="B91" s="41"/>
      <c r="C91" s="34" t="s">
        <v>16</v>
      </c>
      <c r="D91" s="42"/>
      <c r="E91" s="42"/>
      <c r="F91" s="42"/>
      <c r="G91" s="42"/>
      <c r="H91" s="42"/>
      <c r="I91" s="42"/>
      <c r="J91" s="42"/>
      <c r="K91" s="42"/>
      <c r="L91" s="136"/>
      <c r="S91" s="40"/>
      <c r="T91" s="40"/>
      <c r="U91" s="40"/>
      <c r="V91" s="40"/>
      <c r="W91" s="40"/>
      <c r="X91" s="40"/>
      <c r="Y91" s="40"/>
      <c r="Z91" s="40"/>
      <c r="AA91" s="40"/>
      <c r="AB91" s="40"/>
      <c r="AC91" s="40"/>
      <c r="AD91" s="40"/>
      <c r="AE91" s="40"/>
    </row>
    <row r="92" s="2" customFormat="1" ht="16.5" customHeight="1">
      <c r="A92" s="40"/>
      <c r="B92" s="41"/>
      <c r="C92" s="42"/>
      <c r="D92" s="42"/>
      <c r="E92" s="162" t="str">
        <f>E7</f>
        <v>Rekonstrukce koupelen JK Tyla,Valašské Meziříčí</v>
      </c>
      <c r="F92" s="34"/>
      <c r="G92" s="34"/>
      <c r="H92" s="34"/>
      <c r="I92" s="42"/>
      <c r="J92" s="42"/>
      <c r="K92" s="42"/>
      <c r="L92" s="136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</row>
    <row r="93" s="2" customFormat="1" ht="12" customHeight="1">
      <c r="A93" s="40"/>
      <c r="B93" s="41"/>
      <c r="C93" s="34" t="s">
        <v>90</v>
      </c>
      <c r="D93" s="42"/>
      <c r="E93" s="42"/>
      <c r="F93" s="42"/>
      <c r="G93" s="42"/>
      <c r="H93" s="42"/>
      <c r="I93" s="42"/>
      <c r="J93" s="42"/>
      <c r="K93" s="42"/>
      <c r="L93" s="136"/>
      <c r="S93" s="40"/>
      <c r="T93" s="40"/>
      <c r="U93" s="40"/>
      <c r="V93" s="40"/>
      <c r="W93" s="40"/>
      <c r="X93" s="40"/>
      <c r="Y93" s="40"/>
      <c r="Z93" s="40"/>
      <c r="AA93" s="40"/>
      <c r="AB93" s="40"/>
      <c r="AC93" s="40"/>
      <c r="AD93" s="40"/>
      <c r="AE93" s="40"/>
    </row>
    <row r="94" s="2" customFormat="1" ht="16.5" customHeight="1">
      <c r="A94" s="40"/>
      <c r="B94" s="41"/>
      <c r="C94" s="42"/>
      <c r="D94" s="42"/>
      <c r="E94" s="71" t="str">
        <f>E9</f>
        <v>04 - Koupelna 4 architektonicko stavební řešení</v>
      </c>
      <c r="F94" s="42"/>
      <c r="G94" s="42"/>
      <c r="H94" s="42"/>
      <c r="I94" s="42"/>
      <c r="J94" s="42"/>
      <c r="K94" s="42"/>
      <c r="L94" s="136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</row>
    <row r="95" s="2" customFormat="1" ht="6.96" customHeight="1">
      <c r="A95" s="40"/>
      <c r="B95" s="41"/>
      <c r="C95" s="42"/>
      <c r="D95" s="42"/>
      <c r="E95" s="42"/>
      <c r="F95" s="42"/>
      <c r="G95" s="42"/>
      <c r="H95" s="42"/>
      <c r="I95" s="42"/>
      <c r="J95" s="42"/>
      <c r="K95" s="42"/>
      <c r="L95" s="136"/>
      <c r="S95" s="40"/>
      <c r="T95" s="40"/>
      <c r="U95" s="40"/>
      <c r="V95" s="40"/>
      <c r="W95" s="40"/>
      <c r="X95" s="40"/>
      <c r="Y95" s="40"/>
      <c r="Z95" s="40"/>
      <c r="AA95" s="40"/>
      <c r="AB95" s="40"/>
      <c r="AC95" s="40"/>
      <c r="AD95" s="40"/>
      <c r="AE95" s="40"/>
    </row>
    <row r="96" s="2" customFormat="1" ht="12" customHeight="1">
      <c r="A96" s="40"/>
      <c r="B96" s="41"/>
      <c r="C96" s="34" t="s">
        <v>21</v>
      </c>
      <c r="D96" s="42"/>
      <c r="E96" s="42"/>
      <c r="F96" s="29" t="str">
        <f>F12</f>
        <v xml:space="preserve"> </v>
      </c>
      <c r="G96" s="42"/>
      <c r="H96" s="42"/>
      <c r="I96" s="34" t="s">
        <v>23</v>
      </c>
      <c r="J96" s="74" t="str">
        <f>IF(J12="","",J12)</f>
        <v>20. 2. 2026</v>
      </c>
      <c r="K96" s="42"/>
      <c r="L96" s="136"/>
      <c r="S96" s="40"/>
      <c r="T96" s="40"/>
      <c r="U96" s="40"/>
      <c r="V96" s="40"/>
      <c r="W96" s="40"/>
      <c r="X96" s="40"/>
      <c r="Y96" s="40"/>
      <c r="Z96" s="40"/>
      <c r="AA96" s="40"/>
      <c r="AB96" s="40"/>
      <c r="AC96" s="40"/>
      <c r="AD96" s="40"/>
      <c r="AE96" s="40"/>
    </row>
    <row r="97" s="2" customFormat="1" ht="6.96" customHeight="1">
      <c r="A97" s="40"/>
      <c r="B97" s="41"/>
      <c r="C97" s="42"/>
      <c r="D97" s="42"/>
      <c r="E97" s="42"/>
      <c r="F97" s="42"/>
      <c r="G97" s="42"/>
      <c r="H97" s="42"/>
      <c r="I97" s="42"/>
      <c r="J97" s="42"/>
      <c r="K97" s="42"/>
      <c r="L97" s="136"/>
      <c r="S97" s="40"/>
      <c r="T97" s="40"/>
      <c r="U97" s="40"/>
      <c r="V97" s="40"/>
      <c r="W97" s="40"/>
      <c r="X97" s="40"/>
      <c r="Y97" s="40"/>
      <c r="Z97" s="40"/>
      <c r="AA97" s="40"/>
      <c r="AB97" s="40"/>
      <c r="AC97" s="40"/>
      <c r="AD97" s="40"/>
      <c r="AE97" s="40"/>
    </row>
    <row r="98" s="2" customFormat="1" ht="15.15" customHeight="1">
      <c r="A98" s="40"/>
      <c r="B98" s="41"/>
      <c r="C98" s="34" t="s">
        <v>25</v>
      </c>
      <c r="D98" s="42"/>
      <c r="E98" s="42"/>
      <c r="F98" s="29" t="str">
        <f>E15</f>
        <v>Město Valašské Meziříčí</v>
      </c>
      <c r="G98" s="42"/>
      <c r="H98" s="42"/>
      <c r="I98" s="34" t="s">
        <v>31</v>
      </c>
      <c r="J98" s="38" t="str">
        <f>E21</f>
        <v xml:space="preserve"> </v>
      </c>
      <c r="K98" s="42"/>
      <c r="L98" s="136"/>
      <c r="S98" s="40"/>
      <c r="T98" s="40"/>
      <c r="U98" s="40"/>
      <c r="V98" s="40"/>
      <c r="W98" s="40"/>
      <c r="X98" s="40"/>
      <c r="Y98" s="40"/>
      <c r="Z98" s="40"/>
      <c r="AA98" s="40"/>
      <c r="AB98" s="40"/>
      <c r="AC98" s="40"/>
      <c r="AD98" s="40"/>
      <c r="AE98" s="40"/>
    </row>
    <row r="99" s="2" customFormat="1" ht="15.15" customHeight="1">
      <c r="A99" s="40"/>
      <c r="B99" s="41"/>
      <c r="C99" s="34" t="s">
        <v>29</v>
      </c>
      <c r="D99" s="42"/>
      <c r="E99" s="42"/>
      <c r="F99" s="29" t="str">
        <f>IF(E18="","",E18)</f>
        <v>Vyplň údaj</v>
      </c>
      <c r="G99" s="42"/>
      <c r="H99" s="42"/>
      <c r="I99" s="34" t="s">
        <v>33</v>
      </c>
      <c r="J99" s="38" t="str">
        <f>E24</f>
        <v xml:space="preserve"> </v>
      </c>
      <c r="K99" s="42"/>
      <c r="L99" s="136"/>
      <c r="S99" s="40"/>
      <c r="T99" s="40"/>
      <c r="U99" s="40"/>
      <c r="V99" s="40"/>
      <c r="W99" s="40"/>
      <c r="X99" s="40"/>
      <c r="Y99" s="40"/>
      <c r="Z99" s="40"/>
      <c r="AA99" s="40"/>
      <c r="AB99" s="40"/>
      <c r="AC99" s="40"/>
      <c r="AD99" s="40"/>
      <c r="AE99" s="40"/>
    </row>
    <row r="100" s="2" customFormat="1" ht="10.32" customHeight="1">
      <c r="A100" s="40"/>
      <c r="B100" s="41"/>
      <c r="C100" s="42"/>
      <c r="D100" s="42"/>
      <c r="E100" s="42"/>
      <c r="F100" s="42"/>
      <c r="G100" s="42"/>
      <c r="H100" s="42"/>
      <c r="I100" s="42"/>
      <c r="J100" s="42"/>
      <c r="K100" s="42"/>
      <c r="L100" s="136"/>
      <c r="S100" s="40"/>
      <c r="T100" s="40"/>
      <c r="U100" s="40"/>
      <c r="V100" s="40"/>
      <c r="W100" s="40"/>
      <c r="X100" s="40"/>
      <c r="Y100" s="40"/>
      <c r="Z100" s="40"/>
      <c r="AA100" s="40"/>
      <c r="AB100" s="40"/>
      <c r="AC100" s="40"/>
      <c r="AD100" s="40"/>
      <c r="AE100" s="40"/>
    </row>
    <row r="101" s="11" customFormat="1" ht="29.28" customHeight="1">
      <c r="A101" s="179"/>
      <c r="B101" s="180"/>
      <c r="C101" s="181" t="s">
        <v>120</v>
      </c>
      <c r="D101" s="182" t="s">
        <v>55</v>
      </c>
      <c r="E101" s="182" t="s">
        <v>51</v>
      </c>
      <c r="F101" s="182" t="s">
        <v>52</v>
      </c>
      <c r="G101" s="182" t="s">
        <v>121</v>
      </c>
      <c r="H101" s="182" t="s">
        <v>122</v>
      </c>
      <c r="I101" s="182" t="s">
        <v>123</v>
      </c>
      <c r="J101" s="182" t="s">
        <v>94</v>
      </c>
      <c r="K101" s="183" t="s">
        <v>124</v>
      </c>
      <c r="L101" s="184"/>
      <c r="M101" s="94" t="s">
        <v>19</v>
      </c>
      <c r="N101" s="95" t="s">
        <v>40</v>
      </c>
      <c r="O101" s="95" t="s">
        <v>125</v>
      </c>
      <c r="P101" s="95" t="s">
        <v>126</v>
      </c>
      <c r="Q101" s="95" t="s">
        <v>127</v>
      </c>
      <c r="R101" s="95" t="s">
        <v>128</v>
      </c>
      <c r="S101" s="95" t="s">
        <v>129</v>
      </c>
      <c r="T101" s="96" t="s">
        <v>130</v>
      </c>
      <c r="U101" s="179"/>
      <c r="V101" s="179"/>
      <c r="W101" s="179"/>
      <c r="X101" s="179"/>
      <c r="Y101" s="179"/>
      <c r="Z101" s="179"/>
      <c r="AA101" s="179"/>
      <c r="AB101" s="179"/>
      <c r="AC101" s="179"/>
      <c r="AD101" s="179"/>
      <c r="AE101" s="179"/>
    </row>
    <row r="102" s="2" customFormat="1" ht="22.8" customHeight="1">
      <c r="A102" s="40"/>
      <c r="B102" s="41"/>
      <c r="C102" s="101" t="s">
        <v>131</v>
      </c>
      <c r="D102" s="42"/>
      <c r="E102" s="42"/>
      <c r="F102" s="42"/>
      <c r="G102" s="42"/>
      <c r="H102" s="42"/>
      <c r="I102" s="42"/>
      <c r="J102" s="185">
        <f>BK102</f>
        <v>0</v>
      </c>
      <c r="K102" s="42"/>
      <c r="L102" s="46"/>
      <c r="M102" s="97"/>
      <c r="N102" s="186"/>
      <c r="O102" s="98"/>
      <c r="P102" s="187">
        <f>P103+P181+P403+P411</f>
        <v>0</v>
      </c>
      <c r="Q102" s="98"/>
      <c r="R102" s="187">
        <f>R103+R181+R403+R411</f>
        <v>6.14605011</v>
      </c>
      <c r="S102" s="98"/>
      <c r="T102" s="188">
        <f>T103+T181+T403+T411</f>
        <v>7.463209</v>
      </c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T102" s="19" t="s">
        <v>69</v>
      </c>
      <c r="AU102" s="19" t="s">
        <v>95</v>
      </c>
      <c r="BK102" s="189">
        <f>BK103+BK181+BK403+BK411</f>
        <v>0</v>
      </c>
    </row>
    <row r="103" s="12" customFormat="1" ht="25.92" customHeight="1">
      <c r="A103" s="12"/>
      <c r="B103" s="190"/>
      <c r="C103" s="191"/>
      <c r="D103" s="192" t="s">
        <v>69</v>
      </c>
      <c r="E103" s="193" t="s">
        <v>132</v>
      </c>
      <c r="F103" s="193" t="s">
        <v>133</v>
      </c>
      <c r="G103" s="191"/>
      <c r="H103" s="191"/>
      <c r="I103" s="194"/>
      <c r="J103" s="195">
        <f>BK103</f>
        <v>0</v>
      </c>
      <c r="K103" s="191"/>
      <c r="L103" s="196"/>
      <c r="M103" s="197"/>
      <c r="N103" s="198"/>
      <c r="O103" s="198"/>
      <c r="P103" s="199">
        <f>P104+P111+P137+P162+P178</f>
        <v>0</v>
      </c>
      <c r="Q103" s="198"/>
      <c r="R103" s="199">
        <f>R104+R111+R137+R162+R178</f>
        <v>4.9617965100000001</v>
      </c>
      <c r="S103" s="198"/>
      <c r="T103" s="200">
        <f>T104+T111+T137+T162+T178</f>
        <v>6.5963190000000003</v>
      </c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R103" s="201" t="s">
        <v>78</v>
      </c>
      <c r="AT103" s="202" t="s">
        <v>69</v>
      </c>
      <c r="AU103" s="202" t="s">
        <v>70</v>
      </c>
      <c r="AY103" s="201" t="s">
        <v>134</v>
      </c>
      <c r="BK103" s="203">
        <f>BK104+BK111+BK137+BK162+BK178</f>
        <v>0</v>
      </c>
    </row>
    <row r="104" s="12" customFormat="1" ht="22.8" customHeight="1">
      <c r="A104" s="12"/>
      <c r="B104" s="190"/>
      <c r="C104" s="191"/>
      <c r="D104" s="192" t="s">
        <v>69</v>
      </c>
      <c r="E104" s="204" t="s">
        <v>135</v>
      </c>
      <c r="F104" s="204" t="s">
        <v>136</v>
      </c>
      <c r="G104" s="191"/>
      <c r="H104" s="191"/>
      <c r="I104" s="194"/>
      <c r="J104" s="205">
        <f>BK104</f>
        <v>0</v>
      </c>
      <c r="K104" s="191"/>
      <c r="L104" s="196"/>
      <c r="M104" s="197"/>
      <c r="N104" s="198"/>
      <c r="O104" s="198"/>
      <c r="P104" s="199">
        <f>SUM(P105:P110)</f>
        <v>0</v>
      </c>
      <c r="Q104" s="198"/>
      <c r="R104" s="199">
        <f>SUM(R105:R110)</f>
        <v>0.491647</v>
      </c>
      <c r="S104" s="198"/>
      <c r="T104" s="200">
        <f>SUM(T105:T110)</f>
        <v>0</v>
      </c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R104" s="201" t="s">
        <v>78</v>
      </c>
      <c r="AT104" s="202" t="s">
        <v>69</v>
      </c>
      <c r="AU104" s="202" t="s">
        <v>78</v>
      </c>
      <c r="AY104" s="201" t="s">
        <v>134</v>
      </c>
      <c r="BK104" s="203">
        <f>SUM(BK105:BK110)</f>
        <v>0</v>
      </c>
    </row>
    <row r="105" s="2" customFormat="1" ht="24.15" customHeight="1">
      <c r="A105" s="40"/>
      <c r="B105" s="41"/>
      <c r="C105" s="206" t="s">
        <v>78</v>
      </c>
      <c r="D105" s="206" t="s">
        <v>137</v>
      </c>
      <c r="E105" s="207" t="s">
        <v>138</v>
      </c>
      <c r="F105" s="208" t="s">
        <v>139</v>
      </c>
      <c r="G105" s="209" t="s">
        <v>140</v>
      </c>
      <c r="H105" s="210">
        <v>4.5999999999999996</v>
      </c>
      <c r="I105" s="211"/>
      <c r="J105" s="212">
        <f>ROUND(I105*H105,2)</f>
        <v>0</v>
      </c>
      <c r="K105" s="208" t="s">
        <v>141</v>
      </c>
      <c r="L105" s="46"/>
      <c r="M105" s="213" t="s">
        <v>19</v>
      </c>
      <c r="N105" s="214" t="s">
        <v>42</v>
      </c>
      <c r="O105" s="86"/>
      <c r="P105" s="215">
        <f>O105*H105</f>
        <v>0</v>
      </c>
      <c r="Q105" s="215">
        <v>0.063070000000000001</v>
      </c>
      <c r="R105" s="215">
        <f>Q105*H105</f>
        <v>0.29012199999999999</v>
      </c>
      <c r="S105" s="215">
        <v>0</v>
      </c>
      <c r="T105" s="216">
        <f>S105*H105</f>
        <v>0</v>
      </c>
      <c r="U105" s="40"/>
      <c r="V105" s="40"/>
      <c r="W105" s="40"/>
      <c r="X105" s="40"/>
      <c r="Y105" s="40"/>
      <c r="Z105" s="40"/>
      <c r="AA105" s="40"/>
      <c r="AB105" s="40"/>
      <c r="AC105" s="40"/>
      <c r="AD105" s="40"/>
      <c r="AE105" s="40"/>
      <c r="AR105" s="217" t="s">
        <v>142</v>
      </c>
      <c r="AT105" s="217" t="s">
        <v>137</v>
      </c>
      <c r="AU105" s="217" t="s">
        <v>143</v>
      </c>
      <c r="AY105" s="19" t="s">
        <v>134</v>
      </c>
      <c r="BE105" s="218">
        <f>IF(N105="základní",J105,0)</f>
        <v>0</v>
      </c>
      <c r="BF105" s="218">
        <f>IF(N105="snížená",J105,0)</f>
        <v>0</v>
      </c>
      <c r="BG105" s="218">
        <f>IF(N105="zákl. přenesená",J105,0)</f>
        <v>0</v>
      </c>
      <c r="BH105" s="218">
        <f>IF(N105="sníž. přenesená",J105,0)</f>
        <v>0</v>
      </c>
      <c r="BI105" s="218">
        <f>IF(N105="nulová",J105,0)</f>
        <v>0</v>
      </c>
      <c r="BJ105" s="19" t="s">
        <v>143</v>
      </c>
      <c r="BK105" s="218">
        <f>ROUND(I105*H105,2)</f>
        <v>0</v>
      </c>
      <c r="BL105" s="19" t="s">
        <v>142</v>
      </c>
      <c r="BM105" s="217" t="s">
        <v>144</v>
      </c>
    </row>
    <row r="106" s="2" customFormat="1">
      <c r="A106" s="40"/>
      <c r="B106" s="41"/>
      <c r="C106" s="42"/>
      <c r="D106" s="219" t="s">
        <v>145</v>
      </c>
      <c r="E106" s="42"/>
      <c r="F106" s="220" t="s">
        <v>146</v>
      </c>
      <c r="G106" s="42"/>
      <c r="H106" s="42"/>
      <c r="I106" s="221"/>
      <c r="J106" s="42"/>
      <c r="K106" s="42"/>
      <c r="L106" s="46"/>
      <c r="M106" s="222"/>
      <c r="N106" s="223"/>
      <c r="O106" s="86"/>
      <c r="P106" s="86"/>
      <c r="Q106" s="86"/>
      <c r="R106" s="86"/>
      <c r="S106" s="86"/>
      <c r="T106" s="87"/>
      <c r="U106" s="40"/>
      <c r="V106" s="40"/>
      <c r="W106" s="40"/>
      <c r="X106" s="40"/>
      <c r="Y106" s="40"/>
      <c r="Z106" s="40"/>
      <c r="AA106" s="40"/>
      <c r="AB106" s="40"/>
      <c r="AC106" s="40"/>
      <c r="AD106" s="40"/>
      <c r="AE106" s="40"/>
      <c r="AT106" s="19" t="s">
        <v>145</v>
      </c>
      <c r="AU106" s="19" t="s">
        <v>143</v>
      </c>
    </row>
    <row r="107" s="2" customFormat="1" ht="24.15" customHeight="1">
      <c r="A107" s="40"/>
      <c r="B107" s="41"/>
      <c r="C107" s="206" t="s">
        <v>143</v>
      </c>
      <c r="D107" s="206" t="s">
        <v>137</v>
      </c>
      <c r="E107" s="207" t="s">
        <v>147</v>
      </c>
      <c r="F107" s="208" t="s">
        <v>148</v>
      </c>
      <c r="G107" s="209" t="s">
        <v>140</v>
      </c>
      <c r="H107" s="210">
        <v>2.5</v>
      </c>
      <c r="I107" s="211"/>
      <c r="J107" s="212">
        <f>ROUND(I107*H107,2)</f>
        <v>0</v>
      </c>
      <c r="K107" s="208" t="s">
        <v>141</v>
      </c>
      <c r="L107" s="46"/>
      <c r="M107" s="213" t="s">
        <v>19</v>
      </c>
      <c r="N107" s="214" t="s">
        <v>42</v>
      </c>
      <c r="O107" s="86"/>
      <c r="P107" s="215">
        <f>O107*H107</f>
        <v>0</v>
      </c>
      <c r="Q107" s="215">
        <v>0.080610000000000001</v>
      </c>
      <c r="R107" s="215">
        <f>Q107*H107</f>
        <v>0.20152500000000001</v>
      </c>
      <c r="S107" s="215">
        <v>0</v>
      </c>
      <c r="T107" s="216">
        <f>S107*H107</f>
        <v>0</v>
      </c>
      <c r="U107" s="40"/>
      <c r="V107" s="40"/>
      <c r="W107" s="40"/>
      <c r="X107" s="40"/>
      <c r="Y107" s="40"/>
      <c r="Z107" s="40"/>
      <c r="AA107" s="40"/>
      <c r="AB107" s="40"/>
      <c r="AC107" s="40"/>
      <c r="AD107" s="40"/>
      <c r="AE107" s="40"/>
      <c r="AR107" s="217" t="s">
        <v>142</v>
      </c>
      <c r="AT107" s="217" t="s">
        <v>137</v>
      </c>
      <c r="AU107" s="217" t="s">
        <v>143</v>
      </c>
      <c r="AY107" s="19" t="s">
        <v>134</v>
      </c>
      <c r="BE107" s="218">
        <f>IF(N107="základní",J107,0)</f>
        <v>0</v>
      </c>
      <c r="BF107" s="218">
        <f>IF(N107="snížená",J107,0)</f>
        <v>0</v>
      </c>
      <c r="BG107" s="218">
        <f>IF(N107="zákl. přenesená",J107,0)</f>
        <v>0</v>
      </c>
      <c r="BH107" s="218">
        <f>IF(N107="sníž. přenesená",J107,0)</f>
        <v>0</v>
      </c>
      <c r="BI107" s="218">
        <f>IF(N107="nulová",J107,0)</f>
        <v>0</v>
      </c>
      <c r="BJ107" s="19" t="s">
        <v>143</v>
      </c>
      <c r="BK107" s="218">
        <f>ROUND(I107*H107,2)</f>
        <v>0</v>
      </c>
      <c r="BL107" s="19" t="s">
        <v>142</v>
      </c>
      <c r="BM107" s="217" t="s">
        <v>149</v>
      </c>
    </row>
    <row r="108" s="2" customFormat="1">
      <c r="A108" s="40"/>
      <c r="B108" s="41"/>
      <c r="C108" s="42"/>
      <c r="D108" s="219" t="s">
        <v>145</v>
      </c>
      <c r="E108" s="42"/>
      <c r="F108" s="220" t="s">
        <v>150</v>
      </c>
      <c r="G108" s="42"/>
      <c r="H108" s="42"/>
      <c r="I108" s="221"/>
      <c r="J108" s="42"/>
      <c r="K108" s="42"/>
      <c r="L108" s="46"/>
      <c r="M108" s="222"/>
      <c r="N108" s="223"/>
      <c r="O108" s="86"/>
      <c r="P108" s="86"/>
      <c r="Q108" s="86"/>
      <c r="R108" s="86"/>
      <c r="S108" s="86"/>
      <c r="T108" s="87"/>
      <c r="U108" s="40"/>
      <c r="V108" s="40"/>
      <c r="W108" s="40"/>
      <c r="X108" s="40"/>
      <c r="Y108" s="40"/>
      <c r="Z108" s="40"/>
      <c r="AA108" s="40"/>
      <c r="AB108" s="40"/>
      <c r="AC108" s="40"/>
      <c r="AD108" s="40"/>
      <c r="AE108" s="40"/>
      <c r="AT108" s="19" t="s">
        <v>145</v>
      </c>
      <c r="AU108" s="19" t="s">
        <v>143</v>
      </c>
    </row>
    <row r="109" s="13" customFormat="1">
      <c r="A109" s="13"/>
      <c r="B109" s="224"/>
      <c r="C109" s="225"/>
      <c r="D109" s="226" t="s">
        <v>151</v>
      </c>
      <c r="E109" s="227" t="s">
        <v>19</v>
      </c>
      <c r="F109" s="228" t="s">
        <v>152</v>
      </c>
      <c r="G109" s="225"/>
      <c r="H109" s="229">
        <v>2.5</v>
      </c>
      <c r="I109" s="230"/>
      <c r="J109" s="225"/>
      <c r="K109" s="225"/>
      <c r="L109" s="231"/>
      <c r="M109" s="232"/>
      <c r="N109" s="233"/>
      <c r="O109" s="233"/>
      <c r="P109" s="233"/>
      <c r="Q109" s="233"/>
      <c r="R109" s="233"/>
      <c r="S109" s="233"/>
      <c r="T109" s="234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T109" s="235" t="s">
        <v>151</v>
      </c>
      <c r="AU109" s="235" t="s">
        <v>143</v>
      </c>
      <c r="AV109" s="13" t="s">
        <v>143</v>
      </c>
      <c r="AW109" s="13" t="s">
        <v>32</v>
      </c>
      <c r="AX109" s="13" t="s">
        <v>70</v>
      </c>
      <c r="AY109" s="235" t="s">
        <v>134</v>
      </c>
    </row>
    <row r="110" s="14" customFormat="1">
      <c r="A110" s="14"/>
      <c r="B110" s="236"/>
      <c r="C110" s="237"/>
      <c r="D110" s="226" t="s">
        <v>151</v>
      </c>
      <c r="E110" s="238" t="s">
        <v>19</v>
      </c>
      <c r="F110" s="239" t="s">
        <v>153</v>
      </c>
      <c r="G110" s="237"/>
      <c r="H110" s="240">
        <v>2.5</v>
      </c>
      <c r="I110" s="241"/>
      <c r="J110" s="237"/>
      <c r="K110" s="237"/>
      <c r="L110" s="242"/>
      <c r="M110" s="243"/>
      <c r="N110" s="244"/>
      <c r="O110" s="244"/>
      <c r="P110" s="244"/>
      <c r="Q110" s="244"/>
      <c r="R110" s="244"/>
      <c r="S110" s="244"/>
      <c r="T110" s="245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T110" s="246" t="s">
        <v>151</v>
      </c>
      <c r="AU110" s="246" t="s">
        <v>143</v>
      </c>
      <c r="AV110" s="14" t="s">
        <v>142</v>
      </c>
      <c r="AW110" s="14" t="s">
        <v>32</v>
      </c>
      <c r="AX110" s="14" t="s">
        <v>78</v>
      </c>
      <c r="AY110" s="246" t="s">
        <v>134</v>
      </c>
    </row>
    <row r="111" s="12" customFormat="1" ht="22.8" customHeight="1">
      <c r="A111" s="12"/>
      <c r="B111" s="190"/>
      <c r="C111" s="191"/>
      <c r="D111" s="192" t="s">
        <v>69</v>
      </c>
      <c r="E111" s="204" t="s">
        <v>154</v>
      </c>
      <c r="F111" s="204" t="s">
        <v>155</v>
      </c>
      <c r="G111" s="191"/>
      <c r="H111" s="191"/>
      <c r="I111" s="194"/>
      <c r="J111" s="205">
        <f>BK111</f>
        <v>0</v>
      </c>
      <c r="K111" s="191"/>
      <c r="L111" s="196"/>
      <c r="M111" s="197"/>
      <c r="N111" s="198"/>
      <c r="O111" s="198"/>
      <c r="P111" s="199">
        <f>SUM(P112:P136)</f>
        <v>0</v>
      </c>
      <c r="Q111" s="198"/>
      <c r="R111" s="199">
        <f>SUM(R112:R136)</f>
        <v>4.4701495099999997</v>
      </c>
      <c r="S111" s="198"/>
      <c r="T111" s="200">
        <f>SUM(T112:T136)</f>
        <v>0</v>
      </c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R111" s="201" t="s">
        <v>78</v>
      </c>
      <c r="AT111" s="202" t="s">
        <v>69</v>
      </c>
      <c r="AU111" s="202" t="s">
        <v>78</v>
      </c>
      <c r="AY111" s="201" t="s">
        <v>134</v>
      </c>
      <c r="BK111" s="203">
        <f>SUM(BK112:BK136)</f>
        <v>0</v>
      </c>
    </row>
    <row r="112" s="2" customFormat="1" ht="24.15" customHeight="1">
      <c r="A112" s="40"/>
      <c r="B112" s="41"/>
      <c r="C112" s="206" t="s">
        <v>135</v>
      </c>
      <c r="D112" s="206" t="s">
        <v>137</v>
      </c>
      <c r="E112" s="207" t="s">
        <v>156</v>
      </c>
      <c r="F112" s="208" t="s">
        <v>157</v>
      </c>
      <c r="G112" s="209" t="s">
        <v>140</v>
      </c>
      <c r="H112" s="210">
        <v>5.7000000000000002</v>
      </c>
      <c r="I112" s="211"/>
      <c r="J112" s="212">
        <f>ROUND(I112*H112,2)</f>
        <v>0</v>
      </c>
      <c r="K112" s="208" t="s">
        <v>141</v>
      </c>
      <c r="L112" s="46"/>
      <c r="M112" s="213" t="s">
        <v>19</v>
      </c>
      <c r="N112" s="214" t="s">
        <v>42</v>
      </c>
      <c r="O112" s="86"/>
      <c r="P112" s="215">
        <f>O112*H112</f>
        <v>0</v>
      </c>
      <c r="Q112" s="215">
        <v>0.0043800000000000002</v>
      </c>
      <c r="R112" s="215">
        <f>Q112*H112</f>
        <v>0.024966000000000002</v>
      </c>
      <c r="S112" s="215">
        <v>0</v>
      </c>
      <c r="T112" s="216">
        <f>S112*H112</f>
        <v>0</v>
      </c>
      <c r="U112" s="40"/>
      <c r="V112" s="40"/>
      <c r="W112" s="40"/>
      <c r="X112" s="40"/>
      <c r="Y112" s="40"/>
      <c r="Z112" s="40"/>
      <c r="AA112" s="40"/>
      <c r="AB112" s="40"/>
      <c r="AC112" s="40"/>
      <c r="AD112" s="40"/>
      <c r="AE112" s="40"/>
      <c r="AR112" s="217" t="s">
        <v>142</v>
      </c>
      <c r="AT112" s="217" t="s">
        <v>137</v>
      </c>
      <c r="AU112" s="217" t="s">
        <v>143</v>
      </c>
      <c r="AY112" s="19" t="s">
        <v>134</v>
      </c>
      <c r="BE112" s="218">
        <f>IF(N112="základní",J112,0)</f>
        <v>0</v>
      </c>
      <c r="BF112" s="218">
        <f>IF(N112="snížená",J112,0)</f>
        <v>0</v>
      </c>
      <c r="BG112" s="218">
        <f>IF(N112="zákl. přenesená",J112,0)</f>
        <v>0</v>
      </c>
      <c r="BH112" s="218">
        <f>IF(N112="sníž. přenesená",J112,0)</f>
        <v>0</v>
      </c>
      <c r="BI112" s="218">
        <f>IF(N112="nulová",J112,0)</f>
        <v>0</v>
      </c>
      <c r="BJ112" s="19" t="s">
        <v>143</v>
      </c>
      <c r="BK112" s="218">
        <f>ROUND(I112*H112,2)</f>
        <v>0</v>
      </c>
      <c r="BL112" s="19" t="s">
        <v>142</v>
      </c>
      <c r="BM112" s="217" t="s">
        <v>158</v>
      </c>
    </row>
    <row r="113" s="2" customFormat="1">
      <c r="A113" s="40"/>
      <c r="B113" s="41"/>
      <c r="C113" s="42"/>
      <c r="D113" s="219" t="s">
        <v>145</v>
      </c>
      <c r="E113" s="42"/>
      <c r="F113" s="220" t="s">
        <v>159</v>
      </c>
      <c r="G113" s="42"/>
      <c r="H113" s="42"/>
      <c r="I113" s="221"/>
      <c r="J113" s="42"/>
      <c r="K113" s="42"/>
      <c r="L113" s="46"/>
      <c r="M113" s="222"/>
      <c r="N113" s="223"/>
      <c r="O113" s="86"/>
      <c r="P113" s="86"/>
      <c r="Q113" s="86"/>
      <c r="R113" s="86"/>
      <c r="S113" s="86"/>
      <c r="T113" s="87"/>
      <c r="U113" s="40"/>
      <c r="V113" s="40"/>
      <c r="W113" s="40"/>
      <c r="X113" s="40"/>
      <c r="Y113" s="40"/>
      <c r="Z113" s="40"/>
      <c r="AA113" s="40"/>
      <c r="AB113" s="40"/>
      <c r="AC113" s="40"/>
      <c r="AD113" s="40"/>
      <c r="AE113" s="40"/>
      <c r="AT113" s="19" t="s">
        <v>145</v>
      </c>
      <c r="AU113" s="19" t="s">
        <v>143</v>
      </c>
    </row>
    <row r="114" s="2" customFormat="1" ht="16.5" customHeight="1">
      <c r="A114" s="40"/>
      <c r="B114" s="41"/>
      <c r="C114" s="206" t="s">
        <v>142</v>
      </c>
      <c r="D114" s="206" t="s">
        <v>137</v>
      </c>
      <c r="E114" s="207" t="s">
        <v>160</v>
      </c>
      <c r="F114" s="208" t="s">
        <v>161</v>
      </c>
      <c r="G114" s="209" t="s">
        <v>140</v>
      </c>
      <c r="H114" s="210">
        <v>5.7000000000000002</v>
      </c>
      <c r="I114" s="211"/>
      <c r="J114" s="212">
        <f>ROUND(I114*H114,2)</f>
        <v>0</v>
      </c>
      <c r="K114" s="208" t="s">
        <v>141</v>
      </c>
      <c r="L114" s="46"/>
      <c r="M114" s="213" t="s">
        <v>19</v>
      </c>
      <c r="N114" s="214" t="s">
        <v>42</v>
      </c>
      <c r="O114" s="86"/>
      <c r="P114" s="215">
        <f>O114*H114</f>
        <v>0</v>
      </c>
      <c r="Q114" s="215">
        <v>0.0030000000000000001</v>
      </c>
      <c r="R114" s="215">
        <f>Q114*H114</f>
        <v>0.017100000000000001</v>
      </c>
      <c r="S114" s="215">
        <v>0</v>
      </c>
      <c r="T114" s="216">
        <f>S114*H114</f>
        <v>0</v>
      </c>
      <c r="U114" s="40"/>
      <c r="V114" s="40"/>
      <c r="W114" s="40"/>
      <c r="X114" s="40"/>
      <c r="Y114" s="40"/>
      <c r="Z114" s="40"/>
      <c r="AA114" s="40"/>
      <c r="AB114" s="40"/>
      <c r="AC114" s="40"/>
      <c r="AD114" s="40"/>
      <c r="AE114" s="40"/>
      <c r="AR114" s="217" t="s">
        <v>142</v>
      </c>
      <c r="AT114" s="217" t="s">
        <v>137</v>
      </c>
      <c r="AU114" s="217" t="s">
        <v>143</v>
      </c>
      <c r="AY114" s="19" t="s">
        <v>134</v>
      </c>
      <c r="BE114" s="218">
        <f>IF(N114="základní",J114,0)</f>
        <v>0</v>
      </c>
      <c r="BF114" s="218">
        <f>IF(N114="snížená",J114,0)</f>
        <v>0</v>
      </c>
      <c r="BG114" s="218">
        <f>IF(N114="zákl. přenesená",J114,0)</f>
        <v>0</v>
      </c>
      <c r="BH114" s="218">
        <f>IF(N114="sníž. přenesená",J114,0)</f>
        <v>0</v>
      </c>
      <c r="BI114" s="218">
        <f>IF(N114="nulová",J114,0)</f>
        <v>0</v>
      </c>
      <c r="BJ114" s="19" t="s">
        <v>143</v>
      </c>
      <c r="BK114" s="218">
        <f>ROUND(I114*H114,2)</f>
        <v>0</v>
      </c>
      <c r="BL114" s="19" t="s">
        <v>142</v>
      </c>
      <c r="BM114" s="217" t="s">
        <v>162</v>
      </c>
    </row>
    <row r="115" s="2" customFormat="1">
      <c r="A115" s="40"/>
      <c r="B115" s="41"/>
      <c r="C115" s="42"/>
      <c r="D115" s="219" t="s">
        <v>145</v>
      </c>
      <c r="E115" s="42"/>
      <c r="F115" s="220" t="s">
        <v>163</v>
      </c>
      <c r="G115" s="42"/>
      <c r="H115" s="42"/>
      <c r="I115" s="221"/>
      <c r="J115" s="42"/>
      <c r="K115" s="42"/>
      <c r="L115" s="46"/>
      <c r="M115" s="222"/>
      <c r="N115" s="223"/>
      <c r="O115" s="86"/>
      <c r="P115" s="86"/>
      <c r="Q115" s="86"/>
      <c r="R115" s="86"/>
      <c r="S115" s="86"/>
      <c r="T115" s="87"/>
      <c r="U115" s="40"/>
      <c r="V115" s="40"/>
      <c r="W115" s="40"/>
      <c r="X115" s="40"/>
      <c r="Y115" s="40"/>
      <c r="Z115" s="40"/>
      <c r="AA115" s="40"/>
      <c r="AB115" s="40"/>
      <c r="AC115" s="40"/>
      <c r="AD115" s="40"/>
      <c r="AE115" s="40"/>
      <c r="AT115" s="19" t="s">
        <v>145</v>
      </c>
      <c r="AU115" s="19" t="s">
        <v>143</v>
      </c>
    </row>
    <row r="116" s="2" customFormat="1" ht="21.75" customHeight="1">
      <c r="A116" s="40"/>
      <c r="B116" s="41"/>
      <c r="C116" s="206" t="s">
        <v>164</v>
      </c>
      <c r="D116" s="206" t="s">
        <v>137</v>
      </c>
      <c r="E116" s="207" t="s">
        <v>165</v>
      </c>
      <c r="F116" s="208" t="s">
        <v>166</v>
      </c>
      <c r="G116" s="209" t="s">
        <v>140</v>
      </c>
      <c r="H116" s="210">
        <v>25.899999999999999</v>
      </c>
      <c r="I116" s="211"/>
      <c r="J116" s="212">
        <f>ROUND(I116*H116,2)</f>
        <v>0</v>
      </c>
      <c r="K116" s="208" t="s">
        <v>141</v>
      </c>
      <c r="L116" s="46"/>
      <c r="M116" s="213" t="s">
        <v>19</v>
      </c>
      <c r="N116" s="214" t="s">
        <v>42</v>
      </c>
      <c r="O116" s="86"/>
      <c r="P116" s="215">
        <f>O116*H116</f>
        <v>0</v>
      </c>
      <c r="Q116" s="215">
        <v>0.020480000000000002</v>
      </c>
      <c r="R116" s="215">
        <f>Q116*H116</f>
        <v>0.53043200000000001</v>
      </c>
      <c r="S116" s="215">
        <v>0</v>
      </c>
      <c r="T116" s="216">
        <f>S116*H116</f>
        <v>0</v>
      </c>
      <c r="U116" s="40"/>
      <c r="V116" s="40"/>
      <c r="W116" s="40"/>
      <c r="X116" s="40"/>
      <c r="Y116" s="40"/>
      <c r="Z116" s="40"/>
      <c r="AA116" s="40"/>
      <c r="AB116" s="40"/>
      <c r="AC116" s="40"/>
      <c r="AD116" s="40"/>
      <c r="AE116" s="40"/>
      <c r="AR116" s="217" t="s">
        <v>142</v>
      </c>
      <c r="AT116" s="217" t="s">
        <v>137</v>
      </c>
      <c r="AU116" s="217" t="s">
        <v>143</v>
      </c>
      <c r="AY116" s="19" t="s">
        <v>134</v>
      </c>
      <c r="BE116" s="218">
        <f>IF(N116="základní",J116,0)</f>
        <v>0</v>
      </c>
      <c r="BF116" s="218">
        <f>IF(N116="snížená",J116,0)</f>
        <v>0</v>
      </c>
      <c r="BG116" s="218">
        <f>IF(N116="zákl. přenesená",J116,0)</f>
        <v>0</v>
      </c>
      <c r="BH116" s="218">
        <f>IF(N116="sníž. přenesená",J116,0)</f>
        <v>0</v>
      </c>
      <c r="BI116" s="218">
        <f>IF(N116="nulová",J116,0)</f>
        <v>0</v>
      </c>
      <c r="BJ116" s="19" t="s">
        <v>143</v>
      </c>
      <c r="BK116" s="218">
        <f>ROUND(I116*H116,2)</f>
        <v>0</v>
      </c>
      <c r="BL116" s="19" t="s">
        <v>142</v>
      </c>
      <c r="BM116" s="217" t="s">
        <v>167</v>
      </c>
    </row>
    <row r="117" s="2" customFormat="1">
      <c r="A117" s="40"/>
      <c r="B117" s="41"/>
      <c r="C117" s="42"/>
      <c r="D117" s="219" t="s">
        <v>145</v>
      </c>
      <c r="E117" s="42"/>
      <c r="F117" s="220" t="s">
        <v>168</v>
      </c>
      <c r="G117" s="42"/>
      <c r="H117" s="42"/>
      <c r="I117" s="221"/>
      <c r="J117" s="42"/>
      <c r="K117" s="42"/>
      <c r="L117" s="46"/>
      <c r="M117" s="222"/>
      <c r="N117" s="223"/>
      <c r="O117" s="86"/>
      <c r="P117" s="86"/>
      <c r="Q117" s="86"/>
      <c r="R117" s="86"/>
      <c r="S117" s="86"/>
      <c r="T117" s="87"/>
      <c r="U117" s="40"/>
      <c r="V117" s="40"/>
      <c r="W117" s="40"/>
      <c r="X117" s="40"/>
      <c r="Y117" s="40"/>
      <c r="Z117" s="40"/>
      <c r="AA117" s="40"/>
      <c r="AB117" s="40"/>
      <c r="AC117" s="40"/>
      <c r="AD117" s="40"/>
      <c r="AE117" s="40"/>
      <c r="AT117" s="19" t="s">
        <v>145</v>
      </c>
      <c r="AU117" s="19" t="s">
        <v>143</v>
      </c>
    </row>
    <row r="118" s="2" customFormat="1" ht="24.15" customHeight="1">
      <c r="A118" s="40"/>
      <c r="B118" s="41"/>
      <c r="C118" s="206" t="s">
        <v>154</v>
      </c>
      <c r="D118" s="206" t="s">
        <v>137</v>
      </c>
      <c r="E118" s="207" t="s">
        <v>169</v>
      </c>
      <c r="F118" s="208" t="s">
        <v>170</v>
      </c>
      <c r="G118" s="209" t="s">
        <v>140</v>
      </c>
      <c r="H118" s="210">
        <v>103.59999999999999</v>
      </c>
      <c r="I118" s="211"/>
      <c r="J118" s="212">
        <f>ROUND(I118*H118,2)</f>
        <v>0</v>
      </c>
      <c r="K118" s="208" t="s">
        <v>141</v>
      </c>
      <c r="L118" s="46"/>
      <c r="M118" s="213" t="s">
        <v>19</v>
      </c>
      <c r="N118" s="214" t="s">
        <v>42</v>
      </c>
      <c r="O118" s="86"/>
      <c r="P118" s="215">
        <f>O118*H118</f>
        <v>0</v>
      </c>
      <c r="Q118" s="215">
        <v>0.0079000000000000008</v>
      </c>
      <c r="R118" s="215">
        <f>Q118*H118</f>
        <v>0.81844000000000006</v>
      </c>
      <c r="S118" s="215">
        <v>0</v>
      </c>
      <c r="T118" s="216">
        <f>S118*H118</f>
        <v>0</v>
      </c>
      <c r="U118" s="40"/>
      <c r="V118" s="40"/>
      <c r="W118" s="40"/>
      <c r="X118" s="40"/>
      <c r="Y118" s="40"/>
      <c r="Z118" s="40"/>
      <c r="AA118" s="40"/>
      <c r="AB118" s="40"/>
      <c r="AC118" s="40"/>
      <c r="AD118" s="40"/>
      <c r="AE118" s="40"/>
      <c r="AR118" s="217" t="s">
        <v>142</v>
      </c>
      <c r="AT118" s="217" t="s">
        <v>137</v>
      </c>
      <c r="AU118" s="217" t="s">
        <v>143</v>
      </c>
      <c r="AY118" s="19" t="s">
        <v>134</v>
      </c>
      <c r="BE118" s="218">
        <f>IF(N118="základní",J118,0)</f>
        <v>0</v>
      </c>
      <c r="BF118" s="218">
        <f>IF(N118="snížená",J118,0)</f>
        <v>0</v>
      </c>
      <c r="BG118" s="218">
        <f>IF(N118="zákl. přenesená",J118,0)</f>
        <v>0</v>
      </c>
      <c r="BH118" s="218">
        <f>IF(N118="sníž. přenesená",J118,0)</f>
        <v>0</v>
      </c>
      <c r="BI118" s="218">
        <f>IF(N118="nulová",J118,0)</f>
        <v>0</v>
      </c>
      <c r="BJ118" s="19" t="s">
        <v>143</v>
      </c>
      <c r="BK118" s="218">
        <f>ROUND(I118*H118,2)</f>
        <v>0</v>
      </c>
      <c r="BL118" s="19" t="s">
        <v>142</v>
      </c>
      <c r="BM118" s="217" t="s">
        <v>171</v>
      </c>
    </row>
    <row r="119" s="2" customFormat="1">
      <c r="A119" s="40"/>
      <c r="B119" s="41"/>
      <c r="C119" s="42"/>
      <c r="D119" s="219" t="s">
        <v>145</v>
      </c>
      <c r="E119" s="42"/>
      <c r="F119" s="220" t="s">
        <v>172</v>
      </c>
      <c r="G119" s="42"/>
      <c r="H119" s="42"/>
      <c r="I119" s="221"/>
      <c r="J119" s="42"/>
      <c r="K119" s="42"/>
      <c r="L119" s="46"/>
      <c r="M119" s="222"/>
      <c r="N119" s="223"/>
      <c r="O119" s="86"/>
      <c r="P119" s="86"/>
      <c r="Q119" s="86"/>
      <c r="R119" s="86"/>
      <c r="S119" s="86"/>
      <c r="T119" s="87"/>
      <c r="U119" s="40"/>
      <c r="V119" s="40"/>
      <c r="W119" s="40"/>
      <c r="X119" s="40"/>
      <c r="Y119" s="40"/>
      <c r="Z119" s="40"/>
      <c r="AA119" s="40"/>
      <c r="AB119" s="40"/>
      <c r="AC119" s="40"/>
      <c r="AD119" s="40"/>
      <c r="AE119" s="40"/>
      <c r="AT119" s="19" t="s">
        <v>145</v>
      </c>
      <c r="AU119" s="19" t="s">
        <v>143</v>
      </c>
    </row>
    <row r="120" s="13" customFormat="1">
      <c r="A120" s="13"/>
      <c r="B120" s="224"/>
      <c r="C120" s="225"/>
      <c r="D120" s="226" t="s">
        <v>151</v>
      </c>
      <c r="E120" s="227" t="s">
        <v>19</v>
      </c>
      <c r="F120" s="228" t="s">
        <v>173</v>
      </c>
      <c r="G120" s="225"/>
      <c r="H120" s="229">
        <v>103.59999999999999</v>
      </c>
      <c r="I120" s="230"/>
      <c r="J120" s="225"/>
      <c r="K120" s="225"/>
      <c r="L120" s="231"/>
      <c r="M120" s="232"/>
      <c r="N120" s="233"/>
      <c r="O120" s="233"/>
      <c r="P120" s="233"/>
      <c r="Q120" s="233"/>
      <c r="R120" s="233"/>
      <c r="S120" s="233"/>
      <c r="T120" s="234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T120" s="235" t="s">
        <v>151</v>
      </c>
      <c r="AU120" s="235" t="s">
        <v>143</v>
      </c>
      <c r="AV120" s="13" t="s">
        <v>143</v>
      </c>
      <c r="AW120" s="13" t="s">
        <v>32</v>
      </c>
      <c r="AX120" s="13" t="s">
        <v>70</v>
      </c>
      <c r="AY120" s="235" t="s">
        <v>134</v>
      </c>
    </row>
    <row r="121" s="14" customFormat="1">
      <c r="A121" s="14"/>
      <c r="B121" s="236"/>
      <c r="C121" s="237"/>
      <c r="D121" s="226" t="s">
        <v>151</v>
      </c>
      <c r="E121" s="238" t="s">
        <v>19</v>
      </c>
      <c r="F121" s="239" t="s">
        <v>153</v>
      </c>
      <c r="G121" s="237"/>
      <c r="H121" s="240">
        <v>103.59999999999999</v>
      </c>
      <c r="I121" s="241"/>
      <c r="J121" s="237"/>
      <c r="K121" s="237"/>
      <c r="L121" s="242"/>
      <c r="M121" s="243"/>
      <c r="N121" s="244"/>
      <c r="O121" s="244"/>
      <c r="P121" s="244"/>
      <c r="Q121" s="244"/>
      <c r="R121" s="244"/>
      <c r="S121" s="244"/>
      <c r="T121" s="245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T121" s="246" t="s">
        <v>151</v>
      </c>
      <c r="AU121" s="246" t="s">
        <v>143</v>
      </c>
      <c r="AV121" s="14" t="s">
        <v>142</v>
      </c>
      <c r="AW121" s="14" t="s">
        <v>32</v>
      </c>
      <c r="AX121" s="14" t="s">
        <v>78</v>
      </c>
      <c r="AY121" s="246" t="s">
        <v>134</v>
      </c>
    </row>
    <row r="122" s="2" customFormat="1" ht="24.15" customHeight="1">
      <c r="A122" s="40"/>
      <c r="B122" s="41"/>
      <c r="C122" s="206" t="s">
        <v>174</v>
      </c>
      <c r="D122" s="206" t="s">
        <v>137</v>
      </c>
      <c r="E122" s="207" t="s">
        <v>175</v>
      </c>
      <c r="F122" s="208" t="s">
        <v>176</v>
      </c>
      <c r="G122" s="209" t="s">
        <v>140</v>
      </c>
      <c r="H122" s="210">
        <v>5.2000000000000002</v>
      </c>
      <c r="I122" s="211"/>
      <c r="J122" s="212">
        <f>ROUND(I122*H122,2)</f>
        <v>0</v>
      </c>
      <c r="K122" s="208" t="s">
        <v>141</v>
      </c>
      <c r="L122" s="46"/>
      <c r="M122" s="213" t="s">
        <v>19</v>
      </c>
      <c r="N122" s="214" t="s">
        <v>42</v>
      </c>
      <c r="O122" s="86"/>
      <c r="P122" s="215">
        <f>O122*H122</f>
        <v>0</v>
      </c>
      <c r="Q122" s="215">
        <v>0.0043800000000000002</v>
      </c>
      <c r="R122" s="215">
        <f>Q122*H122</f>
        <v>0.022776000000000001</v>
      </c>
      <c r="S122" s="215">
        <v>0</v>
      </c>
      <c r="T122" s="216">
        <f>S122*H122</f>
        <v>0</v>
      </c>
      <c r="U122" s="40"/>
      <c r="V122" s="40"/>
      <c r="W122" s="40"/>
      <c r="X122" s="40"/>
      <c r="Y122" s="40"/>
      <c r="Z122" s="40"/>
      <c r="AA122" s="40"/>
      <c r="AB122" s="40"/>
      <c r="AC122" s="40"/>
      <c r="AD122" s="40"/>
      <c r="AE122" s="40"/>
      <c r="AR122" s="217" t="s">
        <v>142</v>
      </c>
      <c r="AT122" s="217" t="s">
        <v>137</v>
      </c>
      <c r="AU122" s="217" t="s">
        <v>143</v>
      </c>
      <c r="AY122" s="19" t="s">
        <v>134</v>
      </c>
      <c r="BE122" s="218">
        <f>IF(N122="základní",J122,0)</f>
        <v>0</v>
      </c>
      <c r="BF122" s="218">
        <f>IF(N122="snížená",J122,0)</f>
        <v>0</v>
      </c>
      <c r="BG122" s="218">
        <f>IF(N122="zákl. přenesená",J122,0)</f>
        <v>0</v>
      </c>
      <c r="BH122" s="218">
        <f>IF(N122="sníž. přenesená",J122,0)</f>
        <v>0</v>
      </c>
      <c r="BI122" s="218">
        <f>IF(N122="nulová",J122,0)</f>
        <v>0</v>
      </c>
      <c r="BJ122" s="19" t="s">
        <v>143</v>
      </c>
      <c r="BK122" s="218">
        <f>ROUND(I122*H122,2)</f>
        <v>0</v>
      </c>
      <c r="BL122" s="19" t="s">
        <v>142</v>
      </c>
      <c r="BM122" s="217" t="s">
        <v>177</v>
      </c>
    </row>
    <row r="123" s="2" customFormat="1">
      <c r="A123" s="40"/>
      <c r="B123" s="41"/>
      <c r="C123" s="42"/>
      <c r="D123" s="219" t="s">
        <v>145</v>
      </c>
      <c r="E123" s="42"/>
      <c r="F123" s="220" t="s">
        <v>178</v>
      </c>
      <c r="G123" s="42"/>
      <c r="H123" s="42"/>
      <c r="I123" s="221"/>
      <c r="J123" s="42"/>
      <c r="K123" s="42"/>
      <c r="L123" s="46"/>
      <c r="M123" s="222"/>
      <c r="N123" s="223"/>
      <c r="O123" s="86"/>
      <c r="P123" s="86"/>
      <c r="Q123" s="86"/>
      <c r="R123" s="86"/>
      <c r="S123" s="86"/>
      <c r="T123" s="87"/>
      <c r="U123" s="40"/>
      <c r="V123" s="40"/>
      <c r="W123" s="40"/>
      <c r="X123" s="40"/>
      <c r="Y123" s="40"/>
      <c r="Z123" s="40"/>
      <c r="AA123" s="40"/>
      <c r="AB123" s="40"/>
      <c r="AC123" s="40"/>
      <c r="AD123" s="40"/>
      <c r="AE123" s="40"/>
      <c r="AT123" s="19" t="s">
        <v>145</v>
      </c>
      <c r="AU123" s="19" t="s">
        <v>143</v>
      </c>
    </row>
    <row r="124" s="2" customFormat="1" ht="24.15" customHeight="1">
      <c r="A124" s="40"/>
      <c r="B124" s="41"/>
      <c r="C124" s="206" t="s">
        <v>179</v>
      </c>
      <c r="D124" s="206" t="s">
        <v>137</v>
      </c>
      <c r="E124" s="207" t="s">
        <v>180</v>
      </c>
      <c r="F124" s="208" t="s">
        <v>181</v>
      </c>
      <c r="G124" s="209" t="s">
        <v>140</v>
      </c>
      <c r="H124" s="210">
        <v>25.908999999999999</v>
      </c>
      <c r="I124" s="211"/>
      <c r="J124" s="212">
        <f>ROUND(I124*H124,2)</f>
        <v>0</v>
      </c>
      <c r="K124" s="208" t="s">
        <v>141</v>
      </c>
      <c r="L124" s="46"/>
      <c r="M124" s="213" t="s">
        <v>19</v>
      </c>
      <c r="N124" s="214" t="s">
        <v>42</v>
      </c>
      <c r="O124" s="86"/>
      <c r="P124" s="215">
        <f>O124*H124</f>
        <v>0</v>
      </c>
      <c r="Q124" s="215">
        <v>0.01575</v>
      </c>
      <c r="R124" s="215">
        <f>Q124*H124</f>
        <v>0.40806674999999998</v>
      </c>
      <c r="S124" s="215">
        <v>0</v>
      </c>
      <c r="T124" s="216">
        <f>S124*H124</f>
        <v>0</v>
      </c>
      <c r="U124" s="40"/>
      <c r="V124" s="40"/>
      <c r="W124" s="40"/>
      <c r="X124" s="40"/>
      <c r="Y124" s="40"/>
      <c r="Z124" s="40"/>
      <c r="AA124" s="40"/>
      <c r="AB124" s="40"/>
      <c r="AC124" s="40"/>
      <c r="AD124" s="40"/>
      <c r="AE124" s="40"/>
      <c r="AR124" s="217" t="s">
        <v>142</v>
      </c>
      <c r="AT124" s="217" t="s">
        <v>137</v>
      </c>
      <c r="AU124" s="217" t="s">
        <v>143</v>
      </c>
      <c r="AY124" s="19" t="s">
        <v>134</v>
      </c>
      <c r="BE124" s="218">
        <f>IF(N124="základní",J124,0)</f>
        <v>0</v>
      </c>
      <c r="BF124" s="218">
        <f>IF(N124="snížená",J124,0)</f>
        <v>0</v>
      </c>
      <c r="BG124" s="218">
        <f>IF(N124="zákl. přenesená",J124,0)</f>
        <v>0</v>
      </c>
      <c r="BH124" s="218">
        <f>IF(N124="sníž. přenesená",J124,0)</f>
        <v>0</v>
      </c>
      <c r="BI124" s="218">
        <f>IF(N124="nulová",J124,0)</f>
        <v>0</v>
      </c>
      <c r="BJ124" s="19" t="s">
        <v>143</v>
      </c>
      <c r="BK124" s="218">
        <f>ROUND(I124*H124,2)</f>
        <v>0</v>
      </c>
      <c r="BL124" s="19" t="s">
        <v>142</v>
      </c>
      <c r="BM124" s="217" t="s">
        <v>182</v>
      </c>
    </row>
    <row r="125" s="2" customFormat="1">
      <c r="A125" s="40"/>
      <c r="B125" s="41"/>
      <c r="C125" s="42"/>
      <c r="D125" s="219" t="s">
        <v>145</v>
      </c>
      <c r="E125" s="42"/>
      <c r="F125" s="220" t="s">
        <v>183</v>
      </c>
      <c r="G125" s="42"/>
      <c r="H125" s="42"/>
      <c r="I125" s="221"/>
      <c r="J125" s="42"/>
      <c r="K125" s="42"/>
      <c r="L125" s="46"/>
      <c r="M125" s="222"/>
      <c r="N125" s="223"/>
      <c r="O125" s="86"/>
      <c r="P125" s="86"/>
      <c r="Q125" s="86"/>
      <c r="R125" s="86"/>
      <c r="S125" s="86"/>
      <c r="T125" s="87"/>
      <c r="U125" s="40"/>
      <c r="V125" s="40"/>
      <c r="W125" s="40"/>
      <c r="X125" s="40"/>
      <c r="Y125" s="40"/>
      <c r="Z125" s="40"/>
      <c r="AA125" s="40"/>
      <c r="AB125" s="40"/>
      <c r="AC125" s="40"/>
      <c r="AD125" s="40"/>
      <c r="AE125" s="40"/>
      <c r="AT125" s="19" t="s">
        <v>145</v>
      </c>
      <c r="AU125" s="19" t="s">
        <v>143</v>
      </c>
    </row>
    <row r="126" s="15" customFormat="1">
      <c r="A126" s="15"/>
      <c r="B126" s="247"/>
      <c r="C126" s="248"/>
      <c r="D126" s="226" t="s">
        <v>151</v>
      </c>
      <c r="E126" s="249" t="s">
        <v>19</v>
      </c>
      <c r="F126" s="250" t="s">
        <v>184</v>
      </c>
      <c r="G126" s="248"/>
      <c r="H126" s="249" t="s">
        <v>19</v>
      </c>
      <c r="I126" s="251"/>
      <c r="J126" s="248"/>
      <c r="K126" s="248"/>
      <c r="L126" s="252"/>
      <c r="M126" s="253"/>
      <c r="N126" s="254"/>
      <c r="O126" s="254"/>
      <c r="P126" s="254"/>
      <c r="Q126" s="254"/>
      <c r="R126" s="254"/>
      <c r="S126" s="254"/>
      <c r="T126" s="25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  <c r="AT126" s="256" t="s">
        <v>151</v>
      </c>
      <c r="AU126" s="256" t="s">
        <v>143</v>
      </c>
      <c r="AV126" s="15" t="s">
        <v>78</v>
      </c>
      <c r="AW126" s="15" t="s">
        <v>32</v>
      </c>
      <c r="AX126" s="15" t="s">
        <v>70</v>
      </c>
      <c r="AY126" s="256" t="s">
        <v>134</v>
      </c>
    </row>
    <row r="127" s="13" customFormat="1">
      <c r="A127" s="13"/>
      <c r="B127" s="224"/>
      <c r="C127" s="225"/>
      <c r="D127" s="226" t="s">
        <v>151</v>
      </c>
      <c r="E127" s="227" t="s">
        <v>19</v>
      </c>
      <c r="F127" s="228" t="s">
        <v>185</v>
      </c>
      <c r="G127" s="225"/>
      <c r="H127" s="229">
        <v>25.908999999999999</v>
      </c>
      <c r="I127" s="230"/>
      <c r="J127" s="225"/>
      <c r="K127" s="225"/>
      <c r="L127" s="231"/>
      <c r="M127" s="232"/>
      <c r="N127" s="233"/>
      <c r="O127" s="233"/>
      <c r="P127" s="233"/>
      <c r="Q127" s="233"/>
      <c r="R127" s="233"/>
      <c r="S127" s="233"/>
      <c r="T127" s="234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T127" s="235" t="s">
        <v>151</v>
      </c>
      <c r="AU127" s="235" t="s">
        <v>143</v>
      </c>
      <c r="AV127" s="13" t="s">
        <v>143</v>
      </c>
      <c r="AW127" s="13" t="s">
        <v>32</v>
      </c>
      <c r="AX127" s="13" t="s">
        <v>70</v>
      </c>
      <c r="AY127" s="235" t="s">
        <v>134</v>
      </c>
    </row>
    <row r="128" s="14" customFormat="1">
      <c r="A128" s="14"/>
      <c r="B128" s="236"/>
      <c r="C128" s="237"/>
      <c r="D128" s="226" t="s">
        <v>151</v>
      </c>
      <c r="E128" s="238" t="s">
        <v>19</v>
      </c>
      <c r="F128" s="239" t="s">
        <v>153</v>
      </c>
      <c r="G128" s="237"/>
      <c r="H128" s="240">
        <v>25.908999999999999</v>
      </c>
      <c r="I128" s="241"/>
      <c r="J128" s="237"/>
      <c r="K128" s="237"/>
      <c r="L128" s="242"/>
      <c r="M128" s="243"/>
      <c r="N128" s="244"/>
      <c r="O128" s="244"/>
      <c r="P128" s="244"/>
      <c r="Q128" s="244"/>
      <c r="R128" s="244"/>
      <c r="S128" s="244"/>
      <c r="T128" s="245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T128" s="246" t="s">
        <v>151</v>
      </c>
      <c r="AU128" s="246" t="s">
        <v>143</v>
      </c>
      <c r="AV128" s="14" t="s">
        <v>142</v>
      </c>
      <c r="AW128" s="14" t="s">
        <v>32</v>
      </c>
      <c r="AX128" s="14" t="s">
        <v>78</v>
      </c>
      <c r="AY128" s="246" t="s">
        <v>134</v>
      </c>
    </row>
    <row r="129" s="2" customFormat="1" ht="16.5" customHeight="1">
      <c r="A129" s="40"/>
      <c r="B129" s="41"/>
      <c r="C129" s="206" t="s">
        <v>186</v>
      </c>
      <c r="D129" s="206" t="s">
        <v>137</v>
      </c>
      <c r="E129" s="207" t="s">
        <v>187</v>
      </c>
      <c r="F129" s="208" t="s">
        <v>188</v>
      </c>
      <c r="G129" s="209" t="s">
        <v>140</v>
      </c>
      <c r="H129" s="210">
        <v>5.2000000000000002</v>
      </c>
      <c r="I129" s="211"/>
      <c r="J129" s="212">
        <f>ROUND(I129*H129,2)</f>
        <v>0</v>
      </c>
      <c r="K129" s="208" t="s">
        <v>141</v>
      </c>
      <c r="L129" s="46"/>
      <c r="M129" s="213" t="s">
        <v>19</v>
      </c>
      <c r="N129" s="214" t="s">
        <v>42</v>
      </c>
      <c r="O129" s="86"/>
      <c r="P129" s="215">
        <f>O129*H129</f>
        <v>0</v>
      </c>
      <c r="Q129" s="215">
        <v>0.0030000000000000001</v>
      </c>
      <c r="R129" s="215">
        <f>Q129*H129</f>
        <v>0.015600000000000001</v>
      </c>
      <c r="S129" s="215">
        <v>0</v>
      </c>
      <c r="T129" s="216">
        <f>S129*H129</f>
        <v>0</v>
      </c>
      <c r="U129" s="40"/>
      <c r="V129" s="40"/>
      <c r="W129" s="40"/>
      <c r="X129" s="40"/>
      <c r="Y129" s="40"/>
      <c r="Z129" s="40"/>
      <c r="AA129" s="40"/>
      <c r="AB129" s="40"/>
      <c r="AC129" s="40"/>
      <c r="AD129" s="40"/>
      <c r="AE129" s="40"/>
      <c r="AR129" s="217" t="s">
        <v>142</v>
      </c>
      <c r="AT129" s="217" t="s">
        <v>137</v>
      </c>
      <c r="AU129" s="217" t="s">
        <v>143</v>
      </c>
      <c r="AY129" s="19" t="s">
        <v>134</v>
      </c>
      <c r="BE129" s="218">
        <f>IF(N129="základní",J129,0)</f>
        <v>0</v>
      </c>
      <c r="BF129" s="218">
        <f>IF(N129="snížená",J129,0)</f>
        <v>0</v>
      </c>
      <c r="BG129" s="218">
        <f>IF(N129="zákl. přenesená",J129,0)</f>
        <v>0</v>
      </c>
      <c r="BH129" s="218">
        <f>IF(N129="sníž. přenesená",J129,0)</f>
        <v>0</v>
      </c>
      <c r="BI129" s="218">
        <f>IF(N129="nulová",J129,0)</f>
        <v>0</v>
      </c>
      <c r="BJ129" s="19" t="s">
        <v>143</v>
      </c>
      <c r="BK129" s="218">
        <f>ROUND(I129*H129,2)</f>
        <v>0</v>
      </c>
      <c r="BL129" s="19" t="s">
        <v>142</v>
      </c>
      <c r="BM129" s="217" t="s">
        <v>189</v>
      </c>
    </row>
    <row r="130" s="2" customFormat="1">
      <c r="A130" s="40"/>
      <c r="B130" s="41"/>
      <c r="C130" s="42"/>
      <c r="D130" s="219" t="s">
        <v>145</v>
      </c>
      <c r="E130" s="42"/>
      <c r="F130" s="220" t="s">
        <v>190</v>
      </c>
      <c r="G130" s="42"/>
      <c r="H130" s="42"/>
      <c r="I130" s="221"/>
      <c r="J130" s="42"/>
      <c r="K130" s="42"/>
      <c r="L130" s="46"/>
      <c r="M130" s="222"/>
      <c r="N130" s="223"/>
      <c r="O130" s="86"/>
      <c r="P130" s="86"/>
      <c r="Q130" s="86"/>
      <c r="R130" s="86"/>
      <c r="S130" s="86"/>
      <c r="T130" s="87"/>
      <c r="U130" s="40"/>
      <c r="V130" s="40"/>
      <c r="W130" s="40"/>
      <c r="X130" s="40"/>
      <c r="Y130" s="40"/>
      <c r="Z130" s="40"/>
      <c r="AA130" s="40"/>
      <c r="AB130" s="40"/>
      <c r="AC130" s="40"/>
      <c r="AD130" s="40"/>
      <c r="AE130" s="40"/>
      <c r="AT130" s="19" t="s">
        <v>145</v>
      </c>
      <c r="AU130" s="19" t="s">
        <v>143</v>
      </c>
    </row>
    <row r="131" s="2" customFormat="1" ht="24.15" customHeight="1">
      <c r="A131" s="40"/>
      <c r="B131" s="41"/>
      <c r="C131" s="206" t="s">
        <v>191</v>
      </c>
      <c r="D131" s="206" t="s">
        <v>137</v>
      </c>
      <c r="E131" s="207" t="s">
        <v>192</v>
      </c>
      <c r="F131" s="208" t="s">
        <v>193</v>
      </c>
      <c r="G131" s="209" t="s">
        <v>140</v>
      </c>
      <c r="H131" s="210">
        <v>14.199999999999999</v>
      </c>
      <c r="I131" s="211"/>
      <c r="J131" s="212">
        <f>ROUND(I131*H131,2)</f>
        <v>0</v>
      </c>
      <c r="K131" s="208" t="s">
        <v>141</v>
      </c>
      <c r="L131" s="46"/>
      <c r="M131" s="213" t="s">
        <v>19</v>
      </c>
      <c r="N131" s="214" t="s">
        <v>42</v>
      </c>
      <c r="O131" s="86"/>
      <c r="P131" s="215">
        <f>O131*H131</f>
        <v>0</v>
      </c>
      <c r="Q131" s="215">
        <v>0.018380000000000001</v>
      </c>
      <c r="R131" s="215">
        <f>Q131*H131</f>
        <v>0.26099600000000001</v>
      </c>
      <c r="S131" s="215">
        <v>0</v>
      </c>
      <c r="T131" s="216">
        <f>S131*H131</f>
        <v>0</v>
      </c>
      <c r="U131" s="40"/>
      <c r="V131" s="40"/>
      <c r="W131" s="40"/>
      <c r="X131" s="40"/>
      <c r="Y131" s="40"/>
      <c r="Z131" s="40"/>
      <c r="AA131" s="40"/>
      <c r="AB131" s="40"/>
      <c r="AC131" s="40"/>
      <c r="AD131" s="40"/>
      <c r="AE131" s="40"/>
      <c r="AR131" s="217" t="s">
        <v>142</v>
      </c>
      <c r="AT131" s="217" t="s">
        <v>137</v>
      </c>
      <c r="AU131" s="217" t="s">
        <v>143</v>
      </c>
      <c r="AY131" s="19" t="s">
        <v>134</v>
      </c>
      <c r="BE131" s="218">
        <f>IF(N131="základní",J131,0)</f>
        <v>0</v>
      </c>
      <c r="BF131" s="218">
        <f>IF(N131="snížená",J131,0)</f>
        <v>0</v>
      </c>
      <c r="BG131" s="218">
        <f>IF(N131="zákl. přenesená",J131,0)</f>
        <v>0</v>
      </c>
      <c r="BH131" s="218">
        <f>IF(N131="sníž. přenesená",J131,0)</f>
        <v>0</v>
      </c>
      <c r="BI131" s="218">
        <f>IF(N131="nulová",J131,0)</f>
        <v>0</v>
      </c>
      <c r="BJ131" s="19" t="s">
        <v>143</v>
      </c>
      <c r="BK131" s="218">
        <f>ROUND(I131*H131,2)</f>
        <v>0</v>
      </c>
      <c r="BL131" s="19" t="s">
        <v>142</v>
      </c>
      <c r="BM131" s="217" t="s">
        <v>194</v>
      </c>
    </row>
    <row r="132" s="2" customFormat="1">
      <c r="A132" s="40"/>
      <c r="B132" s="41"/>
      <c r="C132" s="42"/>
      <c r="D132" s="219" t="s">
        <v>145</v>
      </c>
      <c r="E132" s="42"/>
      <c r="F132" s="220" t="s">
        <v>195</v>
      </c>
      <c r="G132" s="42"/>
      <c r="H132" s="42"/>
      <c r="I132" s="221"/>
      <c r="J132" s="42"/>
      <c r="K132" s="42"/>
      <c r="L132" s="46"/>
      <c r="M132" s="222"/>
      <c r="N132" s="223"/>
      <c r="O132" s="86"/>
      <c r="P132" s="86"/>
      <c r="Q132" s="86"/>
      <c r="R132" s="86"/>
      <c r="S132" s="86"/>
      <c r="T132" s="87"/>
      <c r="U132" s="40"/>
      <c r="V132" s="40"/>
      <c r="W132" s="40"/>
      <c r="X132" s="40"/>
      <c r="Y132" s="40"/>
      <c r="Z132" s="40"/>
      <c r="AA132" s="40"/>
      <c r="AB132" s="40"/>
      <c r="AC132" s="40"/>
      <c r="AD132" s="40"/>
      <c r="AE132" s="40"/>
      <c r="AT132" s="19" t="s">
        <v>145</v>
      </c>
      <c r="AU132" s="19" t="s">
        <v>143</v>
      </c>
    </row>
    <row r="133" s="2" customFormat="1" ht="21.75" customHeight="1">
      <c r="A133" s="40"/>
      <c r="B133" s="41"/>
      <c r="C133" s="206" t="s">
        <v>196</v>
      </c>
      <c r="D133" s="206" t="s">
        <v>137</v>
      </c>
      <c r="E133" s="207" t="s">
        <v>197</v>
      </c>
      <c r="F133" s="208" t="s">
        <v>198</v>
      </c>
      <c r="G133" s="209" t="s">
        <v>199</v>
      </c>
      <c r="H133" s="210">
        <v>0.94799999999999995</v>
      </c>
      <c r="I133" s="211"/>
      <c r="J133" s="212">
        <f>ROUND(I133*H133,2)</f>
        <v>0</v>
      </c>
      <c r="K133" s="208" t="s">
        <v>141</v>
      </c>
      <c r="L133" s="46"/>
      <c r="M133" s="213" t="s">
        <v>19</v>
      </c>
      <c r="N133" s="214" t="s">
        <v>42</v>
      </c>
      <c r="O133" s="86"/>
      <c r="P133" s="215">
        <f>O133*H133</f>
        <v>0</v>
      </c>
      <c r="Q133" s="215">
        <v>2.5018699999999998</v>
      </c>
      <c r="R133" s="215">
        <f>Q133*H133</f>
        <v>2.3717727599999998</v>
      </c>
      <c r="S133" s="215">
        <v>0</v>
      </c>
      <c r="T133" s="216">
        <f>S133*H133</f>
        <v>0</v>
      </c>
      <c r="U133" s="40"/>
      <c r="V133" s="40"/>
      <c r="W133" s="40"/>
      <c r="X133" s="40"/>
      <c r="Y133" s="40"/>
      <c r="Z133" s="40"/>
      <c r="AA133" s="40"/>
      <c r="AB133" s="40"/>
      <c r="AC133" s="40"/>
      <c r="AD133" s="40"/>
      <c r="AE133" s="40"/>
      <c r="AR133" s="217" t="s">
        <v>142</v>
      </c>
      <c r="AT133" s="217" t="s">
        <v>137</v>
      </c>
      <c r="AU133" s="217" t="s">
        <v>143</v>
      </c>
      <c r="AY133" s="19" t="s">
        <v>134</v>
      </c>
      <c r="BE133" s="218">
        <f>IF(N133="základní",J133,0)</f>
        <v>0</v>
      </c>
      <c r="BF133" s="218">
        <f>IF(N133="snížená",J133,0)</f>
        <v>0</v>
      </c>
      <c r="BG133" s="218">
        <f>IF(N133="zákl. přenesená",J133,0)</f>
        <v>0</v>
      </c>
      <c r="BH133" s="218">
        <f>IF(N133="sníž. přenesená",J133,0)</f>
        <v>0</v>
      </c>
      <c r="BI133" s="218">
        <f>IF(N133="nulová",J133,0)</f>
        <v>0</v>
      </c>
      <c r="BJ133" s="19" t="s">
        <v>143</v>
      </c>
      <c r="BK133" s="218">
        <f>ROUND(I133*H133,2)</f>
        <v>0</v>
      </c>
      <c r="BL133" s="19" t="s">
        <v>142</v>
      </c>
      <c r="BM133" s="217" t="s">
        <v>200</v>
      </c>
    </row>
    <row r="134" s="2" customFormat="1">
      <c r="A134" s="40"/>
      <c r="B134" s="41"/>
      <c r="C134" s="42"/>
      <c r="D134" s="219" t="s">
        <v>145</v>
      </c>
      <c r="E134" s="42"/>
      <c r="F134" s="220" t="s">
        <v>201</v>
      </c>
      <c r="G134" s="42"/>
      <c r="H134" s="42"/>
      <c r="I134" s="221"/>
      <c r="J134" s="42"/>
      <c r="K134" s="42"/>
      <c r="L134" s="46"/>
      <c r="M134" s="222"/>
      <c r="N134" s="223"/>
      <c r="O134" s="86"/>
      <c r="P134" s="86"/>
      <c r="Q134" s="86"/>
      <c r="R134" s="86"/>
      <c r="S134" s="86"/>
      <c r="T134" s="87"/>
      <c r="U134" s="40"/>
      <c r="V134" s="40"/>
      <c r="W134" s="40"/>
      <c r="X134" s="40"/>
      <c r="Y134" s="40"/>
      <c r="Z134" s="40"/>
      <c r="AA134" s="40"/>
      <c r="AB134" s="40"/>
      <c r="AC134" s="40"/>
      <c r="AD134" s="40"/>
      <c r="AE134" s="40"/>
      <c r="AT134" s="19" t="s">
        <v>145</v>
      </c>
      <c r="AU134" s="19" t="s">
        <v>143</v>
      </c>
    </row>
    <row r="135" s="13" customFormat="1">
      <c r="A135" s="13"/>
      <c r="B135" s="224"/>
      <c r="C135" s="225"/>
      <c r="D135" s="226" t="s">
        <v>151</v>
      </c>
      <c r="E135" s="227" t="s">
        <v>19</v>
      </c>
      <c r="F135" s="228" t="s">
        <v>202</v>
      </c>
      <c r="G135" s="225"/>
      <c r="H135" s="229">
        <v>0.94799999999999995</v>
      </c>
      <c r="I135" s="230"/>
      <c r="J135" s="225"/>
      <c r="K135" s="225"/>
      <c r="L135" s="231"/>
      <c r="M135" s="232"/>
      <c r="N135" s="233"/>
      <c r="O135" s="233"/>
      <c r="P135" s="233"/>
      <c r="Q135" s="233"/>
      <c r="R135" s="233"/>
      <c r="S135" s="233"/>
      <c r="T135" s="234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T135" s="235" t="s">
        <v>151</v>
      </c>
      <c r="AU135" s="235" t="s">
        <v>143</v>
      </c>
      <c r="AV135" s="13" t="s">
        <v>143</v>
      </c>
      <c r="AW135" s="13" t="s">
        <v>32</v>
      </c>
      <c r="AX135" s="13" t="s">
        <v>70</v>
      </c>
      <c r="AY135" s="235" t="s">
        <v>134</v>
      </c>
    </row>
    <row r="136" s="14" customFormat="1">
      <c r="A136" s="14"/>
      <c r="B136" s="236"/>
      <c r="C136" s="237"/>
      <c r="D136" s="226" t="s">
        <v>151</v>
      </c>
      <c r="E136" s="238" t="s">
        <v>19</v>
      </c>
      <c r="F136" s="239" t="s">
        <v>153</v>
      </c>
      <c r="G136" s="237"/>
      <c r="H136" s="240">
        <v>0.94799999999999995</v>
      </c>
      <c r="I136" s="241"/>
      <c r="J136" s="237"/>
      <c r="K136" s="237"/>
      <c r="L136" s="242"/>
      <c r="M136" s="243"/>
      <c r="N136" s="244"/>
      <c r="O136" s="244"/>
      <c r="P136" s="244"/>
      <c r="Q136" s="244"/>
      <c r="R136" s="244"/>
      <c r="S136" s="244"/>
      <c r="T136" s="245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T136" s="246" t="s">
        <v>151</v>
      </c>
      <c r="AU136" s="246" t="s">
        <v>143</v>
      </c>
      <c r="AV136" s="14" t="s">
        <v>142</v>
      </c>
      <c r="AW136" s="14" t="s">
        <v>32</v>
      </c>
      <c r="AX136" s="14" t="s">
        <v>78</v>
      </c>
      <c r="AY136" s="246" t="s">
        <v>134</v>
      </c>
    </row>
    <row r="137" s="12" customFormat="1" ht="22.8" customHeight="1">
      <c r="A137" s="12"/>
      <c r="B137" s="190"/>
      <c r="C137" s="191"/>
      <c r="D137" s="192" t="s">
        <v>69</v>
      </c>
      <c r="E137" s="204" t="s">
        <v>186</v>
      </c>
      <c r="F137" s="204" t="s">
        <v>203</v>
      </c>
      <c r="G137" s="191"/>
      <c r="H137" s="191"/>
      <c r="I137" s="194"/>
      <c r="J137" s="205">
        <f>BK137</f>
        <v>0</v>
      </c>
      <c r="K137" s="191"/>
      <c r="L137" s="196"/>
      <c r="M137" s="197"/>
      <c r="N137" s="198"/>
      <c r="O137" s="198"/>
      <c r="P137" s="199">
        <f>SUM(P138:P161)</f>
        <v>0</v>
      </c>
      <c r="Q137" s="198"/>
      <c r="R137" s="199">
        <f>SUM(R138:R161)</f>
        <v>0</v>
      </c>
      <c r="S137" s="198"/>
      <c r="T137" s="200">
        <f>SUM(T138:T161)</f>
        <v>6.5963190000000003</v>
      </c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R137" s="201" t="s">
        <v>78</v>
      </c>
      <c r="AT137" s="202" t="s">
        <v>69</v>
      </c>
      <c r="AU137" s="202" t="s">
        <v>78</v>
      </c>
      <c r="AY137" s="201" t="s">
        <v>134</v>
      </c>
      <c r="BK137" s="203">
        <f>SUM(BK138:BK161)</f>
        <v>0</v>
      </c>
    </row>
    <row r="138" s="2" customFormat="1" ht="24.15" customHeight="1">
      <c r="A138" s="40"/>
      <c r="B138" s="41"/>
      <c r="C138" s="206" t="s">
        <v>8</v>
      </c>
      <c r="D138" s="206" t="s">
        <v>137</v>
      </c>
      <c r="E138" s="207" t="s">
        <v>204</v>
      </c>
      <c r="F138" s="208" t="s">
        <v>205</v>
      </c>
      <c r="G138" s="209" t="s">
        <v>140</v>
      </c>
      <c r="H138" s="210">
        <v>11.859999999999999</v>
      </c>
      <c r="I138" s="211"/>
      <c r="J138" s="212">
        <f>ROUND(I138*H138,2)</f>
        <v>0</v>
      </c>
      <c r="K138" s="208" t="s">
        <v>141</v>
      </c>
      <c r="L138" s="46"/>
      <c r="M138" s="213" t="s">
        <v>19</v>
      </c>
      <c r="N138" s="214" t="s">
        <v>42</v>
      </c>
      <c r="O138" s="86"/>
      <c r="P138" s="215">
        <f>O138*H138</f>
        <v>0</v>
      </c>
      <c r="Q138" s="215">
        <v>0</v>
      </c>
      <c r="R138" s="215">
        <f>Q138*H138</f>
        <v>0</v>
      </c>
      <c r="S138" s="215">
        <v>0</v>
      </c>
      <c r="T138" s="216">
        <f>S138*H138</f>
        <v>0</v>
      </c>
      <c r="U138" s="40"/>
      <c r="V138" s="40"/>
      <c r="W138" s="40"/>
      <c r="X138" s="40"/>
      <c r="Y138" s="40"/>
      <c r="Z138" s="40"/>
      <c r="AA138" s="40"/>
      <c r="AB138" s="40"/>
      <c r="AC138" s="40"/>
      <c r="AD138" s="40"/>
      <c r="AE138" s="40"/>
      <c r="AR138" s="217" t="s">
        <v>142</v>
      </c>
      <c r="AT138" s="217" t="s">
        <v>137</v>
      </c>
      <c r="AU138" s="217" t="s">
        <v>143</v>
      </c>
      <c r="AY138" s="19" t="s">
        <v>134</v>
      </c>
      <c r="BE138" s="218">
        <f>IF(N138="základní",J138,0)</f>
        <v>0</v>
      </c>
      <c r="BF138" s="218">
        <f>IF(N138="snížená",J138,0)</f>
        <v>0</v>
      </c>
      <c r="BG138" s="218">
        <f>IF(N138="zákl. přenesená",J138,0)</f>
        <v>0</v>
      </c>
      <c r="BH138" s="218">
        <f>IF(N138="sníž. přenesená",J138,0)</f>
        <v>0</v>
      </c>
      <c r="BI138" s="218">
        <f>IF(N138="nulová",J138,0)</f>
        <v>0</v>
      </c>
      <c r="BJ138" s="19" t="s">
        <v>143</v>
      </c>
      <c r="BK138" s="218">
        <f>ROUND(I138*H138,2)</f>
        <v>0</v>
      </c>
      <c r="BL138" s="19" t="s">
        <v>142</v>
      </c>
      <c r="BM138" s="217" t="s">
        <v>206</v>
      </c>
    </row>
    <row r="139" s="2" customFormat="1">
      <c r="A139" s="40"/>
      <c r="B139" s="41"/>
      <c r="C139" s="42"/>
      <c r="D139" s="219" t="s">
        <v>145</v>
      </c>
      <c r="E139" s="42"/>
      <c r="F139" s="220" t="s">
        <v>207</v>
      </c>
      <c r="G139" s="42"/>
      <c r="H139" s="42"/>
      <c r="I139" s="221"/>
      <c r="J139" s="42"/>
      <c r="K139" s="42"/>
      <c r="L139" s="46"/>
      <c r="M139" s="222"/>
      <c r="N139" s="223"/>
      <c r="O139" s="86"/>
      <c r="P139" s="86"/>
      <c r="Q139" s="86"/>
      <c r="R139" s="86"/>
      <c r="S139" s="86"/>
      <c r="T139" s="87"/>
      <c r="U139" s="40"/>
      <c r="V139" s="40"/>
      <c r="W139" s="40"/>
      <c r="X139" s="40"/>
      <c r="Y139" s="40"/>
      <c r="Z139" s="40"/>
      <c r="AA139" s="40"/>
      <c r="AB139" s="40"/>
      <c r="AC139" s="40"/>
      <c r="AD139" s="40"/>
      <c r="AE139" s="40"/>
      <c r="AT139" s="19" t="s">
        <v>145</v>
      </c>
      <c r="AU139" s="19" t="s">
        <v>143</v>
      </c>
    </row>
    <row r="140" s="13" customFormat="1">
      <c r="A140" s="13"/>
      <c r="B140" s="224"/>
      <c r="C140" s="225"/>
      <c r="D140" s="226" t="s">
        <v>151</v>
      </c>
      <c r="E140" s="227" t="s">
        <v>19</v>
      </c>
      <c r="F140" s="228" t="s">
        <v>208</v>
      </c>
      <c r="G140" s="225"/>
      <c r="H140" s="229">
        <v>5.7000000000000002</v>
      </c>
      <c r="I140" s="230"/>
      <c r="J140" s="225"/>
      <c r="K140" s="225"/>
      <c r="L140" s="231"/>
      <c r="M140" s="232"/>
      <c r="N140" s="233"/>
      <c r="O140" s="233"/>
      <c r="P140" s="233"/>
      <c r="Q140" s="233"/>
      <c r="R140" s="233"/>
      <c r="S140" s="233"/>
      <c r="T140" s="234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T140" s="235" t="s">
        <v>151</v>
      </c>
      <c r="AU140" s="235" t="s">
        <v>143</v>
      </c>
      <c r="AV140" s="13" t="s">
        <v>143</v>
      </c>
      <c r="AW140" s="13" t="s">
        <v>32</v>
      </c>
      <c r="AX140" s="13" t="s">
        <v>70</v>
      </c>
      <c r="AY140" s="235" t="s">
        <v>134</v>
      </c>
    </row>
    <row r="141" s="13" customFormat="1">
      <c r="A141" s="13"/>
      <c r="B141" s="224"/>
      <c r="C141" s="225"/>
      <c r="D141" s="226" t="s">
        <v>151</v>
      </c>
      <c r="E141" s="227" t="s">
        <v>19</v>
      </c>
      <c r="F141" s="228" t="s">
        <v>209</v>
      </c>
      <c r="G141" s="225"/>
      <c r="H141" s="229">
        <v>6.1600000000000001</v>
      </c>
      <c r="I141" s="230"/>
      <c r="J141" s="225"/>
      <c r="K141" s="225"/>
      <c r="L141" s="231"/>
      <c r="M141" s="232"/>
      <c r="N141" s="233"/>
      <c r="O141" s="233"/>
      <c r="P141" s="233"/>
      <c r="Q141" s="233"/>
      <c r="R141" s="233"/>
      <c r="S141" s="233"/>
      <c r="T141" s="234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T141" s="235" t="s">
        <v>151</v>
      </c>
      <c r="AU141" s="235" t="s">
        <v>143</v>
      </c>
      <c r="AV141" s="13" t="s">
        <v>143</v>
      </c>
      <c r="AW141" s="13" t="s">
        <v>32</v>
      </c>
      <c r="AX141" s="13" t="s">
        <v>70</v>
      </c>
      <c r="AY141" s="235" t="s">
        <v>134</v>
      </c>
    </row>
    <row r="142" s="14" customFormat="1">
      <c r="A142" s="14"/>
      <c r="B142" s="236"/>
      <c r="C142" s="237"/>
      <c r="D142" s="226" t="s">
        <v>151</v>
      </c>
      <c r="E142" s="238" t="s">
        <v>19</v>
      </c>
      <c r="F142" s="239" t="s">
        <v>153</v>
      </c>
      <c r="G142" s="237"/>
      <c r="H142" s="240">
        <v>11.859999999999999</v>
      </c>
      <c r="I142" s="241"/>
      <c r="J142" s="237"/>
      <c r="K142" s="237"/>
      <c r="L142" s="242"/>
      <c r="M142" s="243"/>
      <c r="N142" s="244"/>
      <c r="O142" s="244"/>
      <c r="P142" s="244"/>
      <c r="Q142" s="244"/>
      <c r="R142" s="244"/>
      <c r="S142" s="244"/>
      <c r="T142" s="245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T142" s="246" t="s">
        <v>151</v>
      </c>
      <c r="AU142" s="246" t="s">
        <v>143</v>
      </c>
      <c r="AV142" s="14" t="s">
        <v>142</v>
      </c>
      <c r="AW142" s="14" t="s">
        <v>32</v>
      </c>
      <c r="AX142" s="14" t="s">
        <v>78</v>
      </c>
      <c r="AY142" s="246" t="s">
        <v>134</v>
      </c>
    </row>
    <row r="143" s="2" customFormat="1" ht="16.5" customHeight="1">
      <c r="A143" s="40"/>
      <c r="B143" s="41"/>
      <c r="C143" s="206" t="s">
        <v>210</v>
      </c>
      <c r="D143" s="206" t="s">
        <v>137</v>
      </c>
      <c r="E143" s="207" t="s">
        <v>211</v>
      </c>
      <c r="F143" s="208" t="s">
        <v>212</v>
      </c>
      <c r="G143" s="209" t="s">
        <v>140</v>
      </c>
      <c r="H143" s="210">
        <v>7.6699999999999999</v>
      </c>
      <c r="I143" s="211"/>
      <c r="J143" s="212">
        <f>ROUND(I143*H143,2)</f>
        <v>0</v>
      </c>
      <c r="K143" s="208" t="s">
        <v>141</v>
      </c>
      <c r="L143" s="46"/>
      <c r="M143" s="213" t="s">
        <v>19</v>
      </c>
      <c r="N143" s="214" t="s">
        <v>42</v>
      </c>
      <c r="O143" s="86"/>
      <c r="P143" s="215">
        <f>O143*H143</f>
        <v>0</v>
      </c>
      <c r="Q143" s="215">
        <v>0</v>
      </c>
      <c r="R143" s="215">
        <f>Q143*H143</f>
        <v>0</v>
      </c>
      <c r="S143" s="215">
        <v>0.248</v>
      </c>
      <c r="T143" s="216">
        <f>S143*H143</f>
        <v>1.9021600000000001</v>
      </c>
      <c r="U143" s="40"/>
      <c r="V143" s="40"/>
      <c r="W143" s="40"/>
      <c r="X143" s="40"/>
      <c r="Y143" s="40"/>
      <c r="Z143" s="40"/>
      <c r="AA143" s="40"/>
      <c r="AB143" s="40"/>
      <c r="AC143" s="40"/>
      <c r="AD143" s="40"/>
      <c r="AE143" s="40"/>
      <c r="AR143" s="217" t="s">
        <v>142</v>
      </c>
      <c r="AT143" s="217" t="s">
        <v>137</v>
      </c>
      <c r="AU143" s="217" t="s">
        <v>143</v>
      </c>
      <c r="AY143" s="19" t="s">
        <v>134</v>
      </c>
      <c r="BE143" s="218">
        <f>IF(N143="základní",J143,0)</f>
        <v>0</v>
      </c>
      <c r="BF143" s="218">
        <f>IF(N143="snížená",J143,0)</f>
        <v>0</v>
      </c>
      <c r="BG143" s="218">
        <f>IF(N143="zákl. přenesená",J143,0)</f>
        <v>0</v>
      </c>
      <c r="BH143" s="218">
        <f>IF(N143="sníž. přenesená",J143,0)</f>
        <v>0</v>
      </c>
      <c r="BI143" s="218">
        <f>IF(N143="nulová",J143,0)</f>
        <v>0</v>
      </c>
      <c r="BJ143" s="19" t="s">
        <v>143</v>
      </c>
      <c r="BK143" s="218">
        <f>ROUND(I143*H143,2)</f>
        <v>0</v>
      </c>
      <c r="BL143" s="19" t="s">
        <v>142</v>
      </c>
      <c r="BM143" s="217" t="s">
        <v>213</v>
      </c>
    </row>
    <row r="144" s="2" customFormat="1">
      <c r="A144" s="40"/>
      <c r="B144" s="41"/>
      <c r="C144" s="42"/>
      <c r="D144" s="219" t="s">
        <v>145</v>
      </c>
      <c r="E144" s="42"/>
      <c r="F144" s="220" t="s">
        <v>214</v>
      </c>
      <c r="G144" s="42"/>
      <c r="H144" s="42"/>
      <c r="I144" s="221"/>
      <c r="J144" s="42"/>
      <c r="K144" s="42"/>
      <c r="L144" s="46"/>
      <c r="M144" s="222"/>
      <c r="N144" s="223"/>
      <c r="O144" s="86"/>
      <c r="P144" s="86"/>
      <c r="Q144" s="86"/>
      <c r="R144" s="86"/>
      <c r="S144" s="86"/>
      <c r="T144" s="87"/>
      <c r="U144" s="40"/>
      <c r="V144" s="40"/>
      <c r="W144" s="40"/>
      <c r="X144" s="40"/>
      <c r="Y144" s="40"/>
      <c r="Z144" s="40"/>
      <c r="AA144" s="40"/>
      <c r="AB144" s="40"/>
      <c r="AC144" s="40"/>
      <c r="AD144" s="40"/>
      <c r="AE144" s="40"/>
      <c r="AT144" s="19" t="s">
        <v>145</v>
      </c>
      <c r="AU144" s="19" t="s">
        <v>143</v>
      </c>
    </row>
    <row r="145" s="13" customFormat="1">
      <c r="A145" s="13"/>
      <c r="B145" s="224"/>
      <c r="C145" s="225"/>
      <c r="D145" s="226" t="s">
        <v>151</v>
      </c>
      <c r="E145" s="227" t="s">
        <v>19</v>
      </c>
      <c r="F145" s="228" t="s">
        <v>215</v>
      </c>
      <c r="G145" s="225"/>
      <c r="H145" s="229">
        <v>5.3300000000000001</v>
      </c>
      <c r="I145" s="230"/>
      <c r="J145" s="225"/>
      <c r="K145" s="225"/>
      <c r="L145" s="231"/>
      <c r="M145" s="232"/>
      <c r="N145" s="233"/>
      <c r="O145" s="233"/>
      <c r="P145" s="233"/>
      <c r="Q145" s="233"/>
      <c r="R145" s="233"/>
      <c r="S145" s="233"/>
      <c r="T145" s="234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T145" s="235" t="s">
        <v>151</v>
      </c>
      <c r="AU145" s="235" t="s">
        <v>143</v>
      </c>
      <c r="AV145" s="13" t="s">
        <v>143</v>
      </c>
      <c r="AW145" s="13" t="s">
        <v>32</v>
      </c>
      <c r="AX145" s="13" t="s">
        <v>70</v>
      </c>
      <c r="AY145" s="235" t="s">
        <v>134</v>
      </c>
    </row>
    <row r="146" s="13" customFormat="1">
      <c r="A146" s="13"/>
      <c r="B146" s="224"/>
      <c r="C146" s="225"/>
      <c r="D146" s="226" t="s">
        <v>151</v>
      </c>
      <c r="E146" s="227" t="s">
        <v>19</v>
      </c>
      <c r="F146" s="228" t="s">
        <v>216</v>
      </c>
      <c r="G146" s="225"/>
      <c r="H146" s="229">
        <v>2.3399999999999999</v>
      </c>
      <c r="I146" s="230"/>
      <c r="J146" s="225"/>
      <c r="K146" s="225"/>
      <c r="L146" s="231"/>
      <c r="M146" s="232"/>
      <c r="N146" s="233"/>
      <c r="O146" s="233"/>
      <c r="P146" s="233"/>
      <c r="Q146" s="233"/>
      <c r="R146" s="233"/>
      <c r="S146" s="233"/>
      <c r="T146" s="234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T146" s="235" t="s">
        <v>151</v>
      </c>
      <c r="AU146" s="235" t="s">
        <v>143</v>
      </c>
      <c r="AV146" s="13" t="s">
        <v>143</v>
      </c>
      <c r="AW146" s="13" t="s">
        <v>32</v>
      </c>
      <c r="AX146" s="13" t="s">
        <v>70</v>
      </c>
      <c r="AY146" s="235" t="s">
        <v>134</v>
      </c>
    </row>
    <row r="147" s="14" customFormat="1">
      <c r="A147" s="14"/>
      <c r="B147" s="236"/>
      <c r="C147" s="237"/>
      <c r="D147" s="226" t="s">
        <v>151</v>
      </c>
      <c r="E147" s="238" t="s">
        <v>19</v>
      </c>
      <c r="F147" s="239" t="s">
        <v>153</v>
      </c>
      <c r="G147" s="237"/>
      <c r="H147" s="240">
        <v>7.6699999999999999</v>
      </c>
      <c r="I147" s="241"/>
      <c r="J147" s="237"/>
      <c r="K147" s="237"/>
      <c r="L147" s="242"/>
      <c r="M147" s="243"/>
      <c r="N147" s="244"/>
      <c r="O147" s="244"/>
      <c r="P147" s="244"/>
      <c r="Q147" s="244"/>
      <c r="R147" s="244"/>
      <c r="S147" s="244"/>
      <c r="T147" s="245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T147" s="246" t="s">
        <v>151</v>
      </c>
      <c r="AU147" s="246" t="s">
        <v>143</v>
      </c>
      <c r="AV147" s="14" t="s">
        <v>142</v>
      </c>
      <c r="AW147" s="14" t="s">
        <v>32</v>
      </c>
      <c r="AX147" s="14" t="s">
        <v>78</v>
      </c>
      <c r="AY147" s="246" t="s">
        <v>134</v>
      </c>
    </row>
    <row r="148" s="2" customFormat="1" ht="16.5" customHeight="1">
      <c r="A148" s="40"/>
      <c r="B148" s="41"/>
      <c r="C148" s="206" t="s">
        <v>217</v>
      </c>
      <c r="D148" s="206" t="s">
        <v>137</v>
      </c>
      <c r="E148" s="207" t="s">
        <v>218</v>
      </c>
      <c r="F148" s="208" t="s">
        <v>219</v>
      </c>
      <c r="G148" s="209" t="s">
        <v>199</v>
      </c>
      <c r="H148" s="210">
        <v>0.94699999999999995</v>
      </c>
      <c r="I148" s="211"/>
      <c r="J148" s="212">
        <f>ROUND(I148*H148,2)</f>
        <v>0</v>
      </c>
      <c r="K148" s="208" t="s">
        <v>141</v>
      </c>
      <c r="L148" s="46"/>
      <c r="M148" s="213" t="s">
        <v>19</v>
      </c>
      <c r="N148" s="214" t="s">
        <v>42</v>
      </c>
      <c r="O148" s="86"/>
      <c r="P148" s="215">
        <f>O148*H148</f>
        <v>0</v>
      </c>
      <c r="Q148" s="215">
        <v>0</v>
      </c>
      <c r="R148" s="215">
        <f>Q148*H148</f>
        <v>0</v>
      </c>
      <c r="S148" s="215">
        <v>2.2000000000000002</v>
      </c>
      <c r="T148" s="216">
        <f>S148*H148</f>
        <v>2.0834000000000001</v>
      </c>
      <c r="U148" s="40"/>
      <c r="V148" s="40"/>
      <c r="W148" s="40"/>
      <c r="X148" s="40"/>
      <c r="Y148" s="40"/>
      <c r="Z148" s="40"/>
      <c r="AA148" s="40"/>
      <c r="AB148" s="40"/>
      <c r="AC148" s="40"/>
      <c r="AD148" s="40"/>
      <c r="AE148" s="40"/>
      <c r="AR148" s="217" t="s">
        <v>142</v>
      </c>
      <c r="AT148" s="217" t="s">
        <v>137</v>
      </c>
      <c r="AU148" s="217" t="s">
        <v>143</v>
      </c>
      <c r="AY148" s="19" t="s">
        <v>134</v>
      </c>
      <c r="BE148" s="218">
        <f>IF(N148="základní",J148,0)</f>
        <v>0</v>
      </c>
      <c r="BF148" s="218">
        <f>IF(N148="snížená",J148,0)</f>
        <v>0</v>
      </c>
      <c r="BG148" s="218">
        <f>IF(N148="zákl. přenesená",J148,0)</f>
        <v>0</v>
      </c>
      <c r="BH148" s="218">
        <f>IF(N148="sníž. přenesená",J148,0)</f>
        <v>0</v>
      </c>
      <c r="BI148" s="218">
        <f>IF(N148="nulová",J148,0)</f>
        <v>0</v>
      </c>
      <c r="BJ148" s="19" t="s">
        <v>143</v>
      </c>
      <c r="BK148" s="218">
        <f>ROUND(I148*H148,2)</f>
        <v>0</v>
      </c>
      <c r="BL148" s="19" t="s">
        <v>142</v>
      </c>
      <c r="BM148" s="217" t="s">
        <v>220</v>
      </c>
    </row>
    <row r="149" s="2" customFormat="1">
      <c r="A149" s="40"/>
      <c r="B149" s="41"/>
      <c r="C149" s="42"/>
      <c r="D149" s="219" t="s">
        <v>145</v>
      </c>
      <c r="E149" s="42"/>
      <c r="F149" s="220" t="s">
        <v>221</v>
      </c>
      <c r="G149" s="42"/>
      <c r="H149" s="42"/>
      <c r="I149" s="221"/>
      <c r="J149" s="42"/>
      <c r="K149" s="42"/>
      <c r="L149" s="46"/>
      <c r="M149" s="222"/>
      <c r="N149" s="223"/>
      <c r="O149" s="86"/>
      <c r="P149" s="86"/>
      <c r="Q149" s="86"/>
      <c r="R149" s="86"/>
      <c r="S149" s="86"/>
      <c r="T149" s="87"/>
      <c r="U149" s="40"/>
      <c r="V149" s="40"/>
      <c r="W149" s="40"/>
      <c r="X149" s="40"/>
      <c r="Y149" s="40"/>
      <c r="Z149" s="40"/>
      <c r="AA149" s="40"/>
      <c r="AB149" s="40"/>
      <c r="AC149" s="40"/>
      <c r="AD149" s="40"/>
      <c r="AE149" s="40"/>
      <c r="AT149" s="19" t="s">
        <v>145</v>
      </c>
      <c r="AU149" s="19" t="s">
        <v>143</v>
      </c>
    </row>
    <row r="150" s="2" customFormat="1" ht="24.15" customHeight="1">
      <c r="A150" s="40"/>
      <c r="B150" s="41"/>
      <c r="C150" s="206" t="s">
        <v>222</v>
      </c>
      <c r="D150" s="206" t="s">
        <v>137</v>
      </c>
      <c r="E150" s="207" t="s">
        <v>223</v>
      </c>
      <c r="F150" s="208" t="s">
        <v>224</v>
      </c>
      <c r="G150" s="209" t="s">
        <v>140</v>
      </c>
      <c r="H150" s="210">
        <v>3.9199999999999999</v>
      </c>
      <c r="I150" s="211"/>
      <c r="J150" s="212">
        <f>ROUND(I150*H150,2)</f>
        <v>0</v>
      </c>
      <c r="K150" s="208" t="s">
        <v>141</v>
      </c>
      <c r="L150" s="46"/>
      <c r="M150" s="213" t="s">
        <v>19</v>
      </c>
      <c r="N150" s="214" t="s">
        <v>42</v>
      </c>
      <c r="O150" s="86"/>
      <c r="P150" s="215">
        <f>O150*H150</f>
        <v>0</v>
      </c>
      <c r="Q150" s="215">
        <v>0</v>
      </c>
      <c r="R150" s="215">
        <f>Q150*H150</f>
        <v>0</v>
      </c>
      <c r="S150" s="215">
        <v>0.035000000000000003</v>
      </c>
      <c r="T150" s="216">
        <f>S150*H150</f>
        <v>0.13720000000000002</v>
      </c>
      <c r="U150" s="40"/>
      <c r="V150" s="40"/>
      <c r="W150" s="40"/>
      <c r="X150" s="40"/>
      <c r="Y150" s="40"/>
      <c r="Z150" s="40"/>
      <c r="AA150" s="40"/>
      <c r="AB150" s="40"/>
      <c r="AC150" s="40"/>
      <c r="AD150" s="40"/>
      <c r="AE150" s="40"/>
      <c r="AR150" s="217" t="s">
        <v>142</v>
      </c>
      <c r="AT150" s="217" t="s">
        <v>137</v>
      </c>
      <c r="AU150" s="217" t="s">
        <v>143</v>
      </c>
      <c r="AY150" s="19" t="s">
        <v>134</v>
      </c>
      <c r="BE150" s="218">
        <f>IF(N150="základní",J150,0)</f>
        <v>0</v>
      </c>
      <c r="BF150" s="218">
        <f>IF(N150="snížená",J150,0)</f>
        <v>0</v>
      </c>
      <c r="BG150" s="218">
        <f>IF(N150="zákl. přenesená",J150,0)</f>
        <v>0</v>
      </c>
      <c r="BH150" s="218">
        <f>IF(N150="sníž. přenesená",J150,0)</f>
        <v>0</v>
      </c>
      <c r="BI150" s="218">
        <f>IF(N150="nulová",J150,0)</f>
        <v>0</v>
      </c>
      <c r="BJ150" s="19" t="s">
        <v>143</v>
      </c>
      <c r="BK150" s="218">
        <f>ROUND(I150*H150,2)</f>
        <v>0</v>
      </c>
      <c r="BL150" s="19" t="s">
        <v>142</v>
      </c>
      <c r="BM150" s="217" t="s">
        <v>225</v>
      </c>
    </row>
    <row r="151" s="2" customFormat="1">
      <c r="A151" s="40"/>
      <c r="B151" s="41"/>
      <c r="C151" s="42"/>
      <c r="D151" s="219" t="s">
        <v>145</v>
      </c>
      <c r="E151" s="42"/>
      <c r="F151" s="220" t="s">
        <v>226</v>
      </c>
      <c r="G151" s="42"/>
      <c r="H151" s="42"/>
      <c r="I151" s="221"/>
      <c r="J151" s="42"/>
      <c r="K151" s="42"/>
      <c r="L151" s="46"/>
      <c r="M151" s="222"/>
      <c r="N151" s="223"/>
      <c r="O151" s="86"/>
      <c r="P151" s="86"/>
      <c r="Q151" s="86"/>
      <c r="R151" s="86"/>
      <c r="S151" s="86"/>
      <c r="T151" s="87"/>
      <c r="U151" s="40"/>
      <c r="V151" s="40"/>
      <c r="W151" s="40"/>
      <c r="X151" s="40"/>
      <c r="Y151" s="40"/>
      <c r="Z151" s="40"/>
      <c r="AA151" s="40"/>
      <c r="AB151" s="40"/>
      <c r="AC151" s="40"/>
      <c r="AD151" s="40"/>
      <c r="AE151" s="40"/>
      <c r="AT151" s="19" t="s">
        <v>145</v>
      </c>
      <c r="AU151" s="19" t="s">
        <v>143</v>
      </c>
    </row>
    <row r="152" s="2" customFormat="1" ht="24.15" customHeight="1">
      <c r="A152" s="40"/>
      <c r="B152" s="41"/>
      <c r="C152" s="206" t="s">
        <v>227</v>
      </c>
      <c r="D152" s="206" t="s">
        <v>137</v>
      </c>
      <c r="E152" s="207" t="s">
        <v>228</v>
      </c>
      <c r="F152" s="208" t="s">
        <v>229</v>
      </c>
      <c r="G152" s="209" t="s">
        <v>140</v>
      </c>
      <c r="H152" s="210">
        <v>2</v>
      </c>
      <c r="I152" s="211"/>
      <c r="J152" s="212">
        <f>ROUND(I152*H152,2)</f>
        <v>0</v>
      </c>
      <c r="K152" s="208" t="s">
        <v>141</v>
      </c>
      <c r="L152" s="46"/>
      <c r="M152" s="213" t="s">
        <v>19</v>
      </c>
      <c r="N152" s="214" t="s">
        <v>42</v>
      </c>
      <c r="O152" s="86"/>
      <c r="P152" s="215">
        <f>O152*H152</f>
        <v>0</v>
      </c>
      <c r="Q152" s="215">
        <v>0</v>
      </c>
      <c r="R152" s="215">
        <f>Q152*H152</f>
        <v>0</v>
      </c>
      <c r="S152" s="215">
        <v>0.075999999999999998</v>
      </c>
      <c r="T152" s="216">
        <f>S152*H152</f>
        <v>0.152</v>
      </c>
      <c r="U152" s="40"/>
      <c r="V152" s="40"/>
      <c r="W152" s="40"/>
      <c r="X152" s="40"/>
      <c r="Y152" s="40"/>
      <c r="Z152" s="40"/>
      <c r="AA152" s="40"/>
      <c r="AB152" s="40"/>
      <c r="AC152" s="40"/>
      <c r="AD152" s="40"/>
      <c r="AE152" s="40"/>
      <c r="AR152" s="217" t="s">
        <v>142</v>
      </c>
      <c r="AT152" s="217" t="s">
        <v>137</v>
      </c>
      <c r="AU152" s="217" t="s">
        <v>143</v>
      </c>
      <c r="AY152" s="19" t="s">
        <v>134</v>
      </c>
      <c r="BE152" s="218">
        <f>IF(N152="základní",J152,0)</f>
        <v>0</v>
      </c>
      <c r="BF152" s="218">
        <f>IF(N152="snížená",J152,0)</f>
        <v>0</v>
      </c>
      <c r="BG152" s="218">
        <f>IF(N152="zákl. přenesená",J152,0)</f>
        <v>0</v>
      </c>
      <c r="BH152" s="218">
        <f>IF(N152="sníž. přenesená",J152,0)</f>
        <v>0</v>
      </c>
      <c r="BI152" s="218">
        <f>IF(N152="nulová",J152,0)</f>
        <v>0</v>
      </c>
      <c r="BJ152" s="19" t="s">
        <v>143</v>
      </c>
      <c r="BK152" s="218">
        <f>ROUND(I152*H152,2)</f>
        <v>0</v>
      </c>
      <c r="BL152" s="19" t="s">
        <v>142</v>
      </c>
      <c r="BM152" s="217" t="s">
        <v>230</v>
      </c>
    </row>
    <row r="153" s="2" customFormat="1">
      <c r="A153" s="40"/>
      <c r="B153" s="41"/>
      <c r="C153" s="42"/>
      <c r="D153" s="219" t="s">
        <v>145</v>
      </c>
      <c r="E153" s="42"/>
      <c r="F153" s="220" t="s">
        <v>231</v>
      </c>
      <c r="G153" s="42"/>
      <c r="H153" s="42"/>
      <c r="I153" s="221"/>
      <c r="J153" s="42"/>
      <c r="K153" s="42"/>
      <c r="L153" s="46"/>
      <c r="M153" s="222"/>
      <c r="N153" s="223"/>
      <c r="O153" s="86"/>
      <c r="P153" s="86"/>
      <c r="Q153" s="86"/>
      <c r="R153" s="86"/>
      <c r="S153" s="86"/>
      <c r="T153" s="87"/>
      <c r="U153" s="40"/>
      <c r="V153" s="40"/>
      <c r="W153" s="40"/>
      <c r="X153" s="40"/>
      <c r="Y153" s="40"/>
      <c r="Z153" s="40"/>
      <c r="AA153" s="40"/>
      <c r="AB153" s="40"/>
      <c r="AC153" s="40"/>
      <c r="AD153" s="40"/>
      <c r="AE153" s="40"/>
      <c r="AT153" s="19" t="s">
        <v>145</v>
      </c>
      <c r="AU153" s="19" t="s">
        <v>143</v>
      </c>
    </row>
    <row r="154" s="2" customFormat="1" ht="24.15" customHeight="1">
      <c r="A154" s="40"/>
      <c r="B154" s="41"/>
      <c r="C154" s="206" t="s">
        <v>232</v>
      </c>
      <c r="D154" s="206" t="s">
        <v>137</v>
      </c>
      <c r="E154" s="207" t="s">
        <v>233</v>
      </c>
      <c r="F154" s="208" t="s">
        <v>234</v>
      </c>
      <c r="G154" s="209" t="s">
        <v>235</v>
      </c>
      <c r="H154" s="210">
        <v>2</v>
      </c>
      <c r="I154" s="211"/>
      <c r="J154" s="212">
        <f>ROUND(I154*H154,2)</f>
        <v>0</v>
      </c>
      <c r="K154" s="208" t="s">
        <v>141</v>
      </c>
      <c r="L154" s="46"/>
      <c r="M154" s="213" t="s">
        <v>19</v>
      </c>
      <c r="N154" s="214" t="s">
        <v>42</v>
      </c>
      <c r="O154" s="86"/>
      <c r="P154" s="215">
        <f>O154*H154</f>
        <v>0</v>
      </c>
      <c r="Q154" s="215">
        <v>0</v>
      </c>
      <c r="R154" s="215">
        <f>Q154*H154</f>
        <v>0</v>
      </c>
      <c r="S154" s="215">
        <v>0.13800000000000001</v>
      </c>
      <c r="T154" s="216">
        <f>S154*H154</f>
        <v>0.27600000000000002</v>
      </c>
      <c r="U154" s="40"/>
      <c r="V154" s="40"/>
      <c r="W154" s="40"/>
      <c r="X154" s="40"/>
      <c r="Y154" s="40"/>
      <c r="Z154" s="40"/>
      <c r="AA154" s="40"/>
      <c r="AB154" s="40"/>
      <c r="AC154" s="40"/>
      <c r="AD154" s="40"/>
      <c r="AE154" s="40"/>
      <c r="AR154" s="217" t="s">
        <v>142</v>
      </c>
      <c r="AT154" s="217" t="s">
        <v>137</v>
      </c>
      <c r="AU154" s="217" t="s">
        <v>143</v>
      </c>
      <c r="AY154" s="19" t="s">
        <v>134</v>
      </c>
      <c r="BE154" s="218">
        <f>IF(N154="základní",J154,0)</f>
        <v>0</v>
      </c>
      <c r="BF154" s="218">
        <f>IF(N154="snížená",J154,0)</f>
        <v>0</v>
      </c>
      <c r="BG154" s="218">
        <f>IF(N154="zákl. přenesená",J154,0)</f>
        <v>0</v>
      </c>
      <c r="BH154" s="218">
        <f>IF(N154="sníž. přenesená",J154,0)</f>
        <v>0</v>
      </c>
      <c r="BI154" s="218">
        <f>IF(N154="nulová",J154,0)</f>
        <v>0</v>
      </c>
      <c r="BJ154" s="19" t="s">
        <v>143</v>
      </c>
      <c r="BK154" s="218">
        <f>ROUND(I154*H154,2)</f>
        <v>0</v>
      </c>
      <c r="BL154" s="19" t="s">
        <v>142</v>
      </c>
      <c r="BM154" s="217" t="s">
        <v>236</v>
      </c>
    </row>
    <row r="155" s="2" customFormat="1">
      <c r="A155" s="40"/>
      <c r="B155" s="41"/>
      <c r="C155" s="42"/>
      <c r="D155" s="219" t="s">
        <v>145</v>
      </c>
      <c r="E155" s="42"/>
      <c r="F155" s="220" t="s">
        <v>237</v>
      </c>
      <c r="G155" s="42"/>
      <c r="H155" s="42"/>
      <c r="I155" s="221"/>
      <c r="J155" s="42"/>
      <c r="K155" s="42"/>
      <c r="L155" s="46"/>
      <c r="M155" s="222"/>
      <c r="N155" s="223"/>
      <c r="O155" s="86"/>
      <c r="P155" s="86"/>
      <c r="Q155" s="86"/>
      <c r="R155" s="86"/>
      <c r="S155" s="86"/>
      <c r="T155" s="87"/>
      <c r="U155" s="40"/>
      <c r="V155" s="40"/>
      <c r="W155" s="40"/>
      <c r="X155" s="40"/>
      <c r="Y155" s="40"/>
      <c r="Z155" s="40"/>
      <c r="AA155" s="40"/>
      <c r="AB155" s="40"/>
      <c r="AC155" s="40"/>
      <c r="AD155" s="40"/>
      <c r="AE155" s="40"/>
      <c r="AT155" s="19" t="s">
        <v>145</v>
      </c>
      <c r="AU155" s="19" t="s">
        <v>143</v>
      </c>
    </row>
    <row r="156" s="2" customFormat="1" ht="24.15" customHeight="1">
      <c r="A156" s="40"/>
      <c r="B156" s="41"/>
      <c r="C156" s="206" t="s">
        <v>238</v>
      </c>
      <c r="D156" s="206" t="s">
        <v>137</v>
      </c>
      <c r="E156" s="207" t="s">
        <v>239</v>
      </c>
      <c r="F156" s="208" t="s">
        <v>240</v>
      </c>
      <c r="G156" s="209" t="s">
        <v>140</v>
      </c>
      <c r="H156" s="210">
        <v>40.109000000000002</v>
      </c>
      <c r="I156" s="211"/>
      <c r="J156" s="212">
        <f>ROUND(I156*H156,2)</f>
        <v>0</v>
      </c>
      <c r="K156" s="208" t="s">
        <v>141</v>
      </c>
      <c r="L156" s="46"/>
      <c r="M156" s="213" t="s">
        <v>19</v>
      </c>
      <c r="N156" s="214" t="s">
        <v>42</v>
      </c>
      <c r="O156" s="86"/>
      <c r="P156" s="215">
        <f>O156*H156</f>
        <v>0</v>
      </c>
      <c r="Q156" s="215">
        <v>0</v>
      </c>
      <c r="R156" s="215">
        <f>Q156*H156</f>
        <v>0</v>
      </c>
      <c r="S156" s="215">
        <v>0.050999999999999997</v>
      </c>
      <c r="T156" s="216">
        <f>S156*H156</f>
        <v>2.0455589999999999</v>
      </c>
      <c r="U156" s="40"/>
      <c r="V156" s="40"/>
      <c r="W156" s="40"/>
      <c r="X156" s="40"/>
      <c r="Y156" s="40"/>
      <c r="Z156" s="40"/>
      <c r="AA156" s="40"/>
      <c r="AB156" s="40"/>
      <c r="AC156" s="40"/>
      <c r="AD156" s="40"/>
      <c r="AE156" s="40"/>
      <c r="AR156" s="217" t="s">
        <v>142</v>
      </c>
      <c r="AT156" s="217" t="s">
        <v>137</v>
      </c>
      <c r="AU156" s="217" t="s">
        <v>143</v>
      </c>
      <c r="AY156" s="19" t="s">
        <v>134</v>
      </c>
      <c r="BE156" s="218">
        <f>IF(N156="základní",J156,0)</f>
        <v>0</v>
      </c>
      <c r="BF156" s="218">
        <f>IF(N156="snížená",J156,0)</f>
        <v>0</v>
      </c>
      <c r="BG156" s="218">
        <f>IF(N156="zákl. přenesená",J156,0)</f>
        <v>0</v>
      </c>
      <c r="BH156" s="218">
        <f>IF(N156="sníž. přenesená",J156,0)</f>
        <v>0</v>
      </c>
      <c r="BI156" s="218">
        <f>IF(N156="nulová",J156,0)</f>
        <v>0</v>
      </c>
      <c r="BJ156" s="19" t="s">
        <v>143</v>
      </c>
      <c r="BK156" s="218">
        <f>ROUND(I156*H156,2)</f>
        <v>0</v>
      </c>
      <c r="BL156" s="19" t="s">
        <v>142</v>
      </c>
      <c r="BM156" s="217" t="s">
        <v>241</v>
      </c>
    </row>
    <row r="157" s="2" customFormat="1">
      <c r="A157" s="40"/>
      <c r="B157" s="41"/>
      <c r="C157" s="42"/>
      <c r="D157" s="219" t="s">
        <v>145</v>
      </c>
      <c r="E157" s="42"/>
      <c r="F157" s="220" t="s">
        <v>242</v>
      </c>
      <c r="G157" s="42"/>
      <c r="H157" s="42"/>
      <c r="I157" s="221"/>
      <c r="J157" s="42"/>
      <c r="K157" s="42"/>
      <c r="L157" s="46"/>
      <c r="M157" s="222"/>
      <c r="N157" s="223"/>
      <c r="O157" s="86"/>
      <c r="P157" s="86"/>
      <c r="Q157" s="86"/>
      <c r="R157" s="86"/>
      <c r="S157" s="86"/>
      <c r="T157" s="87"/>
      <c r="U157" s="40"/>
      <c r="V157" s="40"/>
      <c r="W157" s="40"/>
      <c r="X157" s="40"/>
      <c r="Y157" s="40"/>
      <c r="Z157" s="40"/>
      <c r="AA157" s="40"/>
      <c r="AB157" s="40"/>
      <c r="AC157" s="40"/>
      <c r="AD157" s="40"/>
      <c r="AE157" s="40"/>
      <c r="AT157" s="19" t="s">
        <v>145</v>
      </c>
      <c r="AU157" s="19" t="s">
        <v>143</v>
      </c>
    </row>
    <row r="158" s="13" customFormat="1">
      <c r="A158" s="13"/>
      <c r="B158" s="224"/>
      <c r="C158" s="225"/>
      <c r="D158" s="226" t="s">
        <v>151</v>
      </c>
      <c r="E158" s="227" t="s">
        <v>19</v>
      </c>
      <c r="F158" s="228" t="s">
        <v>243</v>
      </c>
      <c r="G158" s="225"/>
      <c r="H158" s="229">
        <v>14.199999999999999</v>
      </c>
      <c r="I158" s="230"/>
      <c r="J158" s="225"/>
      <c r="K158" s="225"/>
      <c r="L158" s="231"/>
      <c r="M158" s="232"/>
      <c r="N158" s="233"/>
      <c r="O158" s="233"/>
      <c r="P158" s="233"/>
      <c r="Q158" s="233"/>
      <c r="R158" s="233"/>
      <c r="S158" s="233"/>
      <c r="T158" s="234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T158" s="235" t="s">
        <v>151</v>
      </c>
      <c r="AU158" s="235" t="s">
        <v>143</v>
      </c>
      <c r="AV158" s="13" t="s">
        <v>143</v>
      </c>
      <c r="AW158" s="13" t="s">
        <v>32</v>
      </c>
      <c r="AX158" s="13" t="s">
        <v>70</v>
      </c>
      <c r="AY158" s="235" t="s">
        <v>134</v>
      </c>
    </row>
    <row r="159" s="15" customFormat="1">
      <c r="A159" s="15"/>
      <c r="B159" s="247"/>
      <c r="C159" s="248"/>
      <c r="D159" s="226" t="s">
        <v>151</v>
      </c>
      <c r="E159" s="249" t="s">
        <v>19</v>
      </c>
      <c r="F159" s="250" t="s">
        <v>184</v>
      </c>
      <c r="G159" s="248"/>
      <c r="H159" s="249" t="s">
        <v>19</v>
      </c>
      <c r="I159" s="251"/>
      <c r="J159" s="248"/>
      <c r="K159" s="248"/>
      <c r="L159" s="252"/>
      <c r="M159" s="253"/>
      <c r="N159" s="254"/>
      <c r="O159" s="254"/>
      <c r="P159" s="254"/>
      <c r="Q159" s="254"/>
      <c r="R159" s="254"/>
      <c r="S159" s="254"/>
      <c r="T159" s="25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  <c r="AT159" s="256" t="s">
        <v>151</v>
      </c>
      <c r="AU159" s="256" t="s">
        <v>143</v>
      </c>
      <c r="AV159" s="15" t="s">
        <v>78</v>
      </c>
      <c r="AW159" s="15" t="s">
        <v>32</v>
      </c>
      <c r="AX159" s="15" t="s">
        <v>70</v>
      </c>
      <c r="AY159" s="256" t="s">
        <v>134</v>
      </c>
    </row>
    <row r="160" s="13" customFormat="1">
      <c r="A160" s="13"/>
      <c r="B160" s="224"/>
      <c r="C160" s="225"/>
      <c r="D160" s="226" t="s">
        <v>151</v>
      </c>
      <c r="E160" s="227" t="s">
        <v>19</v>
      </c>
      <c r="F160" s="228" t="s">
        <v>185</v>
      </c>
      <c r="G160" s="225"/>
      <c r="H160" s="229">
        <v>25.908999999999999</v>
      </c>
      <c r="I160" s="230"/>
      <c r="J160" s="225"/>
      <c r="K160" s="225"/>
      <c r="L160" s="231"/>
      <c r="M160" s="232"/>
      <c r="N160" s="233"/>
      <c r="O160" s="233"/>
      <c r="P160" s="233"/>
      <c r="Q160" s="233"/>
      <c r="R160" s="233"/>
      <c r="S160" s="233"/>
      <c r="T160" s="234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T160" s="235" t="s">
        <v>151</v>
      </c>
      <c r="AU160" s="235" t="s">
        <v>143</v>
      </c>
      <c r="AV160" s="13" t="s">
        <v>143</v>
      </c>
      <c r="AW160" s="13" t="s">
        <v>32</v>
      </c>
      <c r="AX160" s="13" t="s">
        <v>70</v>
      </c>
      <c r="AY160" s="235" t="s">
        <v>134</v>
      </c>
    </row>
    <row r="161" s="14" customFormat="1">
      <c r="A161" s="14"/>
      <c r="B161" s="236"/>
      <c r="C161" s="237"/>
      <c r="D161" s="226" t="s">
        <v>151</v>
      </c>
      <c r="E161" s="238" t="s">
        <v>19</v>
      </c>
      <c r="F161" s="239" t="s">
        <v>153</v>
      </c>
      <c r="G161" s="237"/>
      <c r="H161" s="240">
        <v>40.108999999999995</v>
      </c>
      <c r="I161" s="241"/>
      <c r="J161" s="237"/>
      <c r="K161" s="237"/>
      <c r="L161" s="242"/>
      <c r="M161" s="243"/>
      <c r="N161" s="244"/>
      <c r="O161" s="244"/>
      <c r="P161" s="244"/>
      <c r="Q161" s="244"/>
      <c r="R161" s="244"/>
      <c r="S161" s="244"/>
      <c r="T161" s="245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T161" s="246" t="s">
        <v>151</v>
      </c>
      <c r="AU161" s="246" t="s">
        <v>143</v>
      </c>
      <c r="AV161" s="14" t="s">
        <v>142</v>
      </c>
      <c r="AW161" s="14" t="s">
        <v>32</v>
      </c>
      <c r="AX161" s="14" t="s">
        <v>78</v>
      </c>
      <c r="AY161" s="246" t="s">
        <v>134</v>
      </c>
    </row>
    <row r="162" s="12" customFormat="1" ht="22.8" customHeight="1">
      <c r="A162" s="12"/>
      <c r="B162" s="190"/>
      <c r="C162" s="191"/>
      <c r="D162" s="192" t="s">
        <v>69</v>
      </c>
      <c r="E162" s="204" t="s">
        <v>244</v>
      </c>
      <c r="F162" s="204" t="s">
        <v>245</v>
      </c>
      <c r="G162" s="191"/>
      <c r="H162" s="191"/>
      <c r="I162" s="194"/>
      <c r="J162" s="205">
        <f>BK162</f>
        <v>0</v>
      </c>
      <c r="K162" s="191"/>
      <c r="L162" s="196"/>
      <c r="M162" s="197"/>
      <c r="N162" s="198"/>
      <c r="O162" s="198"/>
      <c r="P162" s="199">
        <f>SUM(P163:P177)</f>
        <v>0</v>
      </c>
      <c r="Q162" s="198"/>
      <c r="R162" s="199">
        <f>SUM(R163:R177)</f>
        <v>0</v>
      </c>
      <c r="S162" s="198"/>
      <c r="T162" s="200">
        <f>SUM(T163:T177)</f>
        <v>0</v>
      </c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R162" s="201" t="s">
        <v>78</v>
      </c>
      <c r="AT162" s="202" t="s">
        <v>69</v>
      </c>
      <c r="AU162" s="202" t="s">
        <v>78</v>
      </c>
      <c r="AY162" s="201" t="s">
        <v>134</v>
      </c>
      <c r="BK162" s="203">
        <f>SUM(BK163:BK177)</f>
        <v>0</v>
      </c>
    </row>
    <row r="163" s="2" customFormat="1" ht="24.15" customHeight="1">
      <c r="A163" s="40"/>
      <c r="B163" s="41"/>
      <c r="C163" s="206" t="s">
        <v>246</v>
      </c>
      <c r="D163" s="206" t="s">
        <v>137</v>
      </c>
      <c r="E163" s="207" t="s">
        <v>247</v>
      </c>
      <c r="F163" s="208" t="s">
        <v>248</v>
      </c>
      <c r="G163" s="209" t="s">
        <v>249</v>
      </c>
      <c r="H163" s="210">
        <v>7.4630000000000001</v>
      </c>
      <c r="I163" s="211"/>
      <c r="J163" s="212">
        <f>ROUND(I163*H163,2)</f>
        <v>0</v>
      </c>
      <c r="K163" s="208" t="s">
        <v>141</v>
      </c>
      <c r="L163" s="46"/>
      <c r="M163" s="213" t="s">
        <v>19</v>
      </c>
      <c r="N163" s="214" t="s">
        <v>42</v>
      </c>
      <c r="O163" s="86"/>
      <c r="P163" s="215">
        <f>O163*H163</f>
        <v>0</v>
      </c>
      <c r="Q163" s="215">
        <v>0</v>
      </c>
      <c r="R163" s="215">
        <f>Q163*H163</f>
        <v>0</v>
      </c>
      <c r="S163" s="215">
        <v>0</v>
      </c>
      <c r="T163" s="216">
        <f>S163*H163</f>
        <v>0</v>
      </c>
      <c r="U163" s="40"/>
      <c r="V163" s="40"/>
      <c r="W163" s="40"/>
      <c r="X163" s="40"/>
      <c r="Y163" s="40"/>
      <c r="Z163" s="40"/>
      <c r="AA163" s="40"/>
      <c r="AB163" s="40"/>
      <c r="AC163" s="40"/>
      <c r="AD163" s="40"/>
      <c r="AE163" s="40"/>
      <c r="AR163" s="217" t="s">
        <v>142</v>
      </c>
      <c r="AT163" s="217" t="s">
        <v>137</v>
      </c>
      <c r="AU163" s="217" t="s">
        <v>143</v>
      </c>
      <c r="AY163" s="19" t="s">
        <v>134</v>
      </c>
      <c r="BE163" s="218">
        <f>IF(N163="základní",J163,0)</f>
        <v>0</v>
      </c>
      <c r="BF163" s="218">
        <f>IF(N163="snížená",J163,0)</f>
        <v>0</v>
      </c>
      <c r="BG163" s="218">
        <f>IF(N163="zákl. přenesená",J163,0)</f>
        <v>0</v>
      </c>
      <c r="BH163" s="218">
        <f>IF(N163="sníž. přenesená",J163,0)</f>
        <v>0</v>
      </c>
      <c r="BI163" s="218">
        <f>IF(N163="nulová",J163,0)</f>
        <v>0</v>
      </c>
      <c r="BJ163" s="19" t="s">
        <v>143</v>
      </c>
      <c r="BK163" s="218">
        <f>ROUND(I163*H163,2)</f>
        <v>0</v>
      </c>
      <c r="BL163" s="19" t="s">
        <v>142</v>
      </c>
      <c r="BM163" s="217" t="s">
        <v>250</v>
      </c>
    </row>
    <row r="164" s="2" customFormat="1">
      <c r="A164" s="40"/>
      <c r="B164" s="41"/>
      <c r="C164" s="42"/>
      <c r="D164" s="219" t="s">
        <v>145</v>
      </c>
      <c r="E164" s="42"/>
      <c r="F164" s="220" t="s">
        <v>251</v>
      </c>
      <c r="G164" s="42"/>
      <c r="H164" s="42"/>
      <c r="I164" s="221"/>
      <c r="J164" s="42"/>
      <c r="K164" s="42"/>
      <c r="L164" s="46"/>
      <c r="M164" s="222"/>
      <c r="N164" s="223"/>
      <c r="O164" s="86"/>
      <c r="P164" s="86"/>
      <c r="Q164" s="86"/>
      <c r="R164" s="86"/>
      <c r="S164" s="86"/>
      <c r="T164" s="87"/>
      <c r="U164" s="40"/>
      <c r="V164" s="40"/>
      <c r="W164" s="40"/>
      <c r="X164" s="40"/>
      <c r="Y164" s="40"/>
      <c r="Z164" s="40"/>
      <c r="AA164" s="40"/>
      <c r="AB164" s="40"/>
      <c r="AC164" s="40"/>
      <c r="AD164" s="40"/>
      <c r="AE164" s="40"/>
      <c r="AT164" s="19" t="s">
        <v>145</v>
      </c>
      <c r="AU164" s="19" t="s">
        <v>143</v>
      </c>
    </row>
    <row r="165" s="2" customFormat="1" ht="37.8" customHeight="1">
      <c r="A165" s="40"/>
      <c r="B165" s="41"/>
      <c r="C165" s="206" t="s">
        <v>252</v>
      </c>
      <c r="D165" s="206" t="s">
        <v>137</v>
      </c>
      <c r="E165" s="207" t="s">
        <v>253</v>
      </c>
      <c r="F165" s="208" t="s">
        <v>254</v>
      </c>
      <c r="G165" s="209" t="s">
        <v>249</v>
      </c>
      <c r="H165" s="210">
        <v>10.092000000000001</v>
      </c>
      <c r="I165" s="211"/>
      <c r="J165" s="212">
        <f>ROUND(I165*H165,2)</f>
        <v>0</v>
      </c>
      <c r="K165" s="208" t="s">
        <v>141</v>
      </c>
      <c r="L165" s="46"/>
      <c r="M165" s="213" t="s">
        <v>19</v>
      </c>
      <c r="N165" s="214" t="s">
        <v>42</v>
      </c>
      <c r="O165" s="86"/>
      <c r="P165" s="215">
        <f>O165*H165</f>
        <v>0</v>
      </c>
      <c r="Q165" s="215">
        <v>0</v>
      </c>
      <c r="R165" s="215">
        <f>Q165*H165</f>
        <v>0</v>
      </c>
      <c r="S165" s="215">
        <v>0</v>
      </c>
      <c r="T165" s="216">
        <f>S165*H165</f>
        <v>0</v>
      </c>
      <c r="U165" s="40"/>
      <c r="V165" s="40"/>
      <c r="W165" s="40"/>
      <c r="X165" s="40"/>
      <c r="Y165" s="40"/>
      <c r="Z165" s="40"/>
      <c r="AA165" s="40"/>
      <c r="AB165" s="40"/>
      <c r="AC165" s="40"/>
      <c r="AD165" s="40"/>
      <c r="AE165" s="40"/>
      <c r="AR165" s="217" t="s">
        <v>142</v>
      </c>
      <c r="AT165" s="217" t="s">
        <v>137</v>
      </c>
      <c r="AU165" s="217" t="s">
        <v>143</v>
      </c>
      <c r="AY165" s="19" t="s">
        <v>134</v>
      </c>
      <c r="BE165" s="218">
        <f>IF(N165="základní",J165,0)</f>
        <v>0</v>
      </c>
      <c r="BF165" s="218">
        <f>IF(N165="snížená",J165,0)</f>
        <v>0</v>
      </c>
      <c r="BG165" s="218">
        <f>IF(N165="zákl. přenesená",J165,0)</f>
        <v>0</v>
      </c>
      <c r="BH165" s="218">
        <f>IF(N165="sníž. přenesená",J165,0)</f>
        <v>0</v>
      </c>
      <c r="BI165" s="218">
        <f>IF(N165="nulová",J165,0)</f>
        <v>0</v>
      </c>
      <c r="BJ165" s="19" t="s">
        <v>143</v>
      </c>
      <c r="BK165" s="218">
        <f>ROUND(I165*H165,2)</f>
        <v>0</v>
      </c>
      <c r="BL165" s="19" t="s">
        <v>142</v>
      </c>
      <c r="BM165" s="217" t="s">
        <v>255</v>
      </c>
    </row>
    <row r="166" s="2" customFormat="1">
      <c r="A166" s="40"/>
      <c r="B166" s="41"/>
      <c r="C166" s="42"/>
      <c r="D166" s="219" t="s">
        <v>145</v>
      </c>
      <c r="E166" s="42"/>
      <c r="F166" s="220" t="s">
        <v>256</v>
      </c>
      <c r="G166" s="42"/>
      <c r="H166" s="42"/>
      <c r="I166" s="221"/>
      <c r="J166" s="42"/>
      <c r="K166" s="42"/>
      <c r="L166" s="46"/>
      <c r="M166" s="222"/>
      <c r="N166" s="223"/>
      <c r="O166" s="86"/>
      <c r="P166" s="86"/>
      <c r="Q166" s="86"/>
      <c r="R166" s="86"/>
      <c r="S166" s="86"/>
      <c r="T166" s="87"/>
      <c r="U166" s="40"/>
      <c r="V166" s="40"/>
      <c r="W166" s="40"/>
      <c r="X166" s="40"/>
      <c r="Y166" s="40"/>
      <c r="Z166" s="40"/>
      <c r="AA166" s="40"/>
      <c r="AB166" s="40"/>
      <c r="AC166" s="40"/>
      <c r="AD166" s="40"/>
      <c r="AE166" s="40"/>
      <c r="AT166" s="19" t="s">
        <v>145</v>
      </c>
      <c r="AU166" s="19" t="s">
        <v>143</v>
      </c>
    </row>
    <row r="167" s="13" customFormat="1">
      <c r="A167" s="13"/>
      <c r="B167" s="224"/>
      <c r="C167" s="225"/>
      <c r="D167" s="226" t="s">
        <v>151</v>
      </c>
      <c r="E167" s="227" t="s">
        <v>19</v>
      </c>
      <c r="F167" s="228" t="s">
        <v>257</v>
      </c>
      <c r="G167" s="225"/>
      <c r="H167" s="229">
        <v>10.092000000000001</v>
      </c>
      <c r="I167" s="230"/>
      <c r="J167" s="225"/>
      <c r="K167" s="225"/>
      <c r="L167" s="231"/>
      <c r="M167" s="232"/>
      <c r="N167" s="233"/>
      <c r="O167" s="233"/>
      <c r="P167" s="233"/>
      <c r="Q167" s="233"/>
      <c r="R167" s="233"/>
      <c r="S167" s="233"/>
      <c r="T167" s="234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T167" s="235" t="s">
        <v>151</v>
      </c>
      <c r="AU167" s="235" t="s">
        <v>143</v>
      </c>
      <c r="AV167" s="13" t="s">
        <v>143</v>
      </c>
      <c r="AW167" s="13" t="s">
        <v>32</v>
      </c>
      <c r="AX167" s="13" t="s">
        <v>78</v>
      </c>
      <c r="AY167" s="235" t="s">
        <v>134</v>
      </c>
    </row>
    <row r="168" s="2" customFormat="1" ht="21.75" customHeight="1">
      <c r="A168" s="40"/>
      <c r="B168" s="41"/>
      <c r="C168" s="206" t="s">
        <v>7</v>
      </c>
      <c r="D168" s="206" t="s">
        <v>137</v>
      </c>
      <c r="E168" s="207" t="s">
        <v>258</v>
      </c>
      <c r="F168" s="208" t="s">
        <v>259</v>
      </c>
      <c r="G168" s="209" t="s">
        <v>249</v>
      </c>
      <c r="H168" s="210">
        <v>7.4630000000000001</v>
      </c>
      <c r="I168" s="211"/>
      <c r="J168" s="212">
        <f>ROUND(I168*H168,2)</f>
        <v>0</v>
      </c>
      <c r="K168" s="208" t="s">
        <v>141</v>
      </c>
      <c r="L168" s="46"/>
      <c r="M168" s="213" t="s">
        <v>19</v>
      </c>
      <c r="N168" s="214" t="s">
        <v>42</v>
      </c>
      <c r="O168" s="86"/>
      <c r="P168" s="215">
        <f>O168*H168</f>
        <v>0</v>
      </c>
      <c r="Q168" s="215">
        <v>0</v>
      </c>
      <c r="R168" s="215">
        <f>Q168*H168</f>
        <v>0</v>
      </c>
      <c r="S168" s="215">
        <v>0</v>
      </c>
      <c r="T168" s="216">
        <f>S168*H168</f>
        <v>0</v>
      </c>
      <c r="U168" s="40"/>
      <c r="V168" s="40"/>
      <c r="W168" s="40"/>
      <c r="X168" s="40"/>
      <c r="Y168" s="40"/>
      <c r="Z168" s="40"/>
      <c r="AA168" s="40"/>
      <c r="AB168" s="40"/>
      <c r="AC168" s="40"/>
      <c r="AD168" s="40"/>
      <c r="AE168" s="40"/>
      <c r="AR168" s="217" t="s">
        <v>142</v>
      </c>
      <c r="AT168" s="217" t="s">
        <v>137</v>
      </c>
      <c r="AU168" s="217" t="s">
        <v>143</v>
      </c>
      <c r="AY168" s="19" t="s">
        <v>134</v>
      </c>
      <c r="BE168" s="218">
        <f>IF(N168="základní",J168,0)</f>
        <v>0</v>
      </c>
      <c r="BF168" s="218">
        <f>IF(N168="snížená",J168,0)</f>
        <v>0</v>
      </c>
      <c r="BG168" s="218">
        <f>IF(N168="zákl. přenesená",J168,0)</f>
        <v>0</v>
      </c>
      <c r="BH168" s="218">
        <f>IF(N168="sníž. přenesená",J168,0)</f>
        <v>0</v>
      </c>
      <c r="BI168" s="218">
        <f>IF(N168="nulová",J168,0)</f>
        <v>0</v>
      </c>
      <c r="BJ168" s="19" t="s">
        <v>143</v>
      </c>
      <c r="BK168" s="218">
        <f>ROUND(I168*H168,2)</f>
        <v>0</v>
      </c>
      <c r="BL168" s="19" t="s">
        <v>142</v>
      </c>
      <c r="BM168" s="217" t="s">
        <v>260</v>
      </c>
    </row>
    <row r="169" s="2" customFormat="1">
      <c r="A169" s="40"/>
      <c r="B169" s="41"/>
      <c r="C169" s="42"/>
      <c r="D169" s="219" t="s">
        <v>145</v>
      </c>
      <c r="E169" s="42"/>
      <c r="F169" s="220" t="s">
        <v>261</v>
      </c>
      <c r="G169" s="42"/>
      <c r="H169" s="42"/>
      <c r="I169" s="221"/>
      <c r="J169" s="42"/>
      <c r="K169" s="42"/>
      <c r="L169" s="46"/>
      <c r="M169" s="222"/>
      <c r="N169" s="223"/>
      <c r="O169" s="86"/>
      <c r="P169" s="86"/>
      <c r="Q169" s="86"/>
      <c r="R169" s="86"/>
      <c r="S169" s="86"/>
      <c r="T169" s="87"/>
      <c r="U169" s="40"/>
      <c r="V169" s="40"/>
      <c r="W169" s="40"/>
      <c r="X169" s="40"/>
      <c r="Y169" s="40"/>
      <c r="Z169" s="40"/>
      <c r="AA169" s="40"/>
      <c r="AB169" s="40"/>
      <c r="AC169" s="40"/>
      <c r="AD169" s="40"/>
      <c r="AE169" s="40"/>
      <c r="AT169" s="19" t="s">
        <v>145</v>
      </c>
      <c r="AU169" s="19" t="s">
        <v>143</v>
      </c>
    </row>
    <row r="170" s="2" customFormat="1" ht="24.15" customHeight="1">
      <c r="A170" s="40"/>
      <c r="B170" s="41"/>
      <c r="C170" s="206" t="s">
        <v>262</v>
      </c>
      <c r="D170" s="206" t="s">
        <v>137</v>
      </c>
      <c r="E170" s="207" t="s">
        <v>263</v>
      </c>
      <c r="F170" s="208" t="s">
        <v>264</v>
      </c>
      <c r="G170" s="209" t="s">
        <v>249</v>
      </c>
      <c r="H170" s="210">
        <v>57.905999999999999</v>
      </c>
      <c r="I170" s="211"/>
      <c r="J170" s="212">
        <f>ROUND(I170*H170,2)</f>
        <v>0</v>
      </c>
      <c r="K170" s="208" t="s">
        <v>141</v>
      </c>
      <c r="L170" s="46"/>
      <c r="M170" s="213" t="s">
        <v>19</v>
      </c>
      <c r="N170" s="214" t="s">
        <v>42</v>
      </c>
      <c r="O170" s="86"/>
      <c r="P170" s="215">
        <f>O170*H170</f>
        <v>0</v>
      </c>
      <c r="Q170" s="215">
        <v>0</v>
      </c>
      <c r="R170" s="215">
        <f>Q170*H170</f>
        <v>0</v>
      </c>
      <c r="S170" s="215">
        <v>0</v>
      </c>
      <c r="T170" s="216">
        <f>S170*H170</f>
        <v>0</v>
      </c>
      <c r="U170" s="40"/>
      <c r="V170" s="40"/>
      <c r="W170" s="40"/>
      <c r="X170" s="40"/>
      <c r="Y170" s="40"/>
      <c r="Z170" s="40"/>
      <c r="AA170" s="40"/>
      <c r="AB170" s="40"/>
      <c r="AC170" s="40"/>
      <c r="AD170" s="40"/>
      <c r="AE170" s="40"/>
      <c r="AR170" s="217" t="s">
        <v>142</v>
      </c>
      <c r="AT170" s="217" t="s">
        <v>137</v>
      </c>
      <c r="AU170" s="217" t="s">
        <v>143</v>
      </c>
      <c r="AY170" s="19" t="s">
        <v>134</v>
      </c>
      <c r="BE170" s="218">
        <f>IF(N170="základní",J170,0)</f>
        <v>0</v>
      </c>
      <c r="BF170" s="218">
        <f>IF(N170="snížená",J170,0)</f>
        <v>0</v>
      </c>
      <c r="BG170" s="218">
        <f>IF(N170="zákl. přenesená",J170,0)</f>
        <v>0</v>
      </c>
      <c r="BH170" s="218">
        <f>IF(N170="sníž. přenesená",J170,0)</f>
        <v>0</v>
      </c>
      <c r="BI170" s="218">
        <f>IF(N170="nulová",J170,0)</f>
        <v>0</v>
      </c>
      <c r="BJ170" s="19" t="s">
        <v>143</v>
      </c>
      <c r="BK170" s="218">
        <f>ROUND(I170*H170,2)</f>
        <v>0</v>
      </c>
      <c r="BL170" s="19" t="s">
        <v>142</v>
      </c>
      <c r="BM170" s="217" t="s">
        <v>265</v>
      </c>
    </row>
    <row r="171" s="2" customFormat="1">
      <c r="A171" s="40"/>
      <c r="B171" s="41"/>
      <c r="C171" s="42"/>
      <c r="D171" s="219" t="s">
        <v>145</v>
      </c>
      <c r="E171" s="42"/>
      <c r="F171" s="220" t="s">
        <v>266</v>
      </c>
      <c r="G171" s="42"/>
      <c r="H171" s="42"/>
      <c r="I171" s="221"/>
      <c r="J171" s="42"/>
      <c r="K171" s="42"/>
      <c r="L171" s="46"/>
      <c r="M171" s="222"/>
      <c r="N171" s="223"/>
      <c r="O171" s="86"/>
      <c r="P171" s="86"/>
      <c r="Q171" s="86"/>
      <c r="R171" s="86"/>
      <c r="S171" s="86"/>
      <c r="T171" s="87"/>
      <c r="U171" s="40"/>
      <c r="V171" s="40"/>
      <c r="W171" s="40"/>
      <c r="X171" s="40"/>
      <c r="Y171" s="40"/>
      <c r="Z171" s="40"/>
      <c r="AA171" s="40"/>
      <c r="AB171" s="40"/>
      <c r="AC171" s="40"/>
      <c r="AD171" s="40"/>
      <c r="AE171" s="40"/>
      <c r="AT171" s="19" t="s">
        <v>145</v>
      </c>
      <c r="AU171" s="19" t="s">
        <v>143</v>
      </c>
    </row>
    <row r="172" s="15" customFormat="1">
      <c r="A172" s="15"/>
      <c r="B172" s="247"/>
      <c r="C172" s="248"/>
      <c r="D172" s="226" t="s">
        <v>151</v>
      </c>
      <c r="E172" s="249" t="s">
        <v>19</v>
      </c>
      <c r="F172" s="250" t="s">
        <v>267</v>
      </c>
      <c r="G172" s="248"/>
      <c r="H172" s="249" t="s">
        <v>19</v>
      </c>
      <c r="I172" s="251"/>
      <c r="J172" s="248"/>
      <c r="K172" s="248"/>
      <c r="L172" s="252"/>
      <c r="M172" s="253"/>
      <c r="N172" s="254"/>
      <c r="O172" s="254"/>
      <c r="P172" s="254"/>
      <c r="Q172" s="254"/>
      <c r="R172" s="254"/>
      <c r="S172" s="254"/>
      <c r="T172" s="25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  <c r="AT172" s="256" t="s">
        <v>151</v>
      </c>
      <c r="AU172" s="256" t="s">
        <v>143</v>
      </c>
      <c r="AV172" s="15" t="s">
        <v>78</v>
      </c>
      <c r="AW172" s="15" t="s">
        <v>32</v>
      </c>
      <c r="AX172" s="15" t="s">
        <v>70</v>
      </c>
      <c r="AY172" s="256" t="s">
        <v>134</v>
      </c>
    </row>
    <row r="173" s="13" customFormat="1">
      <c r="A173" s="13"/>
      <c r="B173" s="224"/>
      <c r="C173" s="225"/>
      <c r="D173" s="226" t="s">
        <v>151</v>
      </c>
      <c r="E173" s="227" t="s">
        <v>19</v>
      </c>
      <c r="F173" s="228" t="s">
        <v>268</v>
      </c>
      <c r="G173" s="225"/>
      <c r="H173" s="229">
        <v>57.905999999999999</v>
      </c>
      <c r="I173" s="230"/>
      <c r="J173" s="225"/>
      <c r="K173" s="225"/>
      <c r="L173" s="231"/>
      <c r="M173" s="232"/>
      <c r="N173" s="233"/>
      <c r="O173" s="233"/>
      <c r="P173" s="233"/>
      <c r="Q173" s="233"/>
      <c r="R173" s="233"/>
      <c r="S173" s="233"/>
      <c r="T173" s="234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T173" s="235" t="s">
        <v>151</v>
      </c>
      <c r="AU173" s="235" t="s">
        <v>143</v>
      </c>
      <c r="AV173" s="13" t="s">
        <v>143</v>
      </c>
      <c r="AW173" s="13" t="s">
        <v>32</v>
      </c>
      <c r="AX173" s="13" t="s">
        <v>70</v>
      </c>
      <c r="AY173" s="235" t="s">
        <v>134</v>
      </c>
    </row>
    <row r="174" s="14" customFormat="1">
      <c r="A174" s="14"/>
      <c r="B174" s="236"/>
      <c r="C174" s="237"/>
      <c r="D174" s="226" t="s">
        <v>151</v>
      </c>
      <c r="E174" s="238" t="s">
        <v>19</v>
      </c>
      <c r="F174" s="239" t="s">
        <v>153</v>
      </c>
      <c r="G174" s="237"/>
      <c r="H174" s="240">
        <v>57.905999999999999</v>
      </c>
      <c r="I174" s="241"/>
      <c r="J174" s="237"/>
      <c r="K174" s="237"/>
      <c r="L174" s="242"/>
      <c r="M174" s="243"/>
      <c r="N174" s="244"/>
      <c r="O174" s="244"/>
      <c r="P174" s="244"/>
      <c r="Q174" s="244"/>
      <c r="R174" s="244"/>
      <c r="S174" s="244"/>
      <c r="T174" s="245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T174" s="246" t="s">
        <v>151</v>
      </c>
      <c r="AU174" s="246" t="s">
        <v>143</v>
      </c>
      <c r="AV174" s="14" t="s">
        <v>142</v>
      </c>
      <c r="AW174" s="14" t="s">
        <v>32</v>
      </c>
      <c r="AX174" s="14" t="s">
        <v>78</v>
      </c>
      <c r="AY174" s="246" t="s">
        <v>134</v>
      </c>
    </row>
    <row r="175" s="2" customFormat="1" ht="24.15" customHeight="1">
      <c r="A175" s="40"/>
      <c r="B175" s="41"/>
      <c r="C175" s="206" t="s">
        <v>269</v>
      </c>
      <c r="D175" s="206" t="s">
        <v>137</v>
      </c>
      <c r="E175" s="207" t="s">
        <v>270</v>
      </c>
      <c r="F175" s="208" t="s">
        <v>271</v>
      </c>
      <c r="G175" s="209" t="s">
        <v>249</v>
      </c>
      <c r="H175" s="210">
        <v>7.4630000000000001</v>
      </c>
      <c r="I175" s="211"/>
      <c r="J175" s="212">
        <f>ROUND(I175*H175,2)</f>
        <v>0</v>
      </c>
      <c r="K175" s="208" t="s">
        <v>141</v>
      </c>
      <c r="L175" s="46"/>
      <c r="M175" s="213" t="s">
        <v>19</v>
      </c>
      <c r="N175" s="214" t="s">
        <v>42</v>
      </c>
      <c r="O175" s="86"/>
      <c r="P175" s="215">
        <f>O175*H175</f>
        <v>0</v>
      </c>
      <c r="Q175" s="215">
        <v>0</v>
      </c>
      <c r="R175" s="215">
        <f>Q175*H175</f>
        <v>0</v>
      </c>
      <c r="S175" s="215">
        <v>0</v>
      </c>
      <c r="T175" s="216">
        <f>S175*H175</f>
        <v>0</v>
      </c>
      <c r="U175" s="40"/>
      <c r="V175" s="40"/>
      <c r="W175" s="40"/>
      <c r="X175" s="40"/>
      <c r="Y175" s="40"/>
      <c r="Z175" s="40"/>
      <c r="AA175" s="40"/>
      <c r="AB175" s="40"/>
      <c r="AC175" s="40"/>
      <c r="AD175" s="40"/>
      <c r="AE175" s="40"/>
      <c r="AR175" s="217" t="s">
        <v>142</v>
      </c>
      <c r="AT175" s="217" t="s">
        <v>137</v>
      </c>
      <c r="AU175" s="217" t="s">
        <v>143</v>
      </c>
      <c r="AY175" s="19" t="s">
        <v>134</v>
      </c>
      <c r="BE175" s="218">
        <f>IF(N175="základní",J175,0)</f>
        <v>0</v>
      </c>
      <c r="BF175" s="218">
        <f>IF(N175="snížená",J175,0)</f>
        <v>0</v>
      </c>
      <c r="BG175" s="218">
        <f>IF(N175="zákl. přenesená",J175,0)</f>
        <v>0</v>
      </c>
      <c r="BH175" s="218">
        <f>IF(N175="sníž. přenesená",J175,0)</f>
        <v>0</v>
      </c>
      <c r="BI175" s="218">
        <f>IF(N175="nulová",J175,0)</f>
        <v>0</v>
      </c>
      <c r="BJ175" s="19" t="s">
        <v>143</v>
      </c>
      <c r="BK175" s="218">
        <f>ROUND(I175*H175,2)</f>
        <v>0</v>
      </c>
      <c r="BL175" s="19" t="s">
        <v>142</v>
      </c>
      <c r="BM175" s="217" t="s">
        <v>272</v>
      </c>
    </row>
    <row r="176" s="2" customFormat="1">
      <c r="A176" s="40"/>
      <c r="B176" s="41"/>
      <c r="C176" s="42"/>
      <c r="D176" s="219" t="s">
        <v>145</v>
      </c>
      <c r="E176" s="42"/>
      <c r="F176" s="220" t="s">
        <v>273</v>
      </c>
      <c r="G176" s="42"/>
      <c r="H176" s="42"/>
      <c r="I176" s="221"/>
      <c r="J176" s="42"/>
      <c r="K176" s="42"/>
      <c r="L176" s="46"/>
      <c r="M176" s="222"/>
      <c r="N176" s="223"/>
      <c r="O176" s="86"/>
      <c r="P176" s="86"/>
      <c r="Q176" s="86"/>
      <c r="R176" s="86"/>
      <c r="S176" s="86"/>
      <c r="T176" s="87"/>
      <c r="U176" s="40"/>
      <c r="V176" s="40"/>
      <c r="W176" s="40"/>
      <c r="X176" s="40"/>
      <c r="Y176" s="40"/>
      <c r="Z176" s="40"/>
      <c r="AA176" s="40"/>
      <c r="AB176" s="40"/>
      <c r="AC176" s="40"/>
      <c r="AD176" s="40"/>
      <c r="AE176" s="40"/>
      <c r="AT176" s="19" t="s">
        <v>145</v>
      </c>
      <c r="AU176" s="19" t="s">
        <v>143</v>
      </c>
    </row>
    <row r="177" s="2" customFormat="1">
      <c r="A177" s="40"/>
      <c r="B177" s="41"/>
      <c r="C177" s="42"/>
      <c r="D177" s="226" t="s">
        <v>274</v>
      </c>
      <c r="E177" s="42"/>
      <c r="F177" s="257" t="s">
        <v>275</v>
      </c>
      <c r="G177" s="42"/>
      <c r="H177" s="42"/>
      <c r="I177" s="221"/>
      <c r="J177" s="42"/>
      <c r="K177" s="42"/>
      <c r="L177" s="46"/>
      <c r="M177" s="222"/>
      <c r="N177" s="223"/>
      <c r="O177" s="86"/>
      <c r="P177" s="86"/>
      <c r="Q177" s="86"/>
      <c r="R177" s="86"/>
      <c r="S177" s="86"/>
      <c r="T177" s="87"/>
      <c r="U177" s="40"/>
      <c r="V177" s="40"/>
      <c r="W177" s="40"/>
      <c r="X177" s="40"/>
      <c r="Y177" s="40"/>
      <c r="Z177" s="40"/>
      <c r="AA177" s="40"/>
      <c r="AB177" s="40"/>
      <c r="AC177" s="40"/>
      <c r="AD177" s="40"/>
      <c r="AE177" s="40"/>
      <c r="AT177" s="19" t="s">
        <v>274</v>
      </c>
      <c r="AU177" s="19" t="s">
        <v>143</v>
      </c>
    </row>
    <row r="178" s="12" customFormat="1" ht="22.8" customHeight="1">
      <c r="A178" s="12"/>
      <c r="B178" s="190"/>
      <c r="C178" s="191"/>
      <c r="D178" s="192" t="s">
        <v>69</v>
      </c>
      <c r="E178" s="204" t="s">
        <v>276</v>
      </c>
      <c r="F178" s="204" t="s">
        <v>277</v>
      </c>
      <c r="G178" s="191"/>
      <c r="H178" s="191"/>
      <c r="I178" s="194"/>
      <c r="J178" s="205">
        <f>BK178</f>
        <v>0</v>
      </c>
      <c r="K178" s="191"/>
      <c r="L178" s="196"/>
      <c r="M178" s="197"/>
      <c r="N178" s="198"/>
      <c r="O178" s="198"/>
      <c r="P178" s="199">
        <f>SUM(P179:P180)</f>
        <v>0</v>
      </c>
      <c r="Q178" s="198"/>
      <c r="R178" s="199">
        <f>SUM(R179:R180)</f>
        <v>0</v>
      </c>
      <c r="S178" s="198"/>
      <c r="T178" s="200">
        <f>SUM(T179:T180)</f>
        <v>0</v>
      </c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R178" s="201" t="s">
        <v>78</v>
      </c>
      <c r="AT178" s="202" t="s">
        <v>69</v>
      </c>
      <c r="AU178" s="202" t="s">
        <v>78</v>
      </c>
      <c r="AY178" s="201" t="s">
        <v>134</v>
      </c>
      <c r="BK178" s="203">
        <f>SUM(BK179:BK180)</f>
        <v>0</v>
      </c>
    </row>
    <row r="179" s="2" customFormat="1" ht="33" customHeight="1">
      <c r="A179" s="40"/>
      <c r="B179" s="41"/>
      <c r="C179" s="206" t="s">
        <v>278</v>
      </c>
      <c r="D179" s="206" t="s">
        <v>137</v>
      </c>
      <c r="E179" s="207" t="s">
        <v>279</v>
      </c>
      <c r="F179" s="208" t="s">
        <v>280</v>
      </c>
      <c r="G179" s="209" t="s">
        <v>249</v>
      </c>
      <c r="H179" s="210">
        <v>4.9619999999999997</v>
      </c>
      <c r="I179" s="211"/>
      <c r="J179" s="212">
        <f>ROUND(I179*H179,2)</f>
        <v>0</v>
      </c>
      <c r="K179" s="208" t="s">
        <v>141</v>
      </c>
      <c r="L179" s="46"/>
      <c r="M179" s="213" t="s">
        <v>19</v>
      </c>
      <c r="N179" s="214" t="s">
        <v>42</v>
      </c>
      <c r="O179" s="86"/>
      <c r="P179" s="215">
        <f>O179*H179</f>
        <v>0</v>
      </c>
      <c r="Q179" s="215">
        <v>0</v>
      </c>
      <c r="R179" s="215">
        <f>Q179*H179</f>
        <v>0</v>
      </c>
      <c r="S179" s="215">
        <v>0</v>
      </c>
      <c r="T179" s="216">
        <f>S179*H179</f>
        <v>0</v>
      </c>
      <c r="U179" s="40"/>
      <c r="V179" s="40"/>
      <c r="W179" s="40"/>
      <c r="X179" s="40"/>
      <c r="Y179" s="40"/>
      <c r="Z179" s="40"/>
      <c r="AA179" s="40"/>
      <c r="AB179" s="40"/>
      <c r="AC179" s="40"/>
      <c r="AD179" s="40"/>
      <c r="AE179" s="40"/>
      <c r="AR179" s="217" t="s">
        <v>142</v>
      </c>
      <c r="AT179" s="217" t="s">
        <v>137</v>
      </c>
      <c r="AU179" s="217" t="s">
        <v>143</v>
      </c>
      <c r="AY179" s="19" t="s">
        <v>134</v>
      </c>
      <c r="BE179" s="218">
        <f>IF(N179="základní",J179,0)</f>
        <v>0</v>
      </c>
      <c r="BF179" s="218">
        <f>IF(N179="snížená",J179,0)</f>
        <v>0</v>
      </c>
      <c r="BG179" s="218">
        <f>IF(N179="zákl. přenesená",J179,0)</f>
        <v>0</v>
      </c>
      <c r="BH179" s="218">
        <f>IF(N179="sníž. přenesená",J179,0)</f>
        <v>0</v>
      </c>
      <c r="BI179" s="218">
        <f>IF(N179="nulová",J179,0)</f>
        <v>0</v>
      </c>
      <c r="BJ179" s="19" t="s">
        <v>143</v>
      </c>
      <c r="BK179" s="218">
        <f>ROUND(I179*H179,2)</f>
        <v>0</v>
      </c>
      <c r="BL179" s="19" t="s">
        <v>142</v>
      </c>
      <c r="BM179" s="217" t="s">
        <v>281</v>
      </c>
    </row>
    <row r="180" s="2" customFormat="1">
      <c r="A180" s="40"/>
      <c r="B180" s="41"/>
      <c r="C180" s="42"/>
      <c r="D180" s="219" t="s">
        <v>145</v>
      </c>
      <c r="E180" s="42"/>
      <c r="F180" s="220" t="s">
        <v>282</v>
      </c>
      <c r="G180" s="42"/>
      <c r="H180" s="42"/>
      <c r="I180" s="221"/>
      <c r="J180" s="42"/>
      <c r="K180" s="42"/>
      <c r="L180" s="46"/>
      <c r="M180" s="222"/>
      <c r="N180" s="223"/>
      <c r="O180" s="86"/>
      <c r="P180" s="86"/>
      <c r="Q180" s="86"/>
      <c r="R180" s="86"/>
      <c r="S180" s="86"/>
      <c r="T180" s="87"/>
      <c r="U180" s="40"/>
      <c r="V180" s="40"/>
      <c r="W180" s="40"/>
      <c r="X180" s="40"/>
      <c r="Y180" s="40"/>
      <c r="Z180" s="40"/>
      <c r="AA180" s="40"/>
      <c r="AB180" s="40"/>
      <c r="AC180" s="40"/>
      <c r="AD180" s="40"/>
      <c r="AE180" s="40"/>
      <c r="AT180" s="19" t="s">
        <v>145</v>
      </c>
      <c r="AU180" s="19" t="s">
        <v>143</v>
      </c>
    </row>
    <row r="181" s="12" customFormat="1" ht="25.92" customHeight="1">
      <c r="A181" s="12"/>
      <c r="B181" s="190"/>
      <c r="C181" s="191"/>
      <c r="D181" s="192" t="s">
        <v>69</v>
      </c>
      <c r="E181" s="193" t="s">
        <v>283</v>
      </c>
      <c r="F181" s="193" t="s">
        <v>284</v>
      </c>
      <c r="G181" s="191"/>
      <c r="H181" s="191"/>
      <c r="I181" s="194"/>
      <c r="J181" s="195">
        <f>BK181</f>
        <v>0</v>
      </c>
      <c r="K181" s="191"/>
      <c r="L181" s="196"/>
      <c r="M181" s="197"/>
      <c r="N181" s="198"/>
      <c r="O181" s="198"/>
      <c r="P181" s="199">
        <f>P182+P199+P224+P270+P280+P291+P307+P313+P319+P334+P368+P396</f>
        <v>0</v>
      </c>
      <c r="Q181" s="198"/>
      <c r="R181" s="199">
        <f>R182+R199+R224+R270+R280+R291+R307+R313+R319+R334+R368+R396</f>
        <v>1.1841536000000001</v>
      </c>
      <c r="S181" s="198"/>
      <c r="T181" s="200">
        <f>T182+T199+T224+T270+T280+T291+T307+T313+T319+T334+T368+T396</f>
        <v>0.86688999999999994</v>
      </c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R181" s="201" t="s">
        <v>143</v>
      </c>
      <c r="AT181" s="202" t="s">
        <v>69</v>
      </c>
      <c r="AU181" s="202" t="s">
        <v>70</v>
      </c>
      <c r="AY181" s="201" t="s">
        <v>134</v>
      </c>
      <c r="BK181" s="203">
        <f>BK182+BK199+BK224+BK270+BK280+BK291+BK307+BK313+BK319+BK334+BK368+BK396</f>
        <v>0</v>
      </c>
    </row>
    <row r="182" s="12" customFormat="1" ht="22.8" customHeight="1">
      <c r="A182" s="12"/>
      <c r="B182" s="190"/>
      <c r="C182" s="191"/>
      <c r="D182" s="192" t="s">
        <v>69</v>
      </c>
      <c r="E182" s="204" t="s">
        <v>285</v>
      </c>
      <c r="F182" s="204" t="s">
        <v>286</v>
      </c>
      <c r="G182" s="191"/>
      <c r="H182" s="191"/>
      <c r="I182" s="194"/>
      <c r="J182" s="205">
        <f>BK182</f>
        <v>0</v>
      </c>
      <c r="K182" s="191"/>
      <c r="L182" s="196"/>
      <c r="M182" s="197"/>
      <c r="N182" s="198"/>
      <c r="O182" s="198"/>
      <c r="P182" s="199">
        <f>SUM(P183:P198)</f>
        <v>0</v>
      </c>
      <c r="Q182" s="198"/>
      <c r="R182" s="199">
        <f>SUM(R183:R198)</f>
        <v>0.016390000000000002</v>
      </c>
      <c r="S182" s="198"/>
      <c r="T182" s="200">
        <f>SUM(T183:T198)</f>
        <v>0.01188</v>
      </c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R182" s="201" t="s">
        <v>143</v>
      </c>
      <c r="AT182" s="202" t="s">
        <v>69</v>
      </c>
      <c r="AU182" s="202" t="s">
        <v>78</v>
      </c>
      <c r="AY182" s="201" t="s">
        <v>134</v>
      </c>
      <c r="BK182" s="203">
        <f>SUM(BK183:BK198)</f>
        <v>0</v>
      </c>
    </row>
    <row r="183" s="2" customFormat="1" ht="16.5" customHeight="1">
      <c r="A183" s="40"/>
      <c r="B183" s="41"/>
      <c r="C183" s="206" t="s">
        <v>287</v>
      </c>
      <c r="D183" s="206" t="s">
        <v>137</v>
      </c>
      <c r="E183" s="207" t="s">
        <v>288</v>
      </c>
      <c r="F183" s="208" t="s">
        <v>289</v>
      </c>
      <c r="G183" s="209" t="s">
        <v>290</v>
      </c>
      <c r="H183" s="210">
        <v>6</v>
      </c>
      <c r="I183" s="211"/>
      <c r="J183" s="212">
        <f>ROUND(I183*H183,2)</f>
        <v>0</v>
      </c>
      <c r="K183" s="208" t="s">
        <v>141</v>
      </c>
      <c r="L183" s="46"/>
      <c r="M183" s="213" t="s">
        <v>19</v>
      </c>
      <c r="N183" s="214" t="s">
        <v>42</v>
      </c>
      <c r="O183" s="86"/>
      <c r="P183" s="215">
        <f>O183*H183</f>
        <v>0</v>
      </c>
      <c r="Q183" s="215">
        <v>0</v>
      </c>
      <c r="R183" s="215">
        <f>Q183*H183</f>
        <v>0</v>
      </c>
      <c r="S183" s="215">
        <v>0.00198</v>
      </c>
      <c r="T183" s="216">
        <f>S183*H183</f>
        <v>0.01188</v>
      </c>
      <c r="U183" s="40"/>
      <c r="V183" s="40"/>
      <c r="W183" s="40"/>
      <c r="X183" s="40"/>
      <c r="Y183" s="40"/>
      <c r="Z183" s="40"/>
      <c r="AA183" s="40"/>
      <c r="AB183" s="40"/>
      <c r="AC183" s="40"/>
      <c r="AD183" s="40"/>
      <c r="AE183" s="40"/>
      <c r="AR183" s="217" t="s">
        <v>227</v>
      </c>
      <c r="AT183" s="217" t="s">
        <v>137</v>
      </c>
      <c r="AU183" s="217" t="s">
        <v>143</v>
      </c>
      <c r="AY183" s="19" t="s">
        <v>134</v>
      </c>
      <c r="BE183" s="218">
        <f>IF(N183="základní",J183,0)</f>
        <v>0</v>
      </c>
      <c r="BF183" s="218">
        <f>IF(N183="snížená",J183,0)</f>
        <v>0</v>
      </c>
      <c r="BG183" s="218">
        <f>IF(N183="zákl. přenesená",J183,0)</f>
        <v>0</v>
      </c>
      <c r="BH183" s="218">
        <f>IF(N183="sníž. přenesená",J183,0)</f>
        <v>0</v>
      </c>
      <c r="BI183" s="218">
        <f>IF(N183="nulová",J183,0)</f>
        <v>0</v>
      </c>
      <c r="BJ183" s="19" t="s">
        <v>143</v>
      </c>
      <c r="BK183" s="218">
        <f>ROUND(I183*H183,2)</f>
        <v>0</v>
      </c>
      <c r="BL183" s="19" t="s">
        <v>227</v>
      </c>
      <c r="BM183" s="217" t="s">
        <v>291</v>
      </c>
    </row>
    <row r="184" s="2" customFormat="1">
      <c r="A184" s="40"/>
      <c r="B184" s="41"/>
      <c r="C184" s="42"/>
      <c r="D184" s="219" t="s">
        <v>145</v>
      </c>
      <c r="E184" s="42"/>
      <c r="F184" s="220" t="s">
        <v>292</v>
      </c>
      <c r="G184" s="42"/>
      <c r="H184" s="42"/>
      <c r="I184" s="221"/>
      <c r="J184" s="42"/>
      <c r="K184" s="42"/>
      <c r="L184" s="46"/>
      <c r="M184" s="222"/>
      <c r="N184" s="223"/>
      <c r="O184" s="86"/>
      <c r="P184" s="86"/>
      <c r="Q184" s="86"/>
      <c r="R184" s="86"/>
      <c r="S184" s="86"/>
      <c r="T184" s="87"/>
      <c r="U184" s="40"/>
      <c r="V184" s="40"/>
      <c r="W184" s="40"/>
      <c r="X184" s="40"/>
      <c r="Y184" s="40"/>
      <c r="Z184" s="40"/>
      <c r="AA184" s="40"/>
      <c r="AB184" s="40"/>
      <c r="AC184" s="40"/>
      <c r="AD184" s="40"/>
      <c r="AE184" s="40"/>
      <c r="AT184" s="19" t="s">
        <v>145</v>
      </c>
      <c r="AU184" s="19" t="s">
        <v>143</v>
      </c>
    </row>
    <row r="185" s="2" customFormat="1" ht="16.5" customHeight="1">
      <c r="A185" s="40"/>
      <c r="B185" s="41"/>
      <c r="C185" s="206" t="s">
        <v>293</v>
      </c>
      <c r="D185" s="206" t="s">
        <v>137</v>
      </c>
      <c r="E185" s="207" t="s">
        <v>294</v>
      </c>
      <c r="F185" s="208" t="s">
        <v>295</v>
      </c>
      <c r="G185" s="209" t="s">
        <v>290</v>
      </c>
      <c r="H185" s="210">
        <v>5</v>
      </c>
      <c r="I185" s="211"/>
      <c r="J185" s="212">
        <f>ROUND(I185*H185,2)</f>
        <v>0</v>
      </c>
      <c r="K185" s="208" t="s">
        <v>141</v>
      </c>
      <c r="L185" s="46"/>
      <c r="M185" s="213" t="s">
        <v>19</v>
      </c>
      <c r="N185" s="214" t="s">
        <v>42</v>
      </c>
      <c r="O185" s="86"/>
      <c r="P185" s="215">
        <f>O185*H185</f>
        <v>0</v>
      </c>
      <c r="Q185" s="215">
        <v>0.0012999999999999999</v>
      </c>
      <c r="R185" s="215">
        <f>Q185*H185</f>
        <v>0.0064999999999999997</v>
      </c>
      <c r="S185" s="215">
        <v>0</v>
      </c>
      <c r="T185" s="216">
        <f>S185*H185</f>
        <v>0</v>
      </c>
      <c r="U185" s="40"/>
      <c r="V185" s="40"/>
      <c r="W185" s="40"/>
      <c r="X185" s="40"/>
      <c r="Y185" s="40"/>
      <c r="Z185" s="40"/>
      <c r="AA185" s="40"/>
      <c r="AB185" s="40"/>
      <c r="AC185" s="40"/>
      <c r="AD185" s="40"/>
      <c r="AE185" s="40"/>
      <c r="AR185" s="217" t="s">
        <v>227</v>
      </c>
      <c r="AT185" s="217" t="s">
        <v>137</v>
      </c>
      <c r="AU185" s="217" t="s">
        <v>143</v>
      </c>
      <c r="AY185" s="19" t="s">
        <v>134</v>
      </c>
      <c r="BE185" s="218">
        <f>IF(N185="základní",J185,0)</f>
        <v>0</v>
      </c>
      <c r="BF185" s="218">
        <f>IF(N185="snížená",J185,0)</f>
        <v>0</v>
      </c>
      <c r="BG185" s="218">
        <f>IF(N185="zákl. přenesená",J185,0)</f>
        <v>0</v>
      </c>
      <c r="BH185" s="218">
        <f>IF(N185="sníž. přenesená",J185,0)</f>
        <v>0</v>
      </c>
      <c r="BI185" s="218">
        <f>IF(N185="nulová",J185,0)</f>
        <v>0</v>
      </c>
      <c r="BJ185" s="19" t="s">
        <v>143</v>
      </c>
      <c r="BK185" s="218">
        <f>ROUND(I185*H185,2)</f>
        <v>0</v>
      </c>
      <c r="BL185" s="19" t="s">
        <v>227</v>
      </c>
      <c r="BM185" s="217" t="s">
        <v>296</v>
      </c>
    </row>
    <row r="186" s="2" customFormat="1">
      <c r="A186" s="40"/>
      <c r="B186" s="41"/>
      <c r="C186" s="42"/>
      <c r="D186" s="219" t="s">
        <v>145</v>
      </c>
      <c r="E186" s="42"/>
      <c r="F186" s="220" t="s">
        <v>297</v>
      </c>
      <c r="G186" s="42"/>
      <c r="H186" s="42"/>
      <c r="I186" s="221"/>
      <c r="J186" s="42"/>
      <c r="K186" s="42"/>
      <c r="L186" s="46"/>
      <c r="M186" s="222"/>
      <c r="N186" s="223"/>
      <c r="O186" s="86"/>
      <c r="P186" s="86"/>
      <c r="Q186" s="86"/>
      <c r="R186" s="86"/>
      <c r="S186" s="86"/>
      <c r="T186" s="87"/>
      <c r="U186" s="40"/>
      <c r="V186" s="40"/>
      <c r="W186" s="40"/>
      <c r="X186" s="40"/>
      <c r="Y186" s="40"/>
      <c r="Z186" s="40"/>
      <c r="AA186" s="40"/>
      <c r="AB186" s="40"/>
      <c r="AC186" s="40"/>
      <c r="AD186" s="40"/>
      <c r="AE186" s="40"/>
      <c r="AT186" s="19" t="s">
        <v>145</v>
      </c>
      <c r="AU186" s="19" t="s">
        <v>143</v>
      </c>
    </row>
    <row r="187" s="2" customFormat="1" ht="16.5" customHeight="1">
      <c r="A187" s="40"/>
      <c r="B187" s="41"/>
      <c r="C187" s="206" t="s">
        <v>298</v>
      </c>
      <c r="D187" s="206" t="s">
        <v>137</v>
      </c>
      <c r="E187" s="207" t="s">
        <v>299</v>
      </c>
      <c r="F187" s="208" t="s">
        <v>300</v>
      </c>
      <c r="G187" s="209" t="s">
        <v>290</v>
      </c>
      <c r="H187" s="210">
        <v>5</v>
      </c>
      <c r="I187" s="211"/>
      <c r="J187" s="212">
        <f>ROUND(I187*H187,2)</f>
        <v>0</v>
      </c>
      <c r="K187" s="208" t="s">
        <v>141</v>
      </c>
      <c r="L187" s="46"/>
      <c r="M187" s="213" t="s">
        <v>19</v>
      </c>
      <c r="N187" s="214" t="s">
        <v>42</v>
      </c>
      <c r="O187" s="86"/>
      <c r="P187" s="215">
        <f>O187*H187</f>
        <v>0</v>
      </c>
      <c r="Q187" s="215">
        <v>0.00042999999999999999</v>
      </c>
      <c r="R187" s="215">
        <f>Q187*H187</f>
        <v>0.00215</v>
      </c>
      <c r="S187" s="215">
        <v>0</v>
      </c>
      <c r="T187" s="216">
        <f>S187*H187</f>
        <v>0</v>
      </c>
      <c r="U187" s="40"/>
      <c r="V187" s="40"/>
      <c r="W187" s="40"/>
      <c r="X187" s="40"/>
      <c r="Y187" s="40"/>
      <c r="Z187" s="40"/>
      <c r="AA187" s="40"/>
      <c r="AB187" s="40"/>
      <c r="AC187" s="40"/>
      <c r="AD187" s="40"/>
      <c r="AE187" s="40"/>
      <c r="AR187" s="217" t="s">
        <v>227</v>
      </c>
      <c r="AT187" s="217" t="s">
        <v>137</v>
      </c>
      <c r="AU187" s="217" t="s">
        <v>143</v>
      </c>
      <c r="AY187" s="19" t="s">
        <v>134</v>
      </c>
      <c r="BE187" s="218">
        <f>IF(N187="základní",J187,0)</f>
        <v>0</v>
      </c>
      <c r="BF187" s="218">
        <f>IF(N187="snížená",J187,0)</f>
        <v>0</v>
      </c>
      <c r="BG187" s="218">
        <f>IF(N187="zákl. přenesená",J187,0)</f>
        <v>0</v>
      </c>
      <c r="BH187" s="218">
        <f>IF(N187="sníž. přenesená",J187,0)</f>
        <v>0</v>
      </c>
      <c r="BI187" s="218">
        <f>IF(N187="nulová",J187,0)</f>
        <v>0</v>
      </c>
      <c r="BJ187" s="19" t="s">
        <v>143</v>
      </c>
      <c r="BK187" s="218">
        <f>ROUND(I187*H187,2)</f>
        <v>0</v>
      </c>
      <c r="BL187" s="19" t="s">
        <v>227</v>
      </c>
      <c r="BM187" s="217" t="s">
        <v>301</v>
      </c>
    </row>
    <row r="188" s="2" customFormat="1">
      <c r="A188" s="40"/>
      <c r="B188" s="41"/>
      <c r="C188" s="42"/>
      <c r="D188" s="219" t="s">
        <v>145</v>
      </c>
      <c r="E188" s="42"/>
      <c r="F188" s="220" t="s">
        <v>302</v>
      </c>
      <c r="G188" s="42"/>
      <c r="H188" s="42"/>
      <c r="I188" s="221"/>
      <c r="J188" s="42"/>
      <c r="K188" s="42"/>
      <c r="L188" s="46"/>
      <c r="M188" s="222"/>
      <c r="N188" s="223"/>
      <c r="O188" s="86"/>
      <c r="P188" s="86"/>
      <c r="Q188" s="86"/>
      <c r="R188" s="86"/>
      <c r="S188" s="86"/>
      <c r="T188" s="87"/>
      <c r="U188" s="40"/>
      <c r="V188" s="40"/>
      <c r="W188" s="40"/>
      <c r="X188" s="40"/>
      <c r="Y188" s="40"/>
      <c r="Z188" s="40"/>
      <c r="AA188" s="40"/>
      <c r="AB188" s="40"/>
      <c r="AC188" s="40"/>
      <c r="AD188" s="40"/>
      <c r="AE188" s="40"/>
      <c r="AT188" s="19" t="s">
        <v>145</v>
      </c>
      <c r="AU188" s="19" t="s">
        <v>143</v>
      </c>
    </row>
    <row r="189" s="2" customFormat="1" ht="16.5" customHeight="1">
      <c r="A189" s="40"/>
      <c r="B189" s="41"/>
      <c r="C189" s="206" t="s">
        <v>303</v>
      </c>
      <c r="D189" s="206" t="s">
        <v>137</v>
      </c>
      <c r="E189" s="207" t="s">
        <v>304</v>
      </c>
      <c r="F189" s="208" t="s">
        <v>305</v>
      </c>
      <c r="G189" s="209" t="s">
        <v>290</v>
      </c>
      <c r="H189" s="210">
        <v>6</v>
      </c>
      <c r="I189" s="211"/>
      <c r="J189" s="212">
        <f>ROUND(I189*H189,2)</f>
        <v>0</v>
      </c>
      <c r="K189" s="208" t="s">
        <v>141</v>
      </c>
      <c r="L189" s="46"/>
      <c r="M189" s="213" t="s">
        <v>19</v>
      </c>
      <c r="N189" s="214" t="s">
        <v>42</v>
      </c>
      <c r="O189" s="86"/>
      <c r="P189" s="215">
        <f>O189*H189</f>
        <v>0</v>
      </c>
      <c r="Q189" s="215">
        <v>0.00050000000000000001</v>
      </c>
      <c r="R189" s="215">
        <f>Q189*H189</f>
        <v>0.0030000000000000001</v>
      </c>
      <c r="S189" s="215">
        <v>0</v>
      </c>
      <c r="T189" s="216">
        <f>S189*H189</f>
        <v>0</v>
      </c>
      <c r="U189" s="40"/>
      <c r="V189" s="40"/>
      <c r="W189" s="40"/>
      <c r="X189" s="40"/>
      <c r="Y189" s="40"/>
      <c r="Z189" s="40"/>
      <c r="AA189" s="40"/>
      <c r="AB189" s="40"/>
      <c r="AC189" s="40"/>
      <c r="AD189" s="40"/>
      <c r="AE189" s="40"/>
      <c r="AR189" s="217" t="s">
        <v>227</v>
      </c>
      <c r="AT189" s="217" t="s">
        <v>137</v>
      </c>
      <c r="AU189" s="217" t="s">
        <v>143</v>
      </c>
      <c r="AY189" s="19" t="s">
        <v>134</v>
      </c>
      <c r="BE189" s="218">
        <f>IF(N189="základní",J189,0)</f>
        <v>0</v>
      </c>
      <c r="BF189" s="218">
        <f>IF(N189="snížená",J189,0)</f>
        <v>0</v>
      </c>
      <c r="BG189" s="218">
        <f>IF(N189="zákl. přenesená",J189,0)</f>
        <v>0</v>
      </c>
      <c r="BH189" s="218">
        <f>IF(N189="sníž. přenesená",J189,0)</f>
        <v>0</v>
      </c>
      <c r="BI189" s="218">
        <f>IF(N189="nulová",J189,0)</f>
        <v>0</v>
      </c>
      <c r="BJ189" s="19" t="s">
        <v>143</v>
      </c>
      <c r="BK189" s="218">
        <f>ROUND(I189*H189,2)</f>
        <v>0</v>
      </c>
      <c r="BL189" s="19" t="s">
        <v>227</v>
      </c>
      <c r="BM189" s="217" t="s">
        <v>306</v>
      </c>
    </row>
    <row r="190" s="2" customFormat="1">
      <c r="A190" s="40"/>
      <c r="B190" s="41"/>
      <c r="C190" s="42"/>
      <c r="D190" s="219" t="s">
        <v>145</v>
      </c>
      <c r="E190" s="42"/>
      <c r="F190" s="220" t="s">
        <v>307</v>
      </c>
      <c r="G190" s="42"/>
      <c r="H190" s="42"/>
      <c r="I190" s="221"/>
      <c r="J190" s="42"/>
      <c r="K190" s="42"/>
      <c r="L190" s="46"/>
      <c r="M190" s="222"/>
      <c r="N190" s="223"/>
      <c r="O190" s="86"/>
      <c r="P190" s="86"/>
      <c r="Q190" s="86"/>
      <c r="R190" s="86"/>
      <c r="S190" s="86"/>
      <c r="T190" s="87"/>
      <c r="U190" s="40"/>
      <c r="V190" s="40"/>
      <c r="W190" s="40"/>
      <c r="X190" s="40"/>
      <c r="Y190" s="40"/>
      <c r="Z190" s="40"/>
      <c r="AA190" s="40"/>
      <c r="AB190" s="40"/>
      <c r="AC190" s="40"/>
      <c r="AD190" s="40"/>
      <c r="AE190" s="40"/>
      <c r="AT190" s="19" t="s">
        <v>145</v>
      </c>
      <c r="AU190" s="19" t="s">
        <v>143</v>
      </c>
    </row>
    <row r="191" s="2" customFormat="1" ht="16.5" customHeight="1">
      <c r="A191" s="40"/>
      <c r="B191" s="41"/>
      <c r="C191" s="206" t="s">
        <v>308</v>
      </c>
      <c r="D191" s="206" t="s">
        <v>137</v>
      </c>
      <c r="E191" s="207" t="s">
        <v>309</v>
      </c>
      <c r="F191" s="208" t="s">
        <v>310</v>
      </c>
      <c r="G191" s="209" t="s">
        <v>235</v>
      </c>
      <c r="H191" s="210">
        <v>1</v>
      </c>
      <c r="I191" s="211"/>
      <c r="J191" s="212">
        <f>ROUND(I191*H191,2)</f>
        <v>0</v>
      </c>
      <c r="K191" s="208" t="s">
        <v>141</v>
      </c>
      <c r="L191" s="46"/>
      <c r="M191" s="213" t="s">
        <v>19</v>
      </c>
      <c r="N191" s="214" t="s">
        <v>42</v>
      </c>
      <c r="O191" s="86"/>
      <c r="P191" s="215">
        <f>O191*H191</f>
        <v>0</v>
      </c>
      <c r="Q191" s="215">
        <v>0.0047400000000000003</v>
      </c>
      <c r="R191" s="215">
        <f>Q191*H191</f>
        <v>0.0047400000000000003</v>
      </c>
      <c r="S191" s="215">
        <v>0</v>
      </c>
      <c r="T191" s="216">
        <f>S191*H191</f>
        <v>0</v>
      </c>
      <c r="U191" s="40"/>
      <c r="V191" s="40"/>
      <c r="W191" s="40"/>
      <c r="X191" s="40"/>
      <c r="Y191" s="40"/>
      <c r="Z191" s="40"/>
      <c r="AA191" s="40"/>
      <c r="AB191" s="40"/>
      <c r="AC191" s="40"/>
      <c r="AD191" s="40"/>
      <c r="AE191" s="40"/>
      <c r="AR191" s="217" t="s">
        <v>227</v>
      </c>
      <c r="AT191" s="217" t="s">
        <v>137</v>
      </c>
      <c r="AU191" s="217" t="s">
        <v>143</v>
      </c>
      <c r="AY191" s="19" t="s">
        <v>134</v>
      </c>
      <c r="BE191" s="218">
        <f>IF(N191="základní",J191,0)</f>
        <v>0</v>
      </c>
      <c r="BF191" s="218">
        <f>IF(N191="snížená",J191,0)</f>
        <v>0</v>
      </c>
      <c r="BG191" s="218">
        <f>IF(N191="zákl. přenesená",J191,0)</f>
        <v>0</v>
      </c>
      <c r="BH191" s="218">
        <f>IF(N191="sníž. přenesená",J191,0)</f>
        <v>0</v>
      </c>
      <c r="BI191" s="218">
        <f>IF(N191="nulová",J191,0)</f>
        <v>0</v>
      </c>
      <c r="BJ191" s="19" t="s">
        <v>143</v>
      </c>
      <c r="BK191" s="218">
        <f>ROUND(I191*H191,2)</f>
        <v>0</v>
      </c>
      <c r="BL191" s="19" t="s">
        <v>227</v>
      </c>
      <c r="BM191" s="217" t="s">
        <v>311</v>
      </c>
    </row>
    <row r="192" s="2" customFormat="1">
      <c r="A192" s="40"/>
      <c r="B192" s="41"/>
      <c r="C192" s="42"/>
      <c r="D192" s="219" t="s">
        <v>145</v>
      </c>
      <c r="E192" s="42"/>
      <c r="F192" s="220" t="s">
        <v>312</v>
      </c>
      <c r="G192" s="42"/>
      <c r="H192" s="42"/>
      <c r="I192" s="221"/>
      <c r="J192" s="42"/>
      <c r="K192" s="42"/>
      <c r="L192" s="46"/>
      <c r="M192" s="222"/>
      <c r="N192" s="223"/>
      <c r="O192" s="86"/>
      <c r="P192" s="86"/>
      <c r="Q192" s="86"/>
      <c r="R192" s="86"/>
      <c r="S192" s="86"/>
      <c r="T192" s="87"/>
      <c r="U192" s="40"/>
      <c r="V192" s="40"/>
      <c r="W192" s="40"/>
      <c r="X192" s="40"/>
      <c r="Y192" s="40"/>
      <c r="Z192" s="40"/>
      <c r="AA192" s="40"/>
      <c r="AB192" s="40"/>
      <c r="AC192" s="40"/>
      <c r="AD192" s="40"/>
      <c r="AE192" s="40"/>
      <c r="AT192" s="19" t="s">
        <v>145</v>
      </c>
      <c r="AU192" s="19" t="s">
        <v>143</v>
      </c>
    </row>
    <row r="193" s="2" customFormat="1" ht="16.5" customHeight="1">
      <c r="A193" s="40"/>
      <c r="B193" s="41"/>
      <c r="C193" s="206" t="s">
        <v>313</v>
      </c>
      <c r="D193" s="206" t="s">
        <v>137</v>
      </c>
      <c r="E193" s="207" t="s">
        <v>314</v>
      </c>
      <c r="F193" s="208" t="s">
        <v>315</v>
      </c>
      <c r="G193" s="209" t="s">
        <v>290</v>
      </c>
      <c r="H193" s="210">
        <v>13</v>
      </c>
      <c r="I193" s="211"/>
      <c r="J193" s="212">
        <f>ROUND(I193*H193,2)</f>
        <v>0</v>
      </c>
      <c r="K193" s="208" t="s">
        <v>141</v>
      </c>
      <c r="L193" s="46"/>
      <c r="M193" s="213" t="s">
        <v>19</v>
      </c>
      <c r="N193" s="214" t="s">
        <v>42</v>
      </c>
      <c r="O193" s="86"/>
      <c r="P193" s="215">
        <f>O193*H193</f>
        <v>0</v>
      </c>
      <c r="Q193" s="215">
        <v>0</v>
      </c>
      <c r="R193" s="215">
        <f>Q193*H193</f>
        <v>0</v>
      </c>
      <c r="S193" s="215">
        <v>0</v>
      </c>
      <c r="T193" s="216">
        <f>S193*H193</f>
        <v>0</v>
      </c>
      <c r="U193" s="40"/>
      <c r="V193" s="40"/>
      <c r="W193" s="40"/>
      <c r="X193" s="40"/>
      <c r="Y193" s="40"/>
      <c r="Z193" s="40"/>
      <c r="AA193" s="40"/>
      <c r="AB193" s="40"/>
      <c r="AC193" s="40"/>
      <c r="AD193" s="40"/>
      <c r="AE193" s="40"/>
      <c r="AR193" s="217" t="s">
        <v>227</v>
      </c>
      <c r="AT193" s="217" t="s">
        <v>137</v>
      </c>
      <c r="AU193" s="217" t="s">
        <v>143</v>
      </c>
      <c r="AY193" s="19" t="s">
        <v>134</v>
      </c>
      <c r="BE193" s="218">
        <f>IF(N193="základní",J193,0)</f>
        <v>0</v>
      </c>
      <c r="BF193" s="218">
        <f>IF(N193="snížená",J193,0)</f>
        <v>0</v>
      </c>
      <c r="BG193" s="218">
        <f>IF(N193="zákl. přenesená",J193,0)</f>
        <v>0</v>
      </c>
      <c r="BH193" s="218">
        <f>IF(N193="sníž. přenesená",J193,0)</f>
        <v>0</v>
      </c>
      <c r="BI193" s="218">
        <f>IF(N193="nulová",J193,0)</f>
        <v>0</v>
      </c>
      <c r="BJ193" s="19" t="s">
        <v>143</v>
      </c>
      <c r="BK193" s="218">
        <f>ROUND(I193*H193,2)</f>
        <v>0</v>
      </c>
      <c r="BL193" s="19" t="s">
        <v>227</v>
      </c>
      <c r="BM193" s="217" t="s">
        <v>316</v>
      </c>
    </row>
    <row r="194" s="2" customFormat="1">
      <c r="A194" s="40"/>
      <c r="B194" s="41"/>
      <c r="C194" s="42"/>
      <c r="D194" s="219" t="s">
        <v>145</v>
      </c>
      <c r="E194" s="42"/>
      <c r="F194" s="220" t="s">
        <v>317</v>
      </c>
      <c r="G194" s="42"/>
      <c r="H194" s="42"/>
      <c r="I194" s="221"/>
      <c r="J194" s="42"/>
      <c r="K194" s="42"/>
      <c r="L194" s="46"/>
      <c r="M194" s="222"/>
      <c r="N194" s="223"/>
      <c r="O194" s="86"/>
      <c r="P194" s="86"/>
      <c r="Q194" s="86"/>
      <c r="R194" s="86"/>
      <c r="S194" s="86"/>
      <c r="T194" s="87"/>
      <c r="U194" s="40"/>
      <c r="V194" s="40"/>
      <c r="W194" s="40"/>
      <c r="X194" s="40"/>
      <c r="Y194" s="40"/>
      <c r="Z194" s="40"/>
      <c r="AA194" s="40"/>
      <c r="AB194" s="40"/>
      <c r="AC194" s="40"/>
      <c r="AD194" s="40"/>
      <c r="AE194" s="40"/>
      <c r="AT194" s="19" t="s">
        <v>145</v>
      </c>
      <c r="AU194" s="19" t="s">
        <v>143</v>
      </c>
    </row>
    <row r="195" s="13" customFormat="1">
      <c r="A195" s="13"/>
      <c r="B195" s="224"/>
      <c r="C195" s="225"/>
      <c r="D195" s="226" t="s">
        <v>151</v>
      </c>
      <c r="E195" s="227" t="s">
        <v>19</v>
      </c>
      <c r="F195" s="228" t="s">
        <v>318</v>
      </c>
      <c r="G195" s="225"/>
      <c r="H195" s="229">
        <v>13</v>
      </c>
      <c r="I195" s="230"/>
      <c r="J195" s="225"/>
      <c r="K195" s="225"/>
      <c r="L195" s="231"/>
      <c r="M195" s="232"/>
      <c r="N195" s="233"/>
      <c r="O195" s="233"/>
      <c r="P195" s="233"/>
      <c r="Q195" s="233"/>
      <c r="R195" s="233"/>
      <c r="S195" s="233"/>
      <c r="T195" s="234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T195" s="235" t="s">
        <v>151</v>
      </c>
      <c r="AU195" s="235" t="s">
        <v>143</v>
      </c>
      <c r="AV195" s="13" t="s">
        <v>143</v>
      </c>
      <c r="AW195" s="13" t="s">
        <v>32</v>
      </c>
      <c r="AX195" s="13" t="s">
        <v>70</v>
      </c>
      <c r="AY195" s="235" t="s">
        <v>134</v>
      </c>
    </row>
    <row r="196" s="14" customFormat="1">
      <c r="A196" s="14"/>
      <c r="B196" s="236"/>
      <c r="C196" s="237"/>
      <c r="D196" s="226" t="s">
        <v>151</v>
      </c>
      <c r="E196" s="238" t="s">
        <v>19</v>
      </c>
      <c r="F196" s="239" t="s">
        <v>153</v>
      </c>
      <c r="G196" s="237"/>
      <c r="H196" s="240">
        <v>13</v>
      </c>
      <c r="I196" s="241"/>
      <c r="J196" s="237"/>
      <c r="K196" s="237"/>
      <c r="L196" s="242"/>
      <c r="M196" s="243"/>
      <c r="N196" s="244"/>
      <c r="O196" s="244"/>
      <c r="P196" s="244"/>
      <c r="Q196" s="244"/>
      <c r="R196" s="244"/>
      <c r="S196" s="244"/>
      <c r="T196" s="245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T196" s="246" t="s">
        <v>151</v>
      </c>
      <c r="AU196" s="246" t="s">
        <v>143</v>
      </c>
      <c r="AV196" s="14" t="s">
        <v>142</v>
      </c>
      <c r="AW196" s="14" t="s">
        <v>32</v>
      </c>
      <c r="AX196" s="14" t="s">
        <v>78</v>
      </c>
      <c r="AY196" s="246" t="s">
        <v>134</v>
      </c>
    </row>
    <row r="197" s="2" customFormat="1" ht="24.15" customHeight="1">
      <c r="A197" s="40"/>
      <c r="B197" s="41"/>
      <c r="C197" s="206" t="s">
        <v>319</v>
      </c>
      <c r="D197" s="206" t="s">
        <v>137</v>
      </c>
      <c r="E197" s="207" t="s">
        <v>320</v>
      </c>
      <c r="F197" s="208" t="s">
        <v>321</v>
      </c>
      <c r="G197" s="209" t="s">
        <v>249</v>
      </c>
      <c r="H197" s="210">
        <v>0.016</v>
      </c>
      <c r="I197" s="211"/>
      <c r="J197" s="212">
        <f>ROUND(I197*H197,2)</f>
        <v>0</v>
      </c>
      <c r="K197" s="208" t="s">
        <v>141</v>
      </c>
      <c r="L197" s="46"/>
      <c r="M197" s="213" t="s">
        <v>19</v>
      </c>
      <c r="N197" s="214" t="s">
        <v>42</v>
      </c>
      <c r="O197" s="86"/>
      <c r="P197" s="215">
        <f>O197*H197</f>
        <v>0</v>
      </c>
      <c r="Q197" s="215">
        <v>0</v>
      </c>
      <c r="R197" s="215">
        <f>Q197*H197</f>
        <v>0</v>
      </c>
      <c r="S197" s="215">
        <v>0</v>
      </c>
      <c r="T197" s="216">
        <f>S197*H197</f>
        <v>0</v>
      </c>
      <c r="U197" s="40"/>
      <c r="V197" s="40"/>
      <c r="W197" s="40"/>
      <c r="X197" s="40"/>
      <c r="Y197" s="40"/>
      <c r="Z197" s="40"/>
      <c r="AA197" s="40"/>
      <c r="AB197" s="40"/>
      <c r="AC197" s="40"/>
      <c r="AD197" s="40"/>
      <c r="AE197" s="40"/>
      <c r="AR197" s="217" t="s">
        <v>227</v>
      </c>
      <c r="AT197" s="217" t="s">
        <v>137</v>
      </c>
      <c r="AU197" s="217" t="s">
        <v>143</v>
      </c>
      <c r="AY197" s="19" t="s">
        <v>134</v>
      </c>
      <c r="BE197" s="218">
        <f>IF(N197="základní",J197,0)</f>
        <v>0</v>
      </c>
      <c r="BF197" s="218">
        <f>IF(N197="snížená",J197,0)</f>
        <v>0</v>
      </c>
      <c r="BG197" s="218">
        <f>IF(N197="zákl. přenesená",J197,0)</f>
        <v>0</v>
      </c>
      <c r="BH197" s="218">
        <f>IF(N197="sníž. přenesená",J197,0)</f>
        <v>0</v>
      </c>
      <c r="BI197" s="218">
        <f>IF(N197="nulová",J197,0)</f>
        <v>0</v>
      </c>
      <c r="BJ197" s="19" t="s">
        <v>143</v>
      </c>
      <c r="BK197" s="218">
        <f>ROUND(I197*H197,2)</f>
        <v>0</v>
      </c>
      <c r="BL197" s="19" t="s">
        <v>227</v>
      </c>
      <c r="BM197" s="217" t="s">
        <v>322</v>
      </c>
    </row>
    <row r="198" s="2" customFormat="1">
      <c r="A198" s="40"/>
      <c r="B198" s="41"/>
      <c r="C198" s="42"/>
      <c r="D198" s="219" t="s">
        <v>145</v>
      </c>
      <c r="E198" s="42"/>
      <c r="F198" s="220" t="s">
        <v>323</v>
      </c>
      <c r="G198" s="42"/>
      <c r="H198" s="42"/>
      <c r="I198" s="221"/>
      <c r="J198" s="42"/>
      <c r="K198" s="42"/>
      <c r="L198" s="46"/>
      <c r="M198" s="222"/>
      <c r="N198" s="223"/>
      <c r="O198" s="86"/>
      <c r="P198" s="86"/>
      <c r="Q198" s="86"/>
      <c r="R198" s="86"/>
      <c r="S198" s="86"/>
      <c r="T198" s="87"/>
      <c r="U198" s="40"/>
      <c r="V198" s="40"/>
      <c r="W198" s="40"/>
      <c r="X198" s="40"/>
      <c r="Y198" s="40"/>
      <c r="Z198" s="40"/>
      <c r="AA198" s="40"/>
      <c r="AB198" s="40"/>
      <c r="AC198" s="40"/>
      <c r="AD198" s="40"/>
      <c r="AE198" s="40"/>
      <c r="AT198" s="19" t="s">
        <v>145</v>
      </c>
      <c r="AU198" s="19" t="s">
        <v>143</v>
      </c>
    </row>
    <row r="199" s="12" customFormat="1" ht="22.8" customHeight="1">
      <c r="A199" s="12"/>
      <c r="B199" s="190"/>
      <c r="C199" s="191"/>
      <c r="D199" s="192" t="s">
        <v>69</v>
      </c>
      <c r="E199" s="204" t="s">
        <v>324</v>
      </c>
      <c r="F199" s="204" t="s">
        <v>325</v>
      </c>
      <c r="G199" s="191"/>
      <c r="H199" s="191"/>
      <c r="I199" s="194"/>
      <c r="J199" s="205">
        <f>BK199</f>
        <v>0</v>
      </c>
      <c r="K199" s="191"/>
      <c r="L199" s="196"/>
      <c r="M199" s="197"/>
      <c r="N199" s="198"/>
      <c r="O199" s="198"/>
      <c r="P199" s="199">
        <f>SUM(P200:P223)</f>
        <v>0</v>
      </c>
      <c r="Q199" s="198"/>
      <c r="R199" s="199">
        <f>SUM(R200:R223)</f>
        <v>0.010799800000000002</v>
      </c>
      <c r="S199" s="198"/>
      <c r="T199" s="200">
        <f>SUM(T200:T223)</f>
        <v>0.047119999999999995</v>
      </c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R199" s="201" t="s">
        <v>143</v>
      </c>
      <c r="AT199" s="202" t="s">
        <v>69</v>
      </c>
      <c r="AU199" s="202" t="s">
        <v>78</v>
      </c>
      <c r="AY199" s="201" t="s">
        <v>134</v>
      </c>
      <c r="BK199" s="203">
        <f>SUM(BK200:BK223)</f>
        <v>0</v>
      </c>
    </row>
    <row r="200" s="2" customFormat="1" ht="16.5" customHeight="1">
      <c r="A200" s="40"/>
      <c r="B200" s="41"/>
      <c r="C200" s="206" t="s">
        <v>326</v>
      </c>
      <c r="D200" s="206" t="s">
        <v>137</v>
      </c>
      <c r="E200" s="207" t="s">
        <v>327</v>
      </c>
      <c r="F200" s="208" t="s">
        <v>328</v>
      </c>
      <c r="G200" s="209" t="s">
        <v>290</v>
      </c>
      <c r="H200" s="210">
        <v>6</v>
      </c>
      <c r="I200" s="211"/>
      <c r="J200" s="212">
        <f>ROUND(I200*H200,2)</f>
        <v>0</v>
      </c>
      <c r="K200" s="208" t="s">
        <v>141</v>
      </c>
      <c r="L200" s="46"/>
      <c r="M200" s="213" t="s">
        <v>19</v>
      </c>
      <c r="N200" s="214" t="s">
        <v>42</v>
      </c>
      <c r="O200" s="86"/>
      <c r="P200" s="215">
        <f>O200*H200</f>
        <v>0</v>
      </c>
      <c r="Q200" s="215">
        <v>0</v>
      </c>
      <c r="R200" s="215">
        <f>Q200*H200</f>
        <v>0</v>
      </c>
      <c r="S200" s="215">
        <v>0.0049699999999999996</v>
      </c>
      <c r="T200" s="216">
        <f>S200*H200</f>
        <v>0.029819999999999999</v>
      </c>
      <c r="U200" s="40"/>
      <c r="V200" s="40"/>
      <c r="W200" s="40"/>
      <c r="X200" s="40"/>
      <c r="Y200" s="40"/>
      <c r="Z200" s="40"/>
      <c r="AA200" s="40"/>
      <c r="AB200" s="40"/>
      <c r="AC200" s="40"/>
      <c r="AD200" s="40"/>
      <c r="AE200" s="40"/>
      <c r="AR200" s="217" t="s">
        <v>227</v>
      </c>
      <c r="AT200" s="217" t="s">
        <v>137</v>
      </c>
      <c r="AU200" s="217" t="s">
        <v>143</v>
      </c>
      <c r="AY200" s="19" t="s">
        <v>134</v>
      </c>
      <c r="BE200" s="218">
        <f>IF(N200="základní",J200,0)</f>
        <v>0</v>
      </c>
      <c r="BF200" s="218">
        <f>IF(N200="snížená",J200,0)</f>
        <v>0</v>
      </c>
      <c r="BG200" s="218">
        <f>IF(N200="zákl. přenesená",J200,0)</f>
        <v>0</v>
      </c>
      <c r="BH200" s="218">
        <f>IF(N200="sníž. přenesená",J200,0)</f>
        <v>0</v>
      </c>
      <c r="BI200" s="218">
        <f>IF(N200="nulová",J200,0)</f>
        <v>0</v>
      </c>
      <c r="BJ200" s="19" t="s">
        <v>143</v>
      </c>
      <c r="BK200" s="218">
        <f>ROUND(I200*H200,2)</f>
        <v>0</v>
      </c>
      <c r="BL200" s="19" t="s">
        <v>227</v>
      </c>
      <c r="BM200" s="217" t="s">
        <v>329</v>
      </c>
    </row>
    <row r="201" s="2" customFormat="1">
      <c r="A201" s="40"/>
      <c r="B201" s="41"/>
      <c r="C201" s="42"/>
      <c r="D201" s="219" t="s">
        <v>145</v>
      </c>
      <c r="E201" s="42"/>
      <c r="F201" s="220" t="s">
        <v>330</v>
      </c>
      <c r="G201" s="42"/>
      <c r="H201" s="42"/>
      <c r="I201" s="221"/>
      <c r="J201" s="42"/>
      <c r="K201" s="42"/>
      <c r="L201" s="46"/>
      <c r="M201" s="222"/>
      <c r="N201" s="223"/>
      <c r="O201" s="86"/>
      <c r="P201" s="86"/>
      <c r="Q201" s="86"/>
      <c r="R201" s="86"/>
      <c r="S201" s="86"/>
      <c r="T201" s="87"/>
      <c r="U201" s="40"/>
      <c r="V201" s="40"/>
      <c r="W201" s="40"/>
      <c r="X201" s="40"/>
      <c r="Y201" s="40"/>
      <c r="Z201" s="40"/>
      <c r="AA201" s="40"/>
      <c r="AB201" s="40"/>
      <c r="AC201" s="40"/>
      <c r="AD201" s="40"/>
      <c r="AE201" s="40"/>
      <c r="AT201" s="19" t="s">
        <v>145</v>
      </c>
      <c r="AU201" s="19" t="s">
        <v>143</v>
      </c>
    </row>
    <row r="202" s="2" customFormat="1" ht="16.5" customHeight="1">
      <c r="A202" s="40"/>
      <c r="B202" s="41"/>
      <c r="C202" s="206" t="s">
        <v>331</v>
      </c>
      <c r="D202" s="206" t="s">
        <v>137</v>
      </c>
      <c r="E202" s="207" t="s">
        <v>332</v>
      </c>
      <c r="F202" s="208" t="s">
        <v>333</v>
      </c>
      <c r="G202" s="209" t="s">
        <v>290</v>
      </c>
      <c r="H202" s="210">
        <v>14</v>
      </c>
      <c r="I202" s="211"/>
      <c r="J202" s="212">
        <f>ROUND(I202*H202,2)</f>
        <v>0</v>
      </c>
      <c r="K202" s="208" t="s">
        <v>141</v>
      </c>
      <c r="L202" s="46"/>
      <c r="M202" s="213" t="s">
        <v>19</v>
      </c>
      <c r="N202" s="214" t="s">
        <v>42</v>
      </c>
      <c r="O202" s="86"/>
      <c r="P202" s="215">
        <f>O202*H202</f>
        <v>0</v>
      </c>
      <c r="Q202" s="215">
        <v>0.00040999999999999999</v>
      </c>
      <c r="R202" s="215">
        <f>Q202*H202</f>
        <v>0.0057400000000000003</v>
      </c>
      <c r="S202" s="215">
        <v>0</v>
      </c>
      <c r="T202" s="216">
        <f>S202*H202</f>
        <v>0</v>
      </c>
      <c r="U202" s="40"/>
      <c r="V202" s="40"/>
      <c r="W202" s="40"/>
      <c r="X202" s="40"/>
      <c r="Y202" s="40"/>
      <c r="Z202" s="40"/>
      <c r="AA202" s="40"/>
      <c r="AB202" s="40"/>
      <c r="AC202" s="40"/>
      <c r="AD202" s="40"/>
      <c r="AE202" s="40"/>
      <c r="AR202" s="217" t="s">
        <v>227</v>
      </c>
      <c r="AT202" s="217" t="s">
        <v>137</v>
      </c>
      <c r="AU202" s="217" t="s">
        <v>143</v>
      </c>
      <c r="AY202" s="19" t="s">
        <v>134</v>
      </c>
      <c r="BE202" s="218">
        <f>IF(N202="základní",J202,0)</f>
        <v>0</v>
      </c>
      <c r="BF202" s="218">
        <f>IF(N202="snížená",J202,0)</f>
        <v>0</v>
      </c>
      <c r="BG202" s="218">
        <f>IF(N202="zákl. přenesená",J202,0)</f>
        <v>0</v>
      </c>
      <c r="BH202" s="218">
        <f>IF(N202="sníž. přenesená",J202,0)</f>
        <v>0</v>
      </c>
      <c r="BI202" s="218">
        <f>IF(N202="nulová",J202,0)</f>
        <v>0</v>
      </c>
      <c r="BJ202" s="19" t="s">
        <v>143</v>
      </c>
      <c r="BK202" s="218">
        <f>ROUND(I202*H202,2)</f>
        <v>0</v>
      </c>
      <c r="BL202" s="19" t="s">
        <v>227</v>
      </c>
      <c r="BM202" s="217" t="s">
        <v>334</v>
      </c>
    </row>
    <row r="203" s="2" customFormat="1">
      <c r="A203" s="40"/>
      <c r="B203" s="41"/>
      <c r="C203" s="42"/>
      <c r="D203" s="219" t="s">
        <v>145</v>
      </c>
      <c r="E203" s="42"/>
      <c r="F203" s="220" t="s">
        <v>335</v>
      </c>
      <c r="G203" s="42"/>
      <c r="H203" s="42"/>
      <c r="I203" s="221"/>
      <c r="J203" s="42"/>
      <c r="K203" s="42"/>
      <c r="L203" s="46"/>
      <c r="M203" s="222"/>
      <c r="N203" s="223"/>
      <c r="O203" s="86"/>
      <c r="P203" s="86"/>
      <c r="Q203" s="86"/>
      <c r="R203" s="86"/>
      <c r="S203" s="86"/>
      <c r="T203" s="87"/>
      <c r="U203" s="40"/>
      <c r="V203" s="40"/>
      <c r="W203" s="40"/>
      <c r="X203" s="40"/>
      <c r="Y203" s="40"/>
      <c r="Z203" s="40"/>
      <c r="AA203" s="40"/>
      <c r="AB203" s="40"/>
      <c r="AC203" s="40"/>
      <c r="AD203" s="40"/>
      <c r="AE203" s="40"/>
      <c r="AT203" s="19" t="s">
        <v>145</v>
      </c>
      <c r="AU203" s="19" t="s">
        <v>143</v>
      </c>
    </row>
    <row r="204" s="2" customFormat="1" ht="16.5" customHeight="1">
      <c r="A204" s="40"/>
      <c r="B204" s="41"/>
      <c r="C204" s="258" t="s">
        <v>336</v>
      </c>
      <c r="D204" s="258" t="s">
        <v>337</v>
      </c>
      <c r="E204" s="259" t="s">
        <v>338</v>
      </c>
      <c r="F204" s="260" t="s">
        <v>339</v>
      </c>
      <c r="G204" s="261" t="s">
        <v>290</v>
      </c>
      <c r="H204" s="262">
        <v>14.42</v>
      </c>
      <c r="I204" s="263"/>
      <c r="J204" s="264">
        <f>ROUND(I204*H204,2)</f>
        <v>0</v>
      </c>
      <c r="K204" s="260" t="s">
        <v>141</v>
      </c>
      <c r="L204" s="265"/>
      <c r="M204" s="266" t="s">
        <v>19</v>
      </c>
      <c r="N204" s="267" t="s">
        <v>42</v>
      </c>
      <c r="O204" s="86"/>
      <c r="P204" s="215">
        <f>O204*H204</f>
        <v>0</v>
      </c>
      <c r="Q204" s="215">
        <v>0.00019000000000000001</v>
      </c>
      <c r="R204" s="215">
        <f>Q204*H204</f>
        <v>0.0027398000000000001</v>
      </c>
      <c r="S204" s="215">
        <v>0</v>
      </c>
      <c r="T204" s="216">
        <f>S204*H204</f>
        <v>0</v>
      </c>
      <c r="U204" s="40"/>
      <c r="V204" s="40"/>
      <c r="W204" s="40"/>
      <c r="X204" s="40"/>
      <c r="Y204" s="40"/>
      <c r="Z204" s="40"/>
      <c r="AA204" s="40"/>
      <c r="AB204" s="40"/>
      <c r="AC204" s="40"/>
      <c r="AD204" s="40"/>
      <c r="AE204" s="40"/>
      <c r="AR204" s="217" t="s">
        <v>326</v>
      </c>
      <c r="AT204" s="217" t="s">
        <v>337</v>
      </c>
      <c r="AU204" s="217" t="s">
        <v>143</v>
      </c>
      <c r="AY204" s="19" t="s">
        <v>134</v>
      </c>
      <c r="BE204" s="218">
        <f>IF(N204="základní",J204,0)</f>
        <v>0</v>
      </c>
      <c r="BF204" s="218">
        <f>IF(N204="snížená",J204,0)</f>
        <v>0</v>
      </c>
      <c r="BG204" s="218">
        <f>IF(N204="zákl. přenesená",J204,0)</f>
        <v>0</v>
      </c>
      <c r="BH204" s="218">
        <f>IF(N204="sníž. přenesená",J204,0)</f>
        <v>0</v>
      </c>
      <c r="BI204" s="218">
        <f>IF(N204="nulová",J204,0)</f>
        <v>0</v>
      </c>
      <c r="BJ204" s="19" t="s">
        <v>143</v>
      </c>
      <c r="BK204" s="218">
        <f>ROUND(I204*H204,2)</f>
        <v>0</v>
      </c>
      <c r="BL204" s="19" t="s">
        <v>227</v>
      </c>
      <c r="BM204" s="217" t="s">
        <v>340</v>
      </c>
    </row>
    <row r="205" s="13" customFormat="1">
      <c r="A205" s="13"/>
      <c r="B205" s="224"/>
      <c r="C205" s="225"/>
      <c r="D205" s="226" t="s">
        <v>151</v>
      </c>
      <c r="E205" s="225"/>
      <c r="F205" s="228" t="s">
        <v>341</v>
      </c>
      <c r="G205" s="225"/>
      <c r="H205" s="229">
        <v>14.42</v>
      </c>
      <c r="I205" s="230"/>
      <c r="J205" s="225"/>
      <c r="K205" s="225"/>
      <c r="L205" s="231"/>
      <c r="M205" s="232"/>
      <c r="N205" s="233"/>
      <c r="O205" s="233"/>
      <c r="P205" s="233"/>
      <c r="Q205" s="233"/>
      <c r="R205" s="233"/>
      <c r="S205" s="233"/>
      <c r="T205" s="234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T205" s="235" t="s">
        <v>151</v>
      </c>
      <c r="AU205" s="235" t="s">
        <v>143</v>
      </c>
      <c r="AV205" s="13" t="s">
        <v>143</v>
      </c>
      <c r="AW205" s="13" t="s">
        <v>4</v>
      </c>
      <c r="AX205" s="13" t="s">
        <v>78</v>
      </c>
      <c r="AY205" s="235" t="s">
        <v>134</v>
      </c>
    </row>
    <row r="206" s="2" customFormat="1" ht="16.5" customHeight="1">
      <c r="A206" s="40"/>
      <c r="B206" s="41"/>
      <c r="C206" s="206" t="s">
        <v>342</v>
      </c>
      <c r="D206" s="206" t="s">
        <v>137</v>
      </c>
      <c r="E206" s="207" t="s">
        <v>343</v>
      </c>
      <c r="F206" s="208" t="s">
        <v>344</v>
      </c>
      <c r="G206" s="209" t="s">
        <v>345</v>
      </c>
      <c r="H206" s="210">
        <v>1</v>
      </c>
      <c r="I206" s="211"/>
      <c r="J206" s="212">
        <f>ROUND(I206*H206,2)</f>
        <v>0</v>
      </c>
      <c r="K206" s="208" t="s">
        <v>141</v>
      </c>
      <c r="L206" s="46"/>
      <c r="M206" s="213" t="s">
        <v>19</v>
      </c>
      <c r="N206" s="214" t="s">
        <v>42</v>
      </c>
      <c r="O206" s="86"/>
      <c r="P206" s="215">
        <f>O206*H206</f>
        <v>0</v>
      </c>
      <c r="Q206" s="215">
        <v>0</v>
      </c>
      <c r="R206" s="215">
        <f>Q206*H206</f>
        <v>0</v>
      </c>
      <c r="S206" s="215">
        <v>0</v>
      </c>
      <c r="T206" s="216">
        <f>S206*H206</f>
        <v>0</v>
      </c>
      <c r="U206" s="40"/>
      <c r="V206" s="40"/>
      <c r="W206" s="40"/>
      <c r="X206" s="40"/>
      <c r="Y206" s="40"/>
      <c r="Z206" s="40"/>
      <c r="AA206" s="40"/>
      <c r="AB206" s="40"/>
      <c r="AC206" s="40"/>
      <c r="AD206" s="40"/>
      <c r="AE206" s="40"/>
      <c r="AR206" s="217" t="s">
        <v>227</v>
      </c>
      <c r="AT206" s="217" t="s">
        <v>137</v>
      </c>
      <c r="AU206" s="217" t="s">
        <v>143</v>
      </c>
      <c r="AY206" s="19" t="s">
        <v>134</v>
      </c>
      <c r="BE206" s="218">
        <f>IF(N206="základní",J206,0)</f>
        <v>0</v>
      </c>
      <c r="BF206" s="218">
        <f>IF(N206="snížená",J206,0)</f>
        <v>0</v>
      </c>
      <c r="BG206" s="218">
        <f>IF(N206="zákl. přenesená",J206,0)</f>
        <v>0</v>
      </c>
      <c r="BH206" s="218">
        <f>IF(N206="sníž. přenesená",J206,0)</f>
        <v>0</v>
      </c>
      <c r="BI206" s="218">
        <f>IF(N206="nulová",J206,0)</f>
        <v>0</v>
      </c>
      <c r="BJ206" s="19" t="s">
        <v>143</v>
      </c>
      <c r="BK206" s="218">
        <f>ROUND(I206*H206,2)</f>
        <v>0</v>
      </c>
      <c r="BL206" s="19" t="s">
        <v>227</v>
      </c>
      <c r="BM206" s="217" t="s">
        <v>346</v>
      </c>
    </row>
    <row r="207" s="2" customFormat="1">
      <c r="A207" s="40"/>
      <c r="B207" s="41"/>
      <c r="C207" s="42"/>
      <c r="D207" s="219" t="s">
        <v>145</v>
      </c>
      <c r="E207" s="42"/>
      <c r="F207" s="220" t="s">
        <v>347</v>
      </c>
      <c r="G207" s="42"/>
      <c r="H207" s="42"/>
      <c r="I207" s="221"/>
      <c r="J207" s="42"/>
      <c r="K207" s="42"/>
      <c r="L207" s="46"/>
      <c r="M207" s="222"/>
      <c r="N207" s="223"/>
      <c r="O207" s="86"/>
      <c r="P207" s="86"/>
      <c r="Q207" s="86"/>
      <c r="R207" s="86"/>
      <c r="S207" s="86"/>
      <c r="T207" s="87"/>
      <c r="U207" s="40"/>
      <c r="V207" s="40"/>
      <c r="W207" s="40"/>
      <c r="X207" s="40"/>
      <c r="Y207" s="40"/>
      <c r="Z207" s="40"/>
      <c r="AA207" s="40"/>
      <c r="AB207" s="40"/>
      <c r="AC207" s="40"/>
      <c r="AD207" s="40"/>
      <c r="AE207" s="40"/>
      <c r="AT207" s="19" t="s">
        <v>145</v>
      </c>
      <c r="AU207" s="19" t="s">
        <v>143</v>
      </c>
    </row>
    <row r="208" s="2" customFormat="1" ht="24.15" customHeight="1">
      <c r="A208" s="40"/>
      <c r="B208" s="41"/>
      <c r="C208" s="206" t="s">
        <v>348</v>
      </c>
      <c r="D208" s="206" t="s">
        <v>137</v>
      </c>
      <c r="E208" s="207" t="s">
        <v>349</v>
      </c>
      <c r="F208" s="208" t="s">
        <v>350</v>
      </c>
      <c r="G208" s="209" t="s">
        <v>290</v>
      </c>
      <c r="H208" s="210">
        <v>14</v>
      </c>
      <c r="I208" s="211"/>
      <c r="J208" s="212">
        <f>ROUND(I208*H208,2)</f>
        <v>0</v>
      </c>
      <c r="K208" s="208" t="s">
        <v>141</v>
      </c>
      <c r="L208" s="46"/>
      <c r="M208" s="213" t="s">
        <v>19</v>
      </c>
      <c r="N208" s="214" t="s">
        <v>42</v>
      </c>
      <c r="O208" s="86"/>
      <c r="P208" s="215">
        <f>O208*H208</f>
        <v>0</v>
      </c>
      <c r="Q208" s="215">
        <v>4.0000000000000003E-05</v>
      </c>
      <c r="R208" s="215">
        <f>Q208*H208</f>
        <v>0.00056000000000000006</v>
      </c>
      <c r="S208" s="215">
        <v>0</v>
      </c>
      <c r="T208" s="216">
        <f>S208*H208</f>
        <v>0</v>
      </c>
      <c r="U208" s="40"/>
      <c r="V208" s="40"/>
      <c r="W208" s="40"/>
      <c r="X208" s="40"/>
      <c r="Y208" s="40"/>
      <c r="Z208" s="40"/>
      <c r="AA208" s="40"/>
      <c r="AB208" s="40"/>
      <c r="AC208" s="40"/>
      <c r="AD208" s="40"/>
      <c r="AE208" s="40"/>
      <c r="AR208" s="217" t="s">
        <v>227</v>
      </c>
      <c r="AT208" s="217" t="s">
        <v>137</v>
      </c>
      <c r="AU208" s="217" t="s">
        <v>143</v>
      </c>
      <c r="AY208" s="19" t="s">
        <v>134</v>
      </c>
      <c r="BE208" s="218">
        <f>IF(N208="základní",J208,0)</f>
        <v>0</v>
      </c>
      <c r="BF208" s="218">
        <f>IF(N208="snížená",J208,0)</f>
        <v>0</v>
      </c>
      <c r="BG208" s="218">
        <f>IF(N208="zákl. přenesená",J208,0)</f>
        <v>0</v>
      </c>
      <c r="BH208" s="218">
        <f>IF(N208="sníž. přenesená",J208,0)</f>
        <v>0</v>
      </c>
      <c r="BI208" s="218">
        <f>IF(N208="nulová",J208,0)</f>
        <v>0</v>
      </c>
      <c r="BJ208" s="19" t="s">
        <v>143</v>
      </c>
      <c r="BK208" s="218">
        <f>ROUND(I208*H208,2)</f>
        <v>0</v>
      </c>
      <c r="BL208" s="19" t="s">
        <v>227</v>
      </c>
      <c r="BM208" s="217" t="s">
        <v>351</v>
      </c>
    </row>
    <row r="209" s="2" customFormat="1">
      <c r="A209" s="40"/>
      <c r="B209" s="41"/>
      <c r="C209" s="42"/>
      <c r="D209" s="219" t="s">
        <v>145</v>
      </c>
      <c r="E209" s="42"/>
      <c r="F209" s="220" t="s">
        <v>352</v>
      </c>
      <c r="G209" s="42"/>
      <c r="H209" s="42"/>
      <c r="I209" s="221"/>
      <c r="J209" s="42"/>
      <c r="K209" s="42"/>
      <c r="L209" s="46"/>
      <c r="M209" s="222"/>
      <c r="N209" s="223"/>
      <c r="O209" s="86"/>
      <c r="P209" s="86"/>
      <c r="Q209" s="86"/>
      <c r="R209" s="86"/>
      <c r="S209" s="86"/>
      <c r="T209" s="87"/>
      <c r="U209" s="40"/>
      <c r="V209" s="40"/>
      <c r="W209" s="40"/>
      <c r="X209" s="40"/>
      <c r="Y209" s="40"/>
      <c r="Z209" s="40"/>
      <c r="AA209" s="40"/>
      <c r="AB209" s="40"/>
      <c r="AC209" s="40"/>
      <c r="AD209" s="40"/>
      <c r="AE209" s="40"/>
      <c r="AT209" s="19" t="s">
        <v>145</v>
      </c>
      <c r="AU209" s="19" t="s">
        <v>143</v>
      </c>
    </row>
    <row r="210" s="2" customFormat="1" ht="16.5" customHeight="1">
      <c r="A210" s="40"/>
      <c r="B210" s="41"/>
      <c r="C210" s="206" t="s">
        <v>353</v>
      </c>
      <c r="D210" s="206" t="s">
        <v>137</v>
      </c>
      <c r="E210" s="207" t="s">
        <v>354</v>
      </c>
      <c r="F210" s="208" t="s">
        <v>355</v>
      </c>
      <c r="G210" s="209" t="s">
        <v>235</v>
      </c>
      <c r="H210" s="210">
        <v>3</v>
      </c>
      <c r="I210" s="211"/>
      <c r="J210" s="212">
        <f>ROUND(I210*H210,2)</f>
        <v>0</v>
      </c>
      <c r="K210" s="208" t="s">
        <v>141</v>
      </c>
      <c r="L210" s="46"/>
      <c r="M210" s="213" t="s">
        <v>19</v>
      </c>
      <c r="N210" s="214" t="s">
        <v>42</v>
      </c>
      <c r="O210" s="86"/>
      <c r="P210" s="215">
        <f>O210*H210</f>
        <v>0</v>
      </c>
      <c r="Q210" s="215">
        <v>0.00012999999999999999</v>
      </c>
      <c r="R210" s="215">
        <f>Q210*H210</f>
        <v>0.00038999999999999994</v>
      </c>
      <c r="S210" s="215">
        <v>0</v>
      </c>
      <c r="T210" s="216">
        <f>S210*H210</f>
        <v>0</v>
      </c>
      <c r="U210" s="40"/>
      <c r="V210" s="40"/>
      <c r="W210" s="40"/>
      <c r="X210" s="40"/>
      <c r="Y210" s="40"/>
      <c r="Z210" s="40"/>
      <c r="AA210" s="40"/>
      <c r="AB210" s="40"/>
      <c r="AC210" s="40"/>
      <c r="AD210" s="40"/>
      <c r="AE210" s="40"/>
      <c r="AR210" s="217" t="s">
        <v>227</v>
      </c>
      <c r="AT210" s="217" t="s">
        <v>137</v>
      </c>
      <c r="AU210" s="217" t="s">
        <v>143</v>
      </c>
      <c r="AY210" s="19" t="s">
        <v>134</v>
      </c>
      <c r="BE210" s="218">
        <f>IF(N210="základní",J210,0)</f>
        <v>0</v>
      </c>
      <c r="BF210" s="218">
        <f>IF(N210="snížená",J210,0)</f>
        <v>0</v>
      </c>
      <c r="BG210" s="218">
        <f>IF(N210="zákl. přenesená",J210,0)</f>
        <v>0</v>
      </c>
      <c r="BH210" s="218">
        <f>IF(N210="sníž. přenesená",J210,0)</f>
        <v>0</v>
      </c>
      <c r="BI210" s="218">
        <f>IF(N210="nulová",J210,0)</f>
        <v>0</v>
      </c>
      <c r="BJ210" s="19" t="s">
        <v>143</v>
      </c>
      <c r="BK210" s="218">
        <f>ROUND(I210*H210,2)</f>
        <v>0</v>
      </c>
      <c r="BL210" s="19" t="s">
        <v>227</v>
      </c>
      <c r="BM210" s="217" t="s">
        <v>356</v>
      </c>
    </row>
    <row r="211" s="2" customFormat="1">
      <c r="A211" s="40"/>
      <c r="B211" s="41"/>
      <c r="C211" s="42"/>
      <c r="D211" s="219" t="s">
        <v>145</v>
      </c>
      <c r="E211" s="42"/>
      <c r="F211" s="220" t="s">
        <v>357</v>
      </c>
      <c r="G211" s="42"/>
      <c r="H211" s="42"/>
      <c r="I211" s="221"/>
      <c r="J211" s="42"/>
      <c r="K211" s="42"/>
      <c r="L211" s="46"/>
      <c r="M211" s="222"/>
      <c r="N211" s="223"/>
      <c r="O211" s="86"/>
      <c r="P211" s="86"/>
      <c r="Q211" s="86"/>
      <c r="R211" s="86"/>
      <c r="S211" s="86"/>
      <c r="T211" s="87"/>
      <c r="U211" s="40"/>
      <c r="V211" s="40"/>
      <c r="W211" s="40"/>
      <c r="X211" s="40"/>
      <c r="Y211" s="40"/>
      <c r="Z211" s="40"/>
      <c r="AA211" s="40"/>
      <c r="AB211" s="40"/>
      <c r="AC211" s="40"/>
      <c r="AD211" s="40"/>
      <c r="AE211" s="40"/>
      <c r="AT211" s="19" t="s">
        <v>145</v>
      </c>
      <c r="AU211" s="19" t="s">
        <v>143</v>
      </c>
    </row>
    <row r="212" s="2" customFormat="1" ht="16.5" customHeight="1">
      <c r="A212" s="40"/>
      <c r="B212" s="41"/>
      <c r="C212" s="206" t="s">
        <v>358</v>
      </c>
      <c r="D212" s="206" t="s">
        <v>137</v>
      </c>
      <c r="E212" s="207" t="s">
        <v>359</v>
      </c>
      <c r="F212" s="208" t="s">
        <v>360</v>
      </c>
      <c r="G212" s="209" t="s">
        <v>235</v>
      </c>
      <c r="H212" s="210">
        <v>10</v>
      </c>
      <c r="I212" s="211"/>
      <c r="J212" s="212">
        <f>ROUND(I212*H212,2)</f>
        <v>0</v>
      </c>
      <c r="K212" s="208" t="s">
        <v>141</v>
      </c>
      <c r="L212" s="46"/>
      <c r="M212" s="213" t="s">
        <v>19</v>
      </c>
      <c r="N212" s="214" t="s">
        <v>42</v>
      </c>
      <c r="O212" s="86"/>
      <c r="P212" s="215">
        <f>O212*H212</f>
        <v>0</v>
      </c>
      <c r="Q212" s="215">
        <v>0</v>
      </c>
      <c r="R212" s="215">
        <f>Q212*H212</f>
        <v>0</v>
      </c>
      <c r="S212" s="215">
        <v>0.00173</v>
      </c>
      <c r="T212" s="216">
        <f>S212*H212</f>
        <v>0.017299999999999999</v>
      </c>
      <c r="U212" s="40"/>
      <c r="V212" s="40"/>
      <c r="W212" s="40"/>
      <c r="X212" s="40"/>
      <c r="Y212" s="40"/>
      <c r="Z212" s="40"/>
      <c r="AA212" s="40"/>
      <c r="AB212" s="40"/>
      <c r="AC212" s="40"/>
      <c r="AD212" s="40"/>
      <c r="AE212" s="40"/>
      <c r="AR212" s="217" t="s">
        <v>227</v>
      </c>
      <c r="AT212" s="217" t="s">
        <v>137</v>
      </c>
      <c r="AU212" s="217" t="s">
        <v>143</v>
      </c>
      <c r="AY212" s="19" t="s">
        <v>134</v>
      </c>
      <c r="BE212" s="218">
        <f>IF(N212="základní",J212,0)</f>
        <v>0</v>
      </c>
      <c r="BF212" s="218">
        <f>IF(N212="snížená",J212,0)</f>
        <v>0</v>
      </c>
      <c r="BG212" s="218">
        <f>IF(N212="zákl. přenesená",J212,0)</f>
        <v>0</v>
      </c>
      <c r="BH212" s="218">
        <f>IF(N212="sníž. přenesená",J212,0)</f>
        <v>0</v>
      </c>
      <c r="BI212" s="218">
        <f>IF(N212="nulová",J212,0)</f>
        <v>0</v>
      </c>
      <c r="BJ212" s="19" t="s">
        <v>143</v>
      </c>
      <c r="BK212" s="218">
        <f>ROUND(I212*H212,2)</f>
        <v>0</v>
      </c>
      <c r="BL212" s="19" t="s">
        <v>227</v>
      </c>
      <c r="BM212" s="217" t="s">
        <v>361</v>
      </c>
    </row>
    <row r="213" s="2" customFormat="1">
      <c r="A213" s="40"/>
      <c r="B213" s="41"/>
      <c r="C213" s="42"/>
      <c r="D213" s="219" t="s">
        <v>145</v>
      </c>
      <c r="E213" s="42"/>
      <c r="F213" s="220" t="s">
        <v>362</v>
      </c>
      <c r="G213" s="42"/>
      <c r="H213" s="42"/>
      <c r="I213" s="221"/>
      <c r="J213" s="42"/>
      <c r="K213" s="42"/>
      <c r="L213" s="46"/>
      <c r="M213" s="222"/>
      <c r="N213" s="223"/>
      <c r="O213" s="86"/>
      <c r="P213" s="86"/>
      <c r="Q213" s="86"/>
      <c r="R213" s="86"/>
      <c r="S213" s="86"/>
      <c r="T213" s="87"/>
      <c r="U213" s="40"/>
      <c r="V213" s="40"/>
      <c r="W213" s="40"/>
      <c r="X213" s="40"/>
      <c r="Y213" s="40"/>
      <c r="Z213" s="40"/>
      <c r="AA213" s="40"/>
      <c r="AB213" s="40"/>
      <c r="AC213" s="40"/>
      <c r="AD213" s="40"/>
      <c r="AE213" s="40"/>
      <c r="AT213" s="19" t="s">
        <v>145</v>
      </c>
      <c r="AU213" s="19" t="s">
        <v>143</v>
      </c>
    </row>
    <row r="214" s="2" customFormat="1" ht="16.5" customHeight="1">
      <c r="A214" s="40"/>
      <c r="B214" s="41"/>
      <c r="C214" s="206" t="s">
        <v>363</v>
      </c>
      <c r="D214" s="206" t="s">
        <v>137</v>
      </c>
      <c r="E214" s="207" t="s">
        <v>364</v>
      </c>
      <c r="F214" s="208" t="s">
        <v>365</v>
      </c>
      <c r="G214" s="209" t="s">
        <v>235</v>
      </c>
      <c r="H214" s="210">
        <v>3</v>
      </c>
      <c r="I214" s="211"/>
      <c r="J214" s="212">
        <f>ROUND(I214*H214,2)</f>
        <v>0</v>
      </c>
      <c r="K214" s="208" t="s">
        <v>141</v>
      </c>
      <c r="L214" s="46"/>
      <c r="M214" s="213" t="s">
        <v>19</v>
      </c>
      <c r="N214" s="214" t="s">
        <v>42</v>
      </c>
      <c r="O214" s="86"/>
      <c r="P214" s="215">
        <f>O214*H214</f>
        <v>0</v>
      </c>
      <c r="Q214" s="215">
        <v>0.00022000000000000001</v>
      </c>
      <c r="R214" s="215">
        <f>Q214*H214</f>
        <v>0.00066</v>
      </c>
      <c r="S214" s="215">
        <v>0</v>
      </c>
      <c r="T214" s="216">
        <f>S214*H214</f>
        <v>0</v>
      </c>
      <c r="U214" s="40"/>
      <c r="V214" s="40"/>
      <c r="W214" s="40"/>
      <c r="X214" s="40"/>
      <c r="Y214" s="40"/>
      <c r="Z214" s="40"/>
      <c r="AA214" s="40"/>
      <c r="AB214" s="40"/>
      <c r="AC214" s="40"/>
      <c r="AD214" s="40"/>
      <c r="AE214" s="40"/>
      <c r="AR214" s="217" t="s">
        <v>227</v>
      </c>
      <c r="AT214" s="217" t="s">
        <v>137</v>
      </c>
      <c r="AU214" s="217" t="s">
        <v>143</v>
      </c>
      <c r="AY214" s="19" t="s">
        <v>134</v>
      </c>
      <c r="BE214" s="218">
        <f>IF(N214="základní",J214,0)</f>
        <v>0</v>
      </c>
      <c r="BF214" s="218">
        <f>IF(N214="snížená",J214,0)</f>
        <v>0</v>
      </c>
      <c r="BG214" s="218">
        <f>IF(N214="zákl. přenesená",J214,0)</f>
        <v>0</v>
      </c>
      <c r="BH214" s="218">
        <f>IF(N214="sníž. přenesená",J214,0)</f>
        <v>0</v>
      </c>
      <c r="BI214" s="218">
        <f>IF(N214="nulová",J214,0)</f>
        <v>0</v>
      </c>
      <c r="BJ214" s="19" t="s">
        <v>143</v>
      </c>
      <c r="BK214" s="218">
        <f>ROUND(I214*H214,2)</f>
        <v>0</v>
      </c>
      <c r="BL214" s="19" t="s">
        <v>227</v>
      </c>
      <c r="BM214" s="217" t="s">
        <v>366</v>
      </c>
    </row>
    <row r="215" s="2" customFormat="1">
      <c r="A215" s="40"/>
      <c r="B215" s="41"/>
      <c r="C215" s="42"/>
      <c r="D215" s="219" t="s">
        <v>145</v>
      </c>
      <c r="E215" s="42"/>
      <c r="F215" s="220" t="s">
        <v>367</v>
      </c>
      <c r="G215" s="42"/>
      <c r="H215" s="42"/>
      <c r="I215" s="221"/>
      <c r="J215" s="42"/>
      <c r="K215" s="42"/>
      <c r="L215" s="46"/>
      <c r="M215" s="222"/>
      <c r="N215" s="223"/>
      <c r="O215" s="86"/>
      <c r="P215" s="86"/>
      <c r="Q215" s="86"/>
      <c r="R215" s="86"/>
      <c r="S215" s="86"/>
      <c r="T215" s="87"/>
      <c r="U215" s="40"/>
      <c r="V215" s="40"/>
      <c r="W215" s="40"/>
      <c r="X215" s="40"/>
      <c r="Y215" s="40"/>
      <c r="Z215" s="40"/>
      <c r="AA215" s="40"/>
      <c r="AB215" s="40"/>
      <c r="AC215" s="40"/>
      <c r="AD215" s="40"/>
      <c r="AE215" s="40"/>
      <c r="AT215" s="19" t="s">
        <v>145</v>
      </c>
      <c r="AU215" s="19" t="s">
        <v>143</v>
      </c>
    </row>
    <row r="216" s="2" customFormat="1" ht="16.5" customHeight="1">
      <c r="A216" s="40"/>
      <c r="B216" s="41"/>
      <c r="C216" s="206" t="s">
        <v>368</v>
      </c>
      <c r="D216" s="206" t="s">
        <v>137</v>
      </c>
      <c r="E216" s="207" t="s">
        <v>369</v>
      </c>
      <c r="F216" s="208" t="s">
        <v>370</v>
      </c>
      <c r="G216" s="209" t="s">
        <v>235</v>
      </c>
      <c r="H216" s="210">
        <v>1</v>
      </c>
      <c r="I216" s="211"/>
      <c r="J216" s="212">
        <f>ROUND(I216*H216,2)</f>
        <v>0</v>
      </c>
      <c r="K216" s="208" t="s">
        <v>141</v>
      </c>
      <c r="L216" s="46"/>
      <c r="M216" s="213" t="s">
        <v>19</v>
      </c>
      <c r="N216" s="214" t="s">
        <v>42</v>
      </c>
      <c r="O216" s="86"/>
      <c r="P216" s="215">
        <f>O216*H216</f>
        <v>0</v>
      </c>
      <c r="Q216" s="215">
        <v>0.00029</v>
      </c>
      <c r="R216" s="215">
        <f>Q216*H216</f>
        <v>0.00029</v>
      </c>
      <c r="S216" s="215">
        <v>0</v>
      </c>
      <c r="T216" s="216">
        <f>S216*H216</f>
        <v>0</v>
      </c>
      <c r="U216" s="40"/>
      <c r="V216" s="40"/>
      <c r="W216" s="40"/>
      <c r="X216" s="40"/>
      <c r="Y216" s="40"/>
      <c r="Z216" s="40"/>
      <c r="AA216" s="40"/>
      <c r="AB216" s="40"/>
      <c r="AC216" s="40"/>
      <c r="AD216" s="40"/>
      <c r="AE216" s="40"/>
      <c r="AR216" s="217" t="s">
        <v>227</v>
      </c>
      <c r="AT216" s="217" t="s">
        <v>137</v>
      </c>
      <c r="AU216" s="217" t="s">
        <v>143</v>
      </c>
      <c r="AY216" s="19" t="s">
        <v>134</v>
      </c>
      <c r="BE216" s="218">
        <f>IF(N216="základní",J216,0)</f>
        <v>0</v>
      </c>
      <c r="BF216" s="218">
        <f>IF(N216="snížená",J216,0)</f>
        <v>0</v>
      </c>
      <c r="BG216" s="218">
        <f>IF(N216="zákl. přenesená",J216,0)</f>
        <v>0</v>
      </c>
      <c r="BH216" s="218">
        <f>IF(N216="sníž. přenesená",J216,0)</f>
        <v>0</v>
      </c>
      <c r="BI216" s="218">
        <f>IF(N216="nulová",J216,0)</f>
        <v>0</v>
      </c>
      <c r="BJ216" s="19" t="s">
        <v>143</v>
      </c>
      <c r="BK216" s="218">
        <f>ROUND(I216*H216,2)</f>
        <v>0</v>
      </c>
      <c r="BL216" s="19" t="s">
        <v>227</v>
      </c>
      <c r="BM216" s="217" t="s">
        <v>371</v>
      </c>
    </row>
    <row r="217" s="2" customFormat="1">
      <c r="A217" s="40"/>
      <c r="B217" s="41"/>
      <c r="C217" s="42"/>
      <c r="D217" s="219" t="s">
        <v>145</v>
      </c>
      <c r="E217" s="42"/>
      <c r="F217" s="220" t="s">
        <v>372</v>
      </c>
      <c r="G217" s="42"/>
      <c r="H217" s="42"/>
      <c r="I217" s="221"/>
      <c r="J217" s="42"/>
      <c r="K217" s="42"/>
      <c r="L217" s="46"/>
      <c r="M217" s="222"/>
      <c r="N217" s="223"/>
      <c r="O217" s="86"/>
      <c r="P217" s="86"/>
      <c r="Q217" s="86"/>
      <c r="R217" s="86"/>
      <c r="S217" s="86"/>
      <c r="T217" s="87"/>
      <c r="U217" s="40"/>
      <c r="V217" s="40"/>
      <c r="W217" s="40"/>
      <c r="X217" s="40"/>
      <c r="Y217" s="40"/>
      <c r="Z217" s="40"/>
      <c r="AA217" s="40"/>
      <c r="AB217" s="40"/>
      <c r="AC217" s="40"/>
      <c r="AD217" s="40"/>
      <c r="AE217" s="40"/>
      <c r="AT217" s="19" t="s">
        <v>145</v>
      </c>
      <c r="AU217" s="19" t="s">
        <v>143</v>
      </c>
    </row>
    <row r="218" s="2" customFormat="1" ht="21.75" customHeight="1">
      <c r="A218" s="40"/>
      <c r="B218" s="41"/>
      <c r="C218" s="206" t="s">
        <v>373</v>
      </c>
      <c r="D218" s="206" t="s">
        <v>137</v>
      </c>
      <c r="E218" s="207" t="s">
        <v>374</v>
      </c>
      <c r="F218" s="208" t="s">
        <v>375</v>
      </c>
      <c r="G218" s="209" t="s">
        <v>290</v>
      </c>
      <c r="H218" s="210">
        <v>14</v>
      </c>
      <c r="I218" s="211"/>
      <c r="J218" s="212">
        <f>ROUND(I218*H218,2)</f>
        <v>0</v>
      </c>
      <c r="K218" s="208" t="s">
        <v>141</v>
      </c>
      <c r="L218" s="46"/>
      <c r="M218" s="213" t="s">
        <v>19</v>
      </c>
      <c r="N218" s="214" t="s">
        <v>42</v>
      </c>
      <c r="O218" s="86"/>
      <c r="P218" s="215">
        <f>O218*H218</f>
        <v>0</v>
      </c>
      <c r="Q218" s="215">
        <v>1.0000000000000001E-05</v>
      </c>
      <c r="R218" s="215">
        <f>Q218*H218</f>
        <v>0.00014000000000000002</v>
      </c>
      <c r="S218" s="215">
        <v>0</v>
      </c>
      <c r="T218" s="216">
        <f>S218*H218</f>
        <v>0</v>
      </c>
      <c r="U218" s="40"/>
      <c r="V218" s="40"/>
      <c r="W218" s="40"/>
      <c r="X218" s="40"/>
      <c r="Y218" s="40"/>
      <c r="Z218" s="40"/>
      <c r="AA218" s="40"/>
      <c r="AB218" s="40"/>
      <c r="AC218" s="40"/>
      <c r="AD218" s="40"/>
      <c r="AE218" s="40"/>
      <c r="AR218" s="217" t="s">
        <v>227</v>
      </c>
      <c r="AT218" s="217" t="s">
        <v>137</v>
      </c>
      <c r="AU218" s="217" t="s">
        <v>143</v>
      </c>
      <c r="AY218" s="19" t="s">
        <v>134</v>
      </c>
      <c r="BE218" s="218">
        <f>IF(N218="základní",J218,0)</f>
        <v>0</v>
      </c>
      <c r="BF218" s="218">
        <f>IF(N218="snížená",J218,0)</f>
        <v>0</v>
      </c>
      <c r="BG218" s="218">
        <f>IF(N218="zákl. přenesená",J218,0)</f>
        <v>0</v>
      </c>
      <c r="BH218" s="218">
        <f>IF(N218="sníž. přenesená",J218,0)</f>
        <v>0</v>
      </c>
      <c r="BI218" s="218">
        <f>IF(N218="nulová",J218,0)</f>
        <v>0</v>
      </c>
      <c r="BJ218" s="19" t="s">
        <v>143</v>
      </c>
      <c r="BK218" s="218">
        <f>ROUND(I218*H218,2)</f>
        <v>0</v>
      </c>
      <c r="BL218" s="19" t="s">
        <v>227</v>
      </c>
      <c r="BM218" s="217" t="s">
        <v>376</v>
      </c>
    </row>
    <row r="219" s="2" customFormat="1">
      <c r="A219" s="40"/>
      <c r="B219" s="41"/>
      <c r="C219" s="42"/>
      <c r="D219" s="219" t="s">
        <v>145</v>
      </c>
      <c r="E219" s="42"/>
      <c r="F219" s="220" t="s">
        <v>377</v>
      </c>
      <c r="G219" s="42"/>
      <c r="H219" s="42"/>
      <c r="I219" s="221"/>
      <c r="J219" s="42"/>
      <c r="K219" s="42"/>
      <c r="L219" s="46"/>
      <c r="M219" s="222"/>
      <c r="N219" s="223"/>
      <c r="O219" s="86"/>
      <c r="P219" s="86"/>
      <c r="Q219" s="86"/>
      <c r="R219" s="86"/>
      <c r="S219" s="86"/>
      <c r="T219" s="87"/>
      <c r="U219" s="40"/>
      <c r="V219" s="40"/>
      <c r="W219" s="40"/>
      <c r="X219" s="40"/>
      <c r="Y219" s="40"/>
      <c r="Z219" s="40"/>
      <c r="AA219" s="40"/>
      <c r="AB219" s="40"/>
      <c r="AC219" s="40"/>
      <c r="AD219" s="40"/>
      <c r="AE219" s="40"/>
      <c r="AT219" s="19" t="s">
        <v>145</v>
      </c>
      <c r="AU219" s="19" t="s">
        <v>143</v>
      </c>
    </row>
    <row r="220" s="2" customFormat="1" ht="24.15" customHeight="1">
      <c r="A220" s="40"/>
      <c r="B220" s="41"/>
      <c r="C220" s="206" t="s">
        <v>378</v>
      </c>
      <c r="D220" s="206" t="s">
        <v>137</v>
      </c>
      <c r="E220" s="207" t="s">
        <v>379</v>
      </c>
      <c r="F220" s="208" t="s">
        <v>380</v>
      </c>
      <c r="G220" s="209" t="s">
        <v>290</v>
      </c>
      <c r="H220" s="210">
        <v>14</v>
      </c>
      <c r="I220" s="211"/>
      <c r="J220" s="212">
        <f>ROUND(I220*H220,2)</f>
        <v>0</v>
      </c>
      <c r="K220" s="208" t="s">
        <v>141</v>
      </c>
      <c r="L220" s="46"/>
      <c r="M220" s="213" t="s">
        <v>19</v>
      </c>
      <c r="N220" s="214" t="s">
        <v>42</v>
      </c>
      <c r="O220" s="86"/>
      <c r="P220" s="215">
        <f>O220*H220</f>
        <v>0</v>
      </c>
      <c r="Q220" s="215">
        <v>2.0000000000000002E-05</v>
      </c>
      <c r="R220" s="215">
        <f>Q220*H220</f>
        <v>0.00028000000000000003</v>
      </c>
      <c r="S220" s="215">
        <v>0</v>
      </c>
      <c r="T220" s="216">
        <f>S220*H220</f>
        <v>0</v>
      </c>
      <c r="U220" s="40"/>
      <c r="V220" s="40"/>
      <c r="W220" s="40"/>
      <c r="X220" s="40"/>
      <c r="Y220" s="40"/>
      <c r="Z220" s="40"/>
      <c r="AA220" s="40"/>
      <c r="AB220" s="40"/>
      <c r="AC220" s="40"/>
      <c r="AD220" s="40"/>
      <c r="AE220" s="40"/>
      <c r="AR220" s="217" t="s">
        <v>227</v>
      </c>
      <c r="AT220" s="217" t="s">
        <v>137</v>
      </c>
      <c r="AU220" s="217" t="s">
        <v>143</v>
      </c>
      <c r="AY220" s="19" t="s">
        <v>134</v>
      </c>
      <c r="BE220" s="218">
        <f>IF(N220="základní",J220,0)</f>
        <v>0</v>
      </c>
      <c r="BF220" s="218">
        <f>IF(N220="snížená",J220,0)</f>
        <v>0</v>
      </c>
      <c r="BG220" s="218">
        <f>IF(N220="zákl. přenesená",J220,0)</f>
        <v>0</v>
      </c>
      <c r="BH220" s="218">
        <f>IF(N220="sníž. přenesená",J220,0)</f>
        <v>0</v>
      </c>
      <c r="BI220" s="218">
        <f>IF(N220="nulová",J220,0)</f>
        <v>0</v>
      </c>
      <c r="BJ220" s="19" t="s">
        <v>143</v>
      </c>
      <c r="BK220" s="218">
        <f>ROUND(I220*H220,2)</f>
        <v>0</v>
      </c>
      <c r="BL220" s="19" t="s">
        <v>227</v>
      </c>
      <c r="BM220" s="217" t="s">
        <v>381</v>
      </c>
    </row>
    <row r="221" s="2" customFormat="1">
      <c r="A221" s="40"/>
      <c r="B221" s="41"/>
      <c r="C221" s="42"/>
      <c r="D221" s="219" t="s">
        <v>145</v>
      </c>
      <c r="E221" s="42"/>
      <c r="F221" s="220" t="s">
        <v>382</v>
      </c>
      <c r="G221" s="42"/>
      <c r="H221" s="42"/>
      <c r="I221" s="221"/>
      <c r="J221" s="42"/>
      <c r="K221" s="42"/>
      <c r="L221" s="46"/>
      <c r="M221" s="222"/>
      <c r="N221" s="223"/>
      <c r="O221" s="86"/>
      <c r="P221" s="86"/>
      <c r="Q221" s="86"/>
      <c r="R221" s="86"/>
      <c r="S221" s="86"/>
      <c r="T221" s="87"/>
      <c r="U221" s="40"/>
      <c r="V221" s="40"/>
      <c r="W221" s="40"/>
      <c r="X221" s="40"/>
      <c r="Y221" s="40"/>
      <c r="Z221" s="40"/>
      <c r="AA221" s="40"/>
      <c r="AB221" s="40"/>
      <c r="AC221" s="40"/>
      <c r="AD221" s="40"/>
      <c r="AE221" s="40"/>
      <c r="AT221" s="19" t="s">
        <v>145</v>
      </c>
      <c r="AU221" s="19" t="s">
        <v>143</v>
      </c>
    </row>
    <row r="222" s="2" customFormat="1" ht="24.15" customHeight="1">
      <c r="A222" s="40"/>
      <c r="B222" s="41"/>
      <c r="C222" s="206" t="s">
        <v>383</v>
      </c>
      <c r="D222" s="206" t="s">
        <v>137</v>
      </c>
      <c r="E222" s="207" t="s">
        <v>384</v>
      </c>
      <c r="F222" s="208" t="s">
        <v>385</v>
      </c>
      <c r="G222" s="209" t="s">
        <v>249</v>
      </c>
      <c r="H222" s="210">
        <v>0.010999999999999999</v>
      </c>
      <c r="I222" s="211"/>
      <c r="J222" s="212">
        <f>ROUND(I222*H222,2)</f>
        <v>0</v>
      </c>
      <c r="K222" s="208" t="s">
        <v>141</v>
      </c>
      <c r="L222" s="46"/>
      <c r="M222" s="213" t="s">
        <v>19</v>
      </c>
      <c r="N222" s="214" t="s">
        <v>42</v>
      </c>
      <c r="O222" s="86"/>
      <c r="P222" s="215">
        <f>O222*H222</f>
        <v>0</v>
      </c>
      <c r="Q222" s="215">
        <v>0</v>
      </c>
      <c r="R222" s="215">
        <f>Q222*H222</f>
        <v>0</v>
      </c>
      <c r="S222" s="215">
        <v>0</v>
      </c>
      <c r="T222" s="216">
        <f>S222*H222</f>
        <v>0</v>
      </c>
      <c r="U222" s="40"/>
      <c r="V222" s="40"/>
      <c r="W222" s="40"/>
      <c r="X222" s="40"/>
      <c r="Y222" s="40"/>
      <c r="Z222" s="40"/>
      <c r="AA222" s="40"/>
      <c r="AB222" s="40"/>
      <c r="AC222" s="40"/>
      <c r="AD222" s="40"/>
      <c r="AE222" s="40"/>
      <c r="AR222" s="217" t="s">
        <v>227</v>
      </c>
      <c r="AT222" s="217" t="s">
        <v>137</v>
      </c>
      <c r="AU222" s="217" t="s">
        <v>143</v>
      </c>
      <c r="AY222" s="19" t="s">
        <v>134</v>
      </c>
      <c r="BE222" s="218">
        <f>IF(N222="základní",J222,0)</f>
        <v>0</v>
      </c>
      <c r="BF222" s="218">
        <f>IF(N222="snížená",J222,0)</f>
        <v>0</v>
      </c>
      <c r="BG222" s="218">
        <f>IF(N222="zákl. přenesená",J222,0)</f>
        <v>0</v>
      </c>
      <c r="BH222" s="218">
        <f>IF(N222="sníž. přenesená",J222,0)</f>
        <v>0</v>
      </c>
      <c r="BI222" s="218">
        <f>IF(N222="nulová",J222,0)</f>
        <v>0</v>
      </c>
      <c r="BJ222" s="19" t="s">
        <v>143</v>
      </c>
      <c r="BK222" s="218">
        <f>ROUND(I222*H222,2)</f>
        <v>0</v>
      </c>
      <c r="BL222" s="19" t="s">
        <v>227</v>
      </c>
      <c r="BM222" s="217" t="s">
        <v>386</v>
      </c>
    </row>
    <row r="223" s="2" customFormat="1">
      <c r="A223" s="40"/>
      <c r="B223" s="41"/>
      <c r="C223" s="42"/>
      <c r="D223" s="219" t="s">
        <v>145</v>
      </c>
      <c r="E223" s="42"/>
      <c r="F223" s="220" t="s">
        <v>387</v>
      </c>
      <c r="G223" s="42"/>
      <c r="H223" s="42"/>
      <c r="I223" s="221"/>
      <c r="J223" s="42"/>
      <c r="K223" s="42"/>
      <c r="L223" s="46"/>
      <c r="M223" s="222"/>
      <c r="N223" s="223"/>
      <c r="O223" s="86"/>
      <c r="P223" s="86"/>
      <c r="Q223" s="86"/>
      <c r="R223" s="86"/>
      <c r="S223" s="86"/>
      <c r="T223" s="87"/>
      <c r="U223" s="40"/>
      <c r="V223" s="40"/>
      <c r="W223" s="40"/>
      <c r="X223" s="40"/>
      <c r="Y223" s="40"/>
      <c r="Z223" s="40"/>
      <c r="AA223" s="40"/>
      <c r="AB223" s="40"/>
      <c r="AC223" s="40"/>
      <c r="AD223" s="40"/>
      <c r="AE223" s="40"/>
      <c r="AT223" s="19" t="s">
        <v>145</v>
      </c>
      <c r="AU223" s="19" t="s">
        <v>143</v>
      </c>
    </row>
    <row r="224" s="12" customFormat="1" ht="22.8" customHeight="1">
      <c r="A224" s="12"/>
      <c r="B224" s="190"/>
      <c r="C224" s="191"/>
      <c r="D224" s="192" t="s">
        <v>69</v>
      </c>
      <c r="E224" s="204" t="s">
        <v>388</v>
      </c>
      <c r="F224" s="204" t="s">
        <v>389</v>
      </c>
      <c r="G224" s="191"/>
      <c r="H224" s="191"/>
      <c r="I224" s="194"/>
      <c r="J224" s="205">
        <f>BK224</f>
        <v>0</v>
      </c>
      <c r="K224" s="191"/>
      <c r="L224" s="196"/>
      <c r="M224" s="197"/>
      <c r="N224" s="198"/>
      <c r="O224" s="198"/>
      <c r="P224" s="199">
        <f>SUM(P225:P269)</f>
        <v>0</v>
      </c>
      <c r="Q224" s="198"/>
      <c r="R224" s="199">
        <f>SUM(R225:R269)</f>
        <v>0.13179000000000002</v>
      </c>
      <c r="S224" s="198"/>
      <c r="T224" s="200">
        <f>SUM(T225:T269)</f>
        <v>0.13701000000000002</v>
      </c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R224" s="201" t="s">
        <v>143</v>
      </c>
      <c r="AT224" s="202" t="s">
        <v>69</v>
      </c>
      <c r="AU224" s="202" t="s">
        <v>78</v>
      </c>
      <c r="AY224" s="201" t="s">
        <v>134</v>
      </c>
      <c r="BK224" s="203">
        <f>SUM(BK225:BK269)</f>
        <v>0</v>
      </c>
    </row>
    <row r="225" s="2" customFormat="1" ht="16.5" customHeight="1">
      <c r="A225" s="40"/>
      <c r="B225" s="41"/>
      <c r="C225" s="206" t="s">
        <v>390</v>
      </c>
      <c r="D225" s="206" t="s">
        <v>137</v>
      </c>
      <c r="E225" s="207" t="s">
        <v>391</v>
      </c>
      <c r="F225" s="208" t="s">
        <v>392</v>
      </c>
      <c r="G225" s="209" t="s">
        <v>345</v>
      </c>
      <c r="H225" s="210">
        <v>1</v>
      </c>
      <c r="I225" s="211"/>
      <c r="J225" s="212">
        <f>ROUND(I225*H225,2)</f>
        <v>0</v>
      </c>
      <c r="K225" s="208" t="s">
        <v>141</v>
      </c>
      <c r="L225" s="46"/>
      <c r="M225" s="213" t="s">
        <v>19</v>
      </c>
      <c r="N225" s="214" t="s">
        <v>42</v>
      </c>
      <c r="O225" s="86"/>
      <c r="P225" s="215">
        <f>O225*H225</f>
        <v>0</v>
      </c>
      <c r="Q225" s="215">
        <v>0</v>
      </c>
      <c r="R225" s="215">
        <f>Q225*H225</f>
        <v>0</v>
      </c>
      <c r="S225" s="215">
        <v>0.01933</v>
      </c>
      <c r="T225" s="216">
        <f>S225*H225</f>
        <v>0.01933</v>
      </c>
      <c r="U225" s="40"/>
      <c r="V225" s="40"/>
      <c r="W225" s="40"/>
      <c r="X225" s="40"/>
      <c r="Y225" s="40"/>
      <c r="Z225" s="40"/>
      <c r="AA225" s="40"/>
      <c r="AB225" s="40"/>
      <c r="AC225" s="40"/>
      <c r="AD225" s="40"/>
      <c r="AE225" s="40"/>
      <c r="AR225" s="217" t="s">
        <v>227</v>
      </c>
      <c r="AT225" s="217" t="s">
        <v>137</v>
      </c>
      <c r="AU225" s="217" t="s">
        <v>143</v>
      </c>
      <c r="AY225" s="19" t="s">
        <v>134</v>
      </c>
      <c r="BE225" s="218">
        <f>IF(N225="základní",J225,0)</f>
        <v>0</v>
      </c>
      <c r="BF225" s="218">
        <f>IF(N225="snížená",J225,0)</f>
        <v>0</v>
      </c>
      <c r="BG225" s="218">
        <f>IF(N225="zákl. přenesená",J225,0)</f>
        <v>0</v>
      </c>
      <c r="BH225" s="218">
        <f>IF(N225="sníž. přenesená",J225,0)</f>
        <v>0</v>
      </c>
      <c r="BI225" s="218">
        <f>IF(N225="nulová",J225,0)</f>
        <v>0</v>
      </c>
      <c r="BJ225" s="19" t="s">
        <v>143</v>
      </c>
      <c r="BK225" s="218">
        <f>ROUND(I225*H225,2)</f>
        <v>0</v>
      </c>
      <c r="BL225" s="19" t="s">
        <v>227</v>
      </c>
      <c r="BM225" s="217" t="s">
        <v>393</v>
      </c>
    </row>
    <row r="226" s="2" customFormat="1">
      <c r="A226" s="40"/>
      <c r="B226" s="41"/>
      <c r="C226" s="42"/>
      <c r="D226" s="219" t="s">
        <v>145</v>
      </c>
      <c r="E226" s="42"/>
      <c r="F226" s="220" t="s">
        <v>394</v>
      </c>
      <c r="G226" s="42"/>
      <c r="H226" s="42"/>
      <c r="I226" s="221"/>
      <c r="J226" s="42"/>
      <c r="K226" s="42"/>
      <c r="L226" s="46"/>
      <c r="M226" s="222"/>
      <c r="N226" s="223"/>
      <c r="O226" s="86"/>
      <c r="P226" s="86"/>
      <c r="Q226" s="86"/>
      <c r="R226" s="86"/>
      <c r="S226" s="86"/>
      <c r="T226" s="87"/>
      <c r="U226" s="40"/>
      <c r="V226" s="40"/>
      <c r="W226" s="40"/>
      <c r="X226" s="40"/>
      <c r="Y226" s="40"/>
      <c r="Z226" s="40"/>
      <c r="AA226" s="40"/>
      <c r="AB226" s="40"/>
      <c r="AC226" s="40"/>
      <c r="AD226" s="40"/>
      <c r="AE226" s="40"/>
      <c r="AT226" s="19" t="s">
        <v>145</v>
      </c>
      <c r="AU226" s="19" t="s">
        <v>143</v>
      </c>
    </row>
    <row r="227" s="2" customFormat="1" ht="16.5" customHeight="1">
      <c r="A227" s="40"/>
      <c r="B227" s="41"/>
      <c r="C227" s="206" t="s">
        <v>395</v>
      </c>
      <c r="D227" s="206" t="s">
        <v>137</v>
      </c>
      <c r="E227" s="207" t="s">
        <v>396</v>
      </c>
      <c r="F227" s="208" t="s">
        <v>397</v>
      </c>
      <c r="G227" s="209" t="s">
        <v>345</v>
      </c>
      <c r="H227" s="210">
        <v>1</v>
      </c>
      <c r="I227" s="211"/>
      <c r="J227" s="212">
        <f>ROUND(I227*H227,2)</f>
        <v>0</v>
      </c>
      <c r="K227" s="208" t="s">
        <v>141</v>
      </c>
      <c r="L227" s="46"/>
      <c r="M227" s="213" t="s">
        <v>19</v>
      </c>
      <c r="N227" s="214" t="s">
        <v>42</v>
      </c>
      <c r="O227" s="86"/>
      <c r="P227" s="215">
        <f>O227*H227</f>
        <v>0</v>
      </c>
      <c r="Q227" s="215">
        <v>0.032410000000000001</v>
      </c>
      <c r="R227" s="215">
        <f>Q227*H227</f>
        <v>0.032410000000000001</v>
      </c>
      <c r="S227" s="215">
        <v>0</v>
      </c>
      <c r="T227" s="216">
        <f>S227*H227</f>
        <v>0</v>
      </c>
      <c r="U227" s="40"/>
      <c r="V227" s="40"/>
      <c r="W227" s="40"/>
      <c r="X227" s="40"/>
      <c r="Y227" s="40"/>
      <c r="Z227" s="40"/>
      <c r="AA227" s="40"/>
      <c r="AB227" s="40"/>
      <c r="AC227" s="40"/>
      <c r="AD227" s="40"/>
      <c r="AE227" s="40"/>
      <c r="AR227" s="217" t="s">
        <v>227</v>
      </c>
      <c r="AT227" s="217" t="s">
        <v>137</v>
      </c>
      <c r="AU227" s="217" t="s">
        <v>143</v>
      </c>
      <c r="AY227" s="19" t="s">
        <v>134</v>
      </c>
      <c r="BE227" s="218">
        <f>IF(N227="základní",J227,0)</f>
        <v>0</v>
      </c>
      <c r="BF227" s="218">
        <f>IF(N227="snížená",J227,0)</f>
        <v>0</v>
      </c>
      <c r="BG227" s="218">
        <f>IF(N227="zákl. přenesená",J227,0)</f>
        <v>0</v>
      </c>
      <c r="BH227" s="218">
        <f>IF(N227="sníž. přenesená",J227,0)</f>
        <v>0</v>
      </c>
      <c r="BI227" s="218">
        <f>IF(N227="nulová",J227,0)</f>
        <v>0</v>
      </c>
      <c r="BJ227" s="19" t="s">
        <v>143</v>
      </c>
      <c r="BK227" s="218">
        <f>ROUND(I227*H227,2)</f>
        <v>0</v>
      </c>
      <c r="BL227" s="19" t="s">
        <v>227</v>
      </c>
      <c r="BM227" s="217" t="s">
        <v>398</v>
      </c>
    </row>
    <row r="228" s="2" customFormat="1">
      <c r="A228" s="40"/>
      <c r="B228" s="41"/>
      <c r="C228" s="42"/>
      <c r="D228" s="219" t="s">
        <v>145</v>
      </c>
      <c r="E228" s="42"/>
      <c r="F228" s="220" t="s">
        <v>399</v>
      </c>
      <c r="G228" s="42"/>
      <c r="H228" s="42"/>
      <c r="I228" s="221"/>
      <c r="J228" s="42"/>
      <c r="K228" s="42"/>
      <c r="L228" s="46"/>
      <c r="M228" s="222"/>
      <c r="N228" s="223"/>
      <c r="O228" s="86"/>
      <c r="P228" s="86"/>
      <c r="Q228" s="86"/>
      <c r="R228" s="86"/>
      <c r="S228" s="86"/>
      <c r="T228" s="87"/>
      <c r="U228" s="40"/>
      <c r="V228" s="40"/>
      <c r="W228" s="40"/>
      <c r="X228" s="40"/>
      <c r="Y228" s="40"/>
      <c r="Z228" s="40"/>
      <c r="AA228" s="40"/>
      <c r="AB228" s="40"/>
      <c r="AC228" s="40"/>
      <c r="AD228" s="40"/>
      <c r="AE228" s="40"/>
      <c r="AT228" s="19" t="s">
        <v>145</v>
      </c>
      <c r="AU228" s="19" t="s">
        <v>143</v>
      </c>
    </row>
    <row r="229" s="2" customFormat="1" ht="16.5" customHeight="1">
      <c r="A229" s="40"/>
      <c r="B229" s="41"/>
      <c r="C229" s="206" t="s">
        <v>400</v>
      </c>
      <c r="D229" s="206" t="s">
        <v>137</v>
      </c>
      <c r="E229" s="207" t="s">
        <v>401</v>
      </c>
      <c r="F229" s="208" t="s">
        <v>402</v>
      </c>
      <c r="G229" s="209" t="s">
        <v>345</v>
      </c>
      <c r="H229" s="210">
        <v>1</v>
      </c>
      <c r="I229" s="211"/>
      <c r="J229" s="212">
        <f>ROUND(I229*H229,2)</f>
        <v>0</v>
      </c>
      <c r="K229" s="208" t="s">
        <v>141</v>
      </c>
      <c r="L229" s="46"/>
      <c r="M229" s="213" t="s">
        <v>19</v>
      </c>
      <c r="N229" s="214" t="s">
        <v>42</v>
      </c>
      <c r="O229" s="86"/>
      <c r="P229" s="215">
        <f>O229*H229</f>
        <v>0</v>
      </c>
      <c r="Q229" s="215">
        <v>0</v>
      </c>
      <c r="R229" s="215">
        <f>Q229*H229</f>
        <v>0</v>
      </c>
      <c r="S229" s="215">
        <v>0.019460000000000002</v>
      </c>
      <c r="T229" s="216">
        <f>S229*H229</f>
        <v>0.019460000000000002</v>
      </c>
      <c r="U229" s="40"/>
      <c r="V229" s="40"/>
      <c r="W229" s="40"/>
      <c r="X229" s="40"/>
      <c r="Y229" s="40"/>
      <c r="Z229" s="40"/>
      <c r="AA229" s="40"/>
      <c r="AB229" s="40"/>
      <c r="AC229" s="40"/>
      <c r="AD229" s="40"/>
      <c r="AE229" s="40"/>
      <c r="AR229" s="217" t="s">
        <v>227</v>
      </c>
      <c r="AT229" s="217" t="s">
        <v>137</v>
      </c>
      <c r="AU229" s="217" t="s">
        <v>143</v>
      </c>
      <c r="AY229" s="19" t="s">
        <v>134</v>
      </c>
      <c r="BE229" s="218">
        <f>IF(N229="základní",J229,0)</f>
        <v>0</v>
      </c>
      <c r="BF229" s="218">
        <f>IF(N229="snížená",J229,0)</f>
        <v>0</v>
      </c>
      <c r="BG229" s="218">
        <f>IF(N229="zákl. přenesená",J229,0)</f>
        <v>0</v>
      </c>
      <c r="BH229" s="218">
        <f>IF(N229="sníž. přenesená",J229,0)</f>
        <v>0</v>
      </c>
      <c r="BI229" s="218">
        <f>IF(N229="nulová",J229,0)</f>
        <v>0</v>
      </c>
      <c r="BJ229" s="19" t="s">
        <v>143</v>
      </c>
      <c r="BK229" s="218">
        <f>ROUND(I229*H229,2)</f>
        <v>0</v>
      </c>
      <c r="BL229" s="19" t="s">
        <v>227</v>
      </c>
      <c r="BM229" s="217" t="s">
        <v>403</v>
      </c>
    </row>
    <row r="230" s="2" customFormat="1">
      <c r="A230" s="40"/>
      <c r="B230" s="41"/>
      <c r="C230" s="42"/>
      <c r="D230" s="219" t="s">
        <v>145</v>
      </c>
      <c r="E230" s="42"/>
      <c r="F230" s="220" t="s">
        <v>404</v>
      </c>
      <c r="G230" s="42"/>
      <c r="H230" s="42"/>
      <c r="I230" s="221"/>
      <c r="J230" s="42"/>
      <c r="K230" s="42"/>
      <c r="L230" s="46"/>
      <c r="M230" s="222"/>
      <c r="N230" s="223"/>
      <c r="O230" s="86"/>
      <c r="P230" s="86"/>
      <c r="Q230" s="86"/>
      <c r="R230" s="86"/>
      <c r="S230" s="86"/>
      <c r="T230" s="87"/>
      <c r="U230" s="40"/>
      <c r="V230" s="40"/>
      <c r="W230" s="40"/>
      <c r="X230" s="40"/>
      <c r="Y230" s="40"/>
      <c r="Z230" s="40"/>
      <c r="AA230" s="40"/>
      <c r="AB230" s="40"/>
      <c r="AC230" s="40"/>
      <c r="AD230" s="40"/>
      <c r="AE230" s="40"/>
      <c r="AT230" s="19" t="s">
        <v>145</v>
      </c>
      <c r="AU230" s="19" t="s">
        <v>143</v>
      </c>
    </row>
    <row r="231" s="2" customFormat="1" ht="24.15" customHeight="1">
      <c r="A231" s="40"/>
      <c r="B231" s="41"/>
      <c r="C231" s="206" t="s">
        <v>405</v>
      </c>
      <c r="D231" s="206" t="s">
        <v>137</v>
      </c>
      <c r="E231" s="207" t="s">
        <v>406</v>
      </c>
      <c r="F231" s="208" t="s">
        <v>407</v>
      </c>
      <c r="G231" s="209" t="s">
        <v>345</v>
      </c>
      <c r="H231" s="210">
        <v>1</v>
      </c>
      <c r="I231" s="211"/>
      <c r="J231" s="212">
        <f>ROUND(I231*H231,2)</f>
        <v>0</v>
      </c>
      <c r="K231" s="208" t="s">
        <v>141</v>
      </c>
      <c r="L231" s="46"/>
      <c r="M231" s="213" t="s">
        <v>19</v>
      </c>
      <c r="N231" s="214" t="s">
        <v>42</v>
      </c>
      <c r="O231" s="86"/>
      <c r="P231" s="215">
        <f>O231*H231</f>
        <v>0</v>
      </c>
      <c r="Q231" s="215">
        <v>0.042950000000000002</v>
      </c>
      <c r="R231" s="215">
        <f>Q231*H231</f>
        <v>0.042950000000000002</v>
      </c>
      <c r="S231" s="215">
        <v>0</v>
      </c>
      <c r="T231" s="216">
        <f>S231*H231</f>
        <v>0</v>
      </c>
      <c r="U231" s="40"/>
      <c r="V231" s="40"/>
      <c r="W231" s="40"/>
      <c r="X231" s="40"/>
      <c r="Y231" s="40"/>
      <c r="Z231" s="40"/>
      <c r="AA231" s="40"/>
      <c r="AB231" s="40"/>
      <c r="AC231" s="40"/>
      <c r="AD231" s="40"/>
      <c r="AE231" s="40"/>
      <c r="AR231" s="217" t="s">
        <v>227</v>
      </c>
      <c r="AT231" s="217" t="s">
        <v>137</v>
      </c>
      <c r="AU231" s="217" t="s">
        <v>143</v>
      </c>
      <c r="AY231" s="19" t="s">
        <v>134</v>
      </c>
      <c r="BE231" s="218">
        <f>IF(N231="základní",J231,0)</f>
        <v>0</v>
      </c>
      <c r="BF231" s="218">
        <f>IF(N231="snížená",J231,0)</f>
        <v>0</v>
      </c>
      <c r="BG231" s="218">
        <f>IF(N231="zákl. přenesená",J231,0)</f>
        <v>0</v>
      </c>
      <c r="BH231" s="218">
        <f>IF(N231="sníž. přenesená",J231,0)</f>
        <v>0</v>
      </c>
      <c r="BI231" s="218">
        <f>IF(N231="nulová",J231,0)</f>
        <v>0</v>
      </c>
      <c r="BJ231" s="19" t="s">
        <v>143</v>
      </c>
      <c r="BK231" s="218">
        <f>ROUND(I231*H231,2)</f>
        <v>0</v>
      </c>
      <c r="BL231" s="19" t="s">
        <v>227</v>
      </c>
      <c r="BM231" s="217" t="s">
        <v>408</v>
      </c>
    </row>
    <row r="232" s="2" customFormat="1">
      <c r="A232" s="40"/>
      <c r="B232" s="41"/>
      <c r="C232" s="42"/>
      <c r="D232" s="219" t="s">
        <v>145</v>
      </c>
      <c r="E232" s="42"/>
      <c r="F232" s="220" t="s">
        <v>409</v>
      </c>
      <c r="G232" s="42"/>
      <c r="H232" s="42"/>
      <c r="I232" s="221"/>
      <c r="J232" s="42"/>
      <c r="K232" s="42"/>
      <c r="L232" s="46"/>
      <c r="M232" s="222"/>
      <c r="N232" s="223"/>
      <c r="O232" s="86"/>
      <c r="P232" s="86"/>
      <c r="Q232" s="86"/>
      <c r="R232" s="86"/>
      <c r="S232" s="86"/>
      <c r="T232" s="87"/>
      <c r="U232" s="40"/>
      <c r="V232" s="40"/>
      <c r="W232" s="40"/>
      <c r="X232" s="40"/>
      <c r="Y232" s="40"/>
      <c r="Z232" s="40"/>
      <c r="AA232" s="40"/>
      <c r="AB232" s="40"/>
      <c r="AC232" s="40"/>
      <c r="AD232" s="40"/>
      <c r="AE232" s="40"/>
      <c r="AT232" s="19" t="s">
        <v>145</v>
      </c>
      <c r="AU232" s="19" t="s">
        <v>143</v>
      </c>
    </row>
    <row r="233" s="2" customFormat="1" ht="16.5" customHeight="1">
      <c r="A233" s="40"/>
      <c r="B233" s="41"/>
      <c r="C233" s="206" t="s">
        <v>410</v>
      </c>
      <c r="D233" s="206" t="s">
        <v>137</v>
      </c>
      <c r="E233" s="207" t="s">
        <v>411</v>
      </c>
      <c r="F233" s="208" t="s">
        <v>412</v>
      </c>
      <c r="G233" s="209" t="s">
        <v>345</v>
      </c>
      <c r="H233" s="210">
        <v>1</v>
      </c>
      <c r="I233" s="211"/>
      <c r="J233" s="212">
        <f>ROUND(I233*H233,2)</f>
        <v>0</v>
      </c>
      <c r="K233" s="208" t="s">
        <v>141</v>
      </c>
      <c r="L233" s="46"/>
      <c r="M233" s="213" t="s">
        <v>19</v>
      </c>
      <c r="N233" s="214" t="s">
        <v>42</v>
      </c>
      <c r="O233" s="86"/>
      <c r="P233" s="215">
        <f>O233*H233</f>
        <v>0</v>
      </c>
      <c r="Q233" s="215">
        <v>0</v>
      </c>
      <c r="R233" s="215">
        <f>Q233*H233</f>
        <v>0</v>
      </c>
      <c r="S233" s="215">
        <v>0.095100000000000004</v>
      </c>
      <c r="T233" s="216">
        <f>S233*H233</f>
        <v>0.095100000000000004</v>
      </c>
      <c r="U233" s="40"/>
      <c r="V233" s="40"/>
      <c r="W233" s="40"/>
      <c r="X233" s="40"/>
      <c r="Y233" s="40"/>
      <c r="Z233" s="40"/>
      <c r="AA233" s="40"/>
      <c r="AB233" s="40"/>
      <c r="AC233" s="40"/>
      <c r="AD233" s="40"/>
      <c r="AE233" s="40"/>
      <c r="AR233" s="217" t="s">
        <v>227</v>
      </c>
      <c r="AT233" s="217" t="s">
        <v>137</v>
      </c>
      <c r="AU233" s="217" t="s">
        <v>143</v>
      </c>
      <c r="AY233" s="19" t="s">
        <v>134</v>
      </c>
      <c r="BE233" s="218">
        <f>IF(N233="základní",J233,0)</f>
        <v>0</v>
      </c>
      <c r="BF233" s="218">
        <f>IF(N233="snížená",J233,0)</f>
        <v>0</v>
      </c>
      <c r="BG233" s="218">
        <f>IF(N233="zákl. přenesená",J233,0)</f>
        <v>0</v>
      </c>
      <c r="BH233" s="218">
        <f>IF(N233="sníž. přenesená",J233,0)</f>
        <v>0</v>
      </c>
      <c r="BI233" s="218">
        <f>IF(N233="nulová",J233,0)</f>
        <v>0</v>
      </c>
      <c r="BJ233" s="19" t="s">
        <v>143</v>
      </c>
      <c r="BK233" s="218">
        <f>ROUND(I233*H233,2)</f>
        <v>0</v>
      </c>
      <c r="BL233" s="19" t="s">
        <v>227</v>
      </c>
      <c r="BM233" s="217" t="s">
        <v>413</v>
      </c>
    </row>
    <row r="234" s="2" customFormat="1">
      <c r="A234" s="40"/>
      <c r="B234" s="41"/>
      <c r="C234" s="42"/>
      <c r="D234" s="219" t="s">
        <v>145</v>
      </c>
      <c r="E234" s="42"/>
      <c r="F234" s="220" t="s">
        <v>414</v>
      </c>
      <c r="G234" s="42"/>
      <c r="H234" s="42"/>
      <c r="I234" s="221"/>
      <c r="J234" s="42"/>
      <c r="K234" s="42"/>
      <c r="L234" s="46"/>
      <c r="M234" s="222"/>
      <c r="N234" s="223"/>
      <c r="O234" s="86"/>
      <c r="P234" s="86"/>
      <c r="Q234" s="86"/>
      <c r="R234" s="86"/>
      <c r="S234" s="86"/>
      <c r="T234" s="87"/>
      <c r="U234" s="40"/>
      <c r="V234" s="40"/>
      <c r="W234" s="40"/>
      <c r="X234" s="40"/>
      <c r="Y234" s="40"/>
      <c r="Z234" s="40"/>
      <c r="AA234" s="40"/>
      <c r="AB234" s="40"/>
      <c r="AC234" s="40"/>
      <c r="AD234" s="40"/>
      <c r="AE234" s="40"/>
      <c r="AT234" s="19" t="s">
        <v>145</v>
      </c>
      <c r="AU234" s="19" t="s">
        <v>143</v>
      </c>
    </row>
    <row r="235" s="2" customFormat="1" ht="16.5" customHeight="1">
      <c r="A235" s="40"/>
      <c r="B235" s="41"/>
      <c r="C235" s="206" t="s">
        <v>415</v>
      </c>
      <c r="D235" s="206" t="s">
        <v>137</v>
      </c>
      <c r="E235" s="207" t="s">
        <v>416</v>
      </c>
      <c r="F235" s="208" t="s">
        <v>417</v>
      </c>
      <c r="G235" s="209" t="s">
        <v>345</v>
      </c>
      <c r="H235" s="210">
        <v>1</v>
      </c>
      <c r="I235" s="211"/>
      <c r="J235" s="212">
        <f>ROUND(I235*H235,2)</f>
        <v>0</v>
      </c>
      <c r="K235" s="208" t="s">
        <v>141</v>
      </c>
      <c r="L235" s="46"/>
      <c r="M235" s="213" t="s">
        <v>19</v>
      </c>
      <c r="N235" s="214" t="s">
        <v>42</v>
      </c>
      <c r="O235" s="86"/>
      <c r="P235" s="215">
        <f>O235*H235</f>
        <v>0</v>
      </c>
      <c r="Q235" s="215">
        <v>0.00084000000000000003</v>
      </c>
      <c r="R235" s="215">
        <f>Q235*H235</f>
        <v>0.00084000000000000003</v>
      </c>
      <c r="S235" s="215">
        <v>0</v>
      </c>
      <c r="T235" s="216">
        <f>S235*H235</f>
        <v>0</v>
      </c>
      <c r="U235" s="40"/>
      <c r="V235" s="40"/>
      <c r="W235" s="40"/>
      <c r="X235" s="40"/>
      <c r="Y235" s="40"/>
      <c r="Z235" s="40"/>
      <c r="AA235" s="40"/>
      <c r="AB235" s="40"/>
      <c r="AC235" s="40"/>
      <c r="AD235" s="40"/>
      <c r="AE235" s="40"/>
      <c r="AR235" s="217" t="s">
        <v>227</v>
      </c>
      <c r="AT235" s="217" t="s">
        <v>137</v>
      </c>
      <c r="AU235" s="217" t="s">
        <v>143</v>
      </c>
      <c r="AY235" s="19" t="s">
        <v>134</v>
      </c>
      <c r="BE235" s="218">
        <f>IF(N235="základní",J235,0)</f>
        <v>0</v>
      </c>
      <c r="BF235" s="218">
        <f>IF(N235="snížená",J235,0)</f>
        <v>0</v>
      </c>
      <c r="BG235" s="218">
        <f>IF(N235="zákl. přenesená",J235,0)</f>
        <v>0</v>
      </c>
      <c r="BH235" s="218">
        <f>IF(N235="sníž. přenesená",J235,0)</f>
        <v>0</v>
      </c>
      <c r="BI235" s="218">
        <f>IF(N235="nulová",J235,0)</f>
        <v>0</v>
      </c>
      <c r="BJ235" s="19" t="s">
        <v>143</v>
      </c>
      <c r="BK235" s="218">
        <f>ROUND(I235*H235,2)</f>
        <v>0</v>
      </c>
      <c r="BL235" s="19" t="s">
        <v>227</v>
      </c>
      <c r="BM235" s="217" t="s">
        <v>418</v>
      </c>
    </row>
    <row r="236" s="2" customFormat="1">
      <c r="A236" s="40"/>
      <c r="B236" s="41"/>
      <c r="C236" s="42"/>
      <c r="D236" s="219" t="s">
        <v>145</v>
      </c>
      <c r="E236" s="42"/>
      <c r="F236" s="220" t="s">
        <v>419</v>
      </c>
      <c r="G236" s="42"/>
      <c r="H236" s="42"/>
      <c r="I236" s="221"/>
      <c r="J236" s="42"/>
      <c r="K236" s="42"/>
      <c r="L236" s="46"/>
      <c r="M236" s="222"/>
      <c r="N236" s="223"/>
      <c r="O236" s="86"/>
      <c r="P236" s="86"/>
      <c r="Q236" s="86"/>
      <c r="R236" s="86"/>
      <c r="S236" s="86"/>
      <c r="T236" s="87"/>
      <c r="U236" s="40"/>
      <c r="V236" s="40"/>
      <c r="W236" s="40"/>
      <c r="X236" s="40"/>
      <c r="Y236" s="40"/>
      <c r="Z236" s="40"/>
      <c r="AA236" s="40"/>
      <c r="AB236" s="40"/>
      <c r="AC236" s="40"/>
      <c r="AD236" s="40"/>
      <c r="AE236" s="40"/>
      <c r="AT236" s="19" t="s">
        <v>145</v>
      </c>
      <c r="AU236" s="19" t="s">
        <v>143</v>
      </c>
    </row>
    <row r="237" s="2" customFormat="1" ht="16.5" customHeight="1">
      <c r="A237" s="40"/>
      <c r="B237" s="41"/>
      <c r="C237" s="258" t="s">
        <v>420</v>
      </c>
      <c r="D237" s="258" t="s">
        <v>337</v>
      </c>
      <c r="E237" s="259" t="s">
        <v>421</v>
      </c>
      <c r="F237" s="260" t="s">
        <v>422</v>
      </c>
      <c r="G237" s="261" t="s">
        <v>235</v>
      </c>
      <c r="H237" s="262">
        <v>1</v>
      </c>
      <c r="I237" s="263"/>
      <c r="J237" s="264">
        <f>ROUND(I237*H237,2)</f>
        <v>0</v>
      </c>
      <c r="K237" s="260" t="s">
        <v>423</v>
      </c>
      <c r="L237" s="265"/>
      <c r="M237" s="266" t="s">
        <v>19</v>
      </c>
      <c r="N237" s="267" t="s">
        <v>42</v>
      </c>
      <c r="O237" s="86"/>
      <c r="P237" s="215">
        <f>O237*H237</f>
        <v>0</v>
      </c>
      <c r="Q237" s="215">
        <v>0.01</v>
      </c>
      <c r="R237" s="215">
        <f>Q237*H237</f>
        <v>0.01</v>
      </c>
      <c r="S237" s="215">
        <v>0</v>
      </c>
      <c r="T237" s="216">
        <f>S237*H237</f>
        <v>0</v>
      </c>
      <c r="U237" s="40"/>
      <c r="V237" s="40"/>
      <c r="W237" s="40"/>
      <c r="X237" s="40"/>
      <c r="Y237" s="40"/>
      <c r="Z237" s="40"/>
      <c r="AA237" s="40"/>
      <c r="AB237" s="40"/>
      <c r="AC237" s="40"/>
      <c r="AD237" s="40"/>
      <c r="AE237" s="40"/>
      <c r="AR237" s="217" t="s">
        <v>326</v>
      </c>
      <c r="AT237" s="217" t="s">
        <v>337</v>
      </c>
      <c r="AU237" s="217" t="s">
        <v>143</v>
      </c>
      <c r="AY237" s="19" t="s">
        <v>134</v>
      </c>
      <c r="BE237" s="218">
        <f>IF(N237="základní",J237,0)</f>
        <v>0</v>
      </c>
      <c r="BF237" s="218">
        <f>IF(N237="snížená",J237,0)</f>
        <v>0</v>
      </c>
      <c r="BG237" s="218">
        <f>IF(N237="zákl. přenesená",J237,0)</f>
        <v>0</v>
      </c>
      <c r="BH237" s="218">
        <f>IF(N237="sníž. přenesená",J237,0)</f>
        <v>0</v>
      </c>
      <c r="BI237" s="218">
        <f>IF(N237="nulová",J237,0)</f>
        <v>0</v>
      </c>
      <c r="BJ237" s="19" t="s">
        <v>143</v>
      </c>
      <c r="BK237" s="218">
        <f>ROUND(I237*H237,2)</f>
        <v>0</v>
      </c>
      <c r="BL237" s="19" t="s">
        <v>227</v>
      </c>
      <c r="BM237" s="217" t="s">
        <v>424</v>
      </c>
    </row>
    <row r="238" s="2" customFormat="1" ht="16.5" customHeight="1">
      <c r="A238" s="40"/>
      <c r="B238" s="41"/>
      <c r="C238" s="206" t="s">
        <v>425</v>
      </c>
      <c r="D238" s="206" t="s">
        <v>137</v>
      </c>
      <c r="E238" s="207" t="s">
        <v>426</v>
      </c>
      <c r="F238" s="208" t="s">
        <v>427</v>
      </c>
      <c r="G238" s="209" t="s">
        <v>345</v>
      </c>
      <c r="H238" s="210">
        <v>1</v>
      </c>
      <c r="I238" s="211"/>
      <c r="J238" s="212">
        <f>ROUND(I238*H238,2)</f>
        <v>0</v>
      </c>
      <c r="K238" s="208" t="s">
        <v>141</v>
      </c>
      <c r="L238" s="46"/>
      <c r="M238" s="213" t="s">
        <v>19</v>
      </c>
      <c r="N238" s="214" t="s">
        <v>42</v>
      </c>
      <c r="O238" s="86"/>
      <c r="P238" s="215">
        <f>O238*H238</f>
        <v>0</v>
      </c>
      <c r="Q238" s="215">
        <v>0.00042000000000000002</v>
      </c>
      <c r="R238" s="215">
        <f>Q238*H238</f>
        <v>0.00042000000000000002</v>
      </c>
      <c r="S238" s="215">
        <v>0</v>
      </c>
      <c r="T238" s="216">
        <f>S238*H238</f>
        <v>0</v>
      </c>
      <c r="U238" s="40"/>
      <c r="V238" s="40"/>
      <c r="W238" s="40"/>
      <c r="X238" s="40"/>
      <c r="Y238" s="40"/>
      <c r="Z238" s="40"/>
      <c r="AA238" s="40"/>
      <c r="AB238" s="40"/>
      <c r="AC238" s="40"/>
      <c r="AD238" s="40"/>
      <c r="AE238" s="40"/>
      <c r="AR238" s="217" t="s">
        <v>227</v>
      </c>
      <c r="AT238" s="217" t="s">
        <v>137</v>
      </c>
      <c r="AU238" s="217" t="s">
        <v>143</v>
      </c>
      <c r="AY238" s="19" t="s">
        <v>134</v>
      </c>
      <c r="BE238" s="218">
        <f>IF(N238="základní",J238,0)</f>
        <v>0</v>
      </c>
      <c r="BF238" s="218">
        <f>IF(N238="snížená",J238,0)</f>
        <v>0</v>
      </c>
      <c r="BG238" s="218">
        <f>IF(N238="zákl. přenesená",J238,0)</f>
        <v>0</v>
      </c>
      <c r="BH238" s="218">
        <f>IF(N238="sníž. přenesená",J238,0)</f>
        <v>0</v>
      </c>
      <c r="BI238" s="218">
        <f>IF(N238="nulová",J238,0)</f>
        <v>0</v>
      </c>
      <c r="BJ238" s="19" t="s">
        <v>143</v>
      </c>
      <c r="BK238" s="218">
        <f>ROUND(I238*H238,2)</f>
        <v>0</v>
      </c>
      <c r="BL238" s="19" t="s">
        <v>227</v>
      </c>
      <c r="BM238" s="217" t="s">
        <v>428</v>
      </c>
    </row>
    <row r="239" s="2" customFormat="1">
      <c r="A239" s="40"/>
      <c r="B239" s="41"/>
      <c r="C239" s="42"/>
      <c r="D239" s="219" t="s">
        <v>145</v>
      </c>
      <c r="E239" s="42"/>
      <c r="F239" s="220" t="s">
        <v>429</v>
      </c>
      <c r="G239" s="42"/>
      <c r="H239" s="42"/>
      <c r="I239" s="221"/>
      <c r="J239" s="42"/>
      <c r="K239" s="42"/>
      <c r="L239" s="46"/>
      <c r="M239" s="222"/>
      <c r="N239" s="223"/>
      <c r="O239" s="86"/>
      <c r="P239" s="86"/>
      <c r="Q239" s="86"/>
      <c r="R239" s="86"/>
      <c r="S239" s="86"/>
      <c r="T239" s="87"/>
      <c r="U239" s="40"/>
      <c r="V239" s="40"/>
      <c r="W239" s="40"/>
      <c r="X239" s="40"/>
      <c r="Y239" s="40"/>
      <c r="Z239" s="40"/>
      <c r="AA239" s="40"/>
      <c r="AB239" s="40"/>
      <c r="AC239" s="40"/>
      <c r="AD239" s="40"/>
      <c r="AE239" s="40"/>
      <c r="AT239" s="19" t="s">
        <v>145</v>
      </c>
      <c r="AU239" s="19" t="s">
        <v>143</v>
      </c>
    </row>
    <row r="240" s="2" customFormat="1" ht="16.5" customHeight="1">
      <c r="A240" s="40"/>
      <c r="B240" s="41"/>
      <c r="C240" s="258" t="s">
        <v>430</v>
      </c>
      <c r="D240" s="258" t="s">
        <v>337</v>
      </c>
      <c r="E240" s="259" t="s">
        <v>431</v>
      </c>
      <c r="F240" s="260" t="s">
        <v>432</v>
      </c>
      <c r="G240" s="261" t="s">
        <v>235</v>
      </c>
      <c r="H240" s="262">
        <v>1</v>
      </c>
      <c r="I240" s="263"/>
      <c r="J240" s="264">
        <f>ROUND(I240*H240,2)</f>
        <v>0</v>
      </c>
      <c r="K240" s="260" t="s">
        <v>423</v>
      </c>
      <c r="L240" s="265"/>
      <c r="M240" s="266" t="s">
        <v>19</v>
      </c>
      <c r="N240" s="267" t="s">
        <v>42</v>
      </c>
      <c r="O240" s="86"/>
      <c r="P240" s="215">
        <f>O240*H240</f>
        <v>0</v>
      </c>
      <c r="Q240" s="215">
        <v>0.033000000000000002</v>
      </c>
      <c r="R240" s="215">
        <f>Q240*H240</f>
        <v>0.033000000000000002</v>
      </c>
      <c r="S240" s="215">
        <v>0</v>
      </c>
      <c r="T240" s="216">
        <f>S240*H240</f>
        <v>0</v>
      </c>
      <c r="U240" s="40"/>
      <c r="V240" s="40"/>
      <c r="W240" s="40"/>
      <c r="X240" s="40"/>
      <c r="Y240" s="40"/>
      <c r="Z240" s="40"/>
      <c r="AA240" s="40"/>
      <c r="AB240" s="40"/>
      <c r="AC240" s="40"/>
      <c r="AD240" s="40"/>
      <c r="AE240" s="40"/>
      <c r="AR240" s="217" t="s">
        <v>326</v>
      </c>
      <c r="AT240" s="217" t="s">
        <v>337</v>
      </c>
      <c r="AU240" s="217" t="s">
        <v>143</v>
      </c>
      <c r="AY240" s="19" t="s">
        <v>134</v>
      </c>
      <c r="BE240" s="218">
        <f>IF(N240="základní",J240,0)</f>
        <v>0</v>
      </c>
      <c r="BF240" s="218">
        <f>IF(N240="snížená",J240,0)</f>
        <v>0</v>
      </c>
      <c r="BG240" s="218">
        <f>IF(N240="zákl. přenesená",J240,0)</f>
        <v>0</v>
      </c>
      <c r="BH240" s="218">
        <f>IF(N240="sníž. přenesená",J240,0)</f>
        <v>0</v>
      </c>
      <c r="BI240" s="218">
        <f>IF(N240="nulová",J240,0)</f>
        <v>0</v>
      </c>
      <c r="BJ240" s="19" t="s">
        <v>143</v>
      </c>
      <c r="BK240" s="218">
        <f>ROUND(I240*H240,2)</f>
        <v>0</v>
      </c>
      <c r="BL240" s="19" t="s">
        <v>227</v>
      </c>
      <c r="BM240" s="217" t="s">
        <v>433</v>
      </c>
    </row>
    <row r="241" s="2" customFormat="1" ht="16.5" customHeight="1">
      <c r="A241" s="40"/>
      <c r="B241" s="41"/>
      <c r="C241" s="206" t="s">
        <v>434</v>
      </c>
      <c r="D241" s="206" t="s">
        <v>137</v>
      </c>
      <c r="E241" s="207" t="s">
        <v>435</v>
      </c>
      <c r="F241" s="208" t="s">
        <v>436</v>
      </c>
      <c r="G241" s="209" t="s">
        <v>235</v>
      </c>
      <c r="H241" s="210">
        <v>1</v>
      </c>
      <c r="I241" s="211"/>
      <c r="J241" s="212">
        <f>ROUND(I241*H241,2)</f>
        <v>0</v>
      </c>
      <c r="K241" s="208" t="s">
        <v>141</v>
      </c>
      <c r="L241" s="46"/>
      <c r="M241" s="213" t="s">
        <v>19</v>
      </c>
      <c r="N241" s="214" t="s">
        <v>42</v>
      </c>
      <c r="O241" s="86"/>
      <c r="P241" s="215">
        <f>O241*H241</f>
        <v>0</v>
      </c>
      <c r="Q241" s="215">
        <v>0</v>
      </c>
      <c r="R241" s="215">
        <f>Q241*H241</f>
        <v>0</v>
      </c>
      <c r="S241" s="215">
        <v>0</v>
      </c>
      <c r="T241" s="216">
        <f>S241*H241</f>
        <v>0</v>
      </c>
      <c r="U241" s="40"/>
      <c r="V241" s="40"/>
      <c r="W241" s="40"/>
      <c r="X241" s="40"/>
      <c r="Y241" s="40"/>
      <c r="Z241" s="40"/>
      <c r="AA241" s="40"/>
      <c r="AB241" s="40"/>
      <c r="AC241" s="40"/>
      <c r="AD241" s="40"/>
      <c r="AE241" s="40"/>
      <c r="AR241" s="217" t="s">
        <v>227</v>
      </c>
      <c r="AT241" s="217" t="s">
        <v>137</v>
      </c>
      <c r="AU241" s="217" t="s">
        <v>143</v>
      </c>
      <c r="AY241" s="19" t="s">
        <v>134</v>
      </c>
      <c r="BE241" s="218">
        <f>IF(N241="základní",J241,0)</f>
        <v>0</v>
      </c>
      <c r="BF241" s="218">
        <f>IF(N241="snížená",J241,0)</f>
        <v>0</v>
      </c>
      <c r="BG241" s="218">
        <f>IF(N241="zákl. přenesená",J241,0)</f>
        <v>0</v>
      </c>
      <c r="BH241" s="218">
        <f>IF(N241="sníž. přenesená",J241,0)</f>
        <v>0</v>
      </c>
      <c r="BI241" s="218">
        <f>IF(N241="nulová",J241,0)</f>
        <v>0</v>
      </c>
      <c r="BJ241" s="19" t="s">
        <v>143</v>
      </c>
      <c r="BK241" s="218">
        <f>ROUND(I241*H241,2)</f>
        <v>0</v>
      </c>
      <c r="BL241" s="19" t="s">
        <v>227</v>
      </c>
      <c r="BM241" s="217" t="s">
        <v>437</v>
      </c>
    </row>
    <row r="242" s="2" customFormat="1">
      <c r="A242" s="40"/>
      <c r="B242" s="41"/>
      <c r="C242" s="42"/>
      <c r="D242" s="219" t="s">
        <v>145</v>
      </c>
      <c r="E242" s="42"/>
      <c r="F242" s="220" t="s">
        <v>438</v>
      </c>
      <c r="G242" s="42"/>
      <c r="H242" s="42"/>
      <c r="I242" s="221"/>
      <c r="J242" s="42"/>
      <c r="K242" s="42"/>
      <c r="L242" s="46"/>
      <c r="M242" s="222"/>
      <c r="N242" s="223"/>
      <c r="O242" s="86"/>
      <c r="P242" s="86"/>
      <c r="Q242" s="86"/>
      <c r="R242" s="86"/>
      <c r="S242" s="86"/>
      <c r="T242" s="87"/>
      <c r="U242" s="40"/>
      <c r="V242" s="40"/>
      <c r="W242" s="40"/>
      <c r="X242" s="40"/>
      <c r="Y242" s="40"/>
      <c r="Z242" s="40"/>
      <c r="AA242" s="40"/>
      <c r="AB242" s="40"/>
      <c r="AC242" s="40"/>
      <c r="AD242" s="40"/>
      <c r="AE242" s="40"/>
      <c r="AT242" s="19" t="s">
        <v>145</v>
      </c>
      <c r="AU242" s="19" t="s">
        <v>143</v>
      </c>
    </row>
    <row r="243" s="2" customFormat="1" ht="16.5" customHeight="1">
      <c r="A243" s="40"/>
      <c r="B243" s="41"/>
      <c r="C243" s="258" t="s">
        <v>439</v>
      </c>
      <c r="D243" s="258" t="s">
        <v>337</v>
      </c>
      <c r="E243" s="259" t="s">
        <v>440</v>
      </c>
      <c r="F243" s="260" t="s">
        <v>441</v>
      </c>
      <c r="G243" s="261" t="s">
        <v>235</v>
      </c>
      <c r="H243" s="262">
        <v>1</v>
      </c>
      <c r="I243" s="263"/>
      <c r="J243" s="264">
        <f>ROUND(I243*H243,2)</f>
        <v>0</v>
      </c>
      <c r="K243" s="260" t="s">
        <v>141</v>
      </c>
      <c r="L243" s="265"/>
      <c r="M243" s="266" t="s">
        <v>19</v>
      </c>
      <c r="N243" s="267" t="s">
        <v>42</v>
      </c>
      <c r="O243" s="86"/>
      <c r="P243" s="215">
        <f>O243*H243</f>
        <v>0</v>
      </c>
      <c r="Q243" s="215">
        <v>0.0030000000000000001</v>
      </c>
      <c r="R243" s="215">
        <f>Q243*H243</f>
        <v>0.0030000000000000001</v>
      </c>
      <c r="S243" s="215">
        <v>0</v>
      </c>
      <c r="T243" s="216">
        <f>S243*H243</f>
        <v>0</v>
      </c>
      <c r="U243" s="40"/>
      <c r="V243" s="40"/>
      <c r="W243" s="40"/>
      <c r="X243" s="40"/>
      <c r="Y243" s="40"/>
      <c r="Z243" s="40"/>
      <c r="AA243" s="40"/>
      <c r="AB243" s="40"/>
      <c r="AC243" s="40"/>
      <c r="AD243" s="40"/>
      <c r="AE243" s="40"/>
      <c r="AR243" s="217" t="s">
        <v>326</v>
      </c>
      <c r="AT243" s="217" t="s">
        <v>337</v>
      </c>
      <c r="AU243" s="217" t="s">
        <v>143</v>
      </c>
      <c r="AY243" s="19" t="s">
        <v>134</v>
      </c>
      <c r="BE243" s="218">
        <f>IF(N243="základní",J243,0)</f>
        <v>0</v>
      </c>
      <c r="BF243" s="218">
        <f>IF(N243="snížená",J243,0)</f>
        <v>0</v>
      </c>
      <c r="BG243" s="218">
        <f>IF(N243="zákl. přenesená",J243,0)</f>
        <v>0</v>
      </c>
      <c r="BH243" s="218">
        <f>IF(N243="sníž. přenesená",J243,0)</f>
        <v>0</v>
      </c>
      <c r="BI243" s="218">
        <f>IF(N243="nulová",J243,0)</f>
        <v>0</v>
      </c>
      <c r="BJ243" s="19" t="s">
        <v>143</v>
      </c>
      <c r="BK243" s="218">
        <f>ROUND(I243*H243,2)</f>
        <v>0</v>
      </c>
      <c r="BL243" s="19" t="s">
        <v>227</v>
      </c>
      <c r="BM243" s="217" t="s">
        <v>442</v>
      </c>
    </row>
    <row r="244" s="2" customFormat="1" ht="16.5" customHeight="1">
      <c r="A244" s="40"/>
      <c r="B244" s="41"/>
      <c r="C244" s="206" t="s">
        <v>443</v>
      </c>
      <c r="D244" s="206" t="s">
        <v>137</v>
      </c>
      <c r="E244" s="207" t="s">
        <v>444</v>
      </c>
      <c r="F244" s="208" t="s">
        <v>445</v>
      </c>
      <c r="G244" s="209" t="s">
        <v>235</v>
      </c>
      <c r="H244" s="210">
        <v>1</v>
      </c>
      <c r="I244" s="211"/>
      <c r="J244" s="212">
        <f>ROUND(I244*H244,2)</f>
        <v>0</v>
      </c>
      <c r="K244" s="208" t="s">
        <v>141</v>
      </c>
      <c r="L244" s="46"/>
      <c r="M244" s="213" t="s">
        <v>19</v>
      </c>
      <c r="N244" s="214" t="s">
        <v>42</v>
      </c>
      <c r="O244" s="86"/>
      <c r="P244" s="215">
        <f>O244*H244</f>
        <v>0</v>
      </c>
      <c r="Q244" s="215">
        <v>0</v>
      </c>
      <c r="R244" s="215">
        <f>Q244*H244</f>
        <v>0</v>
      </c>
      <c r="S244" s="215">
        <v>0</v>
      </c>
      <c r="T244" s="216">
        <f>S244*H244</f>
        <v>0</v>
      </c>
      <c r="U244" s="40"/>
      <c r="V244" s="40"/>
      <c r="W244" s="40"/>
      <c r="X244" s="40"/>
      <c r="Y244" s="40"/>
      <c r="Z244" s="40"/>
      <c r="AA244" s="40"/>
      <c r="AB244" s="40"/>
      <c r="AC244" s="40"/>
      <c r="AD244" s="40"/>
      <c r="AE244" s="40"/>
      <c r="AR244" s="217" t="s">
        <v>227</v>
      </c>
      <c r="AT244" s="217" t="s">
        <v>137</v>
      </c>
      <c r="AU244" s="217" t="s">
        <v>143</v>
      </c>
      <c r="AY244" s="19" t="s">
        <v>134</v>
      </c>
      <c r="BE244" s="218">
        <f>IF(N244="základní",J244,0)</f>
        <v>0</v>
      </c>
      <c r="BF244" s="218">
        <f>IF(N244="snížená",J244,0)</f>
        <v>0</v>
      </c>
      <c r="BG244" s="218">
        <f>IF(N244="zákl. přenesená",J244,0)</f>
        <v>0</v>
      </c>
      <c r="BH244" s="218">
        <f>IF(N244="sníž. přenesená",J244,0)</f>
        <v>0</v>
      </c>
      <c r="BI244" s="218">
        <f>IF(N244="nulová",J244,0)</f>
        <v>0</v>
      </c>
      <c r="BJ244" s="19" t="s">
        <v>143</v>
      </c>
      <c r="BK244" s="218">
        <f>ROUND(I244*H244,2)</f>
        <v>0</v>
      </c>
      <c r="BL244" s="19" t="s">
        <v>227</v>
      </c>
      <c r="BM244" s="217" t="s">
        <v>446</v>
      </c>
    </row>
    <row r="245" s="2" customFormat="1">
      <c r="A245" s="40"/>
      <c r="B245" s="41"/>
      <c r="C245" s="42"/>
      <c r="D245" s="219" t="s">
        <v>145</v>
      </c>
      <c r="E245" s="42"/>
      <c r="F245" s="220" t="s">
        <v>447</v>
      </c>
      <c r="G245" s="42"/>
      <c r="H245" s="42"/>
      <c r="I245" s="221"/>
      <c r="J245" s="42"/>
      <c r="K245" s="42"/>
      <c r="L245" s="46"/>
      <c r="M245" s="222"/>
      <c r="N245" s="223"/>
      <c r="O245" s="86"/>
      <c r="P245" s="86"/>
      <c r="Q245" s="86"/>
      <c r="R245" s="86"/>
      <c r="S245" s="86"/>
      <c r="T245" s="87"/>
      <c r="U245" s="40"/>
      <c r="V245" s="40"/>
      <c r="W245" s="40"/>
      <c r="X245" s="40"/>
      <c r="Y245" s="40"/>
      <c r="Z245" s="40"/>
      <c r="AA245" s="40"/>
      <c r="AB245" s="40"/>
      <c r="AC245" s="40"/>
      <c r="AD245" s="40"/>
      <c r="AE245" s="40"/>
      <c r="AT245" s="19" t="s">
        <v>145</v>
      </c>
      <c r="AU245" s="19" t="s">
        <v>143</v>
      </c>
    </row>
    <row r="246" s="2" customFormat="1" ht="16.5" customHeight="1">
      <c r="A246" s="40"/>
      <c r="B246" s="41"/>
      <c r="C246" s="258" t="s">
        <v>448</v>
      </c>
      <c r="D246" s="258" t="s">
        <v>337</v>
      </c>
      <c r="E246" s="259" t="s">
        <v>449</v>
      </c>
      <c r="F246" s="260" t="s">
        <v>450</v>
      </c>
      <c r="G246" s="261" t="s">
        <v>235</v>
      </c>
      <c r="H246" s="262">
        <v>1</v>
      </c>
      <c r="I246" s="263"/>
      <c r="J246" s="264">
        <f>ROUND(I246*H246,2)</f>
        <v>0</v>
      </c>
      <c r="K246" s="260" t="s">
        <v>141</v>
      </c>
      <c r="L246" s="265"/>
      <c r="M246" s="266" t="s">
        <v>19</v>
      </c>
      <c r="N246" s="267" t="s">
        <v>42</v>
      </c>
      <c r="O246" s="86"/>
      <c r="P246" s="215">
        <f>O246*H246</f>
        <v>0</v>
      </c>
      <c r="Q246" s="215">
        <v>0.0011999999999999999</v>
      </c>
      <c r="R246" s="215">
        <f>Q246*H246</f>
        <v>0.0011999999999999999</v>
      </c>
      <c r="S246" s="215">
        <v>0</v>
      </c>
      <c r="T246" s="216">
        <f>S246*H246</f>
        <v>0</v>
      </c>
      <c r="U246" s="40"/>
      <c r="V246" s="40"/>
      <c r="W246" s="40"/>
      <c r="X246" s="40"/>
      <c r="Y246" s="40"/>
      <c r="Z246" s="40"/>
      <c r="AA246" s="40"/>
      <c r="AB246" s="40"/>
      <c r="AC246" s="40"/>
      <c r="AD246" s="40"/>
      <c r="AE246" s="40"/>
      <c r="AR246" s="217" t="s">
        <v>326</v>
      </c>
      <c r="AT246" s="217" t="s">
        <v>337</v>
      </c>
      <c r="AU246" s="217" t="s">
        <v>143</v>
      </c>
      <c r="AY246" s="19" t="s">
        <v>134</v>
      </c>
      <c r="BE246" s="218">
        <f>IF(N246="základní",J246,0)</f>
        <v>0</v>
      </c>
      <c r="BF246" s="218">
        <f>IF(N246="snížená",J246,0)</f>
        <v>0</v>
      </c>
      <c r="BG246" s="218">
        <f>IF(N246="zákl. přenesená",J246,0)</f>
        <v>0</v>
      </c>
      <c r="BH246" s="218">
        <f>IF(N246="sníž. přenesená",J246,0)</f>
        <v>0</v>
      </c>
      <c r="BI246" s="218">
        <f>IF(N246="nulová",J246,0)</f>
        <v>0</v>
      </c>
      <c r="BJ246" s="19" t="s">
        <v>143</v>
      </c>
      <c r="BK246" s="218">
        <f>ROUND(I246*H246,2)</f>
        <v>0</v>
      </c>
      <c r="BL246" s="19" t="s">
        <v>227</v>
      </c>
      <c r="BM246" s="217" t="s">
        <v>451</v>
      </c>
    </row>
    <row r="247" s="2" customFormat="1" ht="16.5" customHeight="1">
      <c r="A247" s="40"/>
      <c r="B247" s="41"/>
      <c r="C247" s="206" t="s">
        <v>452</v>
      </c>
      <c r="D247" s="206" t="s">
        <v>137</v>
      </c>
      <c r="E247" s="207" t="s">
        <v>453</v>
      </c>
      <c r="F247" s="208" t="s">
        <v>454</v>
      </c>
      <c r="G247" s="209" t="s">
        <v>235</v>
      </c>
      <c r="H247" s="210">
        <v>1</v>
      </c>
      <c r="I247" s="211"/>
      <c r="J247" s="212">
        <f>ROUND(I247*H247,2)</f>
        <v>0</v>
      </c>
      <c r="K247" s="208" t="s">
        <v>141</v>
      </c>
      <c r="L247" s="46"/>
      <c r="M247" s="213" t="s">
        <v>19</v>
      </c>
      <c r="N247" s="214" t="s">
        <v>42</v>
      </c>
      <c r="O247" s="86"/>
      <c r="P247" s="215">
        <f>O247*H247</f>
        <v>0</v>
      </c>
      <c r="Q247" s="215">
        <v>0</v>
      </c>
      <c r="R247" s="215">
        <f>Q247*H247</f>
        <v>0</v>
      </c>
      <c r="S247" s="215">
        <v>0</v>
      </c>
      <c r="T247" s="216">
        <f>S247*H247</f>
        <v>0</v>
      </c>
      <c r="U247" s="40"/>
      <c r="V247" s="40"/>
      <c r="W247" s="40"/>
      <c r="X247" s="40"/>
      <c r="Y247" s="40"/>
      <c r="Z247" s="40"/>
      <c r="AA247" s="40"/>
      <c r="AB247" s="40"/>
      <c r="AC247" s="40"/>
      <c r="AD247" s="40"/>
      <c r="AE247" s="40"/>
      <c r="AR247" s="217" t="s">
        <v>227</v>
      </c>
      <c r="AT247" s="217" t="s">
        <v>137</v>
      </c>
      <c r="AU247" s="217" t="s">
        <v>143</v>
      </c>
      <c r="AY247" s="19" t="s">
        <v>134</v>
      </c>
      <c r="BE247" s="218">
        <f>IF(N247="základní",J247,0)</f>
        <v>0</v>
      </c>
      <c r="BF247" s="218">
        <f>IF(N247="snížená",J247,0)</f>
        <v>0</v>
      </c>
      <c r="BG247" s="218">
        <f>IF(N247="zákl. přenesená",J247,0)</f>
        <v>0</v>
      </c>
      <c r="BH247" s="218">
        <f>IF(N247="sníž. přenesená",J247,0)</f>
        <v>0</v>
      </c>
      <c r="BI247" s="218">
        <f>IF(N247="nulová",J247,0)</f>
        <v>0</v>
      </c>
      <c r="BJ247" s="19" t="s">
        <v>143</v>
      </c>
      <c r="BK247" s="218">
        <f>ROUND(I247*H247,2)</f>
        <v>0</v>
      </c>
      <c r="BL247" s="19" t="s">
        <v>227</v>
      </c>
      <c r="BM247" s="217" t="s">
        <v>455</v>
      </c>
    </row>
    <row r="248" s="2" customFormat="1">
      <c r="A248" s="40"/>
      <c r="B248" s="41"/>
      <c r="C248" s="42"/>
      <c r="D248" s="219" t="s">
        <v>145</v>
      </c>
      <c r="E248" s="42"/>
      <c r="F248" s="220" t="s">
        <v>456</v>
      </c>
      <c r="G248" s="42"/>
      <c r="H248" s="42"/>
      <c r="I248" s="221"/>
      <c r="J248" s="42"/>
      <c r="K248" s="42"/>
      <c r="L248" s="46"/>
      <c r="M248" s="222"/>
      <c r="N248" s="223"/>
      <c r="O248" s="86"/>
      <c r="P248" s="86"/>
      <c r="Q248" s="86"/>
      <c r="R248" s="86"/>
      <c r="S248" s="86"/>
      <c r="T248" s="87"/>
      <c r="U248" s="40"/>
      <c r="V248" s="40"/>
      <c r="W248" s="40"/>
      <c r="X248" s="40"/>
      <c r="Y248" s="40"/>
      <c r="Z248" s="40"/>
      <c r="AA248" s="40"/>
      <c r="AB248" s="40"/>
      <c r="AC248" s="40"/>
      <c r="AD248" s="40"/>
      <c r="AE248" s="40"/>
      <c r="AT248" s="19" t="s">
        <v>145</v>
      </c>
      <c r="AU248" s="19" t="s">
        <v>143</v>
      </c>
    </row>
    <row r="249" s="2" customFormat="1" ht="16.5" customHeight="1">
      <c r="A249" s="40"/>
      <c r="B249" s="41"/>
      <c r="C249" s="258" t="s">
        <v>457</v>
      </c>
      <c r="D249" s="258" t="s">
        <v>337</v>
      </c>
      <c r="E249" s="259" t="s">
        <v>458</v>
      </c>
      <c r="F249" s="260" t="s">
        <v>459</v>
      </c>
      <c r="G249" s="261" t="s">
        <v>235</v>
      </c>
      <c r="H249" s="262">
        <v>1</v>
      </c>
      <c r="I249" s="263"/>
      <c r="J249" s="264">
        <f>ROUND(I249*H249,2)</f>
        <v>0</v>
      </c>
      <c r="K249" s="260" t="s">
        <v>141</v>
      </c>
      <c r="L249" s="265"/>
      <c r="M249" s="266" t="s">
        <v>19</v>
      </c>
      <c r="N249" s="267" t="s">
        <v>42</v>
      </c>
      <c r="O249" s="86"/>
      <c r="P249" s="215">
        <f>O249*H249</f>
        <v>0</v>
      </c>
      <c r="Q249" s="215">
        <v>0.00084999999999999995</v>
      </c>
      <c r="R249" s="215">
        <f>Q249*H249</f>
        <v>0.00084999999999999995</v>
      </c>
      <c r="S249" s="215">
        <v>0</v>
      </c>
      <c r="T249" s="216">
        <f>S249*H249</f>
        <v>0</v>
      </c>
      <c r="U249" s="40"/>
      <c r="V249" s="40"/>
      <c r="W249" s="40"/>
      <c r="X249" s="40"/>
      <c r="Y249" s="40"/>
      <c r="Z249" s="40"/>
      <c r="AA249" s="40"/>
      <c r="AB249" s="40"/>
      <c r="AC249" s="40"/>
      <c r="AD249" s="40"/>
      <c r="AE249" s="40"/>
      <c r="AR249" s="217" t="s">
        <v>326</v>
      </c>
      <c r="AT249" s="217" t="s">
        <v>337</v>
      </c>
      <c r="AU249" s="217" t="s">
        <v>143</v>
      </c>
      <c r="AY249" s="19" t="s">
        <v>134</v>
      </c>
      <c r="BE249" s="218">
        <f>IF(N249="základní",J249,0)</f>
        <v>0</v>
      </c>
      <c r="BF249" s="218">
        <f>IF(N249="snížená",J249,0)</f>
        <v>0</v>
      </c>
      <c r="BG249" s="218">
        <f>IF(N249="zákl. přenesená",J249,0)</f>
        <v>0</v>
      </c>
      <c r="BH249" s="218">
        <f>IF(N249="sníž. přenesená",J249,0)</f>
        <v>0</v>
      </c>
      <c r="BI249" s="218">
        <f>IF(N249="nulová",J249,0)</f>
        <v>0</v>
      </c>
      <c r="BJ249" s="19" t="s">
        <v>143</v>
      </c>
      <c r="BK249" s="218">
        <f>ROUND(I249*H249,2)</f>
        <v>0</v>
      </c>
      <c r="BL249" s="19" t="s">
        <v>227</v>
      </c>
      <c r="BM249" s="217" t="s">
        <v>460</v>
      </c>
    </row>
    <row r="250" s="2" customFormat="1" ht="16.5" customHeight="1">
      <c r="A250" s="40"/>
      <c r="B250" s="41"/>
      <c r="C250" s="206" t="s">
        <v>461</v>
      </c>
      <c r="D250" s="206" t="s">
        <v>137</v>
      </c>
      <c r="E250" s="207" t="s">
        <v>462</v>
      </c>
      <c r="F250" s="208" t="s">
        <v>463</v>
      </c>
      <c r="G250" s="209" t="s">
        <v>235</v>
      </c>
      <c r="H250" s="210">
        <v>1</v>
      </c>
      <c r="I250" s="211"/>
      <c r="J250" s="212">
        <f>ROUND(I250*H250,2)</f>
        <v>0</v>
      </c>
      <c r="K250" s="208" t="s">
        <v>141</v>
      </c>
      <c r="L250" s="46"/>
      <c r="M250" s="213" t="s">
        <v>19</v>
      </c>
      <c r="N250" s="214" t="s">
        <v>42</v>
      </c>
      <c r="O250" s="86"/>
      <c r="P250" s="215">
        <f>O250*H250</f>
        <v>0</v>
      </c>
      <c r="Q250" s="215">
        <v>0</v>
      </c>
      <c r="R250" s="215">
        <f>Q250*H250</f>
        <v>0</v>
      </c>
      <c r="S250" s="215">
        <v>0</v>
      </c>
      <c r="T250" s="216">
        <f>S250*H250</f>
        <v>0</v>
      </c>
      <c r="U250" s="40"/>
      <c r="V250" s="40"/>
      <c r="W250" s="40"/>
      <c r="X250" s="40"/>
      <c r="Y250" s="40"/>
      <c r="Z250" s="40"/>
      <c r="AA250" s="40"/>
      <c r="AB250" s="40"/>
      <c r="AC250" s="40"/>
      <c r="AD250" s="40"/>
      <c r="AE250" s="40"/>
      <c r="AR250" s="217" t="s">
        <v>227</v>
      </c>
      <c r="AT250" s="217" t="s">
        <v>137</v>
      </c>
      <c r="AU250" s="217" t="s">
        <v>143</v>
      </c>
      <c r="AY250" s="19" t="s">
        <v>134</v>
      </c>
      <c r="BE250" s="218">
        <f>IF(N250="základní",J250,0)</f>
        <v>0</v>
      </c>
      <c r="BF250" s="218">
        <f>IF(N250="snížená",J250,0)</f>
        <v>0</v>
      </c>
      <c r="BG250" s="218">
        <f>IF(N250="zákl. přenesená",J250,0)</f>
        <v>0</v>
      </c>
      <c r="BH250" s="218">
        <f>IF(N250="sníž. přenesená",J250,0)</f>
        <v>0</v>
      </c>
      <c r="BI250" s="218">
        <f>IF(N250="nulová",J250,0)</f>
        <v>0</v>
      </c>
      <c r="BJ250" s="19" t="s">
        <v>143</v>
      </c>
      <c r="BK250" s="218">
        <f>ROUND(I250*H250,2)</f>
        <v>0</v>
      </c>
      <c r="BL250" s="19" t="s">
        <v>227</v>
      </c>
      <c r="BM250" s="217" t="s">
        <v>464</v>
      </c>
    </row>
    <row r="251" s="2" customFormat="1">
      <c r="A251" s="40"/>
      <c r="B251" s="41"/>
      <c r="C251" s="42"/>
      <c r="D251" s="219" t="s">
        <v>145</v>
      </c>
      <c r="E251" s="42"/>
      <c r="F251" s="220" t="s">
        <v>465</v>
      </c>
      <c r="G251" s="42"/>
      <c r="H251" s="42"/>
      <c r="I251" s="221"/>
      <c r="J251" s="42"/>
      <c r="K251" s="42"/>
      <c r="L251" s="46"/>
      <c r="M251" s="222"/>
      <c r="N251" s="223"/>
      <c r="O251" s="86"/>
      <c r="P251" s="86"/>
      <c r="Q251" s="86"/>
      <c r="R251" s="86"/>
      <c r="S251" s="86"/>
      <c r="T251" s="87"/>
      <c r="U251" s="40"/>
      <c r="V251" s="40"/>
      <c r="W251" s="40"/>
      <c r="X251" s="40"/>
      <c r="Y251" s="40"/>
      <c r="Z251" s="40"/>
      <c r="AA251" s="40"/>
      <c r="AB251" s="40"/>
      <c r="AC251" s="40"/>
      <c r="AD251" s="40"/>
      <c r="AE251" s="40"/>
      <c r="AT251" s="19" t="s">
        <v>145</v>
      </c>
      <c r="AU251" s="19" t="s">
        <v>143</v>
      </c>
    </row>
    <row r="252" s="2" customFormat="1" ht="16.5" customHeight="1">
      <c r="A252" s="40"/>
      <c r="B252" s="41"/>
      <c r="C252" s="258" t="s">
        <v>466</v>
      </c>
      <c r="D252" s="258" t="s">
        <v>337</v>
      </c>
      <c r="E252" s="259" t="s">
        <v>467</v>
      </c>
      <c r="F252" s="260" t="s">
        <v>468</v>
      </c>
      <c r="G252" s="261" t="s">
        <v>235</v>
      </c>
      <c r="H252" s="262">
        <v>1</v>
      </c>
      <c r="I252" s="263"/>
      <c r="J252" s="264">
        <f>ROUND(I252*H252,2)</f>
        <v>0</v>
      </c>
      <c r="K252" s="260" t="s">
        <v>423</v>
      </c>
      <c r="L252" s="265"/>
      <c r="M252" s="266" t="s">
        <v>19</v>
      </c>
      <c r="N252" s="267" t="s">
        <v>42</v>
      </c>
      <c r="O252" s="86"/>
      <c r="P252" s="215">
        <f>O252*H252</f>
        <v>0</v>
      </c>
      <c r="Q252" s="215">
        <v>0.001</v>
      </c>
      <c r="R252" s="215">
        <f>Q252*H252</f>
        <v>0.001</v>
      </c>
      <c r="S252" s="215">
        <v>0</v>
      </c>
      <c r="T252" s="216">
        <f>S252*H252</f>
        <v>0</v>
      </c>
      <c r="U252" s="40"/>
      <c r="V252" s="40"/>
      <c r="W252" s="40"/>
      <c r="X252" s="40"/>
      <c r="Y252" s="40"/>
      <c r="Z252" s="40"/>
      <c r="AA252" s="40"/>
      <c r="AB252" s="40"/>
      <c r="AC252" s="40"/>
      <c r="AD252" s="40"/>
      <c r="AE252" s="40"/>
      <c r="AR252" s="217" t="s">
        <v>326</v>
      </c>
      <c r="AT252" s="217" t="s">
        <v>337</v>
      </c>
      <c r="AU252" s="217" t="s">
        <v>143</v>
      </c>
      <c r="AY252" s="19" t="s">
        <v>134</v>
      </c>
      <c r="BE252" s="218">
        <f>IF(N252="základní",J252,0)</f>
        <v>0</v>
      </c>
      <c r="BF252" s="218">
        <f>IF(N252="snížená",J252,0)</f>
        <v>0</v>
      </c>
      <c r="BG252" s="218">
        <f>IF(N252="zákl. přenesená",J252,0)</f>
        <v>0</v>
      </c>
      <c r="BH252" s="218">
        <f>IF(N252="sníž. přenesená",J252,0)</f>
        <v>0</v>
      </c>
      <c r="BI252" s="218">
        <f>IF(N252="nulová",J252,0)</f>
        <v>0</v>
      </c>
      <c r="BJ252" s="19" t="s">
        <v>143</v>
      </c>
      <c r="BK252" s="218">
        <f>ROUND(I252*H252,2)</f>
        <v>0</v>
      </c>
      <c r="BL252" s="19" t="s">
        <v>227</v>
      </c>
      <c r="BM252" s="217" t="s">
        <v>469</v>
      </c>
    </row>
    <row r="253" s="2" customFormat="1" ht="16.5" customHeight="1">
      <c r="A253" s="40"/>
      <c r="B253" s="41"/>
      <c r="C253" s="206" t="s">
        <v>470</v>
      </c>
      <c r="D253" s="206" t="s">
        <v>137</v>
      </c>
      <c r="E253" s="207" t="s">
        <v>471</v>
      </c>
      <c r="F253" s="208" t="s">
        <v>472</v>
      </c>
      <c r="G253" s="209" t="s">
        <v>235</v>
      </c>
      <c r="H253" s="210">
        <v>2</v>
      </c>
      <c r="I253" s="211"/>
      <c r="J253" s="212">
        <f>ROUND(I253*H253,2)</f>
        <v>0</v>
      </c>
      <c r="K253" s="208" t="s">
        <v>141</v>
      </c>
      <c r="L253" s="46"/>
      <c r="M253" s="213" t="s">
        <v>19</v>
      </c>
      <c r="N253" s="214" t="s">
        <v>42</v>
      </c>
      <c r="O253" s="86"/>
      <c r="P253" s="215">
        <f>O253*H253</f>
        <v>0</v>
      </c>
      <c r="Q253" s="215">
        <v>0.00059999999999999995</v>
      </c>
      <c r="R253" s="215">
        <f>Q253*H253</f>
        <v>0.0011999999999999999</v>
      </c>
      <c r="S253" s="215">
        <v>0</v>
      </c>
      <c r="T253" s="216">
        <f>S253*H253</f>
        <v>0</v>
      </c>
      <c r="U253" s="40"/>
      <c r="V253" s="40"/>
      <c r="W253" s="40"/>
      <c r="X253" s="40"/>
      <c r="Y253" s="40"/>
      <c r="Z253" s="40"/>
      <c r="AA253" s="40"/>
      <c r="AB253" s="40"/>
      <c r="AC253" s="40"/>
      <c r="AD253" s="40"/>
      <c r="AE253" s="40"/>
      <c r="AR253" s="217" t="s">
        <v>227</v>
      </c>
      <c r="AT253" s="217" t="s">
        <v>137</v>
      </c>
      <c r="AU253" s="217" t="s">
        <v>143</v>
      </c>
      <c r="AY253" s="19" t="s">
        <v>134</v>
      </c>
      <c r="BE253" s="218">
        <f>IF(N253="základní",J253,0)</f>
        <v>0</v>
      </c>
      <c r="BF253" s="218">
        <f>IF(N253="snížená",J253,0)</f>
        <v>0</v>
      </c>
      <c r="BG253" s="218">
        <f>IF(N253="zákl. přenesená",J253,0)</f>
        <v>0</v>
      </c>
      <c r="BH253" s="218">
        <f>IF(N253="sníž. přenesená",J253,0)</f>
        <v>0</v>
      </c>
      <c r="BI253" s="218">
        <f>IF(N253="nulová",J253,0)</f>
        <v>0</v>
      </c>
      <c r="BJ253" s="19" t="s">
        <v>143</v>
      </c>
      <c r="BK253" s="218">
        <f>ROUND(I253*H253,2)</f>
        <v>0</v>
      </c>
      <c r="BL253" s="19" t="s">
        <v>227</v>
      </c>
      <c r="BM253" s="217" t="s">
        <v>473</v>
      </c>
    </row>
    <row r="254" s="2" customFormat="1">
      <c r="A254" s="40"/>
      <c r="B254" s="41"/>
      <c r="C254" s="42"/>
      <c r="D254" s="219" t="s">
        <v>145</v>
      </c>
      <c r="E254" s="42"/>
      <c r="F254" s="220" t="s">
        <v>474</v>
      </c>
      <c r="G254" s="42"/>
      <c r="H254" s="42"/>
      <c r="I254" s="221"/>
      <c r="J254" s="42"/>
      <c r="K254" s="42"/>
      <c r="L254" s="46"/>
      <c r="M254" s="222"/>
      <c r="N254" s="223"/>
      <c r="O254" s="86"/>
      <c r="P254" s="86"/>
      <c r="Q254" s="86"/>
      <c r="R254" s="86"/>
      <c r="S254" s="86"/>
      <c r="T254" s="87"/>
      <c r="U254" s="40"/>
      <c r="V254" s="40"/>
      <c r="W254" s="40"/>
      <c r="X254" s="40"/>
      <c r="Y254" s="40"/>
      <c r="Z254" s="40"/>
      <c r="AA254" s="40"/>
      <c r="AB254" s="40"/>
      <c r="AC254" s="40"/>
      <c r="AD254" s="40"/>
      <c r="AE254" s="40"/>
      <c r="AT254" s="19" t="s">
        <v>145</v>
      </c>
      <c r="AU254" s="19" t="s">
        <v>143</v>
      </c>
    </row>
    <row r="255" s="2" customFormat="1" ht="16.5" customHeight="1">
      <c r="A255" s="40"/>
      <c r="B255" s="41"/>
      <c r="C255" s="206" t="s">
        <v>475</v>
      </c>
      <c r="D255" s="206" t="s">
        <v>137</v>
      </c>
      <c r="E255" s="207" t="s">
        <v>476</v>
      </c>
      <c r="F255" s="208" t="s">
        <v>477</v>
      </c>
      <c r="G255" s="209" t="s">
        <v>345</v>
      </c>
      <c r="H255" s="210">
        <v>2</v>
      </c>
      <c r="I255" s="211"/>
      <c r="J255" s="212">
        <f>ROUND(I255*H255,2)</f>
        <v>0</v>
      </c>
      <c r="K255" s="208" t="s">
        <v>141</v>
      </c>
      <c r="L255" s="46"/>
      <c r="M255" s="213" t="s">
        <v>19</v>
      </c>
      <c r="N255" s="214" t="s">
        <v>42</v>
      </c>
      <c r="O255" s="86"/>
      <c r="P255" s="215">
        <f>O255*H255</f>
        <v>0</v>
      </c>
      <c r="Q255" s="215">
        <v>0</v>
      </c>
      <c r="R255" s="215">
        <f>Q255*H255</f>
        <v>0</v>
      </c>
      <c r="S255" s="215">
        <v>0.00156</v>
      </c>
      <c r="T255" s="216">
        <f>S255*H255</f>
        <v>0.0031199999999999999</v>
      </c>
      <c r="U255" s="40"/>
      <c r="V255" s="40"/>
      <c r="W255" s="40"/>
      <c r="X255" s="40"/>
      <c r="Y255" s="40"/>
      <c r="Z255" s="40"/>
      <c r="AA255" s="40"/>
      <c r="AB255" s="40"/>
      <c r="AC255" s="40"/>
      <c r="AD255" s="40"/>
      <c r="AE255" s="40"/>
      <c r="AR255" s="217" t="s">
        <v>227</v>
      </c>
      <c r="AT255" s="217" t="s">
        <v>137</v>
      </c>
      <c r="AU255" s="217" t="s">
        <v>143</v>
      </c>
      <c r="AY255" s="19" t="s">
        <v>134</v>
      </c>
      <c r="BE255" s="218">
        <f>IF(N255="základní",J255,0)</f>
        <v>0</v>
      </c>
      <c r="BF255" s="218">
        <f>IF(N255="snížená",J255,0)</f>
        <v>0</v>
      </c>
      <c r="BG255" s="218">
        <f>IF(N255="zákl. přenesená",J255,0)</f>
        <v>0</v>
      </c>
      <c r="BH255" s="218">
        <f>IF(N255="sníž. přenesená",J255,0)</f>
        <v>0</v>
      </c>
      <c r="BI255" s="218">
        <f>IF(N255="nulová",J255,0)</f>
        <v>0</v>
      </c>
      <c r="BJ255" s="19" t="s">
        <v>143</v>
      </c>
      <c r="BK255" s="218">
        <f>ROUND(I255*H255,2)</f>
        <v>0</v>
      </c>
      <c r="BL255" s="19" t="s">
        <v>227</v>
      </c>
      <c r="BM255" s="217" t="s">
        <v>478</v>
      </c>
    </row>
    <row r="256" s="2" customFormat="1">
      <c r="A256" s="40"/>
      <c r="B256" s="41"/>
      <c r="C256" s="42"/>
      <c r="D256" s="219" t="s">
        <v>145</v>
      </c>
      <c r="E256" s="42"/>
      <c r="F256" s="220" t="s">
        <v>479</v>
      </c>
      <c r="G256" s="42"/>
      <c r="H256" s="42"/>
      <c r="I256" s="221"/>
      <c r="J256" s="42"/>
      <c r="K256" s="42"/>
      <c r="L256" s="46"/>
      <c r="M256" s="222"/>
      <c r="N256" s="223"/>
      <c r="O256" s="86"/>
      <c r="P256" s="86"/>
      <c r="Q256" s="86"/>
      <c r="R256" s="86"/>
      <c r="S256" s="86"/>
      <c r="T256" s="87"/>
      <c r="U256" s="40"/>
      <c r="V256" s="40"/>
      <c r="W256" s="40"/>
      <c r="X256" s="40"/>
      <c r="Y256" s="40"/>
      <c r="Z256" s="40"/>
      <c r="AA256" s="40"/>
      <c r="AB256" s="40"/>
      <c r="AC256" s="40"/>
      <c r="AD256" s="40"/>
      <c r="AE256" s="40"/>
      <c r="AT256" s="19" t="s">
        <v>145</v>
      </c>
      <c r="AU256" s="19" t="s">
        <v>143</v>
      </c>
    </row>
    <row r="257" s="13" customFormat="1">
      <c r="A257" s="13"/>
      <c r="B257" s="224"/>
      <c r="C257" s="225"/>
      <c r="D257" s="226" t="s">
        <v>151</v>
      </c>
      <c r="E257" s="227" t="s">
        <v>19</v>
      </c>
      <c r="F257" s="228" t="s">
        <v>480</v>
      </c>
      <c r="G257" s="225"/>
      <c r="H257" s="229">
        <v>2</v>
      </c>
      <c r="I257" s="230"/>
      <c r="J257" s="225"/>
      <c r="K257" s="225"/>
      <c r="L257" s="231"/>
      <c r="M257" s="232"/>
      <c r="N257" s="233"/>
      <c r="O257" s="233"/>
      <c r="P257" s="233"/>
      <c r="Q257" s="233"/>
      <c r="R257" s="233"/>
      <c r="S257" s="233"/>
      <c r="T257" s="234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T257" s="235" t="s">
        <v>151</v>
      </c>
      <c r="AU257" s="235" t="s">
        <v>143</v>
      </c>
      <c r="AV257" s="13" t="s">
        <v>143</v>
      </c>
      <c r="AW257" s="13" t="s">
        <v>32</v>
      </c>
      <c r="AX257" s="13" t="s">
        <v>70</v>
      </c>
      <c r="AY257" s="235" t="s">
        <v>134</v>
      </c>
    </row>
    <row r="258" s="14" customFormat="1">
      <c r="A258" s="14"/>
      <c r="B258" s="236"/>
      <c r="C258" s="237"/>
      <c r="D258" s="226" t="s">
        <v>151</v>
      </c>
      <c r="E258" s="238" t="s">
        <v>19</v>
      </c>
      <c r="F258" s="239" t="s">
        <v>153</v>
      </c>
      <c r="G258" s="237"/>
      <c r="H258" s="240">
        <v>2</v>
      </c>
      <c r="I258" s="241"/>
      <c r="J258" s="237"/>
      <c r="K258" s="237"/>
      <c r="L258" s="242"/>
      <c r="M258" s="243"/>
      <c r="N258" s="244"/>
      <c r="O258" s="244"/>
      <c r="P258" s="244"/>
      <c r="Q258" s="244"/>
      <c r="R258" s="244"/>
      <c r="S258" s="244"/>
      <c r="T258" s="245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T258" s="246" t="s">
        <v>151</v>
      </c>
      <c r="AU258" s="246" t="s">
        <v>143</v>
      </c>
      <c r="AV258" s="14" t="s">
        <v>142</v>
      </c>
      <c r="AW258" s="14" t="s">
        <v>32</v>
      </c>
      <c r="AX258" s="14" t="s">
        <v>78</v>
      </c>
      <c r="AY258" s="246" t="s">
        <v>134</v>
      </c>
    </row>
    <row r="259" s="2" customFormat="1" ht="16.5" customHeight="1">
      <c r="A259" s="40"/>
      <c r="B259" s="41"/>
      <c r="C259" s="206" t="s">
        <v>481</v>
      </c>
      <c r="D259" s="206" t="s">
        <v>137</v>
      </c>
      <c r="E259" s="207" t="s">
        <v>482</v>
      </c>
      <c r="F259" s="208" t="s">
        <v>483</v>
      </c>
      <c r="G259" s="209" t="s">
        <v>345</v>
      </c>
      <c r="H259" s="210">
        <v>1</v>
      </c>
      <c r="I259" s="211"/>
      <c r="J259" s="212">
        <f>ROUND(I259*H259,2)</f>
        <v>0</v>
      </c>
      <c r="K259" s="208" t="s">
        <v>141</v>
      </c>
      <c r="L259" s="46"/>
      <c r="M259" s="213" t="s">
        <v>19</v>
      </c>
      <c r="N259" s="214" t="s">
        <v>42</v>
      </c>
      <c r="O259" s="86"/>
      <c r="P259" s="215">
        <f>O259*H259</f>
        <v>0</v>
      </c>
      <c r="Q259" s="215">
        <v>0.0018</v>
      </c>
      <c r="R259" s="215">
        <f>Q259*H259</f>
        <v>0.0018</v>
      </c>
      <c r="S259" s="215">
        <v>0</v>
      </c>
      <c r="T259" s="216">
        <f>S259*H259</f>
        <v>0</v>
      </c>
      <c r="U259" s="40"/>
      <c r="V259" s="40"/>
      <c r="W259" s="40"/>
      <c r="X259" s="40"/>
      <c r="Y259" s="40"/>
      <c r="Z259" s="40"/>
      <c r="AA259" s="40"/>
      <c r="AB259" s="40"/>
      <c r="AC259" s="40"/>
      <c r="AD259" s="40"/>
      <c r="AE259" s="40"/>
      <c r="AR259" s="217" t="s">
        <v>227</v>
      </c>
      <c r="AT259" s="217" t="s">
        <v>137</v>
      </c>
      <c r="AU259" s="217" t="s">
        <v>143</v>
      </c>
      <c r="AY259" s="19" t="s">
        <v>134</v>
      </c>
      <c r="BE259" s="218">
        <f>IF(N259="základní",J259,0)</f>
        <v>0</v>
      </c>
      <c r="BF259" s="218">
        <f>IF(N259="snížená",J259,0)</f>
        <v>0</v>
      </c>
      <c r="BG259" s="218">
        <f>IF(N259="zákl. přenesená",J259,0)</f>
        <v>0</v>
      </c>
      <c r="BH259" s="218">
        <f>IF(N259="sníž. přenesená",J259,0)</f>
        <v>0</v>
      </c>
      <c r="BI259" s="218">
        <f>IF(N259="nulová",J259,0)</f>
        <v>0</v>
      </c>
      <c r="BJ259" s="19" t="s">
        <v>143</v>
      </c>
      <c r="BK259" s="218">
        <f>ROUND(I259*H259,2)</f>
        <v>0</v>
      </c>
      <c r="BL259" s="19" t="s">
        <v>227</v>
      </c>
      <c r="BM259" s="217" t="s">
        <v>484</v>
      </c>
    </row>
    <row r="260" s="2" customFormat="1">
      <c r="A260" s="40"/>
      <c r="B260" s="41"/>
      <c r="C260" s="42"/>
      <c r="D260" s="219" t="s">
        <v>145</v>
      </c>
      <c r="E260" s="42"/>
      <c r="F260" s="220" t="s">
        <v>485</v>
      </c>
      <c r="G260" s="42"/>
      <c r="H260" s="42"/>
      <c r="I260" s="221"/>
      <c r="J260" s="42"/>
      <c r="K260" s="42"/>
      <c r="L260" s="46"/>
      <c r="M260" s="222"/>
      <c r="N260" s="223"/>
      <c r="O260" s="86"/>
      <c r="P260" s="86"/>
      <c r="Q260" s="86"/>
      <c r="R260" s="86"/>
      <c r="S260" s="86"/>
      <c r="T260" s="87"/>
      <c r="U260" s="40"/>
      <c r="V260" s="40"/>
      <c r="W260" s="40"/>
      <c r="X260" s="40"/>
      <c r="Y260" s="40"/>
      <c r="Z260" s="40"/>
      <c r="AA260" s="40"/>
      <c r="AB260" s="40"/>
      <c r="AC260" s="40"/>
      <c r="AD260" s="40"/>
      <c r="AE260" s="40"/>
      <c r="AT260" s="19" t="s">
        <v>145</v>
      </c>
      <c r="AU260" s="19" t="s">
        <v>143</v>
      </c>
    </row>
    <row r="261" s="2" customFormat="1" ht="16.5" customHeight="1">
      <c r="A261" s="40"/>
      <c r="B261" s="41"/>
      <c r="C261" s="206" t="s">
        <v>486</v>
      </c>
      <c r="D261" s="206" t="s">
        <v>137</v>
      </c>
      <c r="E261" s="207" t="s">
        <v>487</v>
      </c>
      <c r="F261" s="208" t="s">
        <v>488</v>
      </c>
      <c r="G261" s="209" t="s">
        <v>345</v>
      </c>
      <c r="H261" s="210">
        <v>1</v>
      </c>
      <c r="I261" s="211"/>
      <c r="J261" s="212">
        <f>ROUND(I261*H261,2)</f>
        <v>0</v>
      </c>
      <c r="K261" s="208" t="s">
        <v>141</v>
      </c>
      <c r="L261" s="46"/>
      <c r="M261" s="213" t="s">
        <v>19</v>
      </c>
      <c r="N261" s="214" t="s">
        <v>42</v>
      </c>
      <c r="O261" s="86"/>
      <c r="P261" s="215">
        <f>O261*H261</f>
        <v>0</v>
      </c>
      <c r="Q261" s="215">
        <v>0.0018400000000000001</v>
      </c>
      <c r="R261" s="215">
        <f>Q261*H261</f>
        <v>0.0018400000000000001</v>
      </c>
      <c r="S261" s="215">
        <v>0</v>
      </c>
      <c r="T261" s="216">
        <f>S261*H261</f>
        <v>0</v>
      </c>
      <c r="U261" s="40"/>
      <c r="V261" s="40"/>
      <c r="W261" s="40"/>
      <c r="X261" s="40"/>
      <c r="Y261" s="40"/>
      <c r="Z261" s="40"/>
      <c r="AA261" s="40"/>
      <c r="AB261" s="40"/>
      <c r="AC261" s="40"/>
      <c r="AD261" s="40"/>
      <c r="AE261" s="40"/>
      <c r="AR261" s="217" t="s">
        <v>227</v>
      </c>
      <c r="AT261" s="217" t="s">
        <v>137</v>
      </c>
      <c r="AU261" s="217" t="s">
        <v>143</v>
      </c>
      <c r="AY261" s="19" t="s">
        <v>134</v>
      </c>
      <c r="BE261" s="218">
        <f>IF(N261="základní",J261,0)</f>
        <v>0</v>
      </c>
      <c r="BF261" s="218">
        <f>IF(N261="snížená",J261,0)</f>
        <v>0</v>
      </c>
      <c r="BG261" s="218">
        <f>IF(N261="zákl. přenesená",J261,0)</f>
        <v>0</v>
      </c>
      <c r="BH261" s="218">
        <f>IF(N261="sníž. přenesená",J261,0)</f>
        <v>0</v>
      </c>
      <c r="BI261" s="218">
        <f>IF(N261="nulová",J261,0)</f>
        <v>0</v>
      </c>
      <c r="BJ261" s="19" t="s">
        <v>143</v>
      </c>
      <c r="BK261" s="218">
        <f>ROUND(I261*H261,2)</f>
        <v>0</v>
      </c>
      <c r="BL261" s="19" t="s">
        <v>227</v>
      </c>
      <c r="BM261" s="217" t="s">
        <v>489</v>
      </c>
    </row>
    <row r="262" s="2" customFormat="1">
      <c r="A262" s="40"/>
      <c r="B262" s="41"/>
      <c r="C262" s="42"/>
      <c r="D262" s="219" t="s">
        <v>145</v>
      </c>
      <c r="E262" s="42"/>
      <c r="F262" s="220" t="s">
        <v>490</v>
      </c>
      <c r="G262" s="42"/>
      <c r="H262" s="42"/>
      <c r="I262" s="221"/>
      <c r="J262" s="42"/>
      <c r="K262" s="42"/>
      <c r="L262" s="46"/>
      <c r="M262" s="222"/>
      <c r="N262" s="223"/>
      <c r="O262" s="86"/>
      <c r="P262" s="86"/>
      <c r="Q262" s="86"/>
      <c r="R262" s="86"/>
      <c r="S262" s="86"/>
      <c r="T262" s="87"/>
      <c r="U262" s="40"/>
      <c r="V262" s="40"/>
      <c r="W262" s="40"/>
      <c r="X262" s="40"/>
      <c r="Y262" s="40"/>
      <c r="Z262" s="40"/>
      <c r="AA262" s="40"/>
      <c r="AB262" s="40"/>
      <c r="AC262" s="40"/>
      <c r="AD262" s="40"/>
      <c r="AE262" s="40"/>
      <c r="AT262" s="19" t="s">
        <v>145</v>
      </c>
      <c r="AU262" s="19" t="s">
        <v>143</v>
      </c>
    </row>
    <row r="263" s="2" customFormat="1" ht="16.5" customHeight="1">
      <c r="A263" s="40"/>
      <c r="B263" s="41"/>
      <c r="C263" s="206" t="s">
        <v>491</v>
      </c>
      <c r="D263" s="206" t="s">
        <v>137</v>
      </c>
      <c r="E263" s="207" t="s">
        <v>492</v>
      </c>
      <c r="F263" s="208" t="s">
        <v>493</v>
      </c>
      <c r="G263" s="209" t="s">
        <v>235</v>
      </c>
      <c r="H263" s="210">
        <v>1</v>
      </c>
      <c r="I263" s="211"/>
      <c r="J263" s="212">
        <f>ROUND(I263*H263,2)</f>
        <v>0</v>
      </c>
      <c r="K263" s="208" t="s">
        <v>141</v>
      </c>
      <c r="L263" s="46"/>
      <c r="M263" s="213" t="s">
        <v>19</v>
      </c>
      <c r="N263" s="214" t="s">
        <v>42</v>
      </c>
      <c r="O263" s="86"/>
      <c r="P263" s="215">
        <f>O263*H263</f>
        <v>0</v>
      </c>
      <c r="Q263" s="215">
        <v>0.0012800000000000001</v>
      </c>
      <c r="R263" s="215">
        <f>Q263*H263</f>
        <v>0.0012800000000000001</v>
      </c>
      <c r="S263" s="215">
        <v>0</v>
      </c>
      <c r="T263" s="216">
        <f>S263*H263</f>
        <v>0</v>
      </c>
      <c r="U263" s="40"/>
      <c r="V263" s="40"/>
      <c r="W263" s="40"/>
      <c r="X263" s="40"/>
      <c r="Y263" s="40"/>
      <c r="Z263" s="40"/>
      <c r="AA263" s="40"/>
      <c r="AB263" s="40"/>
      <c r="AC263" s="40"/>
      <c r="AD263" s="40"/>
      <c r="AE263" s="40"/>
      <c r="AR263" s="217" t="s">
        <v>227</v>
      </c>
      <c r="AT263" s="217" t="s">
        <v>137</v>
      </c>
      <c r="AU263" s="217" t="s">
        <v>143</v>
      </c>
      <c r="AY263" s="19" t="s">
        <v>134</v>
      </c>
      <c r="BE263" s="218">
        <f>IF(N263="základní",J263,0)</f>
        <v>0</v>
      </c>
      <c r="BF263" s="218">
        <f>IF(N263="snížená",J263,0)</f>
        <v>0</v>
      </c>
      <c r="BG263" s="218">
        <f>IF(N263="zákl. přenesená",J263,0)</f>
        <v>0</v>
      </c>
      <c r="BH263" s="218">
        <f>IF(N263="sníž. přenesená",J263,0)</f>
        <v>0</v>
      </c>
      <c r="BI263" s="218">
        <f>IF(N263="nulová",J263,0)</f>
        <v>0</v>
      </c>
      <c r="BJ263" s="19" t="s">
        <v>143</v>
      </c>
      <c r="BK263" s="218">
        <f>ROUND(I263*H263,2)</f>
        <v>0</v>
      </c>
      <c r="BL263" s="19" t="s">
        <v>227</v>
      </c>
      <c r="BM263" s="217" t="s">
        <v>494</v>
      </c>
    </row>
    <row r="264" s="2" customFormat="1">
      <c r="A264" s="40"/>
      <c r="B264" s="41"/>
      <c r="C264" s="42"/>
      <c r="D264" s="219" t="s">
        <v>145</v>
      </c>
      <c r="E264" s="42"/>
      <c r="F264" s="220" t="s">
        <v>495</v>
      </c>
      <c r="G264" s="42"/>
      <c r="H264" s="42"/>
      <c r="I264" s="221"/>
      <c r="J264" s="42"/>
      <c r="K264" s="42"/>
      <c r="L264" s="46"/>
      <c r="M264" s="222"/>
      <c r="N264" s="223"/>
      <c r="O264" s="86"/>
      <c r="P264" s="86"/>
      <c r="Q264" s="86"/>
      <c r="R264" s="86"/>
      <c r="S264" s="86"/>
      <c r="T264" s="87"/>
      <c r="U264" s="40"/>
      <c r="V264" s="40"/>
      <c r="W264" s="40"/>
      <c r="X264" s="40"/>
      <c r="Y264" s="40"/>
      <c r="Z264" s="40"/>
      <c r="AA264" s="40"/>
      <c r="AB264" s="40"/>
      <c r="AC264" s="40"/>
      <c r="AD264" s="40"/>
      <c r="AE264" s="40"/>
      <c r="AT264" s="19" t="s">
        <v>145</v>
      </c>
      <c r="AU264" s="19" t="s">
        <v>143</v>
      </c>
    </row>
    <row r="265" s="15" customFormat="1">
      <c r="A265" s="15"/>
      <c r="B265" s="247"/>
      <c r="C265" s="248"/>
      <c r="D265" s="226" t="s">
        <v>151</v>
      </c>
      <c r="E265" s="249" t="s">
        <v>19</v>
      </c>
      <c r="F265" s="250" t="s">
        <v>496</v>
      </c>
      <c r="G265" s="248"/>
      <c r="H265" s="249" t="s">
        <v>19</v>
      </c>
      <c r="I265" s="251"/>
      <c r="J265" s="248"/>
      <c r="K265" s="248"/>
      <c r="L265" s="252"/>
      <c r="M265" s="253"/>
      <c r="N265" s="254"/>
      <c r="O265" s="254"/>
      <c r="P265" s="254"/>
      <c r="Q265" s="254"/>
      <c r="R265" s="254"/>
      <c r="S265" s="254"/>
      <c r="T265" s="25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T265" s="256" t="s">
        <v>151</v>
      </c>
      <c r="AU265" s="256" t="s">
        <v>143</v>
      </c>
      <c r="AV265" s="15" t="s">
        <v>78</v>
      </c>
      <c r="AW265" s="15" t="s">
        <v>32</v>
      </c>
      <c r="AX265" s="15" t="s">
        <v>70</v>
      </c>
      <c r="AY265" s="256" t="s">
        <v>134</v>
      </c>
    </row>
    <row r="266" s="13" customFormat="1">
      <c r="A266" s="13"/>
      <c r="B266" s="224"/>
      <c r="C266" s="225"/>
      <c r="D266" s="226" t="s">
        <v>151</v>
      </c>
      <c r="E266" s="227" t="s">
        <v>19</v>
      </c>
      <c r="F266" s="228" t="s">
        <v>78</v>
      </c>
      <c r="G266" s="225"/>
      <c r="H266" s="229">
        <v>1</v>
      </c>
      <c r="I266" s="230"/>
      <c r="J266" s="225"/>
      <c r="K266" s="225"/>
      <c r="L266" s="231"/>
      <c r="M266" s="232"/>
      <c r="N266" s="233"/>
      <c r="O266" s="233"/>
      <c r="P266" s="233"/>
      <c r="Q266" s="233"/>
      <c r="R266" s="233"/>
      <c r="S266" s="233"/>
      <c r="T266" s="234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T266" s="235" t="s">
        <v>151</v>
      </c>
      <c r="AU266" s="235" t="s">
        <v>143</v>
      </c>
      <c r="AV266" s="13" t="s">
        <v>143</v>
      </c>
      <c r="AW266" s="13" t="s">
        <v>32</v>
      </c>
      <c r="AX266" s="13" t="s">
        <v>70</v>
      </c>
      <c r="AY266" s="235" t="s">
        <v>134</v>
      </c>
    </row>
    <row r="267" s="14" customFormat="1">
      <c r="A267" s="14"/>
      <c r="B267" s="236"/>
      <c r="C267" s="237"/>
      <c r="D267" s="226" t="s">
        <v>151</v>
      </c>
      <c r="E267" s="238" t="s">
        <v>19</v>
      </c>
      <c r="F267" s="239" t="s">
        <v>153</v>
      </c>
      <c r="G267" s="237"/>
      <c r="H267" s="240">
        <v>1</v>
      </c>
      <c r="I267" s="241"/>
      <c r="J267" s="237"/>
      <c r="K267" s="237"/>
      <c r="L267" s="242"/>
      <c r="M267" s="243"/>
      <c r="N267" s="244"/>
      <c r="O267" s="244"/>
      <c r="P267" s="244"/>
      <c r="Q267" s="244"/>
      <c r="R267" s="244"/>
      <c r="S267" s="244"/>
      <c r="T267" s="245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T267" s="246" t="s">
        <v>151</v>
      </c>
      <c r="AU267" s="246" t="s">
        <v>143</v>
      </c>
      <c r="AV267" s="14" t="s">
        <v>142</v>
      </c>
      <c r="AW267" s="14" t="s">
        <v>32</v>
      </c>
      <c r="AX267" s="14" t="s">
        <v>78</v>
      </c>
      <c r="AY267" s="246" t="s">
        <v>134</v>
      </c>
    </row>
    <row r="268" s="2" customFormat="1" ht="24.15" customHeight="1">
      <c r="A268" s="40"/>
      <c r="B268" s="41"/>
      <c r="C268" s="206" t="s">
        <v>497</v>
      </c>
      <c r="D268" s="206" t="s">
        <v>137</v>
      </c>
      <c r="E268" s="207" t="s">
        <v>498</v>
      </c>
      <c r="F268" s="208" t="s">
        <v>499</v>
      </c>
      <c r="G268" s="209" t="s">
        <v>249</v>
      </c>
      <c r="H268" s="210">
        <v>0.13200000000000001</v>
      </c>
      <c r="I268" s="211"/>
      <c r="J268" s="212">
        <f>ROUND(I268*H268,2)</f>
        <v>0</v>
      </c>
      <c r="K268" s="208" t="s">
        <v>141</v>
      </c>
      <c r="L268" s="46"/>
      <c r="M268" s="213" t="s">
        <v>19</v>
      </c>
      <c r="N268" s="214" t="s">
        <v>42</v>
      </c>
      <c r="O268" s="86"/>
      <c r="P268" s="215">
        <f>O268*H268</f>
        <v>0</v>
      </c>
      <c r="Q268" s="215">
        <v>0</v>
      </c>
      <c r="R268" s="215">
        <f>Q268*H268</f>
        <v>0</v>
      </c>
      <c r="S268" s="215">
        <v>0</v>
      </c>
      <c r="T268" s="216">
        <f>S268*H268</f>
        <v>0</v>
      </c>
      <c r="U268" s="40"/>
      <c r="V268" s="40"/>
      <c r="W268" s="40"/>
      <c r="X268" s="40"/>
      <c r="Y268" s="40"/>
      <c r="Z268" s="40"/>
      <c r="AA268" s="40"/>
      <c r="AB268" s="40"/>
      <c r="AC268" s="40"/>
      <c r="AD268" s="40"/>
      <c r="AE268" s="40"/>
      <c r="AR268" s="217" t="s">
        <v>227</v>
      </c>
      <c r="AT268" s="217" t="s">
        <v>137</v>
      </c>
      <c r="AU268" s="217" t="s">
        <v>143</v>
      </c>
      <c r="AY268" s="19" t="s">
        <v>134</v>
      </c>
      <c r="BE268" s="218">
        <f>IF(N268="základní",J268,0)</f>
        <v>0</v>
      </c>
      <c r="BF268" s="218">
        <f>IF(N268="snížená",J268,0)</f>
        <v>0</v>
      </c>
      <c r="BG268" s="218">
        <f>IF(N268="zákl. přenesená",J268,0)</f>
        <v>0</v>
      </c>
      <c r="BH268" s="218">
        <f>IF(N268="sníž. přenesená",J268,0)</f>
        <v>0</v>
      </c>
      <c r="BI268" s="218">
        <f>IF(N268="nulová",J268,0)</f>
        <v>0</v>
      </c>
      <c r="BJ268" s="19" t="s">
        <v>143</v>
      </c>
      <c r="BK268" s="218">
        <f>ROUND(I268*H268,2)</f>
        <v>0</v>
      </c>
      <c r="BL268" s="19" t="s">
        <v>227</v>
      </c>
      <c r="BM268" s="217" t="s">
        <v>500</v>
      </c>
    </row>
    <row r="269" s="2" customFormat="1">
      <c r="A269" s="40"/>
      <c r="B269" s="41"/>
      <c r="C269" s="42"/>
      <c r="D269" s="219" t="s">
        <v>145</v>
      </c>
      <c r="E269" s="42"/>
      <c r="F269" s="220" t="s">
        <v>501</v>
      </c>
      <c r="G269" s="42"/>
      <c r="H269" s="42"/>
      <c r="I269" s="221"/>
      <c r="J269" s="42"/>
      <c r="K269" s="42"/>
      <c r="L269" s="46"/>
      <c r="M269" s="222"/>
      <c r="N269" s="223"/>
      <c r="O269" s="86"/>
      <c r="P269" s="86"/>
      <c r="Q269" s="86"/>
      <c r="R269" s="86"/>
      <c r="S269" s="86"/>
      <c r="T269" s="87"/>
      <c r="U269" s="40"/>
      <c r="V269" s="40"/>
      <c r="W269" s="40"/>
      <c r="X269" s="40"/>
      <c r="Y269" s="40"/>
      <c r="Z269" s="40"/>
      <c r="AA269" s="40"/>
      <c r="AB269" s="40"/>
      <c r="AC269" s="40"/>
      <c r="AD269" s="40"/>
      <c r="AE269" s="40"/>
      <c r="AT269" s="19" t="s">
        <v>145</v>
      </c>
      <c r="AU269" s="19" t="s">
        <v>143</v>
      </c>
    </row>
    <row r="270" s="12" customFormat="1" ht="22.8" customHeight="1">
      <c r="A270" s="12"/>
      <c r="B270" s="190"/>
      <c r="C270" s="191"/>
      <c r="D270" s="192" t="s">
        <v>69</v>
      </c>
      <c r="E270" s="204" t="s">
        <v>502</v>
      </c>
      <c r="F270" s="204" t="s">
        <v>503</v>
      </c>
      <c r="G270" s="191"/>
      <c r="H270" s="191"/>
      <c r="I270" s="194"/>
      <c r="J270" s="205">
        <f>BK270</f>
        <v>0</v>
      </c>
      <c r="K270" s="191"/>
      <c r="L270" s="196"/>
      <c r="M270" s="197"/>
      <c r="N270" s="198"/>
      <c r="O270" s="198"/>
      <c r="P270" s="199">
        <f>SUM(P271:P279)</f>
        <v>0</v>
      </c>
      <c r="Q270" s="198"/>
      <c r="R270" s="199">
        <f>SUM(R271:R279)</f>
        <v>0.00132</v>
      </c>
      <c r="S270" s="198"/>
      <c r="T270" s="200">
        <f>SUM(T271:T279)</f>
        <v>0</v>
      </c>
      <c r="U270" s="12"/>
      <c r="V270" s="12"/>
      <c r="W270" s="12"/>
      <c r="X270" s="12"/>
      <c r="Y270" s="12"/>
      <c r="Z270" s="12"/>
      <c r="AA270" s="12"/>
      <c r="AB270" s="12"/>
      <c r="AC270" s="12"/>
      <c r="AD270" s="12"/>
      <c r="AE270" s="12"/>
      <c r="AR270" s="201" t="s">
        <v>143</v>
      </c>
      <c r="AT270" s="202" t="s">
        <v>69</v>
      </c>
      <c r="AU270" s="202" t="s">
        <v>78</v>
      </c>
      <c r="AY270" s="201" t="s">
        <v>134</v>
      </c>
      <c r="BK270" s="203">
        <f>SUM(BK271:BK279)</f>
        <v>0</v>
      </c>
    </row>
    <row r="271" s="2" customFormat="1" ht="16.5" customHeight="1">
      <c r="A271" s="40"/>
      <c r="B271" s="41"/>
      <c r="C271" s="206" t="s">
        <v>504</v>
      </c>
      <c r="D271" s="206" t="s">
        <v>137</v>
      </c>
      <c r="E271" s="207" t="s">
        <v>505</v>
      </c>
      <c r="F271" s="208" t="s">
        <v>506</v>
      </c>
      <c r="G271" s="209" t="s">
        <v>235</v>
      </c>
      <c r="H271" s="210">
        <v>2</v>
      </c>
      <c r="I271" s="211"/>
      <c r="J271" s="212">
        <f>ROUND(I271*H271,2)</f>
        <v>0</v>
      </c>
      <c r="K271" s="208" t="s">
        <v>141</v>
      </c>
      <c r="L271" s="46"/>
      <c r="M271" s="213" t="s">
        <v>19</v>
      </c>
      <c r="N271" s="214" t="s">
        <v>42</v>
      </c>
      <c r="O271" s="86"/>
      <c r="P271" s="215">
        <f>O271*H271</f>
        <v>0</v>
      </c>
      <c r="Q271" s="215">
        <v>9.0000000000000006E-05</v>
      </c>
      <c r="R271" s="215">
        <f>Q271*H271</f>
        <v>0.00018000000000000001</v>
      </c>
      <c r="S271" s="215">
        <v>0</v>
      </c>
      <c r="T271" s="216">
        <f>S271*H271</f>
        <v>0</v>
      </c>
      <c r="U271" s="40"/>
      <c r="V271" s="40"/>
      <c r="W271" s="40"/>
      <c r="X271" s="40"/>
      <c r="Y271" s="40"/>
      <c r="Z271" s="40"/>
      <c r="AA271" s="40"/>
      <c r="AB271" s="40"/>
      <c r="AC271" s="40"/>
      <c r="AD271" s="40"/>
      <c r="AE271" s="40"/>
      <c r="AR271" s="217" t="s">
        <v>227</v>
      </c>
      <c r="AT271" s="217" t="s">
        <v>137</v>
      </c>
      <c r="AU271" s="217" t="s">
        <v>143</v>
      </c>
      <c r="AY271" s="19" t="s">
        <v>134</v>
      </c>
      <c r="BE271" s="218">
        <f>IF(N271="základní",J271,0)</f>
        <v>0</v>
      </c>
      <c r="BF271" s="218">
        <f>IF(N271="snížená",J271,0)</f>
        <v>0</v>
      </c>
      <c r="BG271" s="218">
        <f>IF(N271="zákl. přenesená",J271,0)</f>
        <v>0</v>
      </c>
      <c r="BH271" s="218">
        <f>IF(N271="sníž. přenesená",J271,0)</f>
        <v>0</v>
      </c>
      <c r="BI271" s="218">
        <f>IF(N271="nulová",J271,0)</f>
        <v>0</v>
      </c>
      <c r="BJ271" s="19" t="s">
        <v>143</v>
      </c>
      <c r="BK271" s="218">
        <f>ROUND(I271*H271,2)</f>
        <v>0</v>
      </c>
      <c r="BL271" s="19" t="s">
        <v>227</v>
      </c>
      <c r="BM271" s="217" t="s">
        <v>507</v>
      </c>
    </row>
    <row r="272" s="2" customFormat="1">
      <c r="A272" s="40"/>
      <c r="B272" s="41"/>
      <c r="C272" s="42"/>
      <c r="D272" s="219" t="s">
        <v>145</v>
      </c>
      <c r="E272" s="42"/>
      <c r="F272" s="220" t="s">
        <v>508</v>
      </c>
      <c r="G272" s="42"/>
      <c r="H272" s="42"/>
      <c r="I272" s="221"/>
      <c r="J272" s="42"/>
      <c r="K272" s="42"/>
      <c r="L272" s="46"/>
      <c r="M272" s="222"/>
      <c r="N272" s="223"/>
      <c r="O272" s="86"/>
      <c r="P272" s="86"/>
      <c r="Q272" s="86"/>
      <c r="R272" s="86"/>
      <c r="S272" s="86"/>
      <c r="T272" s="87"/>
      <c r="U272" s="40"/>
      <c r="V272" s="40"/>
      <c r="W272" s="40"/>
      <c r="X272" s="40"/>
      <c r="Y272" s="40"/>
      <c r="Z272" s="40"/>
      <c r="AA272" s="40"/>
      <c r="AB272" s="40"/>
      <c r="AC272" s="40"/>
      <c r="AD272" s="40"/>
      <c r="AE272" s="40"/>
      <c r="AT272" s="19" t="s">
        <v>145</v>
      </c>
      <c r="AU272" s="19" t="s">
        <v>143</v>
      </c>
    </row>
    <row r="273" s="2" customFormat="1" ht="16.5" customHeight="1">
      <c r="A273" s="40"/>
      <c r="B273" s="41"/>
      <c r="C273" s="258" t="s">
        <v>509</v>
      </c>
      <c r="D273" s="258" t="s">
        <v>337</v>
      </c>
      <c r="E273" s="259" t="s">
        <v>510</v>
      </c>
      <c r="F273" s="260" t="s">
        <v>511</v>
      </c>
      <c r="G273" s="261" t="s">
        <v>235</v>
      </c>
      <c r="H273" s="262">
        <v>2</v>
      </c>
      <c r="I273" s="263"/>
      <c r="J273" s="264">
        <f>ROUND(I273*H273,2)</f>
        <v>0</v>
      </c>
      <c r="K273" s="260" t="s">
        <v>141</v>
      </c>
      <c r="L273" s="265"/>
      <c r="M273" s="266" t="s">
        <v>19</v>
      </c>
      <c r="N273" s="267" t="s">
        <v>42</v>
      </c>
      <c r="O273" s="86"/>
      <c r="P273" s="215">
        <f>O273*H273</f>
        <v>0</v>
      </c>
      <c r="Q273" s="215">
        <v>5.0000000000000002E-05</v>
      </c>
      <c r="R273" s="215">
        <f>Q273*H273</f>
        <v>0.00010000000000000001</v>
      </c>
      <c r="S273" s="215">
        <v>0</v>
      </c>
      <c r="T273" s="216">
        <f>S273*H273</f>
        <v>0</v>
      </c>
      <c r="U273" s="40"/>
      <c r="V273" s="40"/>
      <c r="W273" s="40"/>
      <c r="X273" s="40"/>
      <c r="Y273" s="40"/>
      <c r="Z273" s="40"/>
      <c r="AA273" s="40"/>
      <c r="AB273" s="40"/>
      <c r="AC273" s="40"/>
      <c r="AD273" s="40"/>
      <c r="AE273" s="40"/>
      <c r="AR273" s="217" t="s">
        <v>326</v>
      </c>
      <c r="AT273" s="217" t="s">
        <v>337</v>
      </c>
      <c r="AU273" s="217" t="s">
        <v>143</v>
      </c>
      <c r="AY273" s="19" t="s">
        <v>134</v>
      </c>
      <c r="BE273" s="218">
        <f>IF(N273="základní",J273,0)</f>
        <v>0</v>
      </c>
      <c r="BF273" s="218">
        <f>IF(N273="snížená",J273,0)</f>
        <v>0</v>
      </c>
      <c r="BG273" s="218">
        <f>IF(N273="zákl. přenesená",J273,0)</f>
        <v>0</v>
      </c>
      <c r="BH273" s="218">
        <f>IF(N273="sníž. přenesená",J273,0)</f>
        <v>0</v>
      </c>
      <c r="BI273" s="218">
        <f>IF(N273="nulová",J273,0)</f>
        <v>0</v>
      </c>
      <c r="BJ273" s="19" t="s">
        <v>143</v>
      </c>
      <c r="BK273" s="218">
        <f>ROUND(I273*H273,2)</f>
        <v>0</v>
      </c>
      <c r="BL273" s="19" t="s">
        <v>227</v>
      </c>
      <c r="BM273" s="217" t="s">
        <v>512</v>
      </c>
    </row>
    <row r="274" s="2" customFormat="1" ht="24.15" customHeight="1">
      <c r="A274" s="40"/>
      <c r="B274" s="41"/>
      <c r="C274" s="206" t="s">
        <v>513</v>
      </c>
      <c r="D274" s="206" t="s">
        <v>137</v>
      </c>
      <c r="E274" s="207" t="s">
        <v>514</v>
      </c>
      <c r="F274" s="208" t="s">
        <v>515</v>
      </c>
      <c r="G274" s="209" t="s">
        <v>345</v>
      </c>
      <c r="H274" s="210">
        <v>1</v>
      </c>
      <c r="I274" s="211"/>
      <c r="J274" s="212">
        <f>ROUND(I274*H274,2)</f>
        <v>0</v>
      </c>
      <c r="K274" s="208" t="s">
        <v>141</v>
      </c>
      <c r="L274" s="46"/>
      <c r="M274" s="213" t="s">
        <v>19</v>
      </c>
      <c r="N274" s="214" t="s">
        <v>42</v>
      </c>
      <c r="O274" s="86"/>
      <c r="P274" s="215">
        <f>O274*H274</f>
        <v>0</v>
      </c>
      <c r="Q274" s="215">
        <v>0.00069999999999999999</v>
      </c>
      <c r="R274" s="215">
        <f>Q274*H274</f>
        <v>0.00069999999999999999</v>
      </c>
      <c r="S274" s="215">
        <v>0</v>
      </c>
      <c r="T274" s="216">
        <f>S274*H274</f>
        <v>0</v>
      </c>
      <c r="U274" s="40"/>
      <c r="V274" s="40"/>
      <c r="W274" s="40"/>
      <c r="X274" s="40"/>
      <c r="Y274" s="40"/>
      <c r="Z274" s="40"/>
      <c r="AA274" s="40"/>
      <c r="AB274" s="40"/>
      <c r="AC274" s="40"/>
      <c r="AD274" s="40"/>
      <c r="AE274" s="40"/>
      <c r="AR274" s="217" t="s">
        <v>227</v>
      </c>
      <c r="AT274" s="217" t="s">
        <v>137</v>
      </c>
      <c r="AU274" s="217" t="s">
        <v>143</v>
      </c>
      <c r="AY274" s="19" t="s">
        <v>134</v>
      </c>
      <c r="BE274" s="218">
        <f>IF(N274="základní",J274,0)</f>
        <v>0</v>
      </c>
      <c r="BF274" s="218">
        <f>IF(N274="snížená",J274,0)</f>
        <v>0</v>
      </c>
      <c r="BG274" s="218">
        <f>IF(N274="zákl. přenesená",J274,0)</f>
        <v>0</v>
      </c>
      <c r="BH274" s="218">
        <f>IF(N274="sníž. přenesená",J274,0)</f>
        <v>0</v>
      </c>
      <c r="BI274" s="218">
        <f>IF(N274="nulová",J274,0)</f>
        <v>0</v>
      </c>
      <c r="BJ274" s="19" t="s">
        <v>143</v>
      </c>
      <c r="BK274" s="218">
        <f>ROUND(I274*H274,2)</f>
        <v>0</v>
      </c>
      <c r="BL274" s="19" t="s">
        <v>227</v>
      </c>
      <c r="BM274" s="217" t="s">
        <v>516</v>
      </c>
    </row>
    <row r="275" s="2" customFormat="1">
      <c r="A275" s="40"/>
      <c r="B275" s="41"/>
      <c r="C275" s="42"/>
      <c r="D275" s="219" t="s">
        <v>145</v>
      </c>
      <c r="E275" s="42"/>
      <c r="F275" s="220" t="s">
        <v>517</v>
      </c>
      <c r="G275" s="42"/>
      <c r="H275" s="42"/>
      <c r="I275" s="221"/>
      <c r="J275" s="42"/>
      <c r="K275" s="42"/>
      <c r="L275" s="46"/>
      <c r="M275" s="222"/>
      <c r="N275" s="223"/>
      <c r="O275" s="86"/>
      <c r="P275" s="86"/>
      <c r="Q275" s="86"/>
      <c r="R275" s="86"/>
      <c r="S275" s="86"/>
      <c r="T275" s="87"/>
      <c r="U275" s="40"/>
      <c r="V275" s="40"/>
      <c r="W275" s="40"/>
      <c r="X275" s="40"/>
      <c r="Y275" s="40"/>
      <c r="Z275" s="40"/>
      <c r="AA275" s="40"/>
      <c r="AB275" s="40"/>
      <c r="AC275" s="40"/>
      <c r="AD275" s="40"/>
      <c r="AE275" s="40"/>
      <c r="AT275" s="19" t="s">
        <v>145</v>
      </c>
      <c r="AU275" s="19" t="s">
        <v>143</v>
      </c>
    </row>
    <row r="276" s="2" customFormat="1" ht="16.5" customHeight="1">
      <c r="A276" s="40"/>
      <c r="B276" s="41"/>
      <c r="C276" s="206" t="s">
        <v>518</v>
      </c>
      <c r="D276" s="206" t="s">
        <v>137</v>
      </c>
      <c r="E276" s="207" t="s">
        <v>519</v>
      </c>
      <c r="F276" s="208" t="s">
        <v>520</v>
      </c>
      <c r="G276" s="209" t="s">
        <v>235</v>
      </c>
      <c r="H276" s="210">
        <v>1</v>
      </c>
      <c r="I276" s="211"/>
      <c r="J276" s="212">
        <f>ROUND(I276*H276,2)</f>
        <v>0</v>
      </c>
      <c r="K276" s="208" t="s">
        <v>141</v>
      </c>
      <c r="L276" s="46"/>
      <c r="M276" s="213" t="s">
        <v>19</v>
      </c>
      <c r="N276" s="214" t="s">
        <v>42</v>
      </c>
      <c r="O276" s="86"/>
      <c r="P276" s="215">
        <f>O276*H276</f>
        <v>0</v>
      </c>
      <c r="Q276" s="215">
        <v>0.00034000000000000002</v>
      </c>
      <c r="R276" s="215">
        <f>Q276*H276</f>
        <v>0.00034000000000000002</v>
      </c>
      <c r="S276" s="215">
        <v>0</v>
      </c>
      <c r="T276" s="216">
        <f>S276*H276</f>
        <v>0</v>
      </c>
      <c r="U276" s="40"/>
      <c r="V276" s="40"/>
      <c r="W276" s="40"/>
      <c r="X276" s="40"/>
      <c r="Y276" s="40"/>
      <c r="Z276" s="40"/>
      <c r="AA276" s="40"/>
      <c r="AB276" s="40"/>
      <c r="AC276" s="40"/>
      <c r="AD276" s="40"/>
      <c r="AE276" s="40"/>
      <c r="AR276" s="217" t="s">
        <v>227</v>
      </c>
      <c r="AT276" s="217" t="s">
        <v>137</v>
      </c>
      <c r="AU276" s="217" t="s">
        <v>143</v>
      </c>
      <c r="AY276" s="19" t="s">
        <v>134</v>
      </c>
      <c r="BE276" s="218">
        <f>IF(N276="základní",J276,0)</f>
        <v>0</v>
      </c>
      <c r="BF276" s="218">
        <f>IF(N276="snížená",J276,0)</f>
        <v>0</v>
      </c>
      <c r="BG276" s="218">
        <f>IF(N276="zákl. přenesená",J276,0)</f>
        <v>0</v>
      </c>
      <c r="BH276" s="218">
        <f>IF(N276="sníž. přenesená",J276,0)</f>
        <v>0</v>
      </c>
      <c r="BI276" s="218">
        <f>IF(N276="nulová",J276,0)</f>
        <v>0</v>
      </c>
      <c r="BJ276" s="19" t="s">
        <v>143</v>
      </c>
      <c r="BK276" s="218">
        <f>ROUND(I276*H276,2)</f>
        <v>0</v>
      </c>
      <c r="BL276" s="19" t="s">
        <v>227</v>
      </c>
      <c r="BM276" s="217" t="s">
        <v>521</v>
      </c>
    </row>
    <row r="277" s="2" customFormat="1">
      <c r="A277" s="40"/>
      <c r="B277" s="41"/>
      <c r="C277" s="42"/>
      <c r="D277" s="219" t="s">
        <v>145</v>
      </c>
      <c r="E277" s="42"/>
      <c r="F277" s="220" t="s">
        <v>522</v>
      </c>
      <c r="G277" s="42"/>
      <c r="H277" s="42"/>
      <c r="I277" s="221"/>
      <c r="J277" s="42"/>
      <c r="K277" s="42"/>
      <c r="L277" s="46"/>
      <c r="M277" s="222"/>
      <c r="N277" s="223"/>
      <c r="O277" s="86"/>
      <c r="P277" s="86"/>
      <c r="Q277" s="86"/>
      <c r="R277" s="86"/>
      <c r="S277" s="86"/>
      <c r="T277" s="87"/>
      <c r="U277" s="40"/>
      <c r="V277" s="40"/>
      <c r="W277" s="40"/>
      <c r="X277" s="40"/>
      <c r="Y277" s="40"/>
      <c r="Z277" s="40"/>
      <c r="AA277" s="40"/>
      <c r="AB277" s="40"/>
      <c r="AC277" s="40"/>
      <c r="AD277" s="40"/>
      <c r="AE277" s="40"/>
      <c r="AT277" s="19" t="s">
        <v>145</v>
      </c>
      <c r="AU277" s="19" t="s">
        <v>143</v>
      </c>
    </row>
    <row r="278" s="2" customFormat="1" ht="24.15" customHeight="1">
      <c r="A278" s="40"/>
      <c r="B278" s="41"/>
      <c r="C278" s="206" t="s">
        <v>523</v>
      </c>
      <c r="D278" s="206" t="s">
        <v>137</v>
      </c>
      <c r="E278" s="207" t="s">
        <v>524</v>
      </c>
      <c r="F278" s="208" t="s">
        <v>525</v>
      </c>
      <c r="G278" s="209" t="s">
        <v>249</v>
      </c>
      <c r="H278" s="210">
        <v>0.001</v>
      </c>
      <c r="I278" s="211"/>
      <c r="J278" s="212">
        <f>ROUND(I278*H278,2)</f>
        <v>0</v>
      </c>
      <c r="K278" s="208" t="s">
        <v>141</v>
      </c>
      <c r="L278" s="46"/>
      <c r="M278" s="213" t="s">
        <v>19</v>
      </c>
      <c r="N278" s="214" t="s">
        <v>42</v>
      </c>
      <c r="O278" s="86"/>
      <c r="P278" s="215">
        <f>O278*H278</f>
        <v>0</v>
      </c>
      <c r="Q278" s="215">
        <v>0</v>
      </c>
      <c r="R278" s="215">
        <f>Q278*H278</f>
        <v>0</v>
      </c>
      <c r="S278" s="215">
        <v>0</v>
      </c>
      <c r="T278" s="216">
        <f>S278*H278</f>
        <v>0</v>
      </c>
      <c r="U278" s="40"/>
      <c r="V278" s="40"/>
      <c r="W278" s="40"/>
      <c r="X278" s="40"/>
      <c r="Y278" s="40"/>
      <c r="Z278" s="40"/>
      <c r="AA278" s="40"/>
      <c r="AB278" s="40"/>
      <c r="AC278" s="40"/>
      <c r="AD278" s="40"/>
      <c r="AE278" s="40"/>
      <c r="AR278" s="217" t="s">
        <v>227</v>
      </c>
      <c r="AT278" s="217" t="s">
        <v>137</v>
      </c>
      <c r="AU278" s="217" t="s">
        <v>143</v>
      </c>
      <c r="AY278" s="19" t="s">
        <v>134</v>
      </c>
      <c r="BE278" s="218">
        <f>IF(N278="základní",J278,0)</f>
        <v>0</v>
      </c>
      <c r="BF278" s="218">
        <f>IF(N278="snížená",J278,0)</f>
        <v>0</v>
      </c>
      <c r="BG278" s="218">
        <f>IF(N278="zákl. přenesená",J278,0)</f>
        <v>0</v>
      </c>
      <c r="BH278" s="218">
        <f>IF(N278="sníž. přenesená",J278,0)</f>
        <v>0</v>
      </c>
      <c r="BI278" s="218">
        <f>IF(N278="nulová",J278,0)</f>
        <v>0</v>
      </c>
      <c r="BJ278" s="19" t="s">
        <v>143</v>
      </c>
      <c r="BK278" s="218">
        <f>ROUND(I278*H278,2)</f>
        <v>0</v>
      </c>
      <c r="BL278" s="19" t="s">
        <v>227</v>
      </c>
      <c r="BM278" s="217" t="s">
        <v>526</v>
      </c>
    </row>
    <row r="279" s="2" customFormat="1">
      <c r="A279" s="40"/>
      <c r="B279" s="41"/>
      <c r="C279" s="42"/>
      <c r="D279" s="219" t="s">
        <v>145</v>
      </c>
      <c r="E279" s="42"/>
      <c r="F279" s="220" t="s">
        <v>527</v>
      </c>
      <c r="G279" s="42"/>
      <c r="H279" s="42"/>
      <c r="I279" s="221"/>
      <c r="J279" s="42"/>
      <c r="K279" s="42"/>
      <c r="L279" s="46"/>
      <c r="M279" s="222"/>
      <c r="N279" s="223"/>
      <c r="O279" s="86"/>
      <c r="P279" s="86"/>
      <c r="Q279" s="86"/>
      <c r="R279" s="86"/>
      <c r="S279" s="86"/>
      <c r="T279" s="87"/>
      <c r="U279" s="40"/>
      <c r="V279" s="40"/>
      <c r="W279" s="40"/>
      <c r="X279" s="40"/>
      <c r="Y279" s="40"/>
      <c r="Z279" s="40"/>
      <c r="AA279" s="40"/>
      <c r="AB279" s="40"/>
      <c r="AC279" s="40"/>
      <c r="AD279" s="40"/>
      <c r="AE279" s="40"/>
      <c r="AT279" s="19" t="s">
        <v>145</v>
      </c>
      <c r="AU279" s="19" t="s">
        <v>143</v>
      </c>
    </row>
    <row r="280" s="12" customFormat="1" ht="22.8" customHeight="1">
      <c r="A280" s="12"/>
      <c r="B280" s="190"/>
      <c r="C280" s="191"/>
      <c r="D280" s="192" t="s">
        <v>69</v>
      </c>
      <c r="E280" s="204" t="s">
        <v>528</v>
      </c>
      <c r="F280" s="204" t="s">
        <v>529</v>
      </c>
      <c r="G280" s="191"/>
      <c r="H280" s="191"/>
      <c r="I280" s="194"/>
      <c r="J280" s="205">
        <f>BK280</f>
        <v>0</v>
      </c>
      <c r="K280" s="191"/>
      <c r="L280" s="196"/>
      <c r="M280" s="197"/>
      <c r="N280" s="198"/>
      <c r="O280" s="198"/>
      <c r="P280" s="199">
        <f>SUM(P281:P290)</f>
        <v>0</v>
      </c>
      <c r="Q280" s="198"/>
      <c r="R280" s="199">
        <f>SUM(R281:R290)</f>
        <v>0.030707999999999999</v>
      </c>
      <c r="S280" s="198"/>
      <c r="T280" s="200">
        <f>SUM(T281:T290)</f>
        <v>0</v>
      </c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E280" s="12"/>
      <c r="AR280" s="201" t="s">
        <v>143</v>
      </c>
      <c r="AT280" s="202" t="s">
        <v>69</v>
      </c>
      <c r="AU280" s="202" t="s">
        <v>78</v>
      </c>
      <c r="AY280" s="201" t="s">
        <v>134</v>
      </c>
      <c r="BK280" s="203">
        <f>SUM(BK281:BK290)</f>
        <v>0</v>
      </c>
    </row>
    <row r="281" s="2" customFormat="1" ht="16.5" customHeight="1">
      <c r="A281" s="40"/>
      <c r="B281" s="41"/>
      <c r="C281" s="206" t="s">
        <v>530</v>
      </c>
      <c r="D281" s="206" t="s">
        <v>137</v>
      </c>
      <c r="E281" s="207" t="s">
        <v>531</v>
      </c>
      <c r="F281" s="208" t="s">
        <v>532</v>
      </c>
      <c r="G281" s="209" t="s">
        <v>235</v>
      </c>
      <c r="H281" s="210">
        <v>1</v>
      </c>
      <c r="I281" s="211"/>
      <c r="J281" s="212">
        <f>ROUND(I281*H281,2)</f>
        <v>0</v>
      </c>
      <c r="K281" s="208" t="s">
        <v>423</v>
      </c>
      <c r="L281" s="46"/>
      <c r="M281" s="213" t="s">
        <v>19</v>
      </c>
      <c r="N281" s="214" t="s">
        <v>42</v>
      </c>
      <c r="O281" s="86"/>
      <c r="P281" s="215">
        <f>O281*H281</f>
        <v>0</v>
      </c>
      <c r="Q281" s="215">
        <v>0.025499999999999998</v>
      </c>
      <c r="R281" s="215">
        <f>Q281*H281</f>
        <v>0.025499999999999998</v>
      </c>
      <c r="S281" s="215">
        <v>0</v>
      </c>
      <c r="T281" s="216">
        <f>S281*H281</f>
        <v>0</v>
      </c>
      <c r="U281" s="40"/>
      <c r="V281" s="40"/>
      <c r="W281" s="40"/>
      <c r="X281" s="40"/>
      <c r="Y281" s="40"/>
      <c r="Z281" s="40"/>
      <c r="AA281" s="40"/>
      <c r="AB281" s="40"/>
      <c r="AC281" s="40"/>
      <c r="AD281" s="40"/>
      <c r="AE281" s="40"/>
      <c r="AR281" s="217" t="s">
        <v>227</v>
      </c>
      <c r="AT281" s="217" t="s">
        <v>137</v>
      </c>
      <c r="AU281" s="217" t="s">
        <v>143</v>
      </c>
      <c r="AY281" s="19" t="s">
        <v>134</v>
      </c>
      <c r="BE281" s="218">
        <f>IF(N281="základní",J281,0)</f>
        <v>0</v>
      </c>
      <c r="BF281" s="218">
        <f>IF(N281="snížená",J281,0)</f>
        <v>0</v>
      </c>
      <c r="BG281" s="218">
        <f>IF(N281="zákl. přenesená",J281,0)</f>
        <v>0</v>
      </c>
      <c r="BH281" s="218">
        <f>IF(N281="sníž. přenesená",J281,0)</f>
        <v>0</v>
      </c>
      <c r="BI281" s="218">
        <f>IF(N281="nulová",J281,0)</f>
        <v>0</v>
      </c>
      <c r="BJ281" s="19" t="s">
        <v>143</v>
      </c>
      <c r="BK281" s="218">
        <f>ROUND(I281*H281,2)</f>
        <v>0</v>
      </c>
      <c r="BL281" s="19" t="s">
        <v>227</v>
      </c>
      <c r="BM281" s="217" t="s">
        <v>533</v>
      </c>
    </row>
    <row r="282" s="2" customFormat="1" ht="21.75" customHeight="1">
      <c r="A282" s="40"/>
      <c r="B282" s="41"/>
      <c r="C282" s="206" t="s">
        <v>534</v>
      </c>
      <c r="D282" s="206" t="s">
        <v>137</v>
      </c>
      <c r="E282" s="207" t="s">
        <v>535</v>
      </c>
      <c r="F282" s="208" t="s">
        <v>536</v>
      </c>
      <c r="G282" s="209" t="s">
        <v>140</v>
      </c>
      <c r="H282" s="210">
        <v>6.2000000000000002</v>
      </c>
      <c r="I282" s="211"/>
      <c r="J282" s="212">
        <f>ROUND(I282*H282,2)</f>
        <v>0</v>
      </c>
      <c r="K282" s="208" t="s">
        <v>141</v>
      </c>
      <c r="L282" s="46"/>
      <c r="M282" s="213" t="s">
        <v>19</v>
      </c>
      <c r="N282" s="214" t="s">
        <v>42</v>
      </c>
      <c r="O282" s="86"/>
      <c r="P282" s="215">
        <f>O282*H282</f>
        <v>0</v>
      </c>
      <c r="Q282" s="215">
        <v>0.00079000000000000001</v>
      </c>
      <c r="R282" s="215">
        <f>Q282*H282</f>
        <v>0.0048980000000000004</v>
      </c>
      <c r="S282" s="215">
        <v>0</v>
      </c>
      <c r="T282" s="216">
        <f>S282*H282</f>
        <v>0</v>
      </c>
      <c r="U282" s="40"/>
      <c r="V282" s="40"/>
      <c r="W282" s="40"/>
      <c r="X282" s="40"/>
      <c r="Y282" s="40"/>
      <c r="Z282" s="40"/>
      <c r="AA282" s="40"/>
      <c r="AB282" s="40"/>
      <c r="AC282" s="40"/>
      <c r="AD282" s="40"/>
      <c r="AE282" s="40"/>
      <c r="AR282" s="217" t="s">
        <v>227</v>
      </c>
      <c r="AT282" s="217" t="s">
        <v>137</v>
      </c>
      <c r="AU282" s="217" t="s">
        <v>143</v>
      </c>
      <c r="AY282" s="19" t="s">
        <v>134</v>
      </c>
      <c r="BE282" s="218">
        <f>IF(N282="základní",J282,0)</f>
        <v>0</v>
      </c>
      <c r="BF282" s="218">
        <f>IF(N282="snížená",J282,0)</f>
        <v>0</v>
      </c>
      <c r="BG282" s="218">
        <f>IF(N282="zákl. přenesená",J282,0)</f>
        <v>0</v>
      </c>
      <c r="BH282" s="218">
        <f>IF(N282="sníž. přenesená",J282,0)</f>
        <v>0</v>
      </c>
      <c r="BI282" s="218">
        <f>IF(N282="nulová",J282,0)</f>
        <v>0</v>
      </c>
      <c r="BJ282" s="19" t="s">
        <v>143</v>
      </c>
      <c r="BK282" s="218">
        <f>ROUND(I282*H282,2)</f>
        <v>0</v>
      </c>
      <c r="BL282" s="19" t="s">
        <v>227</v>
      </c>
      <c r="BM282" s="217" t="s">
        <v>537</v>
      </c>
    </row>
    <row r="283" s="2" customFormat="1">
      <c r="A283" s="40"/>
      <c r="B283" s="41"/>
      <c r="C283" s="42"/>
      <c r="D283" s="219" t="s">
        <v>145</v>
      </c>
      <c r="E283" s="42"/>
      <c r="F283" s="220" t="s">
        <v>538</v>
      </c>
      <c r="G283" s="42"/>
      <c r="H283" s="42"/>
      <c r="I283" s="221"/>
      <c r="J283" s="42"/>
      <c r="K283" s="42"/>
      <c r="L283" s="46"/>
      <c r="M283" s="222"/>
      <c r="N283" s="223"/>
      <c r="O283" s="86"/>
      <c r="P283" s="86"/>
      <c r="Q283" s="86"/>
      <c r="R283" s="86"/>
      <c r="S283" s="86"/>
      <c r="T283" s="87"/>
      <c r="U283" s="40"/>
      <c r="V283" s="40"/>
      <c r="W283" s="40"/>
      <c r="X283" s="40"/>
      <c r="Y283" s="40"/>
      <c r="Z283" s="40"/>
      <c r="AA283" s="40"/>
      <c r="AB283" s="40"/>
      <c r="AC283" s="40"/>
      <c r="AD283" s="40"/>
      <c r="AE283" s="40"/>
      <c r="AT283" s="19" t="s">
        <v>145</v>
      </c>
      <c r="AU283" s="19" t="s">
        <v>143</v>
      </c>
    </row>
    <row r="284" s="2" customFormat="1" ht="24.15" customHeight="1">
      <c r="A284" s="40"/>
      <c r="B284" s="41"/>
      <c r="C284" s="206" t="s">
        <v>539</v>
      </c>
      <c r="D284" s="206" t="s">
        <v>137</v>
      </c>
      <c r="E284" s="207" t="s">
        <v>540</v>
      </c>
      <c r="F284" s="208" t="s">
        <v>541</v>
      </c>
      <c r="G284" s="209" t="s">
        <v>290</v>
      </c>
      <c r="H284" s="210">
        <v>2</v>
      </c>
      <c r="I284" s="211"/>
      <c r="J284" s="212">
        <f>ROUND(I284*H284,2)</f>
        <v>0</v>
      </c>
      <c r="K284" s="208" t="s">
        <v>141</v>
      </c>
      <c r="L284" s="46"/>
      <c r="M284" s="213" t="s">
        <v>19</v>
      </c>
      <c r="N284" s="214" t="s">
        <v>42</v>
      </c>
      <c r="O284" s="86"/>
      <c r="P284" s="215">
        <f>O284*H284</f>
        <v>0</v>
      </c>
      <c r="Q284" s="215">
        <v>0.00012</v>
      </c>
      <c r="R284" s="215">
        <f>Q284*H284</f>
        <v>0.00024000000000000001</v>
      </c>
      <c r="S284" s="215">
        <v>0</v>
      </c>
      <c r="T284" s="216">
        <f>S284*H284</f>
        <v>0</v>
      </c>
      <c r="U284" s="40"/>
      <c r="V284" s="40"/>
      <c r="W284" s="40"/>
      <c r="X284" s="40"/>
      <c r="Y284" s="40"/>
      <c r="Z284" s="40"/>
      <c r="AA284" s="40"/>
      <c r="AB284" s="40"/>
      <c r="AC284" s="40"/>
      <c r="AD284" s="40"/>
      <c r="AE284" s="40"/>
      <c r="AR284" s="217" t="s">
        <v>227</v>
      </c>
      <c r="AT284" s="217" t="s">
        <v>137</v>
      </c>
      <c r="AU284" s="217" t="s">
        <v>143</v>
      </c>
      <c r="AY284" s="19" t="s">
        <v>134</v>
      </c>
      <c r="BE284" s="218">
        <f>IF(N284="základní",J284,0)</f>
        <v>0</v>
      </c>
      <c r="BF284" s="218">
        <f>IF(N284="snížená",J284,0)</f>
        <v>0</v>
      </c>
      <c r="BG284" s="218">
        <f>IF(N284="zákl. přenesená",J284,0)</f>
        <v>0</v>
      </c>
      <c r="BH284" s="218">
        <f>IF(N284="sníž. přenesená",J284,0)</f>
        <v>0</v>
      </c>
      <c r="BI284" s="218">
        <f>IF(N284="nulová",J284,0)</f>
        <v>0</v>
      </c>
      <c r="BJ284" s="19" t="s">
        <v>143</v>
      </c>
      <c r="BK284" s="218">
        <f>ROUND(I284*H284,2)</f>
        <v>0</v>
      </c>
      <c r="BL284" s="19" t="s">
        <v>227</v>
      </c>
      <c r="BM284" s="217" t="s">
        <v>542</v>
      </c>
    </row>
    <row r="285" s="2" customFormat="1">
      <c r="A285" s="40"/>
      <c r="B285" s="41"/>
      <c r="C285" s="42"/>
      <c r="D285" s="219" t="s">
        <v>145</v>
      </c>
      <c r="E285" s="42"/>
      <c r="F285" s="220" t="s">
        <v>543</v>
      </c>
      <c r="G285" s="42"/>
      <c r="H285" s="42"/>
      <c r="I285" s="221"/>
      <c r="J285" s="42"/>
      <c r="K285" s="42"/>
      <c r="L285" s="46"/>
      <c r="M285" s="222"/>
      <c r="N285" s="223"/>
      <c r="O285" s="86"/>
      <c r="P285" s="86"/>
      <c r="Q285" s="86"/>
      <c r="R285" s="86"/>
      <c r="S285" s="86"/>
      <c r="T285" s="87"/>
      <c r="U285" s="40"/>
      <c r="V285" s="40"/>
      <c r="W285" s="40"/>
      <c r="X285" s="40"/>
      <c r="Y285" s="40"/>
      <c r="Z285" s="40"/>
      <c r="AA285" s="40"/>
      <c r="AB285" s="40"/>
      <c r="AC285" s="40"/>
      <c r="AD285" s="40"/>
      <c r="AE285" s="40"/>
      <c r="AT285" s="19" t="s">
        <v>145</v>
      </c>
      <c r="AU285" s="19" t="s">
        <v>143</v>
      </c>
    </row>
    <row r="286" s="2" customFormat="1" ht="16.5" customHeight="1">
      <c r="A286" s="40"/>
      <c r="B286" s="41"/>
      <c r="C286" s="206" t="s">
        <v>544</v>
      </c>
      <c r="D286" s="206" t="s">
        <v>137</v>
      </c>
      <c r="E286" s="207" t="s">
        <v>545</v>
      </c>
      <c r="F286" s="208" t="s">
        <v>546</v>
      </c>
      <c r="G286" s="209" t="s">
        <v>235</v>
      </c>
      <c r="H286" s="210">
        <v>1</v>
      </c>
      <c r="I286" s="211"/>
      <c r="J286" s="212">
        <f>ROUND(I286*H286,2)</f>
        <v>0</v>
      </c>
      <c r="K286" s="208" t="s">
        <v>141</v>
      </c>
      <c r="L286" s="46"/>
      <c r="M286" s="213" t="s">
        <v>19</v>
      </c>
      <c r="N286" s="214" t="s">
        <v>42</v>
      </c>
      <c r="O286" s="86"/>
      <c r="P286" s="215">
        <f>O286*H286</f>
        <v>0</v>
      </c>
      <c r="Q286" s="215">
        <v>6.9999999999999994E-05</v>
      </c>
      <c r="R286" s="215">
        <f>Q286*H286</f>
        <v>6.9999999999999994E-05</v>
      </c>
      <c r="S286" s="215">
        <v>0</v>
      </c>
      <c r="T286" s="216">
        <f>S286*H286</f>
        <v>0</v>
      </c>
      <c r="U286" s="40"/>
      <c r="V286" s="40"/>
      <c r="W286" s="40"/>
      <c r="X286" s="40"/>
      <c r="Y286" s="40"/>
      <c r="Z286" s="40"/>
      <c r="AA286" s="40"/>
      <c r="AB286" s="40"/>
      <c r="AC286" s="40"/>
      <c r="AD286" s="40"/>
      <c r="AE286" s="40"/>
      <c r="AR286" s="217" t="s">
        <v>227</v>
      </c>
      <c r="AT286" s="217" t="s">
        <v>137</v>
      </c>
      <c r="AU286" s="217" t="s">
        <v>143</v>
      </c>
      <c r="AY286" s="19" t="s">
        <v>134</v>
      </c>
      <c r="BE286" s="218">
        <f>IF(N286="základní",J286,0)</f>
        <v>0</v>
      </c>
      <c r="BF286" s="218">
        <f>IF(N286="snížená",J286,0)</f>
        <v>0</v>
      </c>
      <c r="BG286" s="218">
        <f>IF(N286="zákl. přenesená",J286,0)</f>
        <v>0</v>
      </c>
      <c r="BH286" s="218">
        <f>IF(N286="sníž. přenesená",J286,0)</f>
        <v>0</v>
      </c>
      <c r="BI286" s="218">
        <f>IF(N286="nulová",J286,0)</f>
        <v>0</v>
      </c>
      <c r="BJ286" s="19" t="s">
        <v>143</v>
      </c>
      <c r="BK286" s="218">
        <f>ROUND(I286*H286,2)</f>
        <v>0</v>
      </c>
      <c r="BL286" s="19" t="s">
        <v>227</v>
      </c>
      <c r="BM286" s="217" t="s">
        <v>547</v>
      </c>
    </row>
    <row r="287" s="2" customFormat="1">
      <c r="A287" s="40"/>
      <c r="B287" s="41"/>
      <c r="C287" s="42"/>
      <c r="D287" s="219" t="s">
        <v>145</v>
      </c>
      <c r="E287" s="42"/>
      <c r="F287" s="220" t="s">
        <v>548</v>
      </c>
      <c r="G287" s="42"/>
      <c r="H287" s="42"/>
      <c r="I287" s="221"/>
      <c r="J287" s="42"/>
      <c r="K287" s="42"/>
      <c r="L287" s="46"/>
      <c r="M287" s="222"/>
      <c r="N287" s="223"/>
      <c r="O287" s="86"/>
      <c r="P287" s="86"/>
      <c r="Q287" s="86"/>
      <c r="R287" s="86"/>
      <c r="S287" s="86"/>
      <c r="T287" s="87"/>
      <c r="U287" s="40"/>
      <c r="V287" s="40"/>
      <c r="W287" s="40"/>
      <c r="X287" s="40"/>
      <c r="Y287" s="40"/>
      <c r="Z287" s="40"/>
      <c r="AA287" s="40"/>
      <c r="AB287" s="40"/>
      <c r="AC287" s="40"/>
      <c r="AD287" s="40"/>
      <c r="AE287" s="40"/>
      <c r="AT287" s="19" t="s">
        <v>145</v>
      </c>
      <c r="AU287" s="19" t="s">
        <v>143</v>
      </c>
    </row>
    <row r="288" s="2" customFormat="1" ht="16.5" customHeight="1">
      <c r="A288" s="40"/>
      <c r="B288" s="41"/>
      <c r="C288" s="206" t="s">
        <v>549</v>
      </c>
      <c r="D288" s="206" t="s">
        <v>137</v>
      </c>
      <c r="E288" s="207" t="s">
        <v>550</v>
      </c>
      <c r="F288" s="208" t="s">
        <v>551</v>
      </c>
      <c r="G288" s="209" t="s">
        <v>552</v>
      </c>
      <c r="H288" s="210">
        <v>1</v>
      </c>
      <c r="I288" s="211"/>
      <c r="J288" s="212">
        <f>ROUND(I288*H288,2)</f>
        <v>0</v>
      </c>
      <c r="K288" s="208" t="s">
        <v>423</v>
      </c>
      <c r="L288" s="46"/>
      <c r="M288" s="213" t="s">
        <v>19</v>
      </c>
      <c r="N288" s="214" t="s">
        <v>42</v>
      </c>
      <c r="O288" s="86"/>
      <c r="P288" s="215">
        <f>O288*H288</f>
        <v>0</v>
      </c>
      <c r="Q288" s="215">
        <v>0</v>
      </c>
      <c r="R288" s="215">
        <f>Q288*H288</f>
        <v>0</v>
      </c>
      <c r="S288" s="215">
        <v>0</v>
      </c>
      <c r="T288" s="216">
        <f>S288*H288</f>
        <v>0</v>
      </c>
      <c r="U288" s="40"/>
      <c r="V288" s="40"/>
      <c r="W288" s="40"/>
      <c r="X288" s="40"/>
      <c r="Y288" s="40"/>
      <c r="Z288" s="40"/>
      <c r="AA288" s="40"/>
      <c r="AB288" s="40"/>
      <c r="AC288" s="40"/>
      <c r="AD288" s="40"/>
      <c r="AE288" s="40"/>
      <c r="AR288" s="217" t="s">
        <v>227</v>
      </c>
      <c r="AT288" s="217" t="s">
        <v>137</v>
      </c>
      <c r="AU288" s="217" t="s">
        <v>143</v>
      </c>
      <c r="AY288" s="19" t="s">
        <v>134</v>
      </c>
      <c r="BE288" s="218">
        <f>IF(N288="základní",J288,0)</f>
        <v>0</v>
      </c>
      <c r="BF288" s="218">
        <f>IF(N288="snížená",J288,0)</f>
        <v>0</v>
      </c>
      <c r="BG288" s="218">
        <f>IF(N288="zákl. přenesená",J288,0)</f>
        <v>0</v>
      </c>
      <c r="BH288" s="218">
        <f>IF(N288="sníž. přenesená",J288,0)</f>
        <v>0</v>
      </c>
      <c r="BI288" s="218">
        <f>IF(N288="nulová",J288,0)</f>
        <v>0</v>
      </c>
      <c r="BJ288" s="19" t="s">
        <v>143</v>
      </c>
      <c r="BK288" s="218">
        <f>ROUND(I288*H288,2)</f>
        <v>0</v>
      </c>
      <c r="BL288" s="19" t="s">
        <v>227</v>
      </c>
      <c r="BM288" s="217" t="s">
        <v>553</v>
      </c>
    </row>
    <row r="289" s="2" customFormat="1" ht="24.15" customHeight="1">
      <c r="A289" s="40"/>
      <c r="B289" s="41"/>
      <c r="C289" s="206" t="s">
        <v>554</v>
      </c>
      <c r="D289" s="206" t="s">
        <v>137</v>
      </c>
      <c r="E289" s="207" t="s">
        <v>555</v>
      </c>
      <c r="F289" s="208" t="s">
        <v>556</v>
      </c>
      <c r="G289" s="209" t="s">
        <v>249</v>
      </c>
      <c r="H289" s="210">
        <v>0.031</v>
      </c>
      <c r="I289" s="211"/>
      <c r="J289" s="212">
        <f>ROUND(I289*H289,2)</f>
        <v>0</v>
      </c>
      <c r="K289" s="208" t="s">
        <v>141</v>
      </c>
      <c r="L289" s="46"/>
      <c r="M289" s="213" t="s">
        <v>19</v>
      </c>
      <c r="N289" s="214" t="s">
        <v>42</v>
      </c>
      <c r="O289" s="86"/>
      <c r="P289" s="215">
        <f>O289*H289</f>
        <v>0</v>
      </c>
      <c r="Q289" s="215">
        <v>0</v>
      </c>
      <c r="R289" s="215">
        <f>Q289*H289</f>
        <v>0</v>
      </c>
      <c r="S289" s="215">
        <v>0</v>
      </c>
      <c r="T289" s="216">
        <f>S289*H289</f>
        <v>0</v>
      </c>
      <c r="U289" s="40"/>
      <c r="V289" s="40"/>
      <c r="W289" s="40"/>
      <c r="X289" s="40"/>
      <c r="Y289" s="40"/>
      <c r="Z289" s="40"/>
      <c r="AA289" s="40"/>
      <c r="AB289" s="40"/>
      <c r="AC289" s="40"/>
      <c r="AD289" s="40"/>
      <c r="AE289" s="40"/>
      <c r="AR289" s="217" t="s">
        <v>227</v>
      </c>
      <c r="AT289" s="217" t="s">
        <v>137</v>
      </c>
      <c r="AU289" s="217" t="s">
        <v>143</v>
      </c>
      <c r="AY289" s="19" t="s">
        <v>134</v>
      </c>
      <c r="BE289" s="218">
        <f>IF(N289="základní",J289,0)</f>
        <v>0</v>
      </c>
      <c r="BF289" s="218">
        <f>IF(N289="snížená",J289,0)</f>
        <v>0</v>
      </c>
      <c r="BG289" s="218">
        <f>IF(N289="zákl. přenesená",J289,0)</f>
        <v>0</v>
      </c>
      <c r="BH289" s="218">
        <f>IF(N289="sníž. přenesená",J289,0)</f>
        <v>0</v>
      </c>
      <c r="BI289" s="218">
        <f>IF(N289="nulová",J289,0)</f>
        <v>0</v>
      </c>
      <c r="BJ289" s="19" t="s">
        <v>143</v>
      </c>
      <c r="BK289" s="218">
        <f>ROUND(I289*H289,2)</f>
        <v>0</v>
      </c>
      <c r="BL289" s="19" t="s">
        <v>227</v>
      </c>
      <c r="BM289" s="217" t="s">
        <v>557</v>
      </c>
    </row>
    <row r="290" s="2" customFormat="1">
      <c r="A290" s="40"/>
      <c r="B290" s="41"/>
      <c r="C290" s="42"/>
      <c r="D290" s="219" t="s">
        <v>145</v>
      </c>
      <c r="E290" s="42"/>
      <c r="F290" s="220" t="s">
        <v>558</v>
      </c>
      <c r="G290" s="42"/>
      <c r="H290" s="42"/>
      <c r="I290" s="221"/>
      <c r="J290" s="42"/>
      <c r="K290" s="42"/>
      <c r="L290" s="46"/>
      <c r="M290" s="222"/>
      <c r="N290" s="223"/>
      <c r="O290" s="86"/>
      <c r="P290" s="86"/>
      <c r="Q290" s="86"/>
      <c r="R290" s="86"/>
      <c r="S290" s="86"/>
      <c r="T290" s="87"/>
      <c r="U290" s="40"/>
      <c r="V290" s="40"/>
      <c r="W290" s="40"/>
      <c r="X290" s="40"/>
      <c r="Y290" s="40"/>
      <c r="Z290" s="40"/>
      <c r="AA290" s="40"/>
      <c r="AB290" s="40"/>
      <c r="AC290" s="40"/>
      <c r="AD290" s="40"/>
      <c r="AE290" s="40"/>
      <c r="AT290" s="19" t="s">
        <v>145</v>
      </c>
      <c r="AU290" s="19" t="s">
        <v>143</v>
      </c>
    </row>
    <row r="291" s="12" customFormat="1" ht="22.8" customHeight="1">
      <c r="A291" s="12"/>
      <c r="B291" s="190"/>
      <c r="C291" s="191"/>
      <c r="D291" s="192" t="s">
        <v>69</v>
      </c>
      <c r="E291" s="204" t="s">
        <v>559</v>
      </c>
      <c r="F291" s="204" t="s">
        <v>560</v>
      </c>
      <c r="G291" s="191"/>
      <c r="H291" s="191"/>
      <c r="I291" s="194"/>
      <c r="J291" s="205">
        <f>BK291</f>
        <v>0</v>
      </c>
      <c r="K291" s="191"/>
      <c r="L291" s="196"/>
      <c r="M291" s="197"/>
      <c r="N291" s="198"/>
      <c r="O291" s="198"/>
      <c r="P291" s="199">
        <f>SUM(P292:P306)</f>
        <v>0</v>
      </c>
      <c r="Q291" s="198"/>
      <c r="R291" s="199">
        <f>SUM(R292:R306)</f>
        <v>0.0016799999999999999</v>
      </c>
      <c r="S291" s="198"/>
      <c r="T291" s="200">
        <f>SUM(T292:T306)</f>
        <v>0</v>
      </c>
      <c r="U291" s="12"/>
      <c r="V291" s="12"/>
      <c r="W291" s="12"/>
      <c r="X291" s="12"/>
      <c r="Y291" s="12"/>
      <c r="Z291" s="12"/>
      <c r="AA291" s="12"/>
      <c r="AB291" s="12"/>
      <c r="AC291" s="12"/>
      <c r="AD291" s="12"/>
      <c r="AE291" s="12"/>
      <c r="AR291" s="201" t="s">
        <v>143</v>
      </c>
      <c r="AT291" s="202" t="s">
        <v>69</v>
      </c>
      <c r="AU291" s="202" t="s">
        <v>78</v>
      </c>
      <c r="AY291" s="201" t="s">
        <v>134</v>
      </c>
      <c r="BK291" s="203">
        <f>SUM(BK292:BK306)</f>
        <v>0</v>
      </c>
    </row>
    <row r="292" s="2" customFormat="1" ht="24.15" customHeight="1">
      <c r="A292" s="40"/>
      <c r="B292" s="41"/>
      <c r="C292" s="206" t="s">
        <v>561</v>
      </c>
      <c r="D292" s="206" t="s">
        <v>137</v>
      </c>
      <c r="E292" s="207" t="s">
        <v>562</v>
      </c>
      <c r="F292" s="208" t="s">
        <v>563</v>
      </c>
      <c r="G292" s="209" t="s">
        <v>235</v>
      </c>
      <c r="H292" s="210">
        <v>2</v>
      </c>
      <c r="I292" s="211"/>
      <c r="J292" s="212">
        <f>ROUND(I292*H292,2)</f>
        <v>0</v>
      </c>
      <c r="K292" s="208" t="s">
        <v>141</v>
      </c>
      <c r="L292" s="46"/>
      <c r="M292" s="213" t="s">
        <v>19</v>
      </c>
      <c r="N292" s="214" t="s">
        <v>42</v>
      </c>
      <c r="O292" s="86"/>
      <c r="P292" s="215">
        <f>O292*H292</f>
        <v>0</v>
      </c>
      <c r="Q292" s="215">
        <v>0</v>
      </c>
      <c r="R292" s="215">
        <f>Q292*H292</f>
        <v>0</v>
      </c>
      <c r="S292" s="215">
        <v>0</v>
      </c>
      <c r="T292" s="216">
        <f>S292*H292</f>
        <v>0</v>
      </c>
      <c r="U292" s="40"/>
      <c r="V292" s="40"/>
      <c r="W292" s="40"/>
      <c r="X292" s="40"/>
      <c r="Y292" s="40"/>
      <c r="Z292" s="40"/>
      <c r="AA292" s="40"/>
      <c r="AB292" s="40"/>
      <c r="AC292" s="40"/>
      <c r="AD292" s="40"/>
      <c r="AE292" s="40"/>
      <c r="AR292" s="217" t="s">
        <v>227</v>
      </c>
      <c r="AT292" s="217" t="s">
        <v>137</v>
      </c>
      <c r="AU292" s="217" t="s">
        <v>143</v>
      </c>
      <c r="AY292" s="19" t="s">
        <v>134</v>
      </c>
      <c r="BE292" s="218">
        <f>IF(N292="základní",J292,0)</f>
        <v>0</v>
      </c>
      <c r="BF292" s="218">
        <f>IF(N292="snížená",J292,0)</f>
        <v>0</v>
      </c>
      <c r="BG292" s="218">
        <f>IF(N292="zákl. přenesená",J292,0)</f>
        <v>0</v>
      </c>
      <c r="BH292" s="218">
        <f>IF(N292="sníž. přenesená",J292,0)</f>
        <v>0</v>
      </c>
      <c r="BI292" s="218">
        <f>IF(N292="nulová",J292,0)</f>
        <v>0</v>
      </c>
      <c r="BJ292" s="19" t="s">
        <v>143</v>
      </c>
      <c r="BK292" s="218">
        <f>ROUND(I292*H292,2)</f>
        <v>0</v>
      </c>
      <c r="BL292" s="19" t="s">
        <v>227</v>
      </c>
      <c r="BM292" s="217" t="s">
        <v>564</v>
      </c>
    </row>
    <row r="293" s="2" customFormat="1">
      <c r="A293" s="40"/>
      <c r="B293" s="41"/>
      <c r="C293" s="42"/>
      <c r="D293" s="219" t="s">
        <v>145</v>
      </c>
      <c r="E293" s="42"/>
      <c r="F293" s="220" t="s">
        <v>565</v>
      </c>
      <c r="G293" s="42"/>
      <c r="H293" s="42"/>
      <c r="I293" s="221"/>
      <c r="J293" s="42"/>
      <c r="K293" s="42"/>
      <c r="L293" s="46"/>
      <c r="M293" s="222"/>
      <c r="N293" s="223"/>
      <c r="O293" s="86"/>
      <c r="P293" s="86"/>
      <c r="Q293" s="86"/>
      <c r="R293" s="86"/>
      <c r="S293" s="86"/>
      <c r="T293" s="87"/>
      <c r="U293" s="40"/>
      <c r="V293" s="40"/>
      <c r="W293" s="40"/>
      <c r="X293" s="40"/>
      <c r="Y293" s="40"/>
      <c r="Z293" s="40"/>
      <c r="AA293" s="40"/>
      <c r="AB293" s="40"/>
      <c r="AC293" s="40"/>
      <c r="AD293" s="40"/>
      <c r="AE293" s="40"/>
      <c r="AT293" s="19" t="s">
        <v>145</v>
      </c>
      <c r="AU293" s="19" t="s">
        <v>143</v>
      </c>
    </row>
    <row r="294" s="2" customFormat="1" ht="16.5" customHeight="1">
      <c r="A294" s="40"/>
      <c r="B294" s="41"/>
      <c r="C294" s="258" t="s">
        <v>566</v>
      </c>
      <c r="D294" s="258" t="s">
        <v>337</v>
      </c>
      <c r="E294" s="259" t="s">
        <v>567</v>
      </c>
      <c r="F294" s="260" t="s">
        <v>568</v>
      </c>
      <c r="G294" s="261" t="s">
        <v>235</v>
      </c>
      <c r="H294" s="262">
        <v>1</v>
      </c>
      <c r="I294" s="263"/>
      <c r="J294" s="264">
        <f>ROUND(I294*H294,2)</f>
        <v>0</v>
      </c>
      <c r="K294" s="260" t="s">
        <v>141</v>
      </c>
      <c r="L294" s="265"/>
      <c r="M294" s="266" t="s">
        <v>19</v>
      </c>
      <c r="N294" s="267" t="s">
        <v>42</v>
      </c>
      <c r="O294" s="86"/>
      <c r="P294" s="215">
        <f>O294*H294</f>
        <v>0</v>
      </c>
      <c r="Q294" s="215">
        <v>8.0000000000000007E-05</v>
      </c>
      <c r="R294" s="215">
        <f>Q294*H294</f>
        <v>8.0000000000000007E-05</v>
      </c>
      <c r="S294" s="215">
        <v>0</v>
      </c>
      <c r="T294" s="216">
        <f>S294*H294</f>
        <v>0</v>
      </c>
      <c r="U294" s="40"/>
      <c r="V294" s="40"/>
      <c r="W294" s="40"/>
      <c r="X294" s="40"/>
      <c r="Y294" s="40"/>
      <c r="Z294" s="40"/>
      <c r="AA294" s="40"/>
      <c r="AB294" s="40"/>
      <c r="AC294" s="40"/>
      <c r="AD294" s="40"/>
      <c r="AE294" s="40"/>
      <c r="AR294" s="217" t="s">
        <v>326</v>
      </c>
      <c r="AT294" s="217" t="s">
        <v>337</v>
      </c>
      <c r="AU294" s="217" t="s">
        <v>143</v>
      </c>
      <c r="AY294" s="19" t="s">
        <v>134</v>
      </c>
      <c r="BE294" s="218">
        <f>IF(N294="základní",J294,0)</f>
        <v>0</v>
      </c>
      <c r="BF294" s="218">
        <f>IF(N294="snížená",J294,0)</f>
        <v>0</v>
      </c>
      <c r="BG294" s="218">
        <f>IF(N294="zákl. přenesená",J294,0)</f>
        <v>0</v>
      </c>
      <c r="BH294" s="218">
        <f>IF(N294="sníž. přenesená",J294,0)</f>
        <v>0</v>
      </c>
      <c r="BI294" s="218">
        <f>IF(N294="nulová",J294,0)</f>
        <v>0</v>
      </c>
      <c r="BJ294" s="19" t="s">
        <v>143</v>
      </c>
      <c r="BK294" s="218">
        <f>ROUND(I294*H294,2)</f>
        <v>0</v>
      </c>
      <c r="BL294" s="19" t="s">
        <v>227</v>
      </c>
      <c r="BM294" s="217" t="s">
        <v>569</v>
      </c>
    </row>
    <row r="295" s="2" customFormat="1" ht="24.15" customHeight="1">
      <c r="A295" s="40"/>
      <c r="B295" s="41"/>
      <c r="C295" s="206" t="s">
        <v>570</v>
      </c>
      <c r="D295" s="206" t="s">
        <v>137</v>
      </c>
      <c r="E295" s="207" t="s">
        <v>571</v>
      </c>
      <c r="F295" s="208" t="s">
        <v>572</v>
      </c>
      <c r="G295" s="209" t="s">
        <v>235</v>
      </c>
      <c r="H295" s="210">
        <v>2</v>
      </c>
      <c r="I295" s="211"/>
      <c r="J295" s="212">
        <f>ROUND(I295*H295,2)</f>
        <v>0</v>
      </c>
      <c r="K295" s="208" t="s">
        <v>141</v>
      </c>
      <c r="L295" s="46"/>
      <c r="M295" s="213" t="s">
        <v>19</v>
      </c>
      <c r="N295" s="214" t="s">
        <v>42</v>
      </c>
      <c r="O295" s="86"/>
      <c r="P295" s="215">
        <f>O295*H295</f>
        <v>0</v>
      </c>
      <c r="Q295" s="215">
        <v>0</v>
      </c>
      <c r="R295" s="215">
        <f>Q295*H295</f>
        <v>0</v>
      </c>
      <c r="S295" s="215">
        <v>0</v>
      </c>
      <c r="T295" s="216">
        <f>S295*H295</f>
        <v>0</v>
      </c>
      <c r="U295" s="40"/>
      <c r="V295" s="40"/>
      <c r="W295" s="40"/>
      <c r="X295" s="40"/>
      <c r="Y295" s="40"/>
      <c r="Z295" s="40"/>
      <c r="AA295" s="40"/>
      <c r="AB295" s="40"/>
      <c r="AC295" s="40"/>
      <c r="AD295" s="40"/>
      <c r="AE295" s="40"/>
      <c r="AR295" s="217" t="s">
        <v>227</v>
      </c>
      <c r="AT295" s="217" t="s">
        <v>137</v>
      </c>
      <c r="AU295" s="217" t="s">
        <v>143</v>
      </c>
      <c r="AY295" s="19" t="s">
        <v>134</v>
      </c>
      <c r="BE295" s="218">
        <f>IF(N295="základní",J295,0)</f>
        <v>0</v>
      </c>
      <c r="BF295" s="218">
        <f>IF(N295="snížená",J295,0)</f>
        <v>0</v>
      </c>
      <c r="BG295" s="218">
        <f>IF(N295="zákl. přenesená",J295,0)</f>
        <v>0</v>
      </c>
      <c r="BH295" s="218">
        <f>IF(N295="sníž. přenesená",J295,0)</f>
        <v>0</v>
      </c>
      <c r="BI295" s="218">
        <f>IF(N295="nulová",J295,0)</f>
        <v>0</v>
      </c>
      <c r="BJ295" s="19" t="s">
        <v>143</v>
      </c>
      <c r="BK295" s="218">
        <f>ROUND(I295*H295,2)</f>
        <v>0</v>
      </c>
      <c r="BL295" s="19" t="s">
        <v>227</v>
      </c>
      <c r="BM295" s="217" t="s">
        <v>573</v>
      </c>
    </row>
    <row r="296" s="2" customFormat="1">
      <c r="A296" s="40"/>
      <c r="B296" s="41"/>
      <c r="C296" s="42"/>
      <c r="D296" s="219" t="s">
        <v>145</v>
      </c>
      <c r="E296" s="42"/>
      <c r="F296" s="220" t="s">
        <v>574</v>
      </c>
      <c r="G296" s="42"/>
      <c r="H296" s="42"/>
      <c r="I296" s="221"/>
      <c r="J296" s="42"/>
      <c r="K296" s="42"/>
      <c r="L296" s="46"/>
      <c r="M296" s="222"/>
      <c r="N296" s="223"/>
      <c r="O296" s="86"/>
      <c r="P296" s="86"/>
      <c r="Q296" s="86"/>
      <c r="R296" s="86"/>
      <c r="S296" s="86"/>
      <c r="T296" s="87"/>
      <c r="U296" s="40"/>
      <c r="V296" s="40"/>
      <c r="W296" s="40"/>
      <c r="X296" s="40"/>
      <c r="Y296" s="40"/>
      <c r="Z296" s="40"/>
      <c r="AA296" s="40"/>
      <c r="AB296" s="40"/>
      <c r="AC296" s="40"/>
      <c r="AD296" s="40"/>
      <c r="AE296" s="40"/>
      <c r="AT296" s="19" t="s">
        <v>145</v>
      </c>
      <c r="AU296" s="19" t="s">
        <v>143</v>
      </c>
    </row>
    <row r="297" s="2" customFormat="1" ht="16.5" customHeight="1">
      <c r="A297" s="40"/>
      <c r="B297" s="41"/>
      <c r="C297" s="258" t="s">
        <v>575</v>
      </c>
      <c r="D297" s="258" t="s">
        <v>337</v>
      </c>
      <c r="E297" s="259" t="s">
        <v>576</v>
      </c>
      <c r="F297" s="260" t="s">
        <v>577</v>
      </c>
      <c r="G297" s="261" t="s">
        <v>235</v>
      </c>
      <c r="H297" s="262">
        <v>2</v>
      </c>
      <c r="I297" s="263"/>
      <c r="J297" s="264">
        <f>ROUND(I297*H297,2)</f>
        <v>0</v>
      </c>
      <c r="K297" s="260" t="s">
        <v>141</v>
      </c>
      <c r="L297" s="265"/>
      <c r="M297" s="266" t="s">
        <v>19</v>
      </c>
      <c r="N297" s="267" t="s">
        <v>42</v>
      </c>
      <c r="O297" s="86"/>
      <c r="P297" s="215">
        <f>O297*H297</f>
        <v>0</v>
      </c>
      <c r="Q297" s="215">
        <v>0.00012999999999999999</v>
      </c>
      <c r="R297" s="215">
        <f>Q297*H297</f>
        <v>0.00025999999999999998</v>
      </c>
      <c r="S297" s="215">
        <v>0</v>
      </c>
      <c r="T297" s="216">
        <f>S297*H297</f>
        <v>0</v>
      </c>
      <c r="U297" s="40"/>
      <c r="V297" s="40"/>
      <c r="W297" s="40"/>
      <c r="X297" s="40"/>
      <c r="Y297" s="40"/>
      <c r="Z297" s="40"/>
      <c r="AA297" s="40"/>
      <c r="AB297" s="40"/>
      <c r="AC297" s="40"/>
      <c r="AD297" s="40"/>
      <c r="AE297" s="40"/>
      <c r="AR297" s="217" t="s">
        <v>326</v>
      </c>
      <c r="AT297" s="217" t="s">
        <v>337</v>
      </c>
      <c r="AU297" s="217" t="s">
        <v>143</v>
      </c>
      <c r="AY297" s="19" t="s">
        <v>134</v>
      </c>
      <c r="BE297" s="218">
        <f>IF(N297="základní",J297,0)</f>
        <v>0</v>
      </c>
      <c r="BF297" s="218">
        <f>IF(N297="snížená",J297,0)</f>
        <v>0</v>
      </c>
      <c r="BG297" s="218">
        <f>IF(N297="zákl. přenesená",J297,0)</f>
        <v>0</v>
      </c>
      <c r="BH297" s="218">
        <f>IF(N297="sníž. přenesená",J297,0)</f>
        <v>0</v>
      </c>
      <c r="BI297" s="218">
        <f>IF(N297="nulová",J297,0)</f>
        <v>0</v>
      </c>
      <c r="BJ297" s="19" t="s">
        <v>143</v>
      </c>
      <c r="BK297" s="218">
        <f>ROUND(I297*H297,2)</f>
        <v>0</v>
      </c>
      <c r="BL297" s="19" t="s">
        <v>227</v>
      </c>
      <c r="BM297" s="217" t="s">
        <v>578</v>
      </c>
    </row>
    <row r="298" s="2" customFormat="1" ht="16.5" customHeight="1">
      <c r="A298" s="40"/>
      <c r="B298" s="41"/>
      <c r="C298" s="258" t="s">
        <v>579</v>
      </c>
      <c r="D298" s="258" t="s">
        <v>337</v>
      </c>
      <c r="E298" s="259" t="s">
        <v>580</v>
      </c>
      <c r="F298" s="260" t="s">
        <v>581</v>
      </c>
      <c r="G298" s="261" t="s">
        <v>235</v>
      </c>
      <c r="H298" s="262">
        <v>2</v>
      </c>
      <c r="I298" s="263"/>
      <c r="J298" s="264">
        <f>ROUND(I298*H298,2)</f>
        <v>0</v>
      </c>
      <c r="K298" s="260" t="s">
        <v>141</v>
      </c>
      <c r="L298" s="265"/>
      <c r="M298" s="266" t="s">
        <v>19</v>
      </c>
      <c r="N298" s="267" t="s">
        <v>42</v>
      </c>
      <c r="O298" s="86"/>
      <c r="P298" s="215">
        <f>O298*H298</f>
        <v>0</v>
      </c>
      <c r="Q298" s="215">
        <v>2.0000000000000002E-05</v>
      </c>
      <c r="R298" s="215">
        <f>Q298*H298</f>
        <v>4.0000000000000003E-05</v>
      </c>
      <c r="S298" s="215">
        <v>0</v>
      </c>
      <c r="T298" s="216">
        <f>S298*H298</f>
        <v>0</v>
      </c>
      <c r="U298" s="40"/>
      <c r="V298" s="40"/>
      <c r="W298" s="40"/>
      <c r="X298" s="40"/>
      <c r="Y298" s="40"/>
      <c r="Z298" s="40"/>
      <c r="AA298" s="40"/>
      <c r="AB298" s="40"/>
      <c r="AC298" s="40"/>
      <c r="AD298" s="40"/>
      <c r="AE298" s="40"/>
      <c r="AR298" s="217" t="s">
        <v>326</v>
      </c>
      <c r="AT298" s="217" t="s">
        <v>337</v>
      </c>
      <c r="AU298" s="217" t="s">
        <v>143</v>
      </c>
      <c r="AY298" s="19" t="s">
        <v>134</v>
      </c>
      <c r="BE298" s="218">
        <f>IF(N298="základní",J298,0)</f>
        <v>0</v>
      </c>
      <c r="BF298" s="218">
        <f>IF(N298="snížená",J298,0)</f>
        <v>0</v>
      </c>
      <c r="BG298" s="218">
        <f>IF(N298="zákl. přenesená",J298,0)</f>
        <v>0</v>
      </c>
      <c r="BH298" s="218">
        <f>IF(N298="sníž. přenesená",J298,0)</f>
        <v>0</v>
      </c>
      <c r="BI298" s="218">
        <f>IF(N298="nulová",J298,0)</f>
        <v>0</v>
      </c>
      <c r="BJ298" s="19" t="s">
        <v>143</v>
      </c>
      <c r="BK298" s="218">
        <f>ROUND(I298*H298,2)</f>
        <v>0</v>
      </c>
      <c r="BL298" s="19" t="s">
        <v>227</v>
      </c>
      <c r="BM298" s="217" t="s">
        <v>582</v>
      </c>
    </row>
    <row r="299" s="2" customFormat="1" ht="24.15" customHeight="1">
      <c r="A299" s="40"/>
      <c r="B299" s="41"/>
      <c r="C299" s="206" t="s">
        <v>583</v>
      </c>
      <c r="D299" s="206" t="s">
        <v>137</v>
      </c>
      <c r="E299" s="207" t="s">
        <v>584</v>
      </c>
      <c r="F299" s="208" t="s">
        <v>585</v>
      </c>
      <c r="G299" s="209" t="s">
        <v>235</v>
      </c>
      <c r="H299" s="210">
        <v>1</v>
      </c>
      <c r="I299" s="211"/>
      <c r="J299" s="212">
        <f>ROUND(I299*H299,2)</f>
        <v>0</v>
      </c>
      <c r="K299" s="208" t="s">
        <v>141</v>
      </c>
      <c r="L299" s="46"/>
      <c r="M299" s="213" t="s">
        <v>19</v>
      </c>
      <c r="N299" s="214" t="s">
        <v>42</v>
      </c>
      <c r="O299" s="86"/>
      <c r="P299" s="215">
        <f>O299*H299</f>
        <v>0</v>
      </c>
      <c r="Q299" s="215">
        <v>0</v>
      </c>
      <c r="R299" s="215">
        <f>Q299*H299</f>
        <v>0</v>
      </c>
      <c r="S299" s="215">
        <v>0</v>
      </c>
      <c r="T299" s="216">
        <f>S299*H299</f>
        <v>0</v>
      </c>
      <c r="U299" s="40"/>
      <c r="V299" s="40"/>
      <c r="W299" s="40"/>
      <c r="X299" s="40"/>
      <c r="Y299" s="40"/>
      <c r="Z299" s="40"/>
      <c r="AA299" s="40"/>
      <c r="AB299" s="40"/>
      <c r="AC299" s="40"/>
      <c r="AD299" s="40"/>
      <c r="AE299" s="40"/>
      <c r="AR299" s="217" t="s">
        <v>227</v>
      </c>
      <c r="AT299" s="217" t="s">
        <v>137</v>
      </c>
      <c r="AU299" s="217" t="s">
        <v>143</v>
      </c>
      <c r="AY299" s="19" t="s">
        <v>134</v>
      </c>
      <c r="BE299" s="218">
        <f>IF(N299="základní",J299,0)</f>
        <v>0</v>
      </c>
      <c r="BF299" s="218">
        <f>IF(N299="snížená",J299,0)</f>
        <v>0</v>
      </c>
      <c r="BG299" s="218">
        <f>IF(N299="zákl. přenesená",J299,0)</f>
        <v>0</v>
      </c>
      <c r="BH299" s="218">
        <f>IF(N299="sníž. přenesená",J299,0)</f>
        <v>0</v>
      </c>
      <c r="BI299" s="218">
        <f>IF(N299="nulová",J299,0)</f>
        <v>0</v>
      </c>
      <c r="BJ299" s="19" t="s">
        <v>143</v>
      </c>
      <c r="BK299" s="218">
        <f>ROUND(I299*H299,2)</f>
        <v>0</v>
      </c>
      <c r="BL299" s="19" t="s">
        <v>227</v>
      </c>
      <c r="BM299" s="217" t="s">
        <v>586</v>
      </c>
    </row>
    <row r="300" s="2" customFormat="1">
      <c r="A300" s="40"/>
      <c r="B300" s="41"/>
      <c r="C300" s="42"/>
      <c r="D300" s="219" t="s">
        <v>145</v>
      </c>
      <c r="E300" s="42"/>
      <c r="F300" s="220" t="s">
        <v>587</v>
      </c>
      <c r="G300" s="42"/>
      <c r="H300" s="42"/>
      <c r="I300" s="221"/>
      <c r="J300" s="42"/>
      <c r="K300" s="42"/>
      <c r="L300" s="46"/>
      <c r="M300" s="222"/>
      <c r="N300" s="223"/>
      <c r="O300" s="86"/>
      <c r="P300" s="86"/>
      <c r="Q300" s="86"/>
      <c r="R300" s="86"/>
      <c r="S300" s="86"/>
      <c r="T300" s="87"/>
      <c r="U300" s="40"/>
      <c r="V300" s="40"/>
      <c r="W300" s="40"/>
      <c r="X300" s="40"/>
      <c r="Y300" s="40"/>
      <c r="Z300" s="40"/>
      <c r="AA300" s="40"/>
      <c r="AB300" s="40"/>
      <c r="AC300" s="40"/>
      <c r="AD300" s="40"/>
      <c r="AE300" s="40"/>
      <c r="AT300" s="19" t="s">
        <v>145</v>
      </c>
      <c r="AU300" s="19" t="s">
        <v>143</v>
      </c>
    </row>
    <row r="301" s="2" customFormat="1" ht="16.5" customHeight="1">
      <c r="A301" s="40"/>
      <c r="B301" s="41"/>
      <c r="C301" s="258" t="s">
        <v>588</v>
      </c>
      <c r="D301" s="258" t="s">
        <v>337</v>
      </c>
      <c r="E301" s="259" t="s">
        <v>589</v>
      </c>
      <c r="F301" s="260" t="s">
        <v>590</v>
      </c>
      <c r="G301" s="261" t="s">
        <v>235</v>
      </c>
      <c r="H301" s="262">
        <v>1</v>
      </c>
      <c r="I301" s="263"/>
      <c r="J301" s="264">
        <f>ROUND(I301*H301,2)</f>
        <v>0</v>
      </c>
      <c r="K301" s="260" t="s">
        <v>141</v>
      </c>
      <c r="L301" s="265"/>
      <c r="M301" s="266" t="s">
        <v>19</v>
      </c>
      <c r="N301" s="267" t="s">
        <v>42</v>
      </c>
      <c r="O301" s="86"/>
      <c r="P301" s="215">
        <f>O301*H301</f>
        <v>0</v>
      </c>
      <c r="Q301" s="215">
        <v>0.0012999999999999999</v>
      </c>
      <c r="R301" s="215">
        <f>Q301*H301</f>
        <v>0.0012999999999999999</v>
      </c>
      <c r="S301" s="215">
        <v>0</v>
      </c>
      <c r="T301" s="216">
        <f>S301*H301</f>
        <v>0</v>
      </c>
      <c r="U301" s="40"/>
      <c r="V301" s="40"/>
      <c r="W301" s="40"/>
      <c r="X301" s="40"/>
      <c r="Y301" s="40"/>
      <c r="Z301" s="40"/>
      <c r="AA301" s="40"/>
      <c r="AB301" s="40"/>
      <c r="AC301" s="40"/>
      <c r="AD301" s="40"/>
      <c r="AE301" s="40"/>
      <c r="AR301" s="217" t="s">
        <v>326</v>
      </c>
      <c r="AT301" s="217" t="s">
        <v>337</v>
      </c>
      <c r="AU301" s="217" t="s">
        <v>143</v>
      </c>
      <c r="AY301" s="19" t="s">
        <v>134</v>
      </c>
      <c r="BE301" s="218">
        <f>IF(N301="základní",J301,0)</f>
        <v>0</v>
      </c>
      <c r="BF301" s="218">
        <f>IF(N301="snížená",J301,0)</f>
        <v>0</v>
      </c>
      <c r="BG301" s="218">
        <f>IF(N301="zákl. přenesená",J301,0)</f>
        <v>0</v>
      </c>
      <c r="BH301" s="218">
        <f>IF(N301="sníž. přenesená",J301,0)</f>
        <v>0</v>
      </c>
      <c r="BI301" s="218">
        <f>IF(N301="nulová",J301,0)</f>
        <v>0</v>
      </c>
      <c r="BJ301" s="19" t="s">
        <v>143</v>
      </c>
      <c r="BK301" s="218">
        <f>ROUND(I301*H301,2)</f>
        <v>0</v>
      </c>
      <c r="BL301" s="19" t="s">
        <v>227</v>
      </c>
      <c r="BM301" s="217" t="s">
        <v>591</v>
      </c>
    </row>
    <row r="302" s="2" customFormat="1" ht="21.75" customHeight="1">
      <c r="A302" s="40"/>
      <c r="B302" s="41"/>
      <c r="C302" s="206" t="s">
        <v>592</v>
      </c>
      <c r="D302" s="206" t="s">
        <v>137</v>
      </c>
      <c r="E302" s="207" t="s">
        <v>593</v>
      </c>
      <c r="F302" s="208" t="s">
        <v>594</v>
      </c>
      <c r="G302" s="209" t="s">
        <v>345</v>
      </c>
      <c r="H302" s="210">
        <v>1</v>
      </c>
      <c r="I302" s="211"/>
      <c r="J302" s="212">
        <f>ROUND(I302*H302,2)</f>
        <v>0</v>
      </c>
      <c r="K302" s="208" t="s">
        <v>423</v>
      </c>
      <c r="L302" s="46"/>
      <c r="M302" s="213" t="s">
        <v>19</v>
      </c>
      <c r="N302" s="214" t="s">
        <v>42</v>
      </c>
      <c r="O302" s="86"/>
      <c r="P302" s="215">
        <f>O302*H302</f>
        <v>0</v>
      </c>
      <c r="Q302" s="215">
        <v>0</v>
      </c>
      <c r="R302" s="215">
        <f>Q302*H302</f>
        <v>0</v>
      </c>
      <c r="S302" s="215">
        <v>0</v>
      </c>
      <c r="T302" s="216">
        <f>S302*H302</f>
        <v>0</v>
      </c>
      <c r="U302" s="40"/>
      <c r="V302" s="40"/>
      <c r="W302" s="40"/>
      <c r="X302" s="40"/>
      <c r="Y302" s="40"/>
      <c r="Z302" s="40"/>
      <c r="AA302" s="40"/>
      <c r="AB302" s="40"/>
      <c r="AC302" s="40"/>
      <c r="AD302" s="40"/>
      <c r="AE302" s="40"/>
      <c r="AR302" s="217" t="s">
        <v>227</v>
      </c>
      <c r="AT302" s="217" t="s">
        <v>137</v>
      </c>
      <c r="AU302" s="217" t="s">
        <v>143</v>
      </c>
      <c r="AY302" s="19" t="s">
        <v>134</v>
      </c>
      <c r="BE302" s="218">
        <f>IF(N302="základní",J302,0)</f>
        <v>0</v>
      </c>
      <c r="BF302" s="218">
        <f>IF(N302="snížená",J302,0)</f>
        <v>0</v>
      </c>
      <c r="BG302" s="218">
        <f>IF(N302="zákl. přenesená",J302,0)</f>
        <v>0</v>
      </c>
      <c r="BH302" s="218">
        <f>IF(N302="sníž. přenesená",J302,0)</f>
        <v>0</v>
      </c>
      <c r="BI302" s="218">
        <f>IF(N302="nulová",J302,0)</f>
        <v>0</v>
      </c>
      <c r="BJ302" s="19" t="s">
        <v>143</v>
      </c>
      <c r="BK302" s="218">
        <f>ROUND(I302*H302,2)</f>
        <v>0</v>
      </c>
      <c r="BL302" s="19" t="s">
        <v>227</v>
      </c>
      <c r="BM302" s="217" t="s">
        <v>595</v>
      </c>
    </row>
    <row r="303" s="2" customFormat="1" ht="24.15" customHeight="1">
      <c r="A303" s="40"/>
      <c r="B303" s="41"/>
      <c r="C303" s="206" t="s">
        <v>596</v>
      </c>
      <c r="D303" s="206" t="s">
        <v>137</v>
      </c>
      <c r="E303" s="207" t="s">
        <v>597</v>
      </c>
      <c r="F303" s="208" t="s">
        <v>598</v>
      </c>
      <c r="G303" s="209" t="s">
        <v>235</v>
      </c>
      <c r="H303" s="210">
        <v>1</v>
      </c>
      <c r="I303" s="211"/>
      <c r="J303" s="212">
        <f>ROUND(I303*H303,2)</f>
        <v>0</v>
      </c>
      <c r="K303" s="208" t="s">
        <v>141</v>
      </c>
      <c r="L303" s="46"/>
      <c r="M303" s="213" t="s">
        <v>19</v>
      </c>
      <c r="N303" s="214" t="s">
        <v>42</v>
      </c>
      <c r="O303" s="86"/>
      <c r="P303" s="215">
        <f>O303*H303</f>
        <v>0</v>
      </c>
      <c r="Q303" s="215">
        <v>0</v>
      </c>
      <c r="R303" s="215">
        <f>Q303*H303</f>
        <v>0</v>
      </c>
      <c r="S303" s="215">
        <v>0</v>
      </c>
      <c r="T303" s="216">
        <f>S303*H303</f>
        <v>0</v>
      </c>
      <c r="U303" s="40"/>
      <c r="V303" s="40"/>
      <c r="W303" s="40"/>
      <c r="X303" s="40"/>
      <c r="Y303" s="40"/>
      <c r="Z303" s="40"/>
      <c r="AA303" s="40"/>
      <c r="AB303" s="40"/>
      <c r="AC303" s="40"/>
      <c r="AD303" s="40"/>
      <c r="AE303" s="40"/>
      <c r="AR303" s="217" t="s">
        <v>227</v>
      </c>
      <c r="AT303" s="217" t="s">
        <v>137</v>
      </c>
      <c r="AU303" s="217" t="s">
        <v>143</v>
      </c>
      <c r="AY303" s="19" t="s">
        <v>134</v>
      </c>
      <c r="BE303" s="218">
        <f>IF(N303="základní",J303,0)</f>
        <v>0</v>
      </c>
      <c r="BF303" s="218">
        <f>IF(N303="snížená",J303,0)</f>
        <v>0</v>
      </c>
      <c r="BG303" s="218">
        <f>IF(N303="zákl. přenesená",J303,0)</f>
        <v>0</v>
      </c>
      <c r="BH303" s="218">
        <f>IF(N303="sníž. přenesená",J303,0)</f>
        <v>0</v>
      </c>
      <c r="BI303" s="218">
        <f>IF(N303="nulová",J303,0)</f>
        <v>0</v>
      </c>
      <c r="BJ303" s="19" t="s">
        <v>143</v>
      </c>
      <c r="BK303" s="218">
        <f>ROUND(I303*H303,2)</f>
        <v>0</v>
      </c>
      <c r="BL303" s="19" t="s">
        <v>227</v>
      </c>
      <c r="BM303" s="217" t="s">
        <v>599</v>
      </c>
    </row>
    <row r="304" s="2" customFormat="1">
      <c r="A304" s="40"/>
      <c r="B304" s="41"/>
      <c r="C304" s="42"/>
      <c r="D304" s="219" t="s">
        <v>145</v>
      </c>
      <c r="E304" s="42"/>
      <c r="F304" s="220" t="s">
        <v>600</v>
      </c>
      <c r="G304" s="42"/>
      <c r="H304" s="42"/>
      <c r="I304" s="221"/>
      <c r="J304" s="42"/>
      <c r="K304" s="42"/>
      <c r="L304" s="46"/>
      <c r="M304" s="222"/>
      <c r="N304" s="223"/>
      <c r="O304" s="86"/>
      <c r="P304" s="86"/>
      <c r="Q304" s="86"/>
      <c r="R304" s="86"/>
      <c r="S304" s="86"/>
      <c r="T304" s="87"/>
      <c r="U304" s="40"/>
      <c r="V304" s="40"/>
      <c r="W304" s="40"/>
      <c r="X304" s="40"/>
      <c r="Y304" s="40"/>
      <c r="Z304" s="40"/>
      <c r="AA304" s="40"/>
      <c r="AB304" s="40"/>
      <c r="AC304" s="40"/>
      <c r="AD304" s="40"/>
      <c r="AE304" s="40"/>
      <c r="AT304" s="19" t="s">
        <v>145</v>
      </c>
      <c r="AU304" s="19" t="s">
        <v>143</v>
      </c>
    </row>
    <row r="305" s="2" customFormat="1" ht="24.15" customHeight="1">
      <c r="A305" s="40"/>
      <c r="B305" s="41"/>
      <c r="C305" s="206" t="s">
        <v>601</v>
      </c>
      <c r="D305" s="206" t="s">
        <v>137</v>
      </c>
      <c r="E305" s="207" t="s">
        <v>602</v>
      </c>
      <c r="F305" s="208" t="s">
        <v>603</v>
      </c>
      <c r="G305" s="209" t="s">
        <v>249</v>
      </c>
      <c r="H305" s="210">
        <v>0.002</v>
      </c>
      <c r="I305" s="211"/>
      <c r="J305" s="212">
        <f>ROUND(I305*H305,2)</f>
        <v>0</v>
      </c>
      <c r="K305" s="208" t="s">
        <v>141</v>
      </c>
      <c r="L305" s="46"/>
      <c r="M305" s="213" t="s">
        <v>19</v>
      </c>
      <c r="N305" s="214" t="s">
        <v>42</v>
      </c>
      <c r="O305" s="86"/>
      <c r="P305" s="215">
        <f>O305*H305</f>
        <v>0</v>
      </c>
      <c r="Q305" s="215">
        <v>0</v>
      </c>
      <c r="R305" s="215">
        <f>Q305*H305</f>
        <v>0</v>
      </c>
      <c r="S305" s="215">
        <v>0</v>
      </c>
      <c r="T305" s="216">
        <f>S305*H305</f>
        <v>0</v>
      </c>
      <c r="U305" s="40"/>
      <c r="V305" s="40"/>
      <c r="W305" s="40"/>
      <c r="X305" s="40"/>
      <c r="Y305" s="40"/>
      <c r="Z305" s="40"/>
      <c r="AA305" s="40"/>
      <c r="AB305" s="40"/>
      <c r="AC305" s="40"/>
      <c r="AD305" s="40"/>
      <c r="AE305" s="40"/>
      <c r="AR305" s="217" t="s">
        <v>227</v>
      </c>
      <c r="AT305" s="217" t="s">
        <v>137</v>
      </c>
      <c r="AU305" s="217" t="s">
        <v>143</v>
      </c>
      <c r="AY305" s="19" t="s">
        <v>134</v>
      </c>
      <c r="BE305" s="218">
        <f>IF(N305="základní",J305,0)</f>
        <v>0</v>
      </c>
      <c r="BF305" s="218">
        <f>IF(N305="snížená",J305,0)</f>
        <v>0</v>
      </c>
      <c r="BG305" s="218">
        <f>IF(N305="zákl. přenesená",J305,0)</f>
        <v>0</v>
      </c>
      <c r="BH305" s="218">
        <f>IF(N305="sníž. přenesená",J305,0)</f>
        <v>0</v>
      </c>
      <c r="BI305" s="218">
        <f>IF(N305="nulová",J305,0)</f>
        <v>0</v>
      </c>
      <c r="BJ305" s="19" t="s">
        <v>143</v>
      </c>
      <c r="BK305" s="218">
        <f>ROUND(I305*H305,2)</f>
        <v>0</v>
      </c>
      <c r="BL305" s="19" t="s">
        <v>227</v>
      </c>
      <c r="BM305" s="217" t="s">
        <v>604</v>
      </c>
    </row>
    <row r="306" s="2" customFormat="1">
      <c r="A306" s="40"/>
      <c r="B306" s="41"/>
      <c r="C306" s="42"/>
      <c r="D306" s="219" t="s">
        <v>145</v>
      </c>
      <c r="E306" s="42"/>
      <c r="F306" s="220" t="s">
        <v>605</v>
      </c>
      <c r="G306" s="42"/>
      <c r="H306" s="42"/>
      <c r="I306" s="221"/>
      <c r="J306" s="42"/>
      <c r="K306" s="42"/>
      <c r="L306" s="46"/>
      <c r="M306" s="222"/>
      <c r="N306" s="223"/>
      <c r="O306" s="86"/>
      <c r="P306" s="86"/>
      <c r="Q306" s="86"/>
      <c r="R306" s="86"/>
      <c r="S306" s="86"/>
      <c r="T306" s="87"/>
      <c r="U306" s="40"/>
      <c r="V306" s="40"/>
      <c r="W306" s="40"/>
      <c r="X306" s="40"/>
      <c r="Y306" s="40"/>
      <c r="Z306" s="40"/>
      <c r="AA306" s="40"/>
      <c r="AB306" s="40"/>
      <c r="AC306" s="40"/>
      <c r="AD306" s="40"/>
      <c r="AE306" s="40"/>
      <c r="AT306" s="19" t="s">
        <v>145</v>
      </c>
      <c r="AU306" s="19" t="s">
        <v>143</v>
      </c>
    </row>
    <row r="307" s="12" customFormat="1" ht="22.8" customHeight="1">
      <c r="A307" s="12"/>
      <c r="B307" s="190"/>
      <c r="C307" s="191"/>
      <c r="D307" s="192" t="s">
        <v>69</v>
      </c>
      <c r="E307" s="204" t="s">
        <v>606</v>
      </c>
      <c r="F307" s="204" t="s">
        <v>607</v>
      </c>
      <c r="G307" s="191"/>
      <c r="H307" s="191"/>
      <c r="I307" s="194"/>
      <c r="J307" s="205">
        <f>BK307</f>
        <v>0</v>
      </c>
      <c r="K307" s="191"/>
      <c r="L307" s="196"/>
      <c r="M307" s="197"/>
      <c r="N307" s="198"/>
      <c r="O307" s="198"/>
      <c r="P307" s="199">
        <f>SUM(P308:P312)</f>
        <v>0</v>
      </c>
      <c r="Q307" s="198"/>
      <c r="R307" s="199">
        <f>SUM(R308:R312)</f>
        <v>0.00089999999999999998</v>
      </c>
      <c r="S307" s="198"/>
      <c r="T307" s="200">
        <f>SUM(T308:T312)</f>
        <v>0</v>
      </c>
      <c r="U307" s="12"/>
      <c r="V307" s="12"/>
      <c r="W307" s="12"/>
      <c r="X307" s="12"/>
      <c r="Y307" s="12"/>
      <c r="Z307" s="12"/>
      <c r="AA307" s="12"/>
      <c r="AB307" s="12"/>
      <c r="AC307" s="12"/>
      <c r="AD307" s="12"/>
      <c r="AE307" s="12"/>
      <c r="AR307" s="201" t="s">
        <v>143</v>
      </c>
      <c r="AT307" s="202" t="s">
        <v>69</v>
      </c>
      <c r="AU307" s="202" t="s">
        <v>78</v>
      </c>
      <c r="AY307" s="201" t="s">
        <v>134</v>
      </c>
      <c r="BK307" s="203">
        <f>SUM(BK308:BK312)</f>
        <v>0</v>
      </c>
    </row>
    <row r="308" s="2" customFormat="1" ht="16.5" customHeight="1">
      <c r="A308" s="40"/>
      <c r="B308" s="41"/>
      <c r="C308" s="206" t="s">
        <v>608</v>
      </c>
      <c r="D308" s="206" t="s">
        <v>137</v>
      </c>
      <c r="E308" s="207" t="s">
        <v>609</v>
      </c>
      <c r="F308" s="208" t="s">
        <v>610</v>
      </c>
      <c r="G308" s="209" t="s">
        <v>235</v>
      </c>
      <c r="H308" s="210">
        <v>1</v>
      </c>
      <c r="I308" s="211"/>
      <c r="J308" s="212">
        <f>ROUND(I308*H308,2)</f>
        <v>0</v>
      </c>
      <c r="K308" s="208" t="s">
        <v>141</v>
      </c>
      <c r="L308" s="46"/>
      <c r="M308" s="213" t="s">
        <v>19</v>
      </c>
      <c r="N308" s="214" t="s">
        <v>42</v>
      </c>
      <c r="O308" s="86"/>
      <c r="P308" s="215">
        <f>O308*H308</f>
        <v>0</v>
      </c>
      <c r="Q308" s="215">
        <v>0</v>
      </c>
      <c r="R308" s="215">
        <f>Q308*H308</f>
        <v>0</v>
      </c>
      <c r="S308" s="215">
        <v>0</v>
      </c>
      <c r="T308" s="216">
        <f>S308*H308</f>
        <v>0</v>
      </c>
      <c r="U308" s="40"/>
      <c r="V308" s="40"/>
      <c r="W308" s="40"/>
      <c r="X308" s="40"/>
      <c r="Y308" s="40"/>
      <c r="Z308" s="40"/>
      <c r="AA308" s="40"/>
      <c r="AB308" s="40"/>
      <c r="AC308" s="40"/>
      <c r="AD308" s="40"/>
      <c r="AE308" s="40"/>
      <c r="AR308" s="217" t="s">
        <v>227</v>
      </c>
      <c r="AT308" s="217" t="s">
        <v>137</v>
      </c>
      <c r="AU308" s="217" t="s">
        <v>143</v>
      </c>
      <c r="AY308" s="19" t="s">
        <v>134</v>
      </c>
      <c r="BE308" s="218">
        <f>IF(N308="základní",J308,0)</f>
        <v>0</v>
      </c>
      <c r="BF308" s="218">
        <f>IF(N308="snížená",J308,0)</f>
        <v>0</v>
      </c>
      <c r="BG308" s="218">
        <f>IF(N308="zákl. přenesená",J308,0)</f>
        <v>0</v>
      </c>
      <c r="BH308" s="218">
        <f>IF(N308="sníž. přenesená",J308,0)</f>
        <v>0</v>
      </c>
      <c r="BI308" s="218">
        <f>IF(N308="nulová",J308,0)</f>
        <v>0</v>
      </c>
      <c r="BJ308" s="19" t="s">
        <v>143</v>
      </c>
      <c r="BK308" s="218">
        <f>ROUND(I308*H308,2)</f>
        <v>0</v>
      </c>
      <c r="BL308" s="19" t="s">
        <v>227</v>
      </c>
      <c r="BM308" s="217" t="s">
        <v>611</v>
      </c>
    </row>
    <row r="309" s="2" customFormat="1">
      <c r="A309" s="40"/>
      <c r="B309" s="41"/>
      <c r="C309" s="42"/>
      <c r="D309" s="219" t="s">
        <v>145</v>
      </c>
      <c r="E309" s="42"/>
      <c r="F309" s="220" t="s">
        <v>612</v>
      </c>
      <c r="G309" s="42"/>
      <c r="H309" s="42"/>
      <c r="I309" s="221"/>
      <c r="J309" s="42"/>
      <c r="K309" s="42"/>
      <c r="L309" s="46"/>
      <c r="M309" s="222"/>
      <c r="N309" s="223"/>
      <c r="O309" s="86"/>
      <c r="P309" s="86"/>
      <c r="Q309" s="86"/>
      <c r="R309" s="86"/>
      <c r="S309" s="86"/>
      <c r="T309" s="87"/>
      <c r="U309" s="40"/>
      <c r="V309" s="40"/>
      <c r="W309" s="40"/>
      <c r="X309" s="40"/>
      <c r="Y309" s="40"/>
      <c r="Z309" s="40"/>
      <c r="AA309" s="40"/>
      <c r="AB309" s="40"/>
      <c r="AC309" s="40"/>
      <c r="AD309" s="40"/>
      <c r="AE309" s="40"/>
      <c r="AT309" s="19" t="s">
        <v>145</v>
      </c>
      <c r="AU309" s="19" t="s">
        <v>143</v>
      </c>
    </row>
    <row r="310" s="2" customFormat="1" ht="16.5" customHeight="1">
      <c r="A310" s="40"/>
      <c r="B310" s="41"/>
      <c r="C310" s="258" t="s">
        <v>613</v>
      </c>
      <c r="D310" s="258" t="s">
        <v>337</v>
      </c>
      <c r="E310" s="259" t="s">
        <v>614</v>
      </c>
      <c r="F310" s="260" t="s">
        <v>615</v>
      </c>
      <c r="G310" s="261" t="s">
        <v>235</v>
      </c>
      <c r="H310" s="262">
        <v>1</v>
      </c>
      <c r="I310" s="263"/>
      <c r="J310" s="264">
        <f>ROUND(I310*H310,2)</f>
        <v>0</v>
      </c>
      <c r="K310" s="260" t="s">
        <v>141</v>
      </c>
      <c r="L310" s="265"/>
      <c r="M310" s="266" t="s">
        <v>19</v>
      </c>
      <c r="N310" s="267" t="s">
        <v>42</v>
      </c>
      <c r="O310" s="86"/>
      <c r="P310" s="215">
        <f>O310*H310</f>
        <v>0</v>
      </c>
      <c r="Q310" s="215">
        <v>0.00089999999999999998</v>
      </c>
      <c r="R310" s="215">
        <f>Q310*H310</f>
        <v>0.00089999999999999998</v>
      </c>
      <c r="S310" s="215">
        <v>0</v>
      </c>
      <c r="T310" s="216">
        <f>S310*H310</f>
        <v>0</v>
      </c>
      <c r="U310" s="40"/>
      <c r="V310" s="40"/>
      <c r="W310" s="40"/>
      <c r="X310" s="40"/>
      <c r="Y310" s="40"/>
      <c r="Z310" s="40"/>
      <c r="AA310" s="40"/>
      <c r="AB310" s="40"/>
      <c r="AC310" s="40"/>
      <c r="AD310" s="40"/>
      <c r="AE310" s="40"/>
      <c r="AR310" s="217" t="s">
        <v>326</v>
      </c>
      <c r="AT310" s="217" t="s">
        <v>337</v>
      </c>
      <c r="AU310" s="217" t="s">
        <v>143</v>
      </c>
      <c r="AY310" s="19" t="s">
        <v>134</v>
      </c>
      <c r="BE310" s="218">
        <f>IF(N310="základní",J310,0)</f>
        <v>0</v>
      </c>
      <c r="BF310" s="218">
        <f>IF(N310="snížená",J310,0)</f>
        <v>0</v>
      </c>
      <c r="BG310" s="218">
        <f>IF(N310="zákl. přenesená",J310,0)</f>
        <v>0</v>
      </c>
      <c r="BH310" s="218">
        <f>IF(N310="sníž. přenesená",J310,0)</f>
        <v>0</v>
      </c>
      <c r="BI310" s="218">
        <f>IF(N310="nulová",J310,0)</f>
        <v>0</v>
      </c>
      <c r="BJ310" s="19" t="s">
        <v>143</v>
      </c>
      <c r="BK310" s="218">
        <f>ROUND(I310*H310,2)</f>
        <v>0</v>
      </c>
      <c r="BL310" s="19" t="s">
        <v>227</v>
      </c>
      <c r="BM310" s="217" t="s">
        <v>616</v>
      </c>
    </row>
    <row r="311" s="2" customFormat="1" ht="24.15" customHeight="1">
      <c r="A311" s="40"/>
      <c r="B311" s="41"/>
      <c r="C311" s="206" t="s">
        <v>617</v>
      </c>
      <c r="D311" s="206" t="s">
        <v>137</v>
      </c>
      <c r="E311" s="207" t="s">
        <v>618</v>
      </c>
      <c r="F311" s="208" t="s">
        <v>619</v>
      </c>
      <c r="G311" s="209" t="s">
        <v>249</v>
      </c>
      <c r="H311" s="210">
        <v>0.001</v>
      </c>
      <c r="I311" s="211"/>
      <c r="J311" s="212">
        <f>ROUND(I311*H311,2)</f>
        <v>0</v>
      </c>
      <c r="K311" s="208" t="s">
        <v>141</v>
      </c>
      <c r="L311" s="46"/>
      <c r="M311" s="213" t="s">
        <v>19</v>
      </c>
      <c r="N311" s="214" t="s">
        <v>42</v>
      </c>
      <c r="O311" s="86"/>
      <c r="P311" s="215">
        <f>O311*H311</f>
        <v>0</v>
      </c>
      <c r="Q311" s="215">
        <v>0</v>
      </c>
      <c r="R311" s="215">
        <f>Q311*H311</f>
        <v>0</v>
      </c>
      <c r="S311" s="215">
        <v>0</v>
      </c>
      <c r="T311" s="216">
        <f>S311*H311</f>
        <v>0</v>
      </c>
      <c r="U311" s="40"/>
      <c r="V311" s="40"/>
      <c r="W311" s="40"/>
      <c r="X311" s="40"/>
      <c r="Y311" s="40"/>
      <c r="Z311" s="40"/>
      <c r="AA311" s="40"/>
      <c r="AB311" s="40"/>
      <c r="AC311" s="40"/>
      <c r="AD311" s="40"/>
      <c r="AE311" s="40"/>
      <c r="AR311" s="217" t="s">
        <v>227</v>
      </c>
      <c r="AT311" s="217" t="s">
        <v>137</v>
      </c>
      <c r="AU311" s="217" t="s">
        <v>143</v>
      </c>
      <c r="AY311" s="19" t="s">
        <v>134</v>
      </c>
      <c r="BE311" s="218">
        <f>IF(N311="základní",J311,0)</f>
        <v>0</v>
      </c>
      <c r="BF311" s="218">
        <f>IF(N311="snížená",J311,0)</f>
        <v>0</v>
      </c>
      <c r="BG311" s="218">
        <f>IF(N311="zákl. přenesená",J311,0)</f>
        <v>0</v>
      </c>
      <c r="BH311" s="218">
        <f>IF(N311="sníž. přenesená",J311,0)</f>
        <v>0</v>
      </c>
      <c r="BI311" s="218">
        <f>IF(N311="nulová",J311,0)</f>
        <v>0</v>
      </c>
      <c r="BJ311" s="19" t="s">
        <v>143</v>
      </c>
      <c r="BK311" s="218">
        <f>ROUND(I311*H311,2)</f>
        <v>0</v>
      </c>
      <c r="BL311" s="19" t="s">
        <v>227</v>
      </c>
      <c r="BM311" s="217" t="s">
        <v>620</v>
      </c>
    </row>
    <row r="312" s="2" customFormat="1">
      <c r="A312" s="40"/>
      <c r="B312" s="41"/>
      <c r="C312" s="42"/>
      <c r="D312" s="219" t="s">
        <v>145</v>
      </c>
      <c r="E312" s="42"/>
      <c r="F312" s="220" t="s">
        <v>621</v>
      </c>
      <c r="G312" s="42"/>
      <c r="H312" s="42"/>
      <c r="I312" s="221"/>
      <c r="J312" s="42"/>
      <c r="K312" s="42"/>
      <c r="L312" s="46"/>
      <c r="M312" s="222"/>
      <c r="N312" s="223"/>
      <c r="O312" s="86"/>
      <c r="P312" s="86"/>
      <c r="Q312" s="86"/>
      <c r="R312" s="86"/>
      <c r="S312" s="86"/>
      <c r="T312" s="87"/>
      <c r="U312" s="40"/>
      <c r="V312" s="40"/>
      <c r="W312" s="40"/>
      <c r="X312" s="40"/>
      <c r="Y312" s="40"/>
      <c r="Z312" s="40"/>
      <c r="AA312" s="40"/>
      <c r="AB312" s="40"/>
      <c r="AC312" s="40"/>
      <c r="AD312" s="40"/>
      <c r="AE312" s="40"/>
      <c r="AT312" s="19" t="s">
        <v>145</v>
      </c>
      <c r="AU312" s="19" t="s">
        <v>143</v>
      </c>
    </row>
    <row r="313" s="12" customFormat="1" ht="22.8" customHeight="1">
      <c r="A313" s="12"/>
      <c r="B313" s="190"/>
      <c r="C313" s="191"/>
      <c r="D313" s="192" t="s">
        <v>69</v>
      </c>
      <c r="E313" s="204" t="s">
        <v>622</v>
      </c>
      <c r="F313" s="204" t="s">
        <v>623</v>
      </c>
      <c r="G313" s="191"/>
      <c r="H313" s="191"/>
      <c r="I313" s="194"/>
      <c r="J313" s="205">
        <f>BK313</f>
        <v>0</v>
      </c>
      <c r="K313" s="191"/>
      <c r="L313" s="196"/>
      <c r="M313" s="197"/>
      <c r="N313" s="198"/>
      <c r="O313" s="198"/>
      <c r="P313" s="199">
        <f>SUM(P314:P318)</f>
        <v>0</v>
      </c>
      <c r="Q313" s="198"/>
      <c r="R313" s="199">
        <f>SUM(R314:R318)</f>
        <v>0.0020600000000000002</v>
      </c>
      <c r="S313" s="198"/>
      <c r="T313" s="200">
        <f>SUM(T314:T318)</f>
        <v>0</v>
      </c>
      <c r="U313" s="12"/>
      <c r="V313" s="12"/>
      <c r="W313" s="12"/>
      <c r="X313" s="12"/>
      <c r="Y313" s="12"/>
      <c r="Z313" s="12"/>
      <c r="AA313" s="12"/>
      <c r="AB313" s="12"/>
      <c r="AC313" s="12"/>
      <c r="AD313" s="12"/>
      <c r="AE313" s="12"/>
      <c r="AR313" s="201" t="s">
        <v>143</v>
      </c>
      <c r="AT313" s="202" t="s">
        <v>69</v>
      </c>
      <c r="AU313" s="202" t="s">
        <v>78</v>
      </c>
      <c r="AY313" s="201" t="s">
        <v>134</v>
      </c>
      <c r="BK313" s="203">
        <f>SUM(BK314:BK318)</f>
        <v>0</v>
      </c>
    </row>
    <row r="314" s="2" customFormat="1" ht="16.5" customHeight="1">
      <c r="A314" s="40"/>
      <c r="B314" s="41"/>
      <c r="C314" s="206" t="s">
        <v>624</v>
      </c>
      <c r="D314" s="206" t="s">
        <v>137</v>
      </c>
      <c r="E314" s="207" t="s">
        <v>625</v>
      </c>
      <c r="F314" s="208" t="s">
        <v>626</v>
      </c>
      <c r="G314" s="209" t="s">
        <v>235</v>
      </c>
      <c r="H314" s="210">
        <v>1</v>
      </c>
      <c r="I314" s="211"/>
      <c r="J314" s="212">
        <f>ROUND(I314*H314,2)</f>
        <v>0</v>
      </c>
      <c r="K314" s="208" t="s">
        <v>141</v>
      </c>
      <c r="L314" s="46"/>
      <c r="M314" s="213" t="s">
        <v>19</v>
      </c>
      <c r="N314" s="214" t="s">
        <v>42</v>
      </c>
      <c r="O314" s="86"/>
      <c r="P314" s="215">
        <f>O314*H314</f>
        <v>0</v>
      </c>
      <c r="Q314" s="215">
        <v>0</v>
      </c>
      <c r="R314" s="215">
        <f>Q314*H314</f>
        <v>0</v>
      </c>
      <c r="S314" s="215">
        <v>0</v>
      </c>
      <c r="T314" s="216">
        <f>S314*H314</f>
        <v>0</v>
      </c>
      <c r="U314" s="40"/>
      <c r="V314" s="40"/>
      <c r="W314" s="40"/>
      <c r="X314" s="40"/>
      <c r="Y314" s="40"/>
      <c r="Z314" s="40"/>
      <c r="AA314" s="40"/>
      <c r="AB314" s="40"/>
      <c r="AC314" s="40"/>
      <c r="AD314" s="40"/>
      <c r="AE314" s="40"/>
      <c r="AR314" s="217" t="s">
        <v>227</v>
      </c>
      <c r="AT314" s="217" t="s">
        <v>137</v>
      </c>
      <c r="AU314" s="217" t="s">
        <v>143</v>
      </c>
      <c r="AY314" s="19" t="s">
        <v>134</v>
      </c>
      <c r="BE314" s="218">
        <f>IF(N314="základní",J314,0)</f>
        <v>0</v>
      </c>
      <c r="BF314" s="218">
        <f>IF(N314="snížená",J314,0)</f>
        <v>0</v>
      </c>
      <c r="BG314" s="218">
        <f>IF(N314="zákl. přenesená",J314,0)</f>
        <v>0</v>
      </c>
      <c r="BH314" s="218">
        <f>IF(N314="sníž. přenesená",J314,0)</f>
        <v>0</v>
      </c>
      <c r="BI314" s="218">
        <f>IF(N314="nulová",J314,0)</f>
        <v>0</v>
      </c>
      <c r="BJ314" s="19" t="s">
        <v>143</v>
      </c>
      <c r="BK314" s="218">
        <f>ROUND(I314*H314,2)</f>
        <v>0</v>
      </c>
      <c r="BL314" s="19" t="s">
        <v>227</v>
      </c>
      <c r="BM314" s="217" t="s">
        <v>627</v>
      </c>
    </row>
    <row r="315" s="2" customFormat="1">
      <c r="A315" s="40"/>
      <c r="B315" s="41"/>
      <c r="C315" s="42"/>
      <c r="D315" s="219" t="s">
        <v>145</v>
      </c>
      <c r="E315" s="42"/>
      <c r="F315" s="220" t="s">
        <v>628</v>
      </c>
      <c r="G315" s="42"/>
      <c r="H315" s="42"/>
      <c r="I315" s="221"/>
      <c r="J315" s="42"/>
      <c r="K315" s="42"/>
      <c r="L315" s="46"/>
      <c r="M315" s="222"/>
      <c r="N315" s="223"/>
      <c r="O315" s="86"/>
      <c r="P315" s="86"/>
      <c r="Q315" s="86"/>
      <c r="R315" s="86"/>
      <c r="S315" s="86"/>
      <c r="T315" s="87"/>
      <c r="U315" s="40"/>
      <c r="V315" s="40"/>
      <c r="W315" s="40"/>
      <c r="X315" s="40"/>
      <c r="Y315" s="40"/>
      <c r="Z315" s="40"/>
      <c r="AA315" s="40"/>
      <c r="AB315" s="40"/>
      <c r="AC315" s="40"/>
      <c r="AD315" s="40"/>
      <c r="AE315" s="40"/>
      <c r="AT315" s="19" t="s">
        <v>145</v>
      </c>
      <c r="AU315" s="19" t="s">
        <v>143</v>
      </c>
    </row>
    <row r="316" s="2" customFormat="1" ht="16.5" customHeight="1">
      <c r="A316" s="40"/>
      <c r="B316" s="41"/>
      <c r="C316" s="258" t="s">
        <v>629</v>
      </c>
      <c r="D316" s="258" t="s">
        <v>337</v>
      </c>
      <c r="E316" s="259" t="s">
        <v>630</v>
      </c>
      <c r="F316" s="260" t="s">
        <v>631</v>
      </c>
      <c r="G316" s="261" t="s">
        <v>235</v>
      </c>
      <c r="H316" s="262">
        <v>1</v>
      </c>
      <c r="I316" s="263"/>
      <c r="J316" s="264">
        <f>ROUND(I316*H316,2)</f>
        <v>0</v>
      </c>
      <c r="K316" s="260" t="s">
        <v>423</v>
      </c>
      <c r="L316" s="265"/>
      <c r="M316" s="266" t="s">
        <v>19</v>
      </c>
      <c r="N316" s="267" t="s">
        <v>42</v>
      </c>
      <c r="O316" s="86"/>
      <c r="P316" s="215">
        <f>O316*H316</f>
        <v>0</v>
      </c>
      <c r="Q316" s="215">
        <v>0.0020600000000000002</v>
      </c>
      <c r="R316" s="215">
        <f>Q316*H316</f>
        <v>0.0020600000000000002</v>
      </c>
      <c r="S316" s="215">
        <v>0</v>
      </c>
      <c r="T316" s="216">
        <f>S316*H316</f>
        <v>0</v>
      </c>
      <c r="U316" s="40"/>
      <c r="V316" s="40"/>
      <c r="W316" s="40"/>
      <c r="X316" s="40"/>
      <c r="Y316" s="40"/>
      <c r="Z316" s="40"/>
      <c r="AA316" s="40"/>
      <c r="AB316" s="40"/>
      <c r="AC316" s="40"/>
      <c r="AD316" s="40"/>
      <c r="AE316" s="40"/>
      <c r="AR316" s="217" t="s">
        <v>326</v>
      </c>
      <c r="AT316" s="217" t="s">
        <v>337</v>
      </c>
      <c r="AU316" s="217" t="s">
        <v>143</v>
      </c>
      <c r="AY316" s="19" t="s">
        <v>134</v>
      </c>
      <c r="BE316" s="218">
        <f>IF(N316="základní",J316,0)</f>
        <v>0</v>
      </c>
      <c r="BF316" s="218">
        <f>IF(N316="snížená",J316,0)</f>
        <v>0</v>
      </c>
      <c r="BG316" s="218">
        <f>IF(N316="zákl. přenesená",J316,0)</f>
        <v>0</v>
      </c>
      <c r="BH316" s="218">
        <f>IF(N316="sníž. přenesená",J316,0)</f>
        <v>0</v>
      </c>
      <c r="BI316" s="218">
        <f>IF(N316="nulová",J316,0)</f>
        <v>0</v>
      </c>
      <c r="BJ316" s="19" t="s">
        <v>143</v>
      </c>
      <c r="BK316" s="218">
        <f>ROUND(I316*H316,2)</f>
        <v>0</v>
      </c>
      <c r="BL316" s="19" t="s">
        <v>227</v>
      </c>
      <c r="BM316" s="217" t="s">
        <v>632</v>
      </c>
    </row>
    <row r="317" s="2" customFormat="1" ht="37.8" customHeight="1">
      <c r="A317" s="40"/>
      <c r="B317" s="41"/>
      <c r="C317" s="206" t="s">
        <v>633</v>
      </c>
      <c r="D317" s="206" t="s">
        <v>137</v>
      </c>
      <c r="E317" s="207" t="s">
        <v>634</v>
      </c>
      <c r="F317" s="208" t="s">
        <v>635</v>
      </c>
      <c r="G317" s="209" t="s">
        <v>249</v>
      </c>
      <c r="H317" s="210">
        <v>0.002</v>
      </c>
      <c r="I317" s="211"/>
      <c r="J317" s="212">
        <f>ROUND(I317*H317,2)</f>
        <v>0</v>
      </c>
      <c r="K317" s="208" t="s">
        <v>141</v>
      </c>
      <c r="L317" s="46"/>
      <c r="M317" s="213" t="s">
        <v>19</v>
      </c>
      <c r="N317" s="214" t="s">
        <v>42</v>
      </c>
      <c r="O317" s="86"/>
      <c r="P317" s="215">
        <f>O317*H317</f>
        <v>0</v>
      </c>
      <c r="Q317" s="215">
        <v>0</v>
      </c>
      <c r="R317" s="215">
        <f>Q317*H317</f>
        <v>0</v>
      </c>
      <c r="S317" s="215">
        <v>0</v>
      </c>
      <c r="T317" s="216">
        <f>S317*H317</f>
        <v>0</v>
      </c>
      <c r="U317" s="40"/>
      <c r="V317" s="40"/>
      <c r="W317" s="40"/>
      <c r="X317" s="40"/>
      <c r="Y317" s="40"/>
      <c r="Z317" s="40"/>
      <c r="AA317" s="40"/>
      <c r="AB317" s="40"/>
      <c r="AC317" s="40"/>
      <c r="AD317" s="40"/>
      <c r="AE317" s="40"/>
      <c r="AR317" s="217" t="s">
        <v>227</v>
      </c>
      <c r="AT317" s="217" t="s">
        <v>137</v>
      </c>
      <c r="AU317" s="217" t="s">
        <v>143</v>
      </c>
      <c r="AY317" s="19" t="s">
        <v>134</v>
      </c>
      <c r="BE317" s="218">
        <f>IF(N317="základní",J317,0)</f>
        <v>0</v>
      </c>
      <c r="BF317" s="218">
        <f>IF(N317="snížená",J317,0)</f>
        <v>0</v>
      </c>
      <c r="BG317" s="218">
        <f>IF(N317="zákl. přenesená",J317,0)</f>
        <v>0</v>
      </c>
      <c r="BH317" s="218">
        <f>IF(N317="sníž. přenesená",J317,0)</f>
        <v>0</v>
      </c>
      <c r="BI317" s="218">
        <f>IF(N317="nulová",J317,0)</f>
        <v>0</v>
      </c>
      <c r="BJ317" s="19" t="s">
        <v>143</v>
      </c>
      <c r="BK317" s="218">
        <f>ROUND(I317*H317,2)</f>
        <v>0</v>
      </c>
      <c r="BL317" s="19" t="s">
        <v>227</v>
      </c>
      <c r="BM317" s="217" t="s">
        <v>636</v>
      </c>
    </row>
    <row r="318" s="2" customFormat="1">
      <c r="A318" s="40"/>
      <c r="B318" s="41"/>
      <c r="C318" s="42"/>
      <c r="D318" s="219" t="s">
        <v>145</v>
      </c>
      <c r="E318" s="42"/>
      <c r="F318" s="220" t="s">
        <v>637</v>
      </c>
      <c r="G318" s="42"/>
      <c r="H318" s="42"/>
      <c r="I318" s="221"/>
      <c r="J318" s="42"/>
      <c r="K318" s="42"/>
      <c r="L318" s="46"/>
      <c r="M318" s="222"/>
      <c r="N318" s="223"/>
      <c r="O318" s="86"/>
      <c r="P318" s="86"/>
      <c r="Q318" s="86"/>
      <c r="R318" s="86"/>
      <c r="S318" s="86"/>
      <c r="T318" s="87"/>
      <c r="U318" s="40"/>
      <c r="V318" s="40"/>
      <c r="W318" s="40"/>
      <c r="X318" s="40"/>
      <c r="Y318" s="40"/>
      <c r="Z318" s="40"/>
      <c r="AA318" s="40"/>
      <c r="AB318" s="40"/>
      <c r="AC318" s="40"/>
      <c r="AD318" s="40"/>
      <c r="AE318" s="40"/>
      <c r="AT318" s="19" t="s">
        <v>145</v>
      </c>
      <c r="AU318" s="19" t="s">
        <v>143</v>
      </c>
    </row>
    <row r="319" s="12" customFormat="1" ht="22.8" customHeight="1">
      <c r="A319" s="12"/>
      <c r="B319" s="190"/>
      <c r="C319" s="191"/>
      <c r="D319" s="192" t="s">
        <v>69</v>
      </c>
      <c r="E319" s="204" t="s">
        <v>638</v>
      </c>
      <c r="F319" s="204" t="s">
        <v>639</v>
      </c>
      <c r="G319" s="191"/>
      <c r="H319" s="191"/>
      <c r="I319" s="194"/>
      <c r="J319" s="205">
        <f>BK319</f>
        <v>0</v>
      </c>
      <c r="K319" s="191"/>
      <c r="L319" s="196"/>
      <c r="M319" s="197"/>
      <c r="N319" s="198"/>
      <c r="O319" s="198"/>
      <c r="P319" s="199">
        <f>SUM(P320:P333)</f>
        <v>0</v>
      </c>
      <c r="Q319" s="198"/>
      <c r="R319" s="199">
        <f>SUM(R320:R333)</f>
        <v>0.032500000000000001</v>
      </c>
      <c r="S319" s="198"/>
      <c r="T319" s="200">
        <f>SUM(T320:T333)</f>
        <v>0.048000000000000001</v>
      </c>
      <c r="U319" s="12"/>
      <c r="V319" s="12"/>
      <c r="W319" s="12"/>
      <c r="X319" s="12"/>
      <c r="Y319" s="12"/>
      <c r="Z319" s="12"/>
      <c r="AA319" s="12"/>
      <c r="AB319" s="12"/>
      <c r="AC319" s="12"/>
      <c r="AD319" s="12"/>
      <c r="AE319" s="12"/>
      <c r="AR319" s="201" t="s">
        <v>143</v>
      </c>
      <c r="AT319" s="202" t="s">
        <v>69</v>
      </c>
      <c r="AU319" s="202" t="s">
        <v>78</v>
      </c>
      <c r="AY319" s="201" t="s">
        <v>134</v>
      </c>
      <c r="BK319" s="203">
        <f>SUM(BK320:BK333)</f>
        <v>0</v>
      </c>
    </row>
    <row r="320" s="2" customFormat="1" ht="24.15" customHeight="1">
      <c r="A320" s="40"/>
      <c r="B320" s="41"/>
      <c r="C320" s="206" t="s">
        <v>640</v>
      </c>
      <c r="D320" s="206" t="s">
        <v>137</v>
      </c>
      <c r="E320" s="207" t="s">
        <v>641</v>
      </c>
      <c r="F320" s="208" t="s">
        <v>642</v>
      </c>
      <c r="G320" s="209" t="s">
        <v>235</v>
      </c>
      <c r="H320" s="210">
        <v>1</v>
      </c>
      <c r="I320" s="211"/>
      <c r="J320" s="212">
        <f>ROUND(I320*H320,2)</f>
        <v>0</v>
      </c>
      <c r="K320" s="208" t="s">
        <v>141</v>
      </c>
      <c r="L320" s="46"/>
      <c r="M320" s="213" t="s">
        <v>19</v>
      </c>
      <c r="N320" s="214" t="s">
        <v>42</v>
      </c>
      <c r="O320" s="86"/>
      <c r="P320" s="215">
        <f>O320*H320</f>
        <v>0</v>
      </c>
      <c r="Q320" s="215">
        <v>0</v>
      </c>
      <c r="R320" s="215">
        <f>Q320*H320</f>
        <v>0</v>
      </c>
      <c r="S320" s="215">
        <v>0</v>
      </c>
      <c r="T320" s="216">
        <f>S320*H320</f>
        <v>0</v>
      </c>
      <c r="U320" s="40"/>
      <c r="V320" s="40"/>
      <c r="W320" s="40"/>
      <c r="X320" s="40"/>
      <c r="Y320" s="40"/>
      <c r="Z320" s="40"/>
      <c r="AA320" s="40"/>
      <c r="AB320" s="40"/>
      <c r="AC320" s="40"/>
      <c r="AD320" s="40"/>
      <c r="AE320" s="40"/>
      <c r="AR320" s="217" t="s">
        <v>227</v>
      </c>
      <c r="AT320" s="217" t="s">
        <v>137</v>
      </c>
      <c r="AU320" s="217" t="s">
        <v>143</v>
      </c>
      <c r="AY320" s="19" t="s">
        <v>134</v>
      </c>
      <c r="BE320" s="218">
        <f>IF(N320="základní",J320,0)</f>
        <v>0</v>
      </c>
      <c r="BF320" s="218">
        <f>IF(N320="snížená",J320,0)</f>
        <v>0</v>
      </c>
      <c r="BG320" s="218">
        <f>IF(N320="zákl. přenesená",J320,0)</f>
        <v>0</v>
      </c>
      <c r="BH320" s="218">
        <f>IF(N320="sníž. přenesená",J320,0)</f>
        <v>0</v>
      </c>
      <c r="BI320" s="218">
        <f>IF(N320="nulová",J320,0)</f>
        <v>0</v>
      </c>
      <c r="BJ320" s="19" t="s">
        <v>143</v>
      </c>
      <c r="BK320" s="218">
        <f>ROUND(I320*H320,2)</f>
        <v>0</v>
      </c>
      <c r="BL320" s="19" t="s">
        <v>227</v>
      </c>
      <c r="BM320" s="217" t="s">
        <v>643</v>
      </c>
    </row>
    <row r="321" s="2" customFormat="1">
      <c r="A321" s="40"/>
      <c r="B321" s="41"/>
      <c r="C321" s="42"/>
      <c r="D321" s="219" t="s">
        <v>145</v>
      </c>
      <c r="E321" s="42"/>
      <c r="F321" s="220" t="s">
        <v>644</v>
      </c>
      <c r="G321" s="42"/>
      <c r="H321" s="42"/>
      <c r="I321" s="221"/>
      <c r="J321" s="42"/>
      <c r="K321" s="42"/>
      <c r="L321" s="46"/>
      <c r="M321" s="222"/>
      <c r="N321" s="223"/>
      <c r="O321" s="86"/>
      <c r="P321" s="86"/>
      <c r="Q321" s="86"/>
      <c r="R321" s="86"/>
      <c r="S321" s="86"/>
      <c r="T321" s="87"/>
      <c r="U321" s="40"/>
      <c r="V321" s="40"/>
      <c r="W321" s="40"/>
      <c r="X321" s="40"/>
      <c r="Y321" s="40"/>
      <c r="Z321" s="40"/>
      <c r="AA321" s="40"/>
      <c r="AB321" s="40"/>
      <c r="AC321" s="40"/>
      <c r="AD321" s="40"/>
      <c r="AE321" s="40"/>
      <c r="AT321" s="19" t="s">
        <v>145</v>
      </c>
      <c r="AU321" s="19" t="s">
        <v>143</v>
      </c>
    </row>
    <row r="322" s="2" customFormat="1" ht="16.5" customHeight="1">
      <c r="A322" s="40"/>
      <c r="B322" s="41"/>
      <c r="C322" s="258" t="s">
        <v>645</v>
      </c>
      <c r="D322" s="258" t="s">
        <v>337</v>
      </c>
      <c r="E322" s="259" t="s">
        <v>646</v>
      </c>
      <c r="F322" s="260" t="s">
        <v>647</v>
      </c>
      <c r="G322" s="261" t="s">
        <v>235</v>
      </c>
      <c r="H322" s="262">
        <v>1</v>
      </c>
      <c r="I322" s="263"/>
      <c r="J322" s="264">
        <f>ROUND(I322*H322,2)</f>
        <v>0</v>
      </c>
      <c r="K322" s="260" t="s">
        <v>141</v>
      </c>
      <c r="L322" s="265"/>
      <c r="M322" s="266" t="s">
        <v>19</v>
      </c>
      <c r="N322" s="267" t="s">
        <v>42</v>
      </c>
      <c r="O322" s="86"/>
      <c r="P322" s="215">
        <f>O322*H322</f>
        <v>0</v>
      </c>
      <c r="Q322" s="215">
        <v>0.016</v>
      </c>
      <c r="R322" s="215">
        <f>Q322*H322</f>
        <v>0.016</v>
      </c>
      <c r="S322" s="215">
        <v>0</v>
      </c>
      <c r="T322" s="216">
        <f>S322*H322</f>
        <v>0</v>
      </c>
      <c r="U322" s="40"/>
      <c r="V322" s="40"/>
      <c r="W322" s="40"/>
      <c r="X322" s="40"/>
      <c r="Y322" s="40"/>
      <c r="Z322" s="40"/>
      <c r="AA322" s="40"/>
      <c r="AB322" s="40"/>
      <c r="AC322" s="40"/>
      <c r="AD322" s="40"/>
      <c r="AE322" s="40"/>
      <c r="AR322" s="217" t="s">
        <v>326</v>
      </c>
      <c r="AT322" s="217" t="s">
        <v>337</v>
      </c>
      <c r="AU322" s="217" t="s">
        <v>143</v>
      </c>
      <c r="AY322" s="19" t="s">
        <v>134</v>
      </c>
      <c r="BE322" s="218">
        <f>IF(N322="základní",J322,0)</f>
        <v>0</v>
      </c>
      <c r="BF322" s="218">
        <f>IF(N322="snížená",J322,0)</f>
        <v>0</v>
      </c>
      <c r="BG322" s="218">
        <f>IF(N322="zákl. přenesená",J322,0)</f>
        <v>0</v>
      </c>
      <c r="BH322" s="218">
        <f>IF(N322="sníž. přenesená",J322,0)</f>
        <v>0</v>
      </c>
      <c r="BI322" s="218">
        <f>IF(N322="nulová",J322,0)</f>
        <v>0</v>
      </c>
      <c r="BJ322" s="19" t="s">
        <v>143</v>
      </c>
      <c r="BK322" s="218">
        <f>ROUND(I322*H322,2)</f>
        <v>0</v>
      </c>
      <c r="BL322" s="19" t="s">
        <v>227</v>
      </c>
      <c r="BM322" s="217" t="s">
        <v>648</v>
      </c>
    </row>
    <row r="323" s="2" customFormat="1" ht="16.5" customHeight="1">
      <c r="A323" s="40"/>
      <c r="B323" s="41"/>
      <c r="C323" s="206" t="s">
        <v>649</v>
      </c>
      <c r="D323" s="206" t="s">
        <v>137</v>
      </c>
      <c r="E323" s="207" t="s">
        <v>650</v>
      </c>
      <c r="F323" s="208" t="s">
        <v>651</v>
      </c>
      <c r="G323" s="209" t="s">
        <v>235</v>
      </c>
      <c r="H323" s="210">
        <v>1</v>
      </c>
      <c r="I323" s="211"/>
      <c r="J323" s="212">
        <f>ROUND(I323*H323,2)</f>
        <v>0</v>
      </c>
      <c r="K323" s="208" t="s">
        <v>141</v>
      </c>
      <c r="L323" s="46"/>
      <c r="M323" s="213" t="s">
        <v>19</v>
      </c>
      <c r="N323" s="214" t="s">
        <v>42</v>
      </c>
      <c r="O323" s="86"/>
      <c r="P323" s="215">
        <f>O323*H323</f>
        <v>0</v>
      </c>
      <c r="Q323" s="215">
        <v>0</v>
      </c>
      <c r="R323" s="215">
        <f>Q323*H323</f>
        <v>0</v>
      </c>
      <c r="S323" s="215">
        <v>0</v>
      </c>
      <c r="T323" s="216">
        <f>S323*H323</f>
        <v>0</v>
      </c>
      <c r="U323" s="40"/>
      <c r="V323" s="40"/>
      <c r="W323" s="40"/>
      <c r="X323" s="40"/>
      <c r="Y323" s="40"/>
      <c r="Z323" s="40"/>
      <c r="AA323" s="40"/>
      <c r="AB323" s="40"/>
      <c r="AC323" s="40"/>
      <c r="AD323" s="40"/>
      <c r="AE323" s="40"/>
      <c r="AR323" s="217" t="s">
        <v>227</v>
      </c>
      <c r="AT323" s="217" t="s">
        <v>137</v>
      </c>
      <c r="AU323" s="217" t="s">
        <v>143</v>
      </c>
      <c r="AY323" s="19" t="s">
        <v>134</v>
      </c>
      <c r="BE323" s="218">
        <f>IF(N323="základní",J323,0)</f>
        <v>0</v>
      </c>
      <c r="BF323" s="218">
        <f>IF(N323="snížená",J323,0)</f>
        <v>0</v>
      </c>
      <c r="BG323" s="218">
        <f>IF(N323="zákl. přenesená",J323,0)</f>
        <v>0</v>
      </c>
      <c r="BH323" s="218">
        <f>IF(N323="sníž. přenesená",J323,0)</f>
        <v>0</v>
      </c>
      <c r="BI323" s="218">
        <f>IF(N323="nulová",J323,0)</f>
        <v>0</v>
      </c>
      <c r="BJ323" s="19" t="s">
        <v>143</v>
      </c>
      <c r="BK323" s="218">
        <f>ROUND(I323*H323,2)</f>
        <v>0</v>
      </c>
      <c r="BL323" s="19" t="s">
        <v>227</v>
      </c>
      <c r="BM323" s="217" t="s">
        <v>652</v>
      </c>
    </row>
    <row r="324" s="2" customFormat="1">
      <c r="A324" s="40"/>
      <c r="B324" s="41"/>
      <c r="C324" s="42"/>
      <c r="D324" s="219" t="s">
        <v>145</v>
      </c>
      <c r="E324" s="42"/>
      <c r="F324" s="220" t="s">
        <v>653</v>
      </c>
      <c r="G324" s="42"/>
      <c r="H324" s="42"/>
      <c r="I324" s="221"/>
      <c r="J324" s="42"/>
      <c r="K324" s="42"/>
      <c r="L324" s="46"/>
      <c r="M324" s="222"/>
      <c r="N324" s="223"/>
      <c r="O324" s="86"/>
      <c r="P324" s="86"/>
      <c r="Q324" s="86"/>
      <c r="R324" s="86"/>
      <c r="S324" s="86"/>
      <c r="T324" s="87"/>
      <c r="U324" s="40"/>
      <c r="V324" s="40"/>
      <c r="W324" s="40"/>
      <c r="X324" s="40"/>
      <c r="Y324" s="40"/>
      <c r="Z324" s="40"/>
      <c r="AA324" s="40"/>
      <c r="AB324" s="40"/>
      <c r="AC324" s="40"/>
      <c r="AD324" s="40"/>
      <c r="AE324" s="40"/>
      <c r="AT324" s="19" t="s">
        <v>145</v>
      </c>
      <c r="AU324" s="19" t="s">
        <v>143</v>
      </c>
    </row>
    <row r="325" s="2" customFormat="1" ht="16.5" customHeight="1">
      <c r="A325" s="40"/>
      <c r="B325" s="41"/>
      <c r="C325" s="258" t="s">
        <v>654</v>
      </c>
      <c r="D325" s="258" t="s">
        <v>337</v>
      </c>
      <c r="E325" s="259" t="s">
        <v>655</v>
      </c>
      <c r="F325" s="260" t="s">
        <v>656</v>
      </c>
      <c r="G325" s="261" t="s">
        <v>235</v>
      </c>
      <c r="H325" s="262">
        <v>1</v>
      </c>
      <c r="I325" s="263"/>
      <c r="J325" s="264">
        <f>ROUND(I325*H325,2)</f>
        <v>0</v>
      </c>
      <c r="K325" s="260" t="s">
        <v>141</v>
      </c>
      <c r="L325" s="265"/>
      <c r="M325" s="266" t="s">
        <v>19</v>
      </c>
      <c r="N325" s="267" t="s">
        <v>42</v>
      </c>
      <c r="O325" s="86"/>
      <c r="P325" s="215">
        <f>O325*H325</f>
        <v>0</v>
      </c>
      <c r="Q325" s="215">
        <v>5.0000000000000002E-05</v>
      </c>
      <c r="R325" s="215">
        <f>Q325*H325</f>
        <v>5.0000000000000002E-05</v>
      </c>
      <c r="S325" s="215">
        <v>0</v>
      </c>
      <c r="T325" s="216">
        <f>S325*H325</f>
        <v>0</v>
      </c>
      <c r="U325" s="40"/>
      <c r="V325" s="40"/>
      <c r="W325" s="40"/>
      <c r="X325" s="40"/>
      <c r="Y325" s="40"/>
      <c r="Z325" s="40"/>
      <c r="AA325" s="40"/>
      <c r="AB325" s="40"/>
      <c r="AC325" s="40"/>
      <c r="AD325" s="40"/>
      <c r="AE325" s="40"/>
      <c r="AR325" s="217" t="s">
        <v>326</v>
      </c>
      <c r="AT325" s="217" t="s">
        <v>337</v>
      </c>
      <c r="AU325" s="217" t="s">
        <v>143</v>
      </c>
      <c r="AY325" s="19" t="s">
        <v>134</v>
      </c>
      <c r="BE325" s="218">
        <f>IF(N325="základní",J325,0)</f>
        <v>0</v>
      </c>
      <c r="BF325" s="218">
        <f>IF(N325="snížená",J325,0)</f>
        <v>0</v>
      </c>
      <c r="BG325" s="218">
        <f>IF(N325="zákl. přenesená",J325,0)</f>
        <v>0</v>
      </c>
      <c r="BH325" s="218">
        <f>IF(N325="sníž. přenesená",J325,0)</f>
        <v>0</v>
      </c>
      <c r="BI325" s="218">
        <f>IF(N325="nulová",J325,0)</f>
        <v>0</v>
      </c>
      <c r="BJ325" s="19" t="s">
        <v>143</v>
      </c>
      <c r="BK325" s="218">
        <f>ROUND(I325*H325,2)</f>
        <v>0</v>
      </c>
      <c r="BL325" s="19" t="s">
        <v>227</v>
      </c>
      <c r="BM325" s="217" t="s">
        <v>657</v>
      </c>
    </row>
    <row r="326" s="2" customFormat="1" ht="21.75" customHeight="1">
      <c r="A326" s="40"/>
      <c r="B326" s="41"/>
      <c r="C326" s="206" t="s">
        <v>658</v>
      </c>
      <c r="D326" s="206" t="s">
        <v>137</v>
      </c>
      <c r="E326" s="207" t="s">
        <v>659</v>
      </c>
      <c r="F326" s="208" t="s">
        <v>660</v>
      </c>
      <c r="G326" s="209" t="s">
        <v>235</v>
      </c>
      <c r="H326" s="210">
        <v>1</v>
      </c>
      <c r="I326" s="211"/>
      <c r="J326" s="212">
        <f>ROUND(I326*H326,2)</f>
        <v>0</v>
      </c>
      <c r="K326" s="208" t="s">
        <v>141</v>
      </c>
      <c r="L326" s="46"/>
      <c r="M326" s="213" t="s">
        <v>19</v>
      </c>
      <c r="N326" s="214" t="s">
        <v>42</v>
      </c>
      <c r="O326" s="86"/>
      <c r="P326" s="215">
        <f>O326*H326</f>
        <v>0</v>
      </c>
      <c r="Q326" s="215">
        <v>0.00044999999999999999</v>
      </c>
      <c r="R326" s="215">
        <f>Q326*H326</f>
        <v>0.00044999999999999999</v>
      </c>
      <c r="S326" s="215">
        <v>0</v>
      </c>
      <c r="T326" s="216">
        <f>S326*H326</f>
        <v>0</v>
      </c>
      <c r="U326" s="40"/>
      <c r="V326" s="40"/>
      <c r="W326" s="40"/>
      <c r="X326" s="40"/>
      <c r="Y326" s="40"/>
      <c r="Z326" s="40"/>
      <c r="AA326" s="40"/>
      <c r="AB326" s="40"/>
      <c r="AC326" s="40"/>
      <c r="AD326" s="40"/>
      <c r="AE326" s="40"/>
      <c r="AR326" s="217" t="s">
        <v>227</v>
      </c>
      <c r="AT326" s="217" t="s">
        <v>137</v>
      </c>
      <c r="AU326" s="217" t="s">
        <v>143</v>
      </c>
      <c r="AY326" s="19" t="s">
        <v>134</v>
      </c>
      <c r="BE326" s="218">
        <f>IF(N326="základní",J326,0)</f>
        <v>0</v>
      </c>
      <c r="BF326" s="218">
        <f>IF(N326="snížená",J326,0)</f>
        <v>0</v>
      </c>
      <c r="BG326" s="218">
        <f>IF(N326="zákl. přenesená",J326,0)</f>
        <v>0</v>
      </c>
      <c r="BH326" s="218">
        <f>IF(N326="sníž. přenesená",J326,0)</f>
        <v>0</v>
      </c>
      <c r="BI326" s="218">
        <f>IF(N326="nulová",J326,0)</f>
        <v>0</v>
      </c>
      <c r="BJ326" s="19" t="s">
        <v>143</v>
      </c>
      <c r="BK326" s="218">
        <f>ROUND(I326*H326,2)</f>
        <v>0</v>
      </c>
      <c r="BL326" s="19" t="s">
        <v>227</v>
      </c>
      <c r="BM326" s="217" t="s">
        <v>661</v>
      </c>
    </row>
    <row r="327" s="2" customFormat="1">
      <c r="A327" s="40"/>
      <c r="B327" s="41"/>
      <c r="C327" s="42"/>
      <c r="D327" s="219" t="s">
        <v>145</v>
      </c>
      <c r="E327" s="42"/>
      <c r="F327" s="220" t="s">
        <v>662</v>
      </c>
      <c r="G327" s="42"/>
      <c r="H327" s="42"/>
      <c r="I327" s="221"/>
      <c r="J327" s="42"/>
      <c r="K327" s="42"/>
      <c r="L327" s="46"/>
      <c r="M327" s="222"/>
      <c r="N327" s="223"/>
      <c r="O327" s="86"/>
      <c r="P327" s="86"/>
      <c r="Q327" s="86"/>
      <c r="R327" s="86"/>
      <c r="S327" s="86"/>
      <c r="T327" s="87"/>
      <c r="U327" s="40"/>
      <c r="V327" s="40"/>
      <c r="W327" s="40"/>
      <c r="X327" s="40"/>
      <c r="Y327" s="40"/>
      <c r="Z327" s="40"/>
      <c r="AA327" s="40"/>
      <c r="AB327" s="40"/>
      <c r="AC327" s="40"/>
      <c r="AD327" s="40"/>
      <c r="AE327" s="40"/>
      <c r="AT327" s="19" t="s">
        <v>145</v>
      </c>
      <c r="AU327" s="19" t="s">
        <v>143</v>
      </c>
    </row>
    <row r="328" s="2" customFormat="1" ht="21.75" customHeight="1">
      <c r="A328" s="40"/>
      <c r="B328" s="41"/>
      <c r="C328" s="258" t="s">
        <v>663</v>
      </c>
      <c r="D328" s="258" t="s">
        <v>337</v>
      </c>
      <c r="E328" s="259" t="s">
        <v>664</v>
      </c>
      <c r="F328" s="260" t="s">
        <v>665</v>
      </c>
      <c r="G328" s="261" t="s">
        <v>235</v>
      </c>
      <c r="H328" s="262">
        <v>1</v>
      </c>
      <c r="I328" s="263"/>
      <c r="J328" s="264">
        <f>ROUND(I328*H328,2)</f>
        <v>0</v>
      </c>
      <c r="K328" s="260" t="s">
        <v>141</v>
      </c>
      <c r="L328" s="265"/>
      <c r="M328" s="266" t="s">
        <v>19</v>
      </c>
      <c r="N328" s="267" t="s">
        <v>42</v>
      </c>
      <c r="O328" s="86"/>
      <c r="P328" s="215">
        <f>O328*H328</f>
        <v>0</v>
      </c>
      <c r="Q328" s="215">
        <v>0.016</v>
      </c>
      <c r="R328" s="215">
        <f>Q328*H328</f>
        <v>0.016</v>
      </c>
      <c r="S328" s="215">
        <v>0</v>
      </c>
      <c r="T328" s="216">
        <f>S328*H328</f>
        <v>0</v>
      </c>
      <c r="U328" s="40"/>
      <c r="V328" s="40"/>
      <c r="W328" s="40"/>
      <c r="X328" s="40"/>
      <c r="Y328" s="40"/>
      <c r="Z328" s="40"/>
      <c r="AA328" s="40"/>
      <c r="AB328" s="40"/>
      <c r="AC328" s="40"/>
      <c r="AD328" s="40"/>
      <c r="AE328" s="40"/>
      <c r="AR328" s="217" t="s">
        <v>326</v>
      </c>
      <c r="AT328" s="217" t="s">
        <v>337</v>
      </c>
      <c r="AU328" s="217" t="s">
        <v>143</v>
      </c>
      <c r="AY328" s="19" t="s">
        <v>134</v>
      </c>
      <c r="BE328" s="218">
        <f>IF(N328="základní",J328,0)</f>
        <v>0</v>
      </c>
      <c r="BF328" s="218">
        <f>IF(N328="snížená",J328,0)</f>
        <v>0</v>
      </c>
      <c r="BG328" s="218">
        <f>IF(N328="zákl. přenesená",J328,0)</f>
        <v>0</v>
      </c>
      <c r="BH328" s="218">
        <f>IF(N328="sníž. přenesená",J328,0)</f>
        <v>0</v>
      </c>
      <c r="BI328" s="218">
        <f>IF(N328="nulová",J328,0)</f>
        <v>0</v>
      </c>
      <c r="BJ328" s="19" t="s">
        <v>143</v>
      </c>
      <c r="BK328" s="218">
        <f>ROUND(I328*H328,2)</f>
        <v>0</v>
      </c>
      <c r="BL328" s="19" t="s">
        <v>227</v>
      </c>
      <c r="BM328" s="217" t="s">
        <v>666</v>
      </c>
    </row>
    <row r="329" s="2" customFormat="1" ht="16.5" customHeight="1">
      <c r="A329" s="40"/>
      <c r="B329" s="41"/>
      <c r="C329" s="206" t="s">
        <v>667</v>
      </c>
      <c r="D329" s="206" t="s">
        <v>137</v>
      </c>
      <c r="E329" s="207" t="s">
        <v>668</v>
      </c>
      <c r="F329" s="208" t="s">
        <v>669</v>
      </c>
      <c r="G329" s="209" t="s">
        <v>235</v>
      </c>
      <c r="H329" s="210">
        <v>2</v>
      </c>
      <c r="I329" s="211"/>
      <c r="J329" s="212">
        <f>ROUND(I329*H329,2)</f>
        <v>0</v>
      </c>
      <c r="K329" s="208" t="s">
        <v>141</v>
      </c>
      <c r="L329" s="46"/>
      <c r="M329" s="213" t="s">
        <v>19</v>
      </c>
      <c r="N329" s="214" t="s">
        <v>42</v>
      </c>
      <c r="O329" s="86"/>
      <c r="P329" s="215">
        <f>O329*H329</f>
        <v>0</v>
      </c>
      <c r="Q329" s="215">
        <v>0</v>
      </c>
      <c r="R329" s="215">
        <f>Q329*H329</f>
        <v>0</v>
      </c>
      <c r="S329" s="215">
        <v>0.024</v>
      </c>
      <c r="T329" s="216">
        <f>S329*H329</f>
        <v>0.048000000000000001</v>
      </c>
      <c r="U329" s="40"/>
      <c r="V329" s="40"/>
      <c r="W329" s="40"/>
      <c r="X329" s="40"/>
      <c r="Y329" s="40"/>
      <c r="Z329" s="40"/>
      <c r="AA329" s="40"/>
      <c r="AB329" s="40"/>
      <c r="AC329" s="40"/>
      <c r="AD329" s="40"/>
      <c r="AE329" s="40"/>
      <c r="AR329" s="217" t="s">
        <v>227</v>
      </c>
      <c r="AT329" s="217" t="s">
        <v>137</v>
      </c>
      <c r="AU329" s="217" t="s">
        <v>143</v>
      </c>
      <c r="AY329" s="19" t="s">
        <v>134</v>
      </c>
      <c r="BE329" s="218">
        <f>IF(N329="základní",J329,0)</f>
        <v>0</v>
      </c>
      <c r="BF329" s="218">
        <f>IF(N329="snížená",J329,0)</f>
        <v>0</v>
      </c>
      <c r="BG329" s="218">
        <f>IF(N329="zákl. přenesená",J329,0)</f>
        <v>0</v>
      </c>
      <c r="BH329" s="218">
        <f>IF(N329="sníž. přenesená",J329,0)</f>
        <v>0</v>
      </c>
      <c r="BI329" s="218">
        <f>IF(N329="nulová",J329,0)</f>
        <v>0</v>
      </c>
      <c r="BJ329" s="19" t="s">
        <v>143</v>
      </c>
      <c r="BK329" s="218">
        <f>ROUND(I329*H329,2)</f>
        <v>0</v>
      </c>
      <c r="BL329" s="19" t="s">
        <v>227</v>
      </c>
      <c r="BM329" s="217" t="s">
        <v>670</v>
      </c>
    </row>
    <row r="330" s="2" customFormat="1">
      <c r="A330" s="40"/>
      <c r="B330" s="41"/>
      <c r="C330" s="42"/>
      <c r="D330" s="219" t="s">
        <v>145</v>
      </c>
      <c r="E330" s="42"/>
      <c r="F330" s="220" t="s">
        <v>671</v>
      </c>
      <c r="G330" s="42"/>
      <c r="H330" s="42"/>
      <c r="I330" s="221"/>
      <c r="J330" s="42"/>
      <c r="K330" s="42"/>
      <c r="L330" s="46"/>
      <c r="M330" s="222"/>
      <c r="N330" s="223"/>
      <c r="O330" s="86"/>
      <c r="P330" s="86"/>
      <c r="Q330" s="86"/>
      <c r="R330" s="86"/>
      <c r="S330" s="86"/>
      <c r="T330" s="87"/>
      <c r="U330" s="40"/>
      <c r="V330" s="40"/>
      <c r="W330" s="40"/>
      <c r="X330" s="40"/>
      <c r="Y330" s="40"/>
      <c r="Z330" s="40"/>
      <c r="AA330" s="40"/>
      <c r="AB330" s="40"/>
      <c r="AC330" s="40"/>
      <c r="AD330" s="40"/>
      <c r="AE330" s="40"/>
      <c r="AT330" s="19" t="s">
        <v>145</v>
      </c>
      <c r="AU330" s="19" t="s">
        <v>143</v>
      </c>
    </row>
    <row r="331" s="2" customFormat="1" ht="16.5" customHeight="1">
      <c r="A331" s="40"/>
      <c r="B331" s="41"/>
      <c r="C331" s="206" t="s">
        <v>672</v>
      </c>
      <c r="D331" s="206" t="s">
        <v>137</v>
      </c>
      <c r="E331" s="207" t="s">
        <v>673</v>
      </c>
      <c r="F331" s="208" t="s">
        <v>674</v>
      </c>
      <c r="G331" s="209" t="s">
        <v>345</v>
      </c>
      <c r="H331" s="210">
        <v>1</v>
      </c>
      <c r="I331" s="211"/>
      <c r="J331" s="212">
        <f>ROUND(I331*H331,2)</f>
        <v>0</v>
      </c>
      <c r="K331" s="208" t="s">
        <v>423</v>
      </c>
      <c r="L331" s="46"/>
      <c r="M331" s="213" t="s">
        <v>19</v>
      </c>
      <c r="N331" s="214" t="s">
        <v>42</v>
      </c>
      <c r="O331" s="86"/>
      <c r="P331" s="215">
        <f>O331*H331</f>
        <v>0</v>
      </c>
      <c r="Q331" s="215">
        <v>0</v>
      </c>
      <c r="R331" s="215">
        <f>Q331*H331</f>
        <v>0</v>
      </c>
      <c r="S331" s="215">
        <v>0</v>
      </c>
      <c r="T331" s="216">
        <f>S331*H331</f>
        <v>0</v>
      </c>
      <c r="U331" s="40"/>
      <c r="V331" s="40"/>
      <c r="W331" s="40"/>
      <c r="X331" s="40"/>
      <c r="Y331" s="40"/>
      <c r="Z331" s="40"/>
      <c r="AA331" s="40"/>
      <c r="AB331" s="40"/>
      <c r="AC331" s="40"/>
      <c r="AD331" s="40"/>
      <c r="AE331" s="40"/>
      <c r="AR331" s="217" t="s">
        <v>227</v>
      </c>
      <c r="AT331" s="217" t="s">
        <v>137</v>
      </c>
      <c r="AU331" s="217" t="s">
        <v>143</v>
      </c>
      <c r="AY331" s="19" t="s">
        <v>134</v>
      </c>
      <c r="BE331" s="218">
        <f>IF(N331="základní",J331,0)</f>
        <v>0</v>
      </c>
      <c r="BF331" s="218">
        <f>IF(N331="snížená",J331,0)</f>
        <v>0</v>
      </c>
      <c r="BG331" s="218">
        <f>IF(N331="zákl. přenesená",J331,0)</f>
        <v>0</v>
      </c>
      <c r="BH331" s="218">
        <f>IF(N331="sníž. přenesená",J331,0)</f>
        <v>0</v>
      </c>
      <c r="BI331" s="218">
        <f>IF(N331="nulová",J331,0)</f>
        <v>0</v>
      </c>
      <c r="BJ331" s="19" t="s">
        <v>143</v>
      </c>
      <c r="BK331" s="218">
        <f>ROUND(I331*H331,2)</f>
        <v>0</v>
      </c>
      <c r="BL331" s="19" t="s">
        <v>227</v>
      </c>
      <c r="BM331" s="217" t="s">
        <v>675</v>
      </c>
    </row>
    <row r="332" s="2" customFormat="1" ht="24.15" customHeight="1">
      <c r="A332" s="40"/>
      <c r="B332" s="41"/>
      <c r="C332" s="206" t="s">
        <v>676</v>
      </c>
      <c r="D332" s="206" t="s">
        <v>137</v>
      </c>
      <c r="E332" s="207" t="s">
        <v>677</v>
      </c>
      <c r="F332" s="208" t="s">
        <v>678</v>
      </c>
      <c r="G332" s="209" t="s">
        <v>249</v>
      </c>
      <c r="H332" s="210">
        <v>0.033000000000000002</v>
      </c>
      <c r="I332" s="211"/>
      <c r="J332" s="212">
        <f>ROUND(I332*H332,2)</f>
        <v>0</v>
      </c>
      <c r="K332" s="208" t="s">
        <v>141</v>
      </c>
      <c r="L332" s="46"/>
      <c r="M332" s="213" t="s">
        <v>19</v>
      </c>
      <c r="N332" s="214" t="s">
        <v>42</v>
      </c>
      <c r="O332" s="86"/>
      <c r="P332" s="215">
        <f>O332*H332</f>
        <v>0</v>
      </c>
      <c r="Q332" s="215">
        <v>0</v>
      </c>
      <c r="R332" s="215">
        <f>Q332*H332</f>
        <v>0</v>
      </c>
      <c r="S332" s="215">
        <v>0</v>
      </c>
      <c r="T332" s="216">
        <f>S332*H332</f>
        <v>0</v>
      </c>
      <c r="U332" s="40"/>
      <c r="V332" s="40"/>
      <c r="W332" s="40"/>
      <c r="X332" s="40"/>
      <c r="Y332" s="40"/>
      <c r="Z332" s="40"/>
      <c r="AA332" s="40"/>
      <c r="AB332" s="40"/>
      <c r="AC332" s="40"/>
      <c r="AD332" s="40"/>
      <c r="AE332" s="40"/>
      <c r="AR332" s="217" t="s">
        <v>227</v>
      </c>
      <c r="AT332" s="217" t="s">
        <v>137</v>
      </c>
      <c r="AU332" s="217" t="s">
        <v>143</v>
      </c>
      <c r="AY332" s="19" t="s">
        <v>134</v>
      </c>
      <c r="BE332" s="218">
        <f>IF(N332="základní",J332,0)</f>
        <v>0</v>
      </c>
      <c r="BF332" s="218">
        <f>IF(N332="snížená",J332,0)</f>
        <v>0</v>
      </c>
      <c r="BG332" s="218">
        <f>IF(N332="zákl. přenesená",J332,0)</f>
        <v>0</v>
      </c>
      <c r="BH332" s="218">
        <f>IF(N332="sníž. přenesená",J332,0)</f>
        <v>0</v>
      </c>
      <c r="BI332" s="218">
        <f>IF(N332="nulová",J332,0)</f>
        <v>0</v>
      </c>
      <c r="BJ332" s="19" t="s">
        <v>143</v>
      </c>
      <c r="BK332" s="218">
        <f>ROUND(I332*H332,2)</f>
        <v>0</v>
      </c>
      <c r="BL332" s="19" t="s">
        <v>227</v>
      </c>
      <c r="BM332" s="217" t="s">
        <v>679</v>
      </c>
    </row>
    <row r="333" s="2" customFormat="1">
      <c r="A333" s="40"/>
      <c r="B333" s="41"/>
      <c r="C333" s="42"/>
      <c r="D333" s="219" t="s">
        <v>145</v>
      </c>
      <c r="E333" s="42"/>
      <c r="F333" s="220" t="s">
        <v>680</v>
      </c>
      <c r="G333" s="42"/>
      <c r="H333" s="42"/>
      <c r="I333" s="221"/>
      <c r="J333" s="42"/>
      <c r="K333" s="42"/>
      <c r="L333" s="46"/>
      <c r="M333" s="222"/>
      <c r="N333" s="223"/>
      <c r="O333" s="86"/>
      <c r="P333" s="86"/>
      <c r="Q333" s="86"/>
      <c r="R333" s="86"/>
      <c r="S333" s="86"/>
      <c r="T333" s="87"/>
      <c r="U333" s="40"/>
      <c r="V333" s="40"/>
      <c r="W333" s="40"/>
      <c r="X333" s="40"/>
      <c r="Y333" s="40"/>
      <c r="Z333" s="40"/>
      <c r="AA333" s="40"/>
      <c r="AB333" s="40"/>
      <c r="AC333" s="40"/>
      <c r="AD333" s="40"/>
      <c r="AE333" s="40"/>
      <c r="AT333" s="19" t="s">
        <v>145</v>
      </c>
      <c r="AU333" s="19" t="s">
        <v>143</v>
      </c>
    </row>
    <row r="334" s="12" customFormat="1" ht="22.8" customHeight="1">
      <c r="A334" s="12"/>
      <c r="B334" s="190"/>
      <c r="C334" s="191"/>
      <c r="D334" s="192" t="s">
        <v>69</v>
      </c>
      <c r="E334" s="204" t="s">
        <v>681</v>
      </c>
      <c r="F334" s="204" t="s">
        <v>682</v>
      </c>
      <c r="G334" s="191"/>
      <c r="H334" s="191"/>
      <c r="I334" s="194"/>
      <c r="J334" s="205">
        <f>BK334</f>
        <v>0</v>
      </c>
      <c r="K334" s="191"/>
      <c r="L334" s="196"/>
      <c r="M334" s="197"/>
      <c r="N334" s="198"/>
      <c r="O334" s="198"/>
      <c r="P334" s="199">
        <f>SUM(P335:P367)</f>
        <v>0</v>
      </c>
      <c r="Q334" s="198"/>
      <c r="R334" s="199">
        <f>SUM(R335:R367)</f>
        <v>0.26003789999999999</v>
      </c>
      <c r="S334" s="198"/>
      <c r="T334" s="200">
        <f>SUM(T335:T367)</f>
        <v>0</v>
      </c>
      <c r="U334" s="12"/>
      <c r="V334" s="12"/>
      <c r="W334" s="12"/>
      <c r="X334" s="12"/>
      <c r="Y334" s="12"/>
      <c r="Z334" s="12"/>
      <c r="AA334" s="12"/>
      <c r="AB334" s="12"/>
      <c r="AC334" s="12"/>
      <c r="AD334" s="12"/>
      <c r="AE334" s="12"/>
      <c r="AR334" s="201" t="s">
        <v>143</v>
      </c>
      <c r="AT334" s="202" t="s">
        <v>69</v>
      </c>
      <c r="AU334" s="202" t="s">
        <v>78</v>
      </c>
      <c r="AY334" s="201" t="s">
        <v>134</v>
      </c>
      <c r="BK334" s="203">
        <f>SUM(BK335:BK367)</f>
        <v>0</v>
      </c>
    </row>
    <row r="335" s="2" customFormat="1" ht="16.5" customHeight="1">
      <c r="A335" s="40"/>
      <c r="B335" s="41"/>
      <c r="C335" s="206" t="s">
        <v>683</v>
      </c>
      <c r="D335" s="206" t="s">
        <v>137</v>
      </c>
      <c r="E335" s="207" t="s">
        <v>684</v>
      </c>
      <c r="F335" s="208" t="s">
        <v>685</v>
      </c>
      <c r="G335" s="209" t="s">
        <v>140</v>
      </c>
      <c r="H335" s="210">
        <v>6.1600000000000001</v>
      </c>
      <c r="I335" s="211"/>
      <c r="J335" s="212">
        <f>ROUND(I335*H335,2)</f>
        <v>0</v>
      </c>
      <c r="K335" s="208" t="s">
        <v>141</v>
      </c>
      <c r="L335" s="46"/>
      <c r="M335" s="213" t="s">
        <v>19</v>
      </c>
      <c r="N335" s="214" t="s">
        <v>42</v>
      </c>
      <c r="O335" s="86"/>
      <c r="P335" s="215">
        <f>O335*H335</f>
        <v>0</v>
      </c>
      <c r="Q335" s="215">
        <v>0.00029999999999999997</v>
      </c>
      <c r="R335" s="215">
        <f>Q335*H335</f>
        <v>0.0018479999999999998</v>
      </c>
      <c r="S335" s="215">
        <v>0</v>
      </c>
      <c r="T335" s="216">
        <f>S335*H335</f>
        <v>0</v>
      </c>
      <c r="U335" s="40"/>
      <c r="V335" s="40"/>
      <c r="W335" s="40"/>
      <c r="X335" s="40"/>
      <c r="Y335" s="40"/>
      <c r="Z335" s="40"/>
      <c r="AA335" s="40"/>
      <c r="AB335" s="40"/>
      <c r="AC335" s="40"/>
      <c r="AD335" s="40"/>
      <c r="AE335" s="40"/>
      <c r="AR335" s="217" t="s">
        <v>227</v>
      </c>
      <c r="AT335" s="217" t="s">
        <v>137</v>
      </c>
      <c r="AU335" s="217" t="s">
        <v>143</v>
      </c>
      <c r="AY335" s="19" t="s">
        <v>134</v>
      </c>
      <c r="BE335" s="218">
        <f>IF(N335="základní",J335,0)</f>
        <v>0</v>
      </c>
      <c r="BF335" s="218">
        <f>IF(N335="snížená",J335,0)</f>
        <v>0</v>
      </c>
      <c r="BG335" s="218">
        <f>IF(N335="zákl. přenesená",J335,0)</f>
        <v>0</v>
      </c>
      <c r="BH335" s="218">
        <f>IF(N335="sníž. přenesená",J335,0)</f>
        <v>0</v>
      </c>
      <c r="BI335" s="218">
        <f>IF(N335="nulová",J335,0)</f>
        <v>0</v>
      </c>
      <c r="BJ335" s="19" t="s">
        <v>143</v>
      </c>
      <c r="BK335" s="218">
        <f>ROUND(I335*H335,2)</f>
        <v>0</v>
      </c>
      <c r="BL335" s="19" t="s">
        <v>227</v>
      </c>
      <c r="BM335" s="217" t="s">
        <v>686</v>
      </c>
    </row>
    <row r="336" s="2" customFormat="1">
      <c r="A336" s="40"/>
      <c r="B336" s="41"/>
      <c r="C336" s="42"/>
      <c r="D336" s="219" t="s">
        <v>145</v>
      </c>
      <c r="E336" s="42"/>
      <c r="F336" s="220" t="s">
        <v>687</v>
      </c>
      <c r="G336" s="42"/>
      <c r="H336" s="42"/>
      <c r="I336" s="221"/>
      <c r="J336" s="42"/>
      <c r="K336" s="42"/>
      <c r="L336" s="46"/>
      <c r="M336" s="222"/>
      <c r="N336" s="223"/>
      <c r="O336" s="86"/>
      <c r="P336" s="86"/>
      <c r="Q336" s="86"/>
      <c r="R336" s="86"/>
      <c r="S336" s="86"/>
      <c r="T336" s="87"/>
      <c r="U336" s="40"/>
      <c r="V336" s="40"/>
      <c r="W336" s="40"/>
      <c r="X336" s="40"/>
      <c r="Y336" s="40"/>
      <c r="Z336" s="40"/>
      <c r="AA336" s="40"/>
      <c r="AB336" s="40"/>
      <c r="AC336" s="40"/>
      <c r="AD336" s="40"/>
      <c r="AE336" s="40"/>
      <c r="AT336" s="19" t="s">
        <v>145</v>
      </c>
      <c r="AU336" s="19" t="s">
        <v>143</v>
      </c>
    </row>
    <row r="337" s="13" customFormat="1">
      <c r="A337" s="13"/>
      <c r="B337" s="224"/>
      <c r="C337" s="225"/>
      <c r="D337" s="226" t="s">
        <v>151</v>
      </c>
      <c r="E337" s="227" t="s">
        <v>19</v>
      </c>
      <c r="F337" s="228" t="s">
        <v>688</v>
      </c>
      <c r="G337" s="225"/>
      <c r="H337" s="229">
        <v>6.1600000000000001</v>
      </c>
      <c r="I337" s="230"/>
      <c r="J337" s="225"/>
      <c r="K337" s="225"/>
      <c r="L337" s="231"/>
      <c r="M337" s="232"/>
      <c r="N337" s="233"/>
      <c r="O337" s="233"/>
      <c r="P337" s="233"/>
      <c r="Q337" s="233"/>
      <c r="R337" s="233"/>
      <c r="S337" s="233"/>
      <c r="T337" s="234"/>
      <c r="U337" s="13"/>
      <c r="V337" s="13"/>
      <c r="W337" s="13"/>
      <c r="X337" s="13"/>
      <c r="Y337" s="13"/>
      <c r="Z337" s="13"/>
      <c r="AA337" s="13"/>
      <c r="AB337" s="13"/>
      <c r="AC337" s="13"/>
      <c r="AD337" s="13"/>
      <c r="AE337" s="13"/>
      <c r="AT337" s="235" t="s">
        <v>151</v>
      </c>
      <c r="AU337" s="235" t="s">
        <v>143</v>
      </c>
      <c r="AV337" s="13" t="s">
        <v>143</v>
      </c>
      <c r="AW337" s="13" t="s">
        <v>32</v>
      </c>
      <c r="AX337" s="13" t="s">
        <v>70</v>
      </c>
      <c r="AY337" s="235" t="s">
        <v>134</v>
      </c>
    </row>
    <row r="338" s="14" customFormat="1">
      <c r="A338" s="14"/>
      <c r="B338" s="236"/>
      <c r="C338" s="237"/>
      <c r="D338" s="226" t="s">
        <v>151</v>
      </c>
      <c r="E338" s="238" t="s">
        <v>19</v>
      </c>
      <c r="F338" s="239" t="s">
        <v>153</v>
      </c>
      <c r="G338" s="237"/>
      <c r="H338" s="240">
        <v>6.1600000000000001</v>
      </c>
      <c r="I338" s="241"/>
      <c r="J338" s="237"/>
      <c r="K338" s="237"/>
      <c r="L338" s="242"/>
      <c r="M338" s="243"/>
      <c r="N338" s="244"/>
      <c r="O338" s="244"/>
      <c r="P338" s="244"/>
      <c r="Q338" s="244"/>
      <c r="R338" s="244"/>
      <c r="S338" s="244"/>
      <c r="T338" s="245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T338" s="246" t="s">
        <v>151</v>
      </c>
      <c r="AU338" s="246" t="s">
        <v>143</v>
      </c>
      <c r="AV338" s="14" t="s">
        <v>142</v>
      </c>
      <c r="AW338" s="14" t="s">
        <v>32</v>
      </c>
      <c r="AX338" s="14" t="s">
        <v>78</v>
      </c>
      <c r="AY338" s="246" t="s">
        <v>134</v>
      </c>
    </row>
    <row r="339" s="2" customFormat="1" ht="24.15" customHeight="1">
      <c r="A339" s="40"/>
      <c r="B339" s="41"/>
      <c r="C339" s="206" t="s">
        <v>689</v>
      </c>
      <c r="D339" s="206" t="s">
        <v>137</v>
      </c>
      <c r="E339" s="207" t="s">
        <v>690</v>
      </c>
      <c r="F339" s="208" t="s">
        <v>691</v>
      </c>
      <c r="G339" s="209" t="s">
        <v>140</v>
      </c>
      <c r="H339" s="210">
        <v>6.1600000000000001</v>
      </c>
      <c r="I339" s="211"/>
      <c r="J339" s="212">
        <f>ROUND(I339*H339,2)</f>
        <v>0</v>
      </c>
      <c r="K339" s="208" t="s">
        <v>141</v>
      </c>
      <c r="L339" s="46"/>
      <c r="M339" s="213" t="s">
        <v>19</v>
      </c>
      <c r="N339" s="214" t="s">
        <v>42</v>
      </c>
      <c r="O339" s="86"/>
      <c r="P339" s="215">
        <f>O339*H339</f>
        <v>0</v>
      </c>
      <c r="Q339" s="215">
        <v>0.0074999999999999997</v>
      </c>
      <c r="R339" s="215">
        <f>Q339*H339</f>
        <v>0.046199999999999998</v>
      </c>
      <c r="S339" s="215">
        <v>0</v>
      </c>
      <c r="T339" s="216">
        <f>S339*H339</f>
        <v>0</v>
      </c>
      <c r="U339" s="40"/>
      <c r="V339" s="40"/>
      <c r="W339" s="40"/>
      <c r="X339" s="40"/>
      <c r="Y339" s="40"/>
      <c r="Z339" s="40"/>
      <c r="AA339" s="40"/>
      <c r="AB339" s="40"/>
      <c r="AC339" s="40"/>
      <c r="AD339" s="40"/>
      <c r="AE339" s="40"/>
      <c r="AR339" s="217" t="s">
        <v>227</v>
      </c>
      <c r="AT339" s="217" t="s">
        <v>137</v>
      </c>
      <c r="AU339" s="217" t="s">
        <v>143</v>
      </c>
      <c r="AY339" s="19" t="s">
        <v>134</v>
      </c>
      <c r="BE339" s="218">
        <f>IF(N339="základní",J339,0)</f>
        <v>0</v>
      </c>
      <c r="BF339" s="218">
        <f>IF(N339="snížená",J339,0)</f>
        <v>0</v>
      </c>
      <c r="BG339" s="218">
        <f>IF(N339="zákl. přenesená",J339,0)</f>
        <v>0</v>
      </c>
      <c r="BH339" s="218">
        <f>IF(N339="sníž. přenesená",J339,0)</f>
        <v>0</v>
      </c>
      <c r="BI339" s="218">
        <f>IF(N339="nulová",J339,0)</f>
        <v>0</v>
      </c>
      <c r="BJ339" s="19" t="s">
        <v>143</v>
      </c>
      <c r="BK339" s="218">
        <f>ROUND(I339*H339,2)</f>
        <v>0</v>
      </c>
      <c r="BL339" s="19" t="s">
        <v>227</v>
      </c>
      <c r="BM339" s="217" t="s">
        <v>692</v>
      </c>
    </row>
    <row r="340" s="2" customFormat="1">
      <c r="A340" s="40"/>
      <c r="B340" s="41"/>
      <c r="C340" s="42"/>
      <c r="D340" s="219" t="s">
        <v>145</v>
      </c>
      <c r="E340" s="42"/>
      <c r="F340" s="220" t="s">
        <v>693</v>
      </c>
      <c r="G340" s="42"/>
      <c r="H340" s="42"/>
      <c r="I340" s="221"/>
      <c r="J340" s="42"/>
      <c r="K340" s="42"/>
      <c r="L340" s="46"/>
      <c r="M340" s="222"/>
      <c r="N340" s="223"/>
      <c r="O340" s="86"/>
      <c r="P340" s="86"/>
      <c r="Q340" s="86"/>
      <c r="R340" s="86"/>
      <c r="S340" s="86"/>
      <c r="T340" s="87"/>
      <c r="U340" s="40"/>
      <c r="V340" s="40"/>
      <c r="W340" s="40"/>
      <c r="X340" s="40"/>
      <c r="Y340" s="40"/>
      <c r="Z340" s="40"/>
      <c r="AA340" s="40"/>
      <c r="AB340" s="40"/>
      <c r="AC340" s="40"/>
      <c r="AD340" s="40"/>
      <c r="AE340" s="40"/>
      <c r="AT340" s="19" t="s">
        <v>145</v>
      </c>
      <c r="AU340" s="19" t="s">
        <v>143</v>
      </c>
    </row>
    <row r="341" s="13" customFormat="1">
      <c r="A341" s="13"/>
      <c r="B341" s="224"/>
      <c r="C341" s="225"/>
      <c r="D341" s="226" t="s">
        <v>151</v>
      </c>
      <c r="E341" s="227" t="s">
        <v>19</v>
      </c>
      <c r="F341" s="228" t="s">
        <v>688</v>
      </c>
      <c r="G341" s="225"/>
      <c r="H341" s="229">
        <v>6.1600000000000001</v>
      </c>
      <c r="I341" s="230"/>
      <c r="J341" s="225"/>
      <c r="K341" s="225"/>
      <c r="L341" s="231"/>
      <c r="M341" s="232"/>
      <c r="N341" s="233"/>
      <c r="O341" s="233"/>
      <c r="P341" s="233"/>
      <c r="Q341" s="233"/>
      <c r="R341" s="233"/>
      <c r="S341" s="233"/>
      <c r="T341" s="234"/>
      <c r="U341" s="13"/>
      <c r="V341" s="13"/>
      <c r="W341" s="13"/>
      <c r="X341" s="13"/>
      <c r="Y341" s="13"/>
      <c r="Z341" s="13"/>
      <c r="AA341" s="13"/>
      <c r="AB341" s="13"/>
      <c r="AC341" s="13"/>
      <c r="AD341" s="13"/>
      <c r="AE341" s="13"/>
      <c r="AT341" s="235" t="s">
        <v>151</v>
      </c>
      <c r="AU341" s="235" t="s">
        <v>143</v>
      </c>
      <c r="AV341" s="13" t="s">
        <v>143</v>
      </c>
      <c r="AW341" s="13" t="s">
        <v>32</v>
      </c>
      <c r="AX341" s="13" t="s">
        <v>70</v>
      </c>
      <c r="AY341" s="235" t="s">
        <v>134</v>
      </c>
    </row>
    <row r="342" s="14" customFormat="1">
      <c r="A342" s="14"/>
      <c r="B342" s="236"/>
      <c r="C342" s="237"/>
      <c r="D342" s="226" t="s">
        <v>151</v>
      </c>
      <c r="E342" s="238" t="s">
        <v>19</v>
      </c>
      <c r="F342" s="239" t="s">
        <v>153</v>
      </c>
      <c r="G342" s="237"/>
      <c r="H342" s="240">
        <v>6.1600000000000001</v>
      </c>
      <c r="I342" s="241"/>
      <c r="J342" s="237"/>
      <c r="K342" s="237"/>
      <c r="L342" s="242"/>
      <c r="M342" s="243"/>
      <c r="N342" s="244"/>
      <c r="O342" s="244"/>
      <c r="P342" s="244"/>
      <c r="Q342" s="244"/>
      <c r="R342" s="244"/>
      <c r="S342" s="244"/>
      <c r="T342" s="245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T342" s="246" t="s">
        <v>151</v>
      </c>
      <c r="AU342" s="246" t="s">
        <v>143</v>
      </c>
      <c r="AV342" s="14" t="s">
        <v>142</v>
      </c>
      <c r="AW342" s="14" t="s">
        <v>32</v>
      </c>
      <c r="AX342" s="14" t="s">
        <v>78</v>
      </c>
      <c r="AY342" s="246" t="s">
        <v>134</v>
      </c>
    </row>
    <row r="343" s="2" customFormat="1" ht="24.15" customHeight="1">
      <c r="A343" s="40"/>
      <c r="B343" s="41"/>
      <c r="C343" s="206" t="s">
        <v>694</v>
      </c>
      <c r="D343" s="206" t="s">
        <v>137</v>
      </c>
      <c r="E343" s="207" t="s">
        <v>695</v>
      </c>
      <c r="F343" s="208" t="s">
        <v>696</v>
      </c>
      <c r="G343" s="209" t="s">
        <v>140</v>
      </c>
      <c r="H343" s="210">
        <v>6.1600000000000001</v>
      </c>
      <c r="I343" s="211"/>
      <c r="J343" s="212">
        <f>ROUND(I343*H343,2)</f>
        <v>0</v>
      </c>
      <c r="K343" s="208" t="s">
        <v>141</v>
      </c>
      <c r="L343" s="46"/>
      <c r="M343" s="213" t="s">
        <v>19</v>
      </c>
      <c r="N343" s="214" t="s">
        <v>42</v>
      </c>
      <c r="O343" s="86"/>
      <c r="P343" s="215">
        <f>O343*H343</f>
        <v>0</v>
      </c>
      <c r="Q343" s="215">
        <v>0.0060000000000000001</v>
      </c>
      <c r="R343" s="215">
        <f>Q343*H343</f>
        <v>0.03696</v>
      </c>
      <c r="S343" s="215">
        <v>0</v>
      </c>
      <c r="T343" s="216">
        <f>S343*H343</f>
        <v>0</v>
      </c>
      <c r="U343" s="40"/>
      <c r="V343" s="40"/>
      <c r="W343" s="40"/>
      <c r="X343" s="40"/>
      <c r="Y343" s="40"/>
      <c r="Z343" s="40"/>
      <c r="AA343" s="40"/>
      <c r="AB343" s="40"/>
      <c r="AC343" s="40"/>
      <c r="AD343" s="40"/>
      <c r="AE343" s="40"/>
      <c r="AR343" s="217" t="s">
        <v>227</v>
      </c>
      <c r="AT343" s="217" t="s">
        <v>137</v>
      </c>
      <c r="AU343" s="217" t="s">
        <v>143</v>
      </c>
      <c r="AY343" s="19" t="s">
        <v>134</v>
      </c>
      <c r="BE343" s="218">
        <f>IF(N343="základní",J343,0)</f>
        <v>0</v>
      </c>
      <c r="BF343" s="218">
        <f>IF(N343="snížená",J343,0)</f>
        <v>0</v>
      </c>
      <c r="BG343" s="218">
        <f>IF(N343="zákl. přenesená",J343,0)</f>
        <v>0</v>
      </c>
      <c r="BH343" s="218">
        <f>IF(N343="sníž. přenesená",J343,0)</f>
        <v>0</v>
      </c>
      <c r="BI343" s="218">
        <f>IF(N343="nulová",J343,0)</f>
        <v>0</v>
      </c>
      <c r="BJ343" s="19" t="s">
        <v>143</v>
      </c>
      <c r="BK343" s="218">
        <f>ROUND(I343*H343,2)</f>
        <v>0</v>
      </c>
      <c r="BL343" s="19" t="s">
        <v>227</v>
      </c>
      <c r="BM343" s="217" t="s">
        <v>697</v>
      </c>
    </row>
    <row r="344" s="2" customFormat="1">
      <c r="A344" s="40"/>
      <c r="B344" s="41"/>
      <c r="C344" s="42"/>
      <c r="D344" s="219" t="s">
        <v>145</v>
      </c>
      <c r="E344" s="42"/>
      <c r="F344" s="220" t="s">
        <v>698</v>
      </c>
      <c r="G344" s="42"/>
      <c r="H344" s="42"/>
      <c r="I344" s="221"/>
      <c r="J344" s="42"/>
      <c r="K344" s="42"/>
      <c r="L344" s="46"/>
      <c r="M344" s="222"/>
      <c r="N344" s="223"/>
      <c r="O344" s="86"/>
      <c r="P344" s="86"/>
      <c r="Q344" s="86"/>
      <c r="R344" s="86"/>
      <c r="S344" s="86"/>
      <c r="T344" s="87"/>
      <c r="U344" s="40"/>
      <c r="V344" s="40"/>
      <c r="W344" s="40"/>
      <c r="X344" s="40"/>
      <c r="Y344" s="40"/>
      <c r="Z344" s="40"/>
      <c r="AA344" s="40"/>
      <c r="AB344" s="40"/>
      <c r="AC344" s="40"/>
      <c r="AD344" s="40"/>
      <c r="AE344" s="40"/>
      <c r="AT344" s="19" t="s">
        <v>145</v>
      </c>
      <c r="AU344" s="19" t="s">
        <v>143</v>
      </c>
    </row>
    <row r="345" s="13" customFormat="1">
      <c r="A345" s="13"/>
      <c r="B345" s="224"/>
      <c r="C345" s="225"/>
      <c r="D345" s="226" t="s">
        <v>151</v>
      </c>
      <c r="E345" s="227" t="s">
        <v>19</v>
      </c>
      <c r="F345" s="228" t="s">
        <v>688</v>
      </c>
      <c r="G345" s="225"/>
      <c r="H345" s="229">
        <v>6.1600000000000001</v>
      </c>
      <c r="I345" s="230"/>
      <c r="J345" s="225"/>
      <c r="K345" s="225"/>
      <c r="L345" s="231"/>
      <c r="M345" s="232"/>
      <c r="N345" s="233"/>
      <c r="O345" s="233"/>
      <c r="P345" s="233"/>
      <c r="Q345" s="233"/>
      <c r="R345" s="233"/>
      <c r="S345" s="233"/>
      <c r="T345" s="234"/>
      <c r="U345" s="13"/>
      <c r="V345" s="13"/>
      <c r="W345" s="13"/>
      <c r="X345" s="13"/>
      <c r="Y345" s="13"/>
      <c r="Z345" s="13"/>
      <c r="AA345" s="13"/>
      <c r="AB345" s="13"/>
      <c r="AC345" s="13"/>
      <c r="AD345" s="13"/>
      <c r="AE345" s="13"/>
      <c r="AT345" s="235" t="s">
        <v>151</v>
      </c>
      <c r="AU345" s="235" t="s">
        <v>143</v>
      </c>
      <c r="AV345" s="13" t="s">
        <v>143</v>
      </c>
      <c r="AW345" s="13" t="s">
        <v>32</v>
      </c>
      <c r="AX345" s="13" t="s">
        <v>70</v>
      </c>
      <c r="AY345" s="235" t="s">
        <v>134</v>
      </c>
    </row>
    <row r="346" s="14" customFormat="1">
      <c r="A346" s="14"/>
      <c r="B346" s="236"/>
      <c r="C346" s="237"/>
      <c r="D346" s="226" t="s">
        <v>151</v>
      </c>
      <c r="E346" s="238" t="s">
        <v>19</v>
      </c>
      <c r="F346" s="239" t="s">
        <v>153</v>
      </c>
      <c r="G346" s="237"/>
      <c r="H346" s="240">
        <v>6.1600000000000001</v>
      </c>
      <c r="I346" s="241"/>
      <c r="J346" s="237"/>
      <c r="K346" s="237"/>
      <c r="L346" s="242"/>
      <c r="M346" s="243"/>
      <c r="N346" s="244"/>
      <c r="O346" s="244"/>
      <c r="P346" s="244"/>
      <c r="Q346" s="244"/>
      <c r="R346" s="244"/>
      <c r="S346" s="244"/>
      <c r="T346" s="245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T346" s="246" t="s">
        <v>151</v>
      </c>
      <c r="AU346" s="246" t="s">
        <v>143</v>
      </c>
      <c r="AV346" s="14" t="s">
        <v>142</v>
      </c>
      <c r="AW346" s="14" t="s">
        <v>32</v>
      </c>
      <c r="AX346" s="14" t="s">
        <v>78</v>
      </c>
      <c r="AY346" s="246" t="s">
        <v>134</v>
      </c>
    </row>
    <row r="347" s="2" customFormat="1" ht="21.75" customHeight="1">
      <c r="A347" s="40"/>
      <c r="B347" s="41"/>
      <c r="C347" s="258" t="s">
        <v>699</v>
      </c>
      <c r="D347" s="258" t="s">
        <v>337</v>
      </c>
      <c r="E347" s="259" t="s">
        <v>700</v>
      </c>
      <c r="F347" s="260" t="s">
        <v>701</v>
      </c>
      <c r="G347" s="261" t="s">
        <v>140</v>
      </c>
      <c r="H347" s="262">
        <v>6.7759999999999998</v>
      </c>
      <c r="I347" s="263"/>
      <c r="J347" s="264">
        <f>ROUND(I347*H347,2)</f>
        <v>0</v>
      </c>
      <c r="K347" s="260" t="s">
        <v>141</v>
      </c>
      <c r="L347" s="265"/>
      <c r="M347" s="266" t="s">
        <v>19</v>
      </c>
      <c r="N347" s="267" t="s">
        <v>42</v>
      </c>
      <c r="O347" s="86"/>
      <c r="P347" s="215">
        <f>O347*H347</f>
        <v>0</v>
      </c>
      <c r="Q347" s="215">
        <v>0.021999999999999999</v>
      </c>
      <c r="R347" s="215">
        <f>Q347*H347</f>
        <v>0.14907199999999998</v>
      </c>
      <c r="S347" s="215">
        <v>0</v>
      </c>
      <c r="T347" s="216">
        <f>S347*H347</f>
        <v>0</v>
      </c>
      <c r="U347" s="40"/>
      <c r="V347" s="40"/>
      <c r="W347" s="40"/>
      <c r="X347" s="40"/>
      <c r="Y347" s="40"/>
      <c r="Z347" s="40"/>
      <c r="AA347" s="40"/>
      <c r="AB347" s="40"/>
      <c r="AC347" s="40"/>
      <c r="AD347" s="40"/>
      <c r="AE347" s="40"/>
      <c r="AR347" s="217" t="s">
        <v>326</v>
      </c>
      <c r="AT347" s="217" t="s">
        <v>337</v>
      </c>
      <c r="AU347" s="217" t="s">
        <v>143</v>
      </c>
      <c r="AY347" s="19" t="s">
        <v>134</v>
      </c>
      <c r="BE347" s="218">
        <f>IF(N347="základní",J347,0)</f>
        <v>0</v>
      </c>
      <c r="BF347" s="218">
        <f>IF(N347="snížená",J347,0)</f>
        <v>0</v>
      </c>
      <c r="BG347" s="218">
        <f>IF(N347="zákl. přenesená",J347,0)</f>
        <v>0</v>
      </c>
      <c r="BH347" s="218">
        <f>IF(N347="sníž. přenesená",J347,0)</f>
        <v>0</v>
      </c>
      <c r="BI347" s="218">
        <f>IF(N347="nulová",J347,0)</f>
        <v>0</v>
      </c>
      <c r="BJ347" s="19" t="s">
        <v>143</v>
      </c>
      <c r="BK347" s="218">
        <f>ROUND(I347*H347,2)</f>
        <v>0</v>
      </c>
      <c r="BL347" s="19" t="s">
        <v>227</v>
      </c>
      <c r="BM347" s="217" t="s">
        <v>702</v>
      </c>
    </row>
    <row r="348" s="13" customFormat="1">
      <c r="A348" s="13"/>
      <c r="B348" s="224"/>
      <c r="C348" s="225"/>
      <c r="D348" s="226" t="s">
        <v>151</v>
      </c>
      <c r="E348" s="227" t="s">
        <v>19</v>
      </c>
      <c r="F348" s="228" t="s">
        <v>688</v>
      </c>
      <c r="G348" s="225"/>
      <c r="H348" s="229">
        <v>6.1600000000000001</v>
      </c>
      <c r="I348" s="230"/>
      <c r="J348" s="225"/>
      <c r="K348" s="225"/>
      <c r="L348" s="231"/>
      <c r="M348" s="232"/>
      <c r="N348" s="233"/>
      <c r="O348" s="233"/>
      <c r="P348" s="233"/>
      <c r="Q348" s="233"/>
      <c r="R348" s="233"/>
      <c r="S348" s="233"/>
      <c r="T348" s="234"/>
      <c r="U348" s="13"/>
      <c r="V348" s="13"/>
      <c r="W348" s="13"/>
      <c r="X348" s="13"/>
      <c r="Y348" s="13"/>
      <c r="Z348" s="13"/>
      <c r="AA348" s="13"/>
      <c r="AB348" s="13"/>
      <c r="AC348" s="13"/>
      <c r="AD348" s="13"/>
      <c r="AE348" s="13"/>
      <c r="AT348" s="235" t="s">
        <v>151</v>
      </c>
      <c r="AU348" s="235" t="s">
        <v>143</v>
      </c>
      <c r="AV348" s="13" t="s">
        <v>143</v>
      </c>
      <c r="AW348" s="13" t="s">
        <v>32</v>
      </c>
      <c r="AX348" s="13" t="s">
        <v>70</v>
      </c>
      <c r="AY348" s="235" t="s">
        <v>134</v>
      </c>
    </row>
    <row r="349" s="14" customFormat="1">
      <c r="A349" s="14"/>
      <c r="B349" s="236"/>
      <c r="C349" s="237"/>
      <c r="D349" s="226" t="s">
        <v>151</v>
      </c>
      <c r="E349" s="238" t="s">
        <v>19</v>
      </c>
      <c r="F349" s="239" t="s">
        <v>153</v>
      </c>
      <c r="G349" s="237"/>
      <c r="H349" s="240">
        <v>6.1600000000000001</v>
      </c>
      <c r="I349" s="241"/>
      <c r="J349" s="237"/>
      <c r="K349" s="237"/>
      <c r="L349" s="242"/>
      <c r="M349" s="243"/>
      <c r="N349" s="244"/>
      <c r="O349" s="244"/>
      <c r="P349" s="244"/>
      <c r="Q349" s="244"/>
      <c r="R349" s="244"/>
      <c r="S349" s="244"/>
      <c r="T349" s="245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T349" s="246" t="s">
        <v>151</v>
      </c>
      <c r="AU349" s="246" t="s">
        <v>143</v>
      </c>
      <c r="AV349" s="14" t="s">
        <v>142</v>
      </c>
      <c r="AW349" s="14" t="s">
        <v>32</v>
      </c>
      <c r="AX349" s="14" t="s">
        <v>78</v>
      </c>
      <c r="AY349" s="246" t="s">
        <v>134</v>
      </c>
    </row>
    <row r="350" s="13" customFormat="1">
      <c r="A350" s="13"/>
      <c r="B350" s="224"/>
      <c r="C350" s="225"/>
      <c r="D350" s="226" t="s">
        <v>151</v>
      </c>
      <c r="E350" s="225"/>
      <c r="F350" s="228" t="s">
        <v>703</v>
      </c>
      <c r="G350" s="225"/>
      <c r="H350" s="229">
        <v>6.7759999999999998</v>
      </c>
      <c r="I350" s="230"/>
      <c r="J350" s="225"/>
      <c r="K350" s="225"/>
      <c r="L350" s="231"/>
      <c r="M350" s="232"/>
      <c r="N350" s="233"/>
      <c r="O350" s="233"/>
      <c r="P350" s="233"/>
      <c r="Q350" s="233"/>
      <c r="R350" s="233"/>
      <c r="S350" s="233"/>
      <c r="T350" s="234"/>
      <c r="U350" s="13"/>
      <c r="V350" s="13"/>
      <c r="W350" s="13"/>
      <c r="X350" s="13"/>
      <c r="Y350" s="13"/>
      <c r="Z350" s="13"/>
      <c r="AA350" s="13"/>
      <c r="AB350" s="13"/>
      <c r="AC350" s="13"/>
      <c r="AD350" s="13"/>
      <c r="AE350" s="13"/>
      <c r="AT350" s="235" t="s">
        <v>151</v>
      </c>
      <c r="AU350" s="235" t="s">
        <v>143</v>
      </c>
      <c r="AV350" s="13" t="s">
        <v>143</v>
      </c>
      <c r="AW350" s="13" t="s">
        <v>4</v>
      </c>
      <c r="AX350" s="13" t="s">
        <v>78</v>
      </c>
      <c r="AY350" s="235" t="s">
        <v>134</v>
      </c>
    </row>
    <row r="351" s="2" customFormat="1" ht="16.5" customHeight="1">
      <c r="A351" s="40"/>
      <c r="B351" s="41"/>
      <c r="C351" s="206" t="s">
        <v>704</v>
      </c>
      <c r="D351" s="206" t="s">
        <v>137</v>
      </c>
      <c r="E351" s="207" t="s">
        <v>705</v>
      </c>
      <c r="F351" s="208" t="s">
        <v>706</v>
      </c>
      <c r="G351" s="209" t="s">
        <v>140</v>
      </c>
      <c r="H351" s="210">
        <v>5.0350000000000001</v>
      </c>
      <c r="I351" s="211"/>
      <c r="J351" s="212">
        <f>ROUND(I351*H351,2)</f>
        <v>0</v>
      </c>
      <c r="K351" s="208" t="s">
        <v>141</v>
      </c>
      <c r="L351" s="46"/>
      <c r="M351" s="213" t="s">
        <v>19</v>
      </c>
      <c r="N351" s="214" t="s">
        <v>42</v>
      </c>
      <c r="O351" s="86"/>
      <c r="P351" s="215">
        <f>O351*H351</f>
        <v>0</v>
      </c>
      <c r="Q351" s="215">
        <v>0.0015</v>
      </c>
      <c r="R351" s="215">
        <f>Q351*H351</f>
        <v>0.0075525000000000002</v>
      </c>
      <c r="S351" s="215">
        <v>0</v>
      </c>
      <c r="T351" s="216">
        <f>S351*H351</f>
        <v>0</v>
      </c>
      <c r="U351" s="40"/>
      <c r="V351" s="40"/>
      <c r="W351" s="40"/>
      <c r="X351" s="40"/>
      <c r="Y351" s="40"/>
      <c r="Z351" s="40"/>
      <c r="AA351" s="40"/>
      <c r="AB351" s="40"/>
      <c r="AC351" s="40"/>
      <c r="AD351" s="40"/>
      <c r="AE351" s="40"/>
      <c r="AR351" s="217" t="s">
        <v>227</v>
      </c>
      <c r="AT351" s="217" t="s">
        <v>137</v>
      </c>
      <c r="AU351" s="217" t="s">
        <v>143</v>
      </c>
      <c r="AY351" s="19" t="s">
        <v>134</v>
      </c>
      <c r="BE351" s="218">
        <f>IF(N351="základní",J351,0)</f>
        <v>0</v>
      </c>
      <c r="BF351" s="218">
        <f>IF(N351="snížená",J351,0)</f>
        <v>0</v>
      </c>
      <c r="BG351" s="218">
        <f>IF(N351="zákl. přenesená",J351,0)</f>
        <v>0</v>
      </c>
      <c r="BH351" s="218">
        <f>IF(N351="sníž. přenesená",J351,0)</f>
        <v>0</v>
      </c>
      <c r="BI351" s="218">
        <f>IF(N351="nulová",J351,0)</f>
        <v>0</v>
      </c>
      <c r="BJ351" s="19" t="s">
        <v>143</v>
      </c>
      <c r="BK351" s="218">
        <f>ROUND(I351*H351,2)</f>
        <v>0</v>
      </c>
      <c r="BL351" s="19" t="s">
        <v>227</v>
      </c>
      <c r="BM351" s="217" t="s">
        <v>707</v>
      </c>
    </row>
    <row r="352" s="2" customFormat="1">
      <c r="A352" s="40"/>
      <c r="B352" s="41"/>
      <c r="C352" s="42"/>
      <c r="D352" s="219" t="s">
        <v>145</v>
      </c>
      <c r="E352" s="42"/>
      <c r="F352" s="220" t="s">
        <v>708</v>
      </c>
      <c r="G352" s="42"/>
      <c r="H352" s="42"/>
      <c r="I352" s="221"/>
      <c r="J352" s="42"/>
      <c r="K352" s="42"/>
      <c r="L352" s="46"/>
      <c r="M352" s="222"/>
      <c r="N352" s="223"/>
      <c r="O352" s="86"/>
      <c r="P352" s="86"/>
      <c r="Q352" s="86"/>
      <c r="R352" s="86"/>
      <c r="S352" s="86"/>
      <c r="T352" s="87"/>
      <c r="U352" s="40"/>
      <c r="V352" s="40"/>
      <c r="W352" s="40"/>
      <c r="X352" s="40"/>
      <c r="Y352" s="40"/>
      <c r="Z352" s="40"/>
      <c r="AA352" s="40"/>
      <c r="AB352" s="40"/>
      <c r="AC352" s="40"/>
      <c r="AD352" s="40"/>
      <c r="AE352" s="40"/>
      <c r="AT352" s="19" t="s">
        <v>145</v>
      </c>
      <c r="AU352" s="19" t="s">
        <v>143</v>
      </c>
    </row>
    <row r="353" s="15" customFormat="1">
      <c r="A353" s="15"/>
      <c r="B353" s="247"/>
      <c r="C353" s="248"/>
      <c r="D353" s="226" t="s">
        <v>151</v>
      </c>
      <c r="E353" s="249" t="s">
        <v>19</v>
      </c>
      <c r="F353" s="250" t="s">
        <v>709</v>
      </c>
      <c r="G353" s="248"/>
      <c r="H353" s="249" t="s">
        <v>19</v>
      </c>
      <c r="I353" s="251"/>
      <c r="J353" s="248"/>
      <c r="K353" s="248"/>
      <c r="L353" s="252"/>
      <c r="M353" s="253"/>
      <c r="N353" s="254"/>
      <c r="O353" s="254"/>
      <c r="P353" s="254"/>
      <c r="Q353" s="254"/>
      <c r="R353" s="254"/>
      <c r="S353" s="254"/>
      <c r="T353" s="25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  <c r="AT353" s="256" t="s">
        <v>151</v>
      </c>
      <c r="AU353" s="256" t="s">
        <v>143</v>
      </c>
      <c r="AV353" s="15" t="s">
        <v>78</v>
      </c>
      <c r="AW353" s="15" t="s">
        <v>32</v>
      </c>
      <c r="AX353" s="15" t="s">
        <v>70</v>
      </c>
      <c r="AY353" s="256" t="s">
        <v>134</v>
      </c>
    </row>
    <row r="354" s="13" customFormat="1">
      <c r="A354" s="13"/>
      <c r="B354" s="224"/>
      <c r="C354" s="225"/>
      <c r="D354" s="226" t="s">
        <v>151</v>
      </c>
      <c r="E354" s="227" t="s">
        <v>19</v>
      </c>
      <c r="F354" s="228" t="s">
        <v>710</v>
      </c>
      <c r="G354" s="225"/>
      <c r="H354" s="229">
        <v>5.0350000000000001</v>
      </c>
      <c r="I354" s="230"/>
      <c r="J354" s="225"/>
      <c r="K354" s="225"/>
      <c r="L354" s="231"/>
      <c r="M354" s="232"/>
      <c r="N354" s="233"/>
      <c r="O354" s="233"/>
      <c r="P354" s="233"/>
      <c r="Q354" s="233"/>
      <c r="R354" s="233"/>
      <c r="S354" s="233"/>
      <c r="T354" s="234"/>
      <c r="U354" s="13"/>
      <c r="V354" s="13"/>
      <c r="W354" s="13"/>
      <c r="X354" s="13"/>
      <c r="Y354" s="13"/>
      <c r="Z354" s="13"/>
      <c r="AA354" s="13"/>
      <c r="AB354" s="13"/>
      <c r="AC354" s="13"/>
      <c r="AD354" s="13"/>
      <c r="AE354" s="13"/>
      <c r="AT354" s="235" t="s">
        <v>151</v>
      </c>
      <c r="AU354" s="235" t="s">
        <v>143</v>
      </c>
      <c r="AV354" s="13" t="s">
        <v>143</v>
      </c>
      <c r="AW354" s="13" t="s">
        <v>32</v>
      </c>
      <c r="AX354" s="13" t="s">
        <v>70</v>
      </c>
      <c r="AY354" s="235" t="s">
        <v>134</v>
      </c>
    </row>
    <row r="355" s="14" customFormat="1">
      <c r="A355" s="14"/>
      <c r="B355" s="236"/>
      <c r="C355" s="237"/>
      <c r="D355" s="226" t="s">
        <v>151</v>
      </c>
      <c r="E355" s="238" t="s">
        <v>19</v>
      </c>
      <c r="F355" s="239" t="s">
        <v>153</v>
      </c>
      <c r="G355" s="237"/>
      <c r="H355" s="240">
        <v>5.0350000000000001</v>
      </c>
      <c r="I355" s="241"/>
      <c r="J355" s="237"/>
      <c r="K355" s="237"/>
      <c r="L355" s="242"/>
      <c r="M355" s="243"/>
      <c r="N355" s="244"/>
      <c r="O355" s="244"/>
      <c r="P355" s="244"/>
      <c r="Q355" s="244"/>
      <c r="R355" s="244"/>
      <c r="S355" s="244"/>
      <c r="T355" s="245"/>
      <c r="U355" s="14"/>
      <c r="V355" s="14"/>
      <c r="W355" s="14"/>
      <c r="X355" s="14"/>
      <c r="Y355" s="14"/>
      <c r="Z355" s="14"/>
      <c r="AA355" s="14"/>
      <c r="AB355" s="14"/>
      <c r="AC355" s="14"/>
      <c r="AD355" s="14"/>
      <c r="AE355" s="14"/>
      <c r="AT355" s="246" t="s">
        <v>151</v>
      </c>
      <c r="AU355" s="246" t="s">
        <v>143</v>
      </c>
      <c r="AV355" s="14" t="s">
        <v>142</v>
      </c>
      <c r="AW355" s="14" t="s">
        <v>32</v>
      </c>
      <c r="AX355" s="14" t="s">
        <v>78</v>
      </c>
      <c r="AY355" s="246" t="s">
        <v>134</v>
      </c>
    </row>
    <row r="356" s="2" customFormat="1" ht="16.5" customHeight="1">
      <c r="A356" s="40"/>
      <c r="B356" s="41"/>
      <c r="C356" s="206" t="s">
        <v>711</v>
      </c>
      <c r="D356" s="206" t="s">
        <v>137</v>
      </c>
      <c r="E356" s="207" t="s">
        <v>712</v>
      </c>
      <c r="F356" s="208" t="s">
        <v>713</v>
      </c>
      <c r="G356" s="209" t="s">
        <v>235</v>
      </c>
      <c r="H356" s="210">
        <v>4</v>
      </c>
      <c r="I356" s="211"/>
      <c r="J356" s="212">
        <f>ROUND(I356*H356,2)</f>
        <v>0</v>
      </c>
      <c r="K356" s="208" t="s">
        <v>141</v>
      </c>
      <c r="L356" s="46"/>
      <c r="M356" s="213" t="s">
        <v>19</v>
      </c>
      <c r="N356" s="214" t="s">
        <v>42</v>
      </c>
      <c r="O356" s="86"/>
      <c r="P356" s="215">
        <f>O356*H356</f>
        <v>0</v>
      </c>
      <c r="Q356" s="215">
        <v>0.00021000000000000001</v>
      </c>
      <c r="R356" s="215">
        <f>Q356*H356</f>
        <v>0.00084000000000000003</v>
      </c>
      <c r="S356" s="215">
        <v>0</v>
      </c>
      <c r="T356" s="216">
        <f>S356*H356</f>
        <v>0</v>
      </c>
      <c r="U356" s="40"/>
      <c r="V356" s="40"/>
      <c r="W356" s="40"/>
      <c r="X356" s="40"/>
      <c r="Y356" s="40"/>
      <c r="Z356" s="40"/>
      <c r="AA356" s="40"/>
      <c r="AB356" s="40"/>
      <c r="AC356" s="40"/>
      <c r="AD356" s="40"/>
      <c r="AE356" s="40"/>
      <c r="AR356" s="217" t="s">
        <v>227</v>
      </c>
      <c r="AT356" s="217" t="s">
        <v>137</v>
      </c>
      <c r="AU356" s="217" t="s">
        <v>143</v>
      </c>
      <c r="AY356" s="19" t="s">
        <v>134</v>
      </c>
      <c r="BE356" s="218">
        <f>IF(N356="základní",J356,0)</f>
        <v>0</v>
      </c>
      <c r="BF356" s="218">
        <f>IF(N356="snížená",J356,0)</f>
        <v>0</v>
      </c>
      <c r="BG356" s="218">
        <f>IF(N356="zákl. přenesená",J356,0)</f>
        <v>0</v>
      </c>
      <c r="BH356" s="218">
        <f>IF(N356="sníž. přenesená",J356,0)</f>
        <v>0</v>
      </c>
      <c r="BI356" s="218">
        <f>IF(N356="nulová",J356,0)</f>
        <v>0</v>
      </c>
      <c r="BJ356" s="19" t="s">
        <v>143</v>
      </c>
      <c r="BK356" s="218">
        <f>ROUND(I356*H356,2)</f>
        <v>0</v>
      </c>
      <c r="BL356" s="19" t="s">
        <v>227</v>
      </c>
      <c r="BM356" s="217" t="s">
        <v>714</v>
      </c>
    </row>
    <row r="357" s="2" customFormat="1">
      <c r="A357" s="40"/>
      <c r="B357" s="41"/>
      <c r="C357" s="42"/>
      <c r="D357" s="219" t="s">
        <v>145</v>
      </c>
      <c r="E357" s="42"/>
      <c r="F357" s="220" t="s">
        <v>715</v>
      </c>
      <c r="G357" s="42"/>
      <c r="H357" s="42"/>
      <c r="I357" s="221"/>
      <c r="J357" s="42"/>
      <c r="K357" s="42"/>
      <c r="L357" s="46"/>
      <c r="M357" s="222"/>
      <c r="N357" s="223"/>
      <c r="O357" s="86"/>
      <c r="P357" s="86"/>
      <c r="Q357" s="86"/>
      <c r="R357" s="86"/>
      <c r="S357" s="86"/>
      <c r="T357" s="87"/>
      <c r="U357" s="40"/>
      <c r="V357" s="40"/>
      <c r="W357" s="40"/>
      <c r="X357" s="40"/>
      <c r="Y357" s="40"/>
      <c r="Z357" s="40"/>
      <c r="AA357" s="40"/>
      <c r="AB357" s="40"/>
      <c r="AC357" s="40"/>
      <c r="AD357" s="40"/>
      <c r="AE357" s="40"/>
      <c r="AT357" s="19" t="s">
        <v>145</v>
      </c>
      <c r="AU357" s="19" t="s">
        <v>143</v>
      </c>
    </row>
    <row r="358" s="13" customFormat="1">
      <c r="A358" s="13"/>
      <c r="B358" s="224"/>
      <c r="C358" s="225"/>
      <c r="D358" s="226" t="s">
        <v>151</v>
      </c>
      <c r="E358" s="227" t="s">
        <v>19</v>
      </c>
      <c r="F358" s="228" t="s">
        <v>142</v>
      </c>
      <c r="G358" s="225"/>
      <c r="H358" s="229">
        <v>4</v>
      </c>
      <c r="I358" s="230"/>
      <c r="J358" s="225"/>
      <c r="K358" s="225"/>
      <c r="L358" s="231"/>
      <c r="M358" s="232"/>
      <c r="N358" s="233"/>
      <c r="O358" s="233"/>
      <c r="P358" s="233"/>
      <c r="Q358" s="233"/>
      <c r="R358" s="233"/>
      <c r="S358" s="233"/>
      <c r="T358" s="234"/>
      <c r="U358" s="13"/>
      <c r="V358" s="13"/>
      <c r="W358" s="13"/>
      <c r="X358" s="13"/>
      <c r="Y358" s="13"/>
      <c r="Z358" s="13"/>
      <c r="AA358" s="13"/>
      <c r="AB358" s="13"/>
      <c r="AC358" s="13"/>
      <c r="AD358" s="13"/>
      <c r="AE358" s="13"/>
      <c r="AT358" s="235" t="s">
        <v>151</v>
      </c>
      <c r="AU358" s="235" t="s">
        <v>143</v>
      </c>
      <c r="AV358" s="13" t="s">
        <v>143</v>
      </c>
      <c r="AW358" s="13" t="s">
        <v>32</v>
      </c>
      <c r="AX358" s="13" t="s">
        <v>70</v>
      </c>
      <c r="AY358" s="235" t="s">
        <v>134</v>
      </c>
    </row>
    <row r="359" s="13" customFormat="1">
      <c r="A359" s="13"/>
      <c r="B359" s="224"/>
      <c r="C359" s="225"/>
      <c r="D359" s="226" t="s">
        <v>151</v>
      </c>
      <c r="E359" s="227" t="s">
        <v>19</v>
      </c>
      <c r="F359" s="228" t="s">
        <v>142</v>
      </c>
      <c r="G359" s="225"/>
      <c r="H359" s="229">
        <v>4</v>
      </c>
      <c r="I359" s="230"/>
      <c r="J359" s="225"/>
      <c r="K359" s="225"/>
      <c r="L359" s="231"/>
      <c r="M359" s="232"/>
      <c r="N359" s="233"/>
      <c r="O359" s="233"/>
      <c r="P359" s="233"/>
      <c r="Q359" s="233"/>
      <c r="R359" s="233"/>
      <c r="S359" s="233"/>
      <c r="T359" s="234"/>
      <c r="U359" s="13"/>
      <c r="V359" s="13"/>
      <c r="W359" s="13"/>
      <c r="X359" s="13"/>
      <c r="Y359" s="13"/>
      <c r="Z359" s="13"/>
      <c r="AA359" s="13"/>
      <c r="AB359" s="13"/>
      <c r="AC359" s="13"/>
      <c r="AD359" s="13"/>
      <c r="AE359" s="13"/>
      <c r="AT359" s="235" t="s">
        <v>151</v>
      </c>
      <c r="AU359" s="235" t="s">
        <v>143</v>
      </c>
      <c r="AV359" s="13" t="s">
        <v>143</v>
      </c>
      <c r="AW359" s="13" t="s">
        <v>32</v>
      </c>
      <c r="AX359" s="13" t="s">
        <v>78</v>
      </c>
      <c r="AY359" s="235" t="s">
        <v>134</v>
      </c>
    </row>
    <row r="360" s="2" customFormat="1" ht="16.5" customHeight="1">
      <c r="A360" s="40"/>
      <c r="B360" s="41"/>
      <c r="C360" s="206" t="s">
        <v>716</v>
      </c>
      <c r="D360" s="206" t="s">
        <v>137</v>
      </c>
      <c r="E360" s="207" t="s">
        <v>717</v>
      </c>
      <c r="F360" s="208" t="s">
        <v>718</v>
      </c>
      <c r="G360" s="209" t="s">
        <v>290</v>
      </c>
      <c r="H360" s="210">
        <v>12.369999999999999</v>
      </c>
      <c r="I360" s="211"/>
      <c r="J360" s="212">
        <f>ROUND(I360*H360,2)</f>
        <v>0</v>
      </c>
      <c r="K360" s="208" t="s">
        <v>141</v>
      </c>
      <c r="L360" s="46"/>
      <c r="M360" s="213" t="s">
        <v>19</v>
      </c>
      <c r="N360" s="214" t="s">
        <v>42</v>
      </c>
      <c r="O360" s="86"/>
      <c r="P360" s="215">
        <f>O360*H360</f>
        <v>0</v>
      </c>
      <c r="Q360" s="215">
        <v>0.00142</v>
      </c>
      <c r="R360" s="215">
        <f>Q360*H360</f>
        <v>0.017565399999999998</v>
      </c>
      <c r="S360" s="215">
        <v>0</v>
      </c>
      <c r="T360" s="216">
        <f>S360*H360</f>
        <v>0</v>
      </c>
      <c r="U360" s="40"/>
      <c r="V360" s="40"/>
      <c r="W360" s="40"/>
      <c r="X360" s="40"/>
      <c r="Y360" s="40"/>
      <c r="Z360" s="40"/>
      <c r="AA360" s="40"/>
      <c r="AB360" s="40"/>
      <c r="AC360" s="40"/>
      <c r="AD360" s="40"/>
      <c r="AE360" s="40"/>
      <c r="AR360" s="217" t="s">
        <v>227</v>
      </c>
      <c r="AT360" s="217" t="s">
        <v>137</v>
      </c>
      <c r="AU360" s="217" t="s">
        <v>143</v>
      </c>
      <c r="AY360" s="19" t="s">
        <v>134</v>
      </c>
      <c r="BE360" s="218">
        <f>IF(N360="základní",J360,0)</f>
        <v>0</v>
      </c>
      <c r="BF360" s="218">
        <f>IF(N360="snížená",J360,0)</f>
        <v>0</v>
      </c>
      <c r="BG360" s="218">
        <f>IF(N360="zákl. přenesená",J360,0)</f>
        <v>0</v>
      </c>
      <c r="BH360" s="218">
        <f>IF(N360="sníž. přenesená",J360,0)</f>
        <v>0</v>
      </c>
      <c r="BI360" s="218">
        <f>IF(N360="nulová",J360,0)</f>
        <v>0</v>
      </c>
      <c r="BJ360" s="19" t="s">
        <v>143</v>
      </c>
      <c r="BK360" s="218">
        <f>ROUND(I360*H360,2)</f>
        <v>0</v>
      </c>
      <c r="BL360" s="19" t="s">
        <v>227</v>
      </c>
      <c r="BM360" s="217" t="s">
        <v>719</v>
      </c>
    </row>
    <row r="361" s="2" customFormat="1">
      <c r="A361" s="40"/>
      <c r="B361" s="41"/>
      <c r="C361" s="42"/>
      <c r="D361" s="219" t="s">
        <v>145</v>
      </c>
      <c r="E361" s="42"/>
      <c r="F361" s="220" t="s">
        <v>720</v>
      </c>
      <c r="G361" s="42"/>
      <c r="H361" s="42"/>
      <c r="I361" s="221"/>
      <c r="J361" s="42"/>
      <c r="K361" s="42"/>
      <c r="L361" s="46"/>
      <c r="M361" s="222"/>
      <c r="N361" s="223"/>
      <c r="O361" s="86"/>
      <c r="P361" s="86"/>
      <c r="Q361" s="86"/>
      <c r="R361" s="86"/>
      <c r="S361" s="86"/>
      <c r="T361" s="87"/>
      <c r="U361" s="40"/>
      <c r="V361" s="40"/>
      <c r="W361" s="40"/>
      <c r="X361" s="40"/>
      <c r="Y361" s="40"/>
      <c r="Z361" s="40"/>
      <c r="AA361" s="40"/>
      <c r="AB361" s="40"/>
      <c r="AC361" s="40"/>
      <c r="AD361" s="40"/>
      <c r="AE361" s="40"/>
      <c r="AT361" s="19" t="s">
        <v>145</v>
      </c>
      <c r="AU361" s="19" t="s">
        <v>143</v>
      </c>
    </row>
    <row r="362" s="15" customFormat="1">
      <c r="A362" s="15"/>
      <c r="B362" s="247"/>
      <c r="C362" s="248"/>
      <c r="D362" s="226" t="s">
        <v>151</v>
      </c>
      <c r="E362" s="249" t="s">
        <v>19</v>
      </c>
      <c r="F362" s="250" t="s">
        <v>709</v>
      </c>
      <c r="G362" s="248"/>
      <c r="H362" s="249" t="s">
        <v>19</v>
      </c>
      <c r="I362" s="251"/>
      <c r="J362" s="248"/>
      <c r="K362" s="248"/>
      <c r="L362" s="252"/>
      <c r="M362" s="253"/>
      <c r="N362" s="254"/>
      <c r="O362" s="254"/>
      <c r="P362" s="254"/>
      <c r="Q362" s="254"/>
      <c r="R362" s="254"/>
      <c r="S362" s="254"/>
      <c r="T362" s="25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  <c r="AT362" s="256" t="s">
        <v>151</v>
      </c>
      <c r="AU362" s="256" t="s">
        <v>143</v>
      </c>
      <c r="AV362" s="15" t="s">
        <v>78</v>
      </c>
      <c r="AW362" s="15" t="s">
        <v>32</v>
      </c>
      <c r="AX362" s="15" t="s">
        <v>70</v>
      </c>
      <c r="AY362" s="256" t="s">
        <v>134</v>
      </c>
    </row>
    <row r="363" s="13" customFormat="1">
      <c r="A363" s="13"/>
      <c r="B363" s="224"/>
      <c r="C363" s="225"/>
      <c r="D363" s="226" t="s">
        <v>151</v>
      </c>
      <c r="E363" s="227" t="s">
        <v>19</v>
      </c>
      <c r="F363" s="228" t="s">
        <v>721</v>
      </c>
      <c r="G363" s="225"/>
      <c r="H363" s="229">
        <v>4.71</v>
      </c>
      <c r="I363" s="230"/>
      <c r="J363" s="225"/>
      <c r="K363" s="225"/>
      <c r="L363" s="231"/>
      <c r="M363" s="232"/>
      <c r="N363" s="233"/>
      <c r="O363" s="233"/>
      <c r="P363" s="233"/>
      <c r="Q363" s="233"/>
      <c r="R363" s="233"/>
      <c r="S363" s="233"/>
      <c r="T363" s="234"/>
      <c r="U363" s="13"/>
      <c r="V363" s="13"/>
      <c r="W363" s="13"/>
      <c r="X363" s="13"/>
      <c r="Y363" s="13"/>
      <c r="Z363" s="13"/>
      <c r="AA363" s="13"/>
      <c r="AB363" s="13"/>
      <c r="AC363" s="13"/>
      <c r="AD363" s="13"/>
      <c r="AE363" s="13"/>
      <c r="AT363" s="235" t="s">
        <v>151</v>
      </c>
      <c r="AU363" s="235" t="s">
        <v>143</v>
      </c>
      <c r="AV363" s="13" t="s">
        <v>143</v>
      </c>
      <c r="AW363" s="13" t="s">
        <v>32</v>
      </c>
      <c r="AX363" s="13" t="s">
        <v>70</v>
      </c>
      <c r="AY363" s="235" t="s">
        <v>134</v>
      </c>
    </row>
    <row r="364" s="13" customFormat="1">
      <c r="A364" s="13"/>
      <c r="B364" s="224"/>
      <c r="C364" s="225"/>
      <c r="D364" s="226" t="s">
        <v>151</v>
      </c>
      <c r="E364" s="227" t="s">
        <v>19</v>
      </c>
      <c r="F364" s="228" t="s">
        <v>722</v>
      </c>
      <c r="G364" s="225"/>
      <c r="H364" s="229">
        <v>7.6600000000000001</v>
      </c>
      <c r="I364" s="230"/>
      <c r="J364" s="225"/>
      <c r="K364" s="225"/>
      <c r="L364" s="231"/>
      <c r="M364" s="232"/>
      <c r="N364" s="233"/>
      <c r="O364" s="233"/>
      <c r="P364" s="233"/>
      <c r="Q364" s="233"/>
      <c r="R364" s="233"/>
      <c r="S364" s="233"/>
      <c r="T364" s="234"/>
      <c r="U364" s="13"/>
      <c r="V364" s="13"/>
      <c r="W364" s="13"/>
      <c r="X364" s="13"/>
      <c r="Y364" s="13"/>
      <c r="Z364" s="13"/>
      <c r="AA364" s="13"/>
      <c r="AB364" s="13"/>
      <c r="AC364" s="13"/>
      <c r="AD364" s="13"/>
      <c r="AE364" s="13"/>
      <c r="AT364" s="235" t="s">
        <v>151</v>
      </c>
      <c r="AU364" s="235" t="s">
        <v>143</v>
      </c>
      <c r="AV364" s="13" t="s">
        <v>143</v>
      </c>
      <c r="AW364" s="13" t="s">
        <v>32</v>
      </c>
      <c r="AX364" s="13" t="s">
        <v>70</v>
      </c>
      <c r="AY364" s="235" t="s">
        <v>134</v>
      </c>
    </row>
    <row r="365" s="14" customFormat="1">
      <c r="A365" s="14"/>
      <c r="B365" s="236"/>
      <c r="C365" s="237"/>
      <c r="D365" s="226" t="s">
        <v>151</v>
      </c>
      <c r="E365" s="238" t="s">
        <v>19</v>
      </c>
      <c r="F365" s="239" t="s">
        <v>153</v>
      </c>
      <c r="G365" s="237"/>
      <c r="H365" s="240">
        <v>12.370000000000001</v>
      </c>
      <c r="I365" s="241"/>
      <c r="J365" s="237"/>
      <c r="K365" s="237"/>
      <c r="L365" s="242"/>
      <c r="M365" s="243"/>
      <c r="N365" s="244"/>
      <c r="O365" s="244"/>
      <c r="P365" s="244"/>
      <c r="Q365" s="244"/>
      <c r="R365" s="244"/>
      <c r="S365" s="244"/>
      <c r="T365" s="245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  <c r="AE365" s="14"/>
      <c r="AT365" s="246" t="s">
        <v>151</v>
      </c>
      <c r="AU365" s="246" t="s">
        <v>143</v>
      </c>
      <c r="AV365" s="14" t="s">
        <v>142</v>
      </c>
      <c r="AW365" s="14" t="s">
        <v>32</v>
      </c>
      <c r="AX365" s="14" t="s">
        <v>78</v>
      </c>
      <c r="AY365" s="246" t="s">
        <v>134</v>
      </c>
    </row>
    <row r="366" s="2" customFormat="1" ht="24.15" customHeight="1">
      <c r="A366" s="40"/>
      <c r="B366" s="41"/>
      <c r="C366" s="206" t="s">
        <v>723</v>
      </c>
      <c r="D366" s="206" t="s">
        <v>137</v>
      </c>
      <c r="E366" s="207" t="s">
        <v>724</v>
      </c>
      <c r="F366" s="208" t="s">
        <v>725</v>
      </c>
      <c r="G366" s="209" t="s">
        <v>249</v>
      </c>
      <c r="H366" s="210">
        <v>0.26000000000000001</v>
      </c>
      <c r="I366" s="211"/>
      <c r="J366" s="212">
        <f>ROUND(I366*H366,2)</f>
        <v>0</v>
      </c>
      <c r="K366" s="208" t="s">
        <v>141</v>
      </c>
      <c r="L366" s="46"/>
      <c r="M366" s="213" t="s">
        <v>19</v>
      </c>
      <c r="N366" s="214" t="s">
        <v>42</v>
      </c>
      <c r="O366" s="86"/>
      <c r="P366" s="215">
        <f>O366*H366</f>
        <v>0</v>
      </c>
      <c r="Q366" s="215">
        <v>0</v>
      </c>
      <c r="R366" s="215">
        <f>Q366*H366</f>
        <v>0</v>
      </c>
      <c r="S366" s="215">
        <v>0</v>
      </c>
      <c r="T366" s="216">
        <f>S366*H366</f>
        <v>0</v>
      </c>
      <c r="U366" s="40"/>
      <c r="V366" s="40"/>
      <c r="W366" s="40"/>
      <c r="X366" s="40"/>
      <c r="Y366" s="40"/>
      <c r="Z366" s="40"/>
      <c r="AA366" s="40"/>
      <c r="AB366" s="40"/>
      <c r="AC366" s="40"/>
      <c r="AD366" s="40"/>
      <c r="AE366" s="40"/>
      <c r="AR366" s="217" t="s">
        <v>227</v>
      </c>
      <c r="AT366" s="217" t="s">
        <v>137</v>
      </c>
      <c r="AU366" s="217" t="s">
        <v>143</v>
      </c>
      <c r="AY366" s="19" t="s">
        <v>134</v>
      </c>
      <c r="BE366" s="218">
        <f>IF(N366="základní",J366,0)</f>
        <v>0</v>
      </c>
      <c r="BF366" s="218">
        <f>IF(N366="snížená",J366,0)</f>
        <v>0</v>
      </c>
      <c r="BG366" s="218">
        <f>IF(N366="zákl. přenesená",J366,0)</f>
        <v>0</v>
      </c>
      <c r="BH366" s="218">
        <f>IF(N366="sníž. přenesená",J366,0)</f>
        <v>0</v>
      </c>
      <c r="BI366" s="218">
        <f>IF(N366="nulová",J366,0)</f>
        <v>0</v>
      </c>
      <c r="BJ366" s="19" t="s">
        <v>143</v>
      </c>
      <c r="BK366" s="218">
        <f>ROUND(I366*H366,2)</f>
        <v>0</v>
      </c>
      <c r="BL366" s="19" t="s">
        <v>227</v>
      </c>
      <c r="BM366" s="217" t="s">
        <v>726</v>
      </c>
    </row>
    <row r="367" s="2" customFormat="1">
      <c r="A367" s="40"/>
      <c r="B367" s="41"/>
      <c r="C367" s="42"/>
      <c r="D367" s="219" t="s">
        <v>145</v>
      </c>
      <c r="E367" s="42"/>
      <c r="F367" s="220" t="s">
        <v>727</v>
      </c>
      <c r="G367" s="42"/>
      <c r="H367" s="42"/>
      <c r="I367" s="221"/>
      <c r="J367" s="42"/>
      <c r="K367" s="42"/>
      <c r="L367" s="46"/>
      <c r="M367" s="222"/>
      <c r="N367" s="223"/>
      <c r="O367" s="86"/>
      <c r="P367" s="86"/>
      <c r="Q367" s="86"/>
      <c r="R367" s="86"/>
      <c r="S367" s="86"/>
      <c r="T367" s="87"/>
      <c r="U367" s="40"/>
      <c r="V367" s="40"/>
      <c r="W367" s="40"/>
      <c r="X367" s="40"/>
      <c r="Y367" s="40"/>
      <c r="Z367" s="40"/>
      <c r="AA367" s="40"/>
      <c r="AB367" s="40"/>
      <c r="AC367" s="40"/>
      <c r="AD367" s="40"/>
      <c r="AE367" s="40"/>
      <c r="AT367" s="19" t="s">
        <v>145</v>
      </c>
      <c r="AU367" s="19" t="s">
        <v>143</v>
      </c>
    </row>
    <row r="368" s="12" customFormat="1" ht="22.8" customHeight="1">
      <c r="A368" s="12"/>
      <c r="B368" s="190"/>
      <c r="C368" s="191"/>
      <c r="D368" s="192" t="s">
        <v>69</v>
      </c>
      <c r="E368" s="204" t="s">
        <v>728</v>
      </c>
      <c r="F368" s="204" t="s">
        <v>729</v>
      </c>
      <c r="G368" s="191"/>
      <c r="H368" s="191"/>
      <c r="I368" s="194"/>
      <c r="J368" s="205">
        <f>BK368</f>
        <v>0</v>
      </c>
      <c r="K368" s="191"/>
      <c r="L368" s="196"/>
      <c r="M368" s="197"/>
      <c r="N368" s="198"/>
      <c r="O368" s="198"/>
      <c r="P368" s="199">
        <f>SUM(P369:P395)</f>
        <v>0</v>
      </c>
      <c r="Q368" s="198"/>
      <c r="R368" s="199">
        <f>SUM(R369:R395)</f>
        <v>0.68868890000000005</v>
      </c>
      <c r="S368" s="198"/>
      <c r="T368" s="200">
        <f>SUM(T369:T395)</f>
        <v>0.62287999999999988</v>
      </c>
      <c r="U368" s="12"/>
      <c r="V368" s="12"/>
      <c r="W368" s="12"/>
      <c r="X368" s="12"/>
      <c r="Y368" s="12"/>
      <c r="Z368" s="12"/>
      <c r="AA368" s="12"/>
      <c r="AB368" s="12"/>
      <c r="AC368" s="12"/>
      <c r="AD368" s="12"/>
      <c r="AE368" s="12"/>
      <c r="AR368" s="201" t="s">
        <v>143</v>
      </c>
      <c r="AT368" s="202" t="s">
        <v>69</v>
      </c>
      <c r="AU368" s="202" t="s">
        <v>78</v>
      </c>
      <c r="AY368" s="201" t="s">
        <v>134</v>
      </c>
      <c r="BK368" s="203">
        <f>SUM(BK369:BK395)</f>
        <v>0</v>
      </c>
    </row>
    <row r="369" s="2" customFormat="1" ht="16.5" customHeight="1">
      <c r="A369" s="40"/>
      <c r="B369" s="41"/>
      <c r="C369" s="206" t="s">
        <v>730</v>
      </c>
      <c r="D369" s="206" t="s">
        <v>137</v>
      </c>
      <c r="E369" s="207" t="s">
        <v>731</v>
      </c>
      <c r="F369" s="208" t="s">
        <v>732</v>
      </c>
      <c r="G369" s="209" t="s">
        <v>140</v>
      </c>
      <c r="H369" s="210">
        <v>25.908999999999999</v>
      </c>
      <c r="I369" s="211"/>
      <c r="J369" s="212">
        <f>ROUND(I369*H369,2)</f>
        <v>0</v>
      </c>
      <c r="K369" s="208" t="s">
        <v>141</v>
      </c>
      <c r="L369" s="46"/>
      <c r="M369" s="213" t="s">
        <v>19</v>
      </c>
      <c r="N369" s="214" t="s">
        <v>42</v>
      </c>
      <c r="O369" s="86"/>
      <c r="P369" s="215">
        <f>O369*H369</f>
        <v>0</v>
      </c>
      <c r="Q369" s="215">
        <v>0.00029999999999999997</v>
      </c>
      <c r="R369" s="215">
        <f>Q369*H369</f>
        <v>0.0077726999999999987</v>
      </c>
      <c r="S369" s="215">
        <v>0</v>
      </c>
      <c r="T369" s="216">
        <f>S369*H369</f>
        <v>0</v>
      </c>
      <c r="U369" s="40"/>
      <c r="V369" s="40"/>
      <c r="W369" s="40"/>
      <c r="X369" s="40"/>
      <c r="Y369" s="40"/>
      <c r="Z369" s="40"/>
      <c r="AA369" s="40"/>
      <c r="AB369" s="40"/>
      <c r="AC369" s="40"/>
      <c r="AD369" s="40"/>
      <c r="AE369" s="40"/>
      <c r="AR369" s="217" t="s">
        <v>227</v>
      </c>
      <c r="AT369" s="217" t="s">
        <v>137</v>
      </c>
      <c r="AU369" s="217" t="s">
        <v>143</v>
      </c>
      <c r="AY369" s="19" t="s">
        <v>134</v>
      </c>
      <c r="BE369" s="218">
        <f>IF(N369="základní",J369,0)</f>
        <v>0</v>
      </c>
      <c r="BF369" s="218">
        <f>IF(N369="snížená",J369,0)</f>
        <v>0</v>
      </c>
      <c r="BG369" s="218">
        <f>IF(N369="zákl. přenesená",J369,0)</f>
        <v>0</v>
      </c>
      <c r="BH369" s="218">
        <f>IF(N369="sníž. přenesená",J369,0)</f>
        <v>0</v>
      </c>
      <c r="BI369" s="218">
        <f>IF(N369="nulová",J369,0)</f>
        <v>0</v>
      </c>
      <c r="BJ369" s="19" t="s">
        <v>143</v>
      </c>
      <c r="BK369" s="218">
        <f>ROUND(I369*H369,2)</f>
        <v>0</v>
      </c>
      <c r="BL369" s="19" t="s">
        <v>227</v>
      </c>
      <c r="BM369" s="217" t="s">
        <v>733</v>
      </c>
    </row>
    <row r="370" s="2" customFormat="1">
      <c r="A370" s="40"/>
      <c r="B370" s="41"/>
      <c r="C370" s="42"/>
      <c r="D370" s="219" t="s">
        <v>145</v>
      </c>
      <c r="E370" s="42"/>
      <c r="F370" s="220" t="s">
        <v>734</v>
      </c>
      <c r="G370" s="42"/>
      <c r="H370" s="42"/>
      <c r="I370" s="221"/>
      <c r="J370" s="42"/>
      <c r="K370" s="42"/>
      <c r="L370" s="46"/>
      <c r="M370" s="222"/>
      <c r="N370" s="223"/>
      <c r="O370" s="86"/>
      <c r="P370" s="86"/>
      <c r="Q370" s="86"/>
      <c r="R370" s="86"/>
      <c r="S370" s="86"/>
      <c r="T370" s="87"/>
      <c r="U370" s="40"/>
      <c r="V370" s="40"/>
      <c r="W370" s="40"/>
      <c r="X370" s="40"/>
      <c r="Y370" s="40"/>
      <c r="Z370" s="40"/>
      <c r="AA370" s="40"/>
      <c r="AB370" s="40"/>
      <c r="AC370" s="40"/>
      <c r="AD370" s="40"/>
      <c r="AE370" s="40"/>
      <c r="AT370" s="19" t="s">
        <v>145</v>
      </c>
      <c r="AU370" s="19" t="s">
        <v>143</v>
      </c>
    </row>
    <row r="371" s="15" customFormat="1">
      <c r="A371" s="15"/>
      <c r="B371" s="247"/>
      <c r="C371" s="248"/>
      <c r="D371" s="226" t="s">
        <v>151</v>
      </c>
      <c r="E371" s="249" t="s">
        <v>19</v>
      </c>
      <c r="F371" s="250" t="s">
        <v>184</v>
      </c>
      <c r="G371" s="248"/>
      <c r="H371" s="249" t="s">
        <v>19</v>
      </c>
      <c r="I371" s="251"/>
      <c r="J371" s="248"/>
      <c r="K371" s="248"/>
      <c r="L371" s="252"/>
      <c r="M371" s="253"/>
      <c r="N371" s="254"/>
      <c r="O371" s="254"/>
      <c r="P371" s="254"/>
      <c r="Q371" s="254"/>
      <c r="R371" s="254"/>
      <c r="S371" s="254"/>
      <c r="T371" s="25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  <c r="AE371" s="15"/>
      <c r="AT371" s="256" t="s">
        <v>151</v>
      </c>
      <c r="AU371" s="256" t="s">
        <v>143</v>
      </c>
      <c r="AV371" s="15" t="s">
        <v>78</v>
      </c>
      <c r="AW371" s="15" t="s">
        <v>32</v>
      </c>
      <c r="AX371" s="15" t="s">
        <v>70</v>
      </c>
      <c r="AY371" s="256" t="s">
        <v>134</v>
      </c>
    </row>
    <row r="372" s="13" customFormat="1">
      <c r="A372" s="13"/>
      <c r="B372" s="224"/>
      <c r="C372" s="225"/>
      <c r="D372" s="226" t="s">
        <v>151</v>
      </c>
      <c r="E372" s="227" t="s">
        <v>19</v>
      </c>
      <c r="F372" s="228" t="s">
        <v>185</v>
      </c>
      <c r="G372" s="225"/>
      <c r="H372" s="229">
        <v>25.908999999999999</v>
      </c>
      <c r="I372" s="230"/>
      <c r="J372" s="225"/>
      <c r="K372" s="225"/>
      <c r="L372" s="231"/>
      <c r="M372" s="232"/>
      <c r="N372" s="233"/>
      <c r="O372" s="233"/>
      <c r="P372" s="233"/>
      <c r="Q372" s="233"/>
      <c r="R372" s="233"/>
      <c r="S372" s="233"/>
      <c r="T372" s="234"/>
      <c r="U372" s="13"/>
      <c r="V372" s="13"/>
      <c r="W372" s="13"/>
      <c r="X372" s="13"/>
      <c r="Y372" s="13"/>
      <c r="Z372" s="13"/>
      <c r="AA372" s="13"/>
      <c r="AB372" s="13"/>
      <c r="AC372" s="13"/>
      <c r="AD372" s="13"/>
      <c r="AE372" s="13"/>
      <c r="AT372" s="235" t="s">
        <v>151</v>
      </c>
      <c r="AU372" s="235" t="s">
        <v>143</v>
      </c>
      <c r="AV372" s="13" t="s">
        <v>143</v>
      </c>
      <c r="AW372" s="13" t="s">
        <v>32</v>
      </c>
      <c r="AX372" s="13" t="s">
        <v>70</v>
      </c>
      <c r="AY372" s="235" t="s">
        <v>134</v>
      </c>
    </row>
    <row r="373" s="14" customFormat="1">
      <c r="A373" s="14"/>
      <c r="B373" s="236"/>
      <c r="C373" s="237"/>
      <c r="D373" s="226" t="s">
        <v>151</v>
      </c>
      <c r="E373" s="238" t="s">
        <v>19</v>
      </c>
      <c r="F373" s="239" t="s">
        <v>153</v>
      </c>
      <c r="G373" s="237"/>
      <c r="H373" s="240">
        <v>25.908999999999999</v>
      </c>
      <c r="I373" s="241"/>
      <c r="J373" s="237"/>
      <c r="K373" s="237"/>
      <c r="L373" s="242"/>
      <c r="M373" s="243"/>
      <c r="N373" s="244"/>
      <c r="O373" s="244"/>
      <c r="P373" s="244"/>
      <c r="Q373" s="244"/>
      <c r="R373" s="244"/>
      <c r="S373" s="244"/>
      <c r="T373" s="245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T373" s="246" t="s">
        <v>151</v>
      </c>
      <c r="AU373" s="246" t="s">
        <v>143</v>
      </c>
      <c r="AV373" s="14" t="s">
        <v>142</v>
      </c>
      <c r="AW373" s="14" t="s">
        <v>32</v>
      </c>
      <c r="AX373" s="14" t="s">
        <v>78</v>
      </c>
      <c r="AY373" s="246" t="s">
        <v>134</v>
      </c>
    </row>
    <row r="374" s="2" customFormat="1" ht="16.5" customHeight="1">
      <c r="A374" s="40"/>
      <c r="B374" s="41"/>
      <c r="C374" s="206" t="s">
        <v>735</v>
      </c>
      <c r="D374" s="206" t="s">
        <v>137</v>
      </c>
      <c r="E374" s="207" t="s">
        <v>736</v>
      </c>
      <c r="F374" s="208" t="s">
        <v>737</v>
      </c>
      <c r="G374" s="209" t="s">
        <v>140</v>
      </c>
      <c r="H374" s="210">
        <v>25.908999999999999</v>
      </c>
      <c r="I374" s="211"/>
      <c r="J374" s="212">
        <f>ROUND(I374*H374,2)</f>
        <v>0</v>
      </c>
      <c r="K374" s="208" t="s">
        <v>141</v>
      </c>
      <c r="L374" s="46"/>
      <c r="M374" s="213" t="s">
        <v>19</v>
      </c>
      <c r="N374" s="214" t="s">
        <v>42</v>
      </c>
      <c r="O374" s="86"/>
      <c r="P374" s="215">
        <f>O374*H374</f>
        <v>0</v>
      </c>
      <c r="Q374" s="215">
        <v>0.0015</v>
      </c>
      <c r="R374" s="215">
        <f>Q374*H374</f>
        <v>0.038863500000000002</v>
      </c>
      <c r="S374" s="215">
        <v>0</v>
      </c>
      <c r="T374" s="216">
        <f>S374*H374</f>
        <v>0</v>
      </c>
      <c r="U374" s="40"/>
      <c r="V374" s="40"/>
      <c r="W374" s="40"/>
      <c r="X374" s="40"/>
      <c r="Y374" s="40"/>
      <c r="Z374" s="40"/>
      <c r="AA374" s="40"/>
      <c r="AB374" s="40"/>
      <c r="AC374" s="40"/>
      <c r="AD374" s="40"/>
      <c r="AE374" s="40"/>
      <c r="AR374" s="217" t="s">
        <v>227</v>
      </c>
      <c r="AT374" s="217" t="s">
        <v>137</v>
      </c>
      <c r="AU374" s="217" t="s">
        <v>143</v>
      </c>
      <c r="AY374" s="19" t="s">
        <v>134</v>
      </c>
      <c r="BE374" s="218">
        <f>IF(N374="základní",J374,0)</f>
        <v>0</v>
      </c>
      <c r="BF374" s="218">
        <f>IF(N374="snížená",J374,0)</f>
        <v>0</v>
      </c>
      <c r="BG374" s="218">
        <f>IF(N374="zákl. přenesená",J374,0)</f>
        <v>0</v>
      </c>
      <c r="BH374" s="218">
        <f>IF(N374="sníž. přenesená",J374,0)</f>
        <v>0</v>
      </c>
      <c r="BI374" s="218">
        <f>IF(N374="nulová",J374,0)</f>
        <v>0</v>
      </c>
      <c r="BJ374" s="19" t="s">
        <v>143</v>
      </c>
      <c r="BK374" s="218">
        <f>ROUND(I374*H374,2)</f>
        <v>0</v>
      </c>
      <c r="BL374" s="19" t="s">
        <v>227</v>
      </c>
      <c r="BM374" s="217" t="s">
        <v>738</v>
      </c>
    </row>
    <row r="375" s="2" customFormat="1">
      <c r="A375" s="40"/>
      <c r="B375" s="41"/>
      <c r="C375" s="42"/>
      <c r="D375" s="219" t="s">
        <v>145</v>
      </c>
      <c r="E375" s="42"/>
      <c r="F375" s="220" t="s">
        <v>739</v>
      </c>
      <c r="G375" s="42"/>
      <c r="H375" s="42"/>
      <c r="I375" s="221"/>
      <c r="J375" s="42"/>
      <c r="K375" s="42"/>
      <c r="L375" s="46"/>
      <c r="M375" s="222"/>
      <c r="N375" s="223"/>
      <c r="O375" s="86"/>
      <c r="P375" s="86"/>
      <c r="Q375" s="86"/>
      <c r="R375" s="86"/>
      <c r="S375" s="86"/>
      <c r="T375" s="87"/>
      <c r="U375" s="40"/>
      <c r="V375" s="40"/>
      <c r="W375" s="40"/>
      <c r="X375" s="40"/>
      <c r="Y375" s="40"/>
      <c r="Z375" s="40"/>
      <c r="AA375" s="40"/>
      <c r="AB375" s="40"/>
      <c r="AC375" s="40"/>
      <c r="AD375" s="40"/>
      <c r="AE375" s="40"/>
      <c r="AT375" s="19" t="s">
        <v>145</v>
      </c>
      <c r="AU375" s="19" t="s">
        <v>143</v>
      </c>
    </row>
    <row r="376" s="15" customFormat="1">
      <c r="A376" s="15"/>
      <c r="B376" s="247"/>
      <c r="C376" s="248"/>
      <c r="D376" s="226" t="s">
        <v>151</v>
      </c>
      <c r="E376" s="249" t="s">
        <v>19</v>
      </c>
      <c r="F376" s="250" t="s">
        <v>184</v>
      </c>
      <c r="G376" s="248"/>
      <c r="H376" s="249" t="s">
        <v>19</v>
      </c>
      <c r="I376" s="251"/>
      <c r="J376" s="248"/>
      <c r="K376" s="248"/>
      <c r="L376" s="252"/>
      <c r="M376" s="253"/>
      <c r="N376" s="254"/>
      <c r="O376" s="254"/>
      <c r="P376" s="254"/>
      <c r="Q376" s="254"/>
      <c r="R376" s="254"/>
      <c r="S376" s="254"/>
      <c r="T376" s="25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T376" s="256" t="s">
        <v>151</v>
      </c>
      <c r="AU376" s="256" t="s">
        <v>143</v>
      </c>
      <c r="AV376" s="15" t="s">
        <v>78</v>
      </c>
      <c r="AW376" s="15" t="s">
        <v>32</v>
      </c>
      <c r="AX376" s="15" t="s">
        <v>70</v>
      </c>
      <c r="AY376" s="256" t="s">
        <v>134</v>
      </c>
    </row>
    <row r="377" s="13" customFormat="1">
      <c r="A377" s="13"/>
      <c r="B377" s="224"/>
      <c r="C377" s="225"/>
      <c r="D377" s="226" t="s">
        <v>151</v>
      </c>
      <c r="E377" s="227" t="s">
        <v>19</v>
      </c>
      <c r="F377" s="228" t="s">
        <v>185</v>
      </c>
      <c r="G377" s="225"/>
      <c r="H377" s="229">
        <v>25.908999999999999</v>
      </c>
      <c r="I377" s="230"/>
      <c r="J377" s="225"/>
      <c r="K377" s="225"/>
      <c r="L377" s="231"/>
      <c r="M377" s="232"/>
      <c r="N377" s="233"/>
      <c r="O377" s="233"/>
      <c r="P377" s="233"/>
      <c r="Q377" s="233"/>
      <c r="R377" s="233"/>
      <c r="S377" s="233"/>
      <c r="T377" s="234"/>
      <c r="U377" s="13"/>
      <c r="V377" s="13"/>
      <c r="W377" s="13"/>
      <c r="X377" s="13"/>
      <c r="Y377" s="13"/>
      <c r="Z377" s="13"/>
      <c r="AA377" s="13"/>
      <c r="AB377" s="13"/>
      <c r="AC377" s="13"/>
      <c r="AD377" s="13"/>
      <c r="AE377" s="13"/>
      <c r="AT377" s="235" t="s">
        <v>151</v>
      </c>
      <c r="AU377" s="235" t="s">
        <v>143</v>
      </c>
      <c r="AV377" s="13" t="s">
        <v>143</v>
      </c>
      <c r="AW377" s="13" t="s">
        <v>32</v>
      </c>
      <c r="AX377" s="13" t="s">
        <v>70</v>
      </c>
      <c r="AY377" s="235" t="s">
        <v>134</v>
      </c>
    </row>
    <row r="378" s="14" customFormat="1">
      <c r="A378" s="14"/>
      <c r="B378" s="236"/>
      <c r="C378" s="237"/>
      <c r="D378" s="226" t="s">
        <v>151</v>
      </c>
      <c r="E378" s="238" t="s">
        <v>19</v>
      </c>
      <c r="F378" s="239" t="s">
        <v>153</v>
      </c>
      <c r="G378" s="237"/>
      <c r="H378" s="240">
        <v>25.908999999999999</v>
      </c>
      <c r="I378" s="241"/>
      <c r="J378" s="237"/>
      <c r="K378" s="237"/>
      <c r="L378" s="242"/>
      <c r="M378" s="243"/>
      <c r="N378" s="244"/>
      <c r="O378" s="244"/>
      <c r="P378" s="244"/>
      <c r="Q378" s="244"/>
      <c r="R378" s="244"/>
      <c r="S378" s="244"/>
      <c r="T378" s="245"/>
      <c r="U378" s="14"/>
      <c r="V378" s="14"/>
      <c r="W378" s="14"/>
      <c r="X378" s="14"/>
      <c r="Y378" s="14"/>
      <c r="Z378" s="14"/>
      <c r="AA378" s="14"/>
      <c r="AB378" s="14"/>
      <c r="AC378" s="14"/>
      <c r="AD378" s="14"/>
      <c r="AE378" s="14"/>
      <c r="AT378" s="246" t="s">
        <v>151</v>
      </c>
      <c r="AU378" s="246" t="s">
        <v>143</v>
      </c>
      <c r="AV378" s="14" t="s">
        <v>142</v>
      </c>
      <c r="AW378" s="14" t="s">
        <v>32</v>
      </c>
      <c r="AX378" s="14" t="s">
        <v>78</v>
      </c>
      <c r="AY378" s="246" t="s">
        <v>134</v>
      </c>
    </row>
    <row r="379" s="2" customFormat="1" ht="21.75" customHeight="1">
      <c r="A379" s="40"/>
      <c r="B379" s="41"/>
      <c r="C379" s="206" t="s">
        <v>740</v>
      </c>
      <c r="D379" s="206" t="s">
        <v>137</v>
      </c>
      <c r="E379" s="207" t="s">
        <v>741</v>
      </c>
      <c r="F379" s="208" t="s">
        <v>742</v>
      </c>
      <c r="G379" s="209" t="s">
        <v>140</v>
      </c>
      <c r="H379" s="210">
        <v>25.908999999999999</v>
      </c>
      <c r="I379" s="211"/>
      <c r="J379" s="212">
        <f>ROUND(I379*H379,2)</f>
        <v>0</v>
      </c>
      <c r="K379" s="208" t="s">
        <v>141</v>
      </c>
      <c r="L379" s="46"/>
      <c r="M379" s="213" t="s">
        <v>19</v>
      </c>
      <c r="N379" s="214" t="s">
        <v>42</v>
      </c>
      <c r="O379" s="86"/>
      <c r="P379" s="215">
        <f>O379*H379</f>
        <v>0</v>
      </c>
      <c r="Q379" s="215">
        <v>0.0053</v>
      </c>
      <c r="R379" s="215">
        <f>Q379*H379</f>
        <v>0.13731769999999999</v>
      </c>
      <c r="S379" s="215">
        <v>0</v>
      </c>
      <c r="T379" s="216">
        <f>S379*H379</f>
        <v>0</v>
      </c>
      <c r="U379" s="40"/>
      <c r="V379" s="40"/>
      <c r="W379" s="40"/>
      <c r="X379" s="40"/>
      <c r="Y379" s="40"/>
      <c r="Z379" s="40"/>
      <c r="AA379" s="40"/>
      <c r="AB379" s="40"/>
      <c r="AC379" s="40"/>
      <c r="AD379" s="40"/>
      <c r="AE379" s="40"/>
      <c r="AR379" s="217" t="s">
        <v>227</v>
      </c>
      <c r="AT379" s="217" t="s">
        <v>137</v>
      </c>
      <c r="AU379" s="217" t="s">
        <v>143</v>
      </c>
      <c r="AY379" s="19" t="s">
        <v>134</v>
      </c>
      <c r="BE379" s="218">
        <f>IF(N379="základní",J379,0)</f>
        <v>0</v>
      </c>
      <c r="BF379" s="218">
        <f>IF(N379="snížená",J379,0)</f>
        <v>0</v>
      </c>
      <c r="BG379" s="218">
        <f>IF(N379="zákl. přenesená",J379,0)</f>
        <v>0</v>
      </c>
      <c r="BH379" s="218">
        <f>IF(N379="sníž. přenesená",J379,0)</f>
        <v>0</v>
      </c>
      <c r="BI379" s="218">
        <f>IF(N379="nulová",J379,0)</f>
        <v>0</v>
      </c>
      <c r="BJ379" s="19" t="s">
        <v>143</v>
      </c>
      <c r="BK379" s="218">
        <f>ROUND(I379*H379,2)</f>
        <v>0</v>
      </c>
      <c r="BL379" s="19" t="s">
        <v>227</v>
      </c>
      <c r="BM379" s="217" t="s">
        <v>743</v>
      </c>
    </row>
    <row r="380" s="2" customFormat="1">
      <c r="A380" s="40"/>
      <c r="B380" s="41"/>
      <c r="C380" s="42"/>
      <c r="D380" s="219" t="s">
        <v>145</v>
      </c>
      <c r="E380" s="42"/>
      <c r="F380" s="220" t="s">
        <v>744</v>
      </c>
      <c r="G380" s="42"/>
      <c r="H380" s="42"/>
      <c r="I380" s="221"/>
      <c r="J380" s="42"/>
      <c r="K380" s="42"/>
      <c r="L380" s="46"/>
      <c r="M380" s="222"/>
      <c r="N380" s="223"/>
      <c r="O380" s="86"/>
      <c r="P380" s="86"/>
      <c r="Q380" s="86"/>
      <c r="R380" s="86"/>
      <c r="S380" s="86"/>
      <c r="T380" s="87"/>
      <c r="U380" s="40"/>
      <c r="V380" s="40"/>
      <c r="W380" s="40"/>
      <c r="X380" s="40"/>
      <c r="Y380" s="40"/>
      <c r="Z380" s="40"/>
      <c r="AA380" s="40"/>
      <c r="AB380" s="40"/>
      <c r="AC380" s="40"/>
      <c r="AD380" s="40"/>
      <c r="AE380" s="40"/>
      <c r="AT380" s="19" t="s">
        <v>145</v>
      </c>
      <c r="AU380" s="19" t="s">
        <v>143</v>
      </c>
    </row>
    <row r="381" s="15" customFormat="1">
      <c r="A381" s="15"/>
      <c r="B381" s="247"/>
      <c r="C381" s="248"/>
      <c r="D381" s="226" t="s">
        <v>151</v>
      </c>
      <c r="E381" s="249" t="s">
        <v>19</v>
      </c>
      <c r="F381" s="250" t="s">
        <v>184</v>
      </c>
      <c r="G381" s="248"/>
      <c r="H381" s="249" t="s">
        <v>19</v>
      </c>
      <c r="I381" s="251"/>
      <c r="J381" s="248"/>
      <c r="K381" s="248"/>
      <c r="L381" s="252"/>
      <c r="M381" s="253"/>
      <c r="N381" s="254"/>
      <c r="O381" s="254"/>
      <c r="P381" s="254"/>
      <c r="Q381" s="254"/>
      <c r="R381" s="254"/>
      <c r="S381" s="254"/>
      <c r="T381" s="25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  <c r="AE381" s="15"/>
      <c r="AT381" s="256" t="s">
        <v>151</v>
      </c>
      <c r="AU381" s="256" t="s">
        <v>143</v>
      </c>
      <c r="AV381" s="15" t="s">
        <v>78</v>
      </c>
      <c r="AW381" s="15" t="s">
        <v>32</v>
      </c>
      <c r="AX381" s="15" t="s">
        <v>70</v>
      </c>
      <c r="AY381" s="256" t="s">
        <v>134</v>
      </c>
    </row>
    <row r="382" s="13" customFormat="1">
      <c r="A382" s="13"/>
      <c r="B382" s="224"/>
      <c r="C382" s="225"/>
      <c r="D382" s="226" t="s">
        <v>151</v>
      </c>
      <c r="E382" s="227" t="s">
        <v>19</v>
      </c>
      <c r="F382" s="228" t="s">
        <v>185</v>
      </c>
      <c r="G382" s="225"/>
      <c r="H382" s="229">
        <v>25.908999999999999</v>
      </c>
      <c r="I382" s="230"/>
      <c r="J382" s="225"/>
      <c r="K382" s="225"/>
      <c r="L382" s="231"/>
      <c r="M382" s="232"/>
      <c r="N382" s="233"/>
      <c r="O382" s="233"/>
      <c r="P382" s="233"/>
      <c r="Q382" s="233"/>
      <c r="R382" s="233"/>
      <c r="S382" s="233"/>
      <c r="T382" s="234"/>
      <c r="U382" s="13"/>
      <c r="V382" s="13"/>
      <c r="W382" s="13"/>
      <c r="X382" s="13"/>
      <c r="Y382" s="13"/>
      <c r="Z382" s="13"/>
      <c r="AA382" s="13"/>
      <c r="AB382" s="13"/>
      <c r="AC382" s="13"/>
      <c r="AD382" s="13"/>
      <c r="AE382" s="13"/>
      <c r="AT382" s="235" t="s">
        <v>151</v>
      </c>
      <c r="AU382" s="235" t="s">
        <v>143</v>
      </c>
      <c r="AV382" s="13" t="s">
        <v>143</v>
      </c>
      <c r="AW382" s="13" t="s">
        <v>32</v>
      </c>
      <c r="AX382" s="13" t="s">
        <v>70</v>
      </c>
      <c r="AY382" s="235" t="s">
        <v>134</v>
      </c>
    </row>
    <row r="383" s="14" customFormat="1">
      <c r="A383" s="14"/>
      <c r="B383" s="236"/>
      <c r="C383" s="237"/>
      <c r="D383" s="226" t="s">
        <v>151</v>
      </c>
      <c r="E383" s="238" t="s">
        <v>19</v>
      </c>
      <c r="F383" s="239" t="s">
        <v>153</v>
      </c>
      <c r="G383" s="237"/>
      <c r="H383" s="240">
        <v>25.908999999999999</v>
      </c>
      <c r="I383" s="241"/>
      <c r="J383" s="237"/>
      <c r="K383" s="237"/>
      <c r="L383" s="242"/>
      <c r="M383" s="243"/>
      <c r="N383" s="244"/>
      <c r="O383" s="244"/>
      <c r="P383" s="244"/>
      <c r="Q383" s="244"/>
      <c r="R383" s="244"/>
      <c r="S383" s="244"/>
      <c r="T383" s="245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T383" s="246" t="s">
        <v>151</v>
      </c>
      <c r="AU383" s="246" t="s">
        <v>143</v>
      </c>
      <c r="AV383" s="14" t="s">
        <v>142</v>
      </c>
      <c r="AW383" s="14" t="s">
        <v>32</v>
      </c>
      <c r="AX383" s="14" t="s">
        <v>78</v>
      </c>
      <c r="AY383" s="246" t="s">
        <v>134</v>
      </c>
    </row>
    <row r="384" s="2" customFormat="1" ht="16.5" customHeight="1">
      <c r="A384" s="40"/>
      <c r="B384" s="41"/>
      <c r="C384" s="258" t="s">
        <v>745</v>
      </c>
      <c r="D384" s="258" t="s">
        <v>337</v>
      </c>
      <c r="E384" s="259" t="s">
        <v>746</v>
      </c>
      <c r="F384" s="260" t="s">
        <v>747</v>
      </c>
      <c r="G384" s="261" t="s">
        <v>140</v>
      </c>
      <c r="H384" s="262">
        <v>28.5</v>
      </c>
      <c r="I384" s="263"/>
      <c r="J384" s="264">
        <f>ROUND(I384*H384,2)</f>
        <v>0</v>
      </c>
      <c r="K384" s="260" t="s">
        <v>141</v>
      </c>
      <c r="L384" s="265"/>
      <c r="M384" s="266" t="s">
        <v>19</v>
      </c>
      <c r="N384" s="267" t="s">
        <v>42</v>
      </c>
      <c r="O384" s="86"/>
      <c r="P384" s="215">
        <f>O384*H384</f>
        <v>0</v>
      </c>
      <c r="Q384" s="215">
        <v>0.01771</v>
      </c>
      <c r="R384" s="215">
        <f>Q384*H384</f>
        <v>0.50473500000000004</v>
      </c>
      <c r="S384" s="215">
        <v>0</v>
      </c>
      <c r="T384" s="216">
        <f>S384*H384</f>
        <v>0</v>
      </c>
      <c r="U384" s="40"/>
      <c r="V384" s="40"/>
      <c r="W384" s="40"/>
      <c r="X384" s="40"/>
      <c r="Y384" s="40"/>
      <c r="Z384" s="40"/>
      <c r="AA384" s="40"/>
      <c r="AB384" s="40"/>
      <c r="AC384" s="40"/>
      <c r="AD384" s="40"/>
      <c r="AE384" s="40"/>
      <c r="AR384" s="217" t="s">
        <v>326</v>
      </c>
      <c r="AT384" s="217" t="s">
        <v>337</v>
      </c>
      <c r="AU384" s="217" t="s">
        <v>143</v>
      </c>
      <c r="AY384" s="19" t="s">
        <v>134</v>
      </c>
      <c r="BE384" s="218">
        <f>IF(N384="základní",J384,0)</f>
        <v>0</v>
      </c>
      <c r="BF384" s="218">
        <f>IF(N384="snížená",J384,0)</f>
        <v>0</v>
      </c>
      <c r="BG384" s="218">
        <f>IF(N384="zákl. přenesená",J384,0)</f>
        <v>0</v>
      </c>
      <c r="BH384" s="218">
        <f>IF(N384="sníž. přenesená",J384,0)</f>
        <v>0</v>
      </c>
      <c r="BI384" s="218">
        <f>IF(N384="nulová",J384,0)</f>
        <v>0</v>
      </c>
      <c r="BJ384" s="19" t="s">
        <v>143</v>
      </c>
      <c r="BK384" s="218">
        <f>ROUND(I384*H384,2)</f>
        <v>0</v>
      </c>
      <c r="BL384" s="19" t="s">
        <v>227</v>
      </c>
      <c r="BM384" s="217" t="s">
        <v>748</v>
      </c>
    </row>
    <row r="385" s="15" customFormat="1">
      <c r="A385" s="15"/>
      <c r="B385" s="247"/>
      <c r="C385" s="248"/>
      <c r="D385" s="226" t="s">
        <v>151</v>
      </c>
      <c r="E385" s="249" t="s">
        <v>19</v>
      </c>
      <c r="F385" s="250" t="s">
        <v>184</v>
      </c>
      <c r="G385" s="248"/>
      <c r="H385" s="249" t="s">
        <v>19</v>
      </c>
      <c r="I385" s="251"/>
      <c r="J385" s="248"/>
      <c r="K385" s="248"/>
      <c r="L385" s="252"/>
      <c r="M385" s="253"/>
      <c r="N385" s="254"/>
      <c r="O385" s="254"/>
      <c r="P385" s="254"/>
      <c r="Q385" s="254"/>
      <c r="R385" s="254"/>
      <c r="S385" s="254"/>
      <c r="T385" s="25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T385" s="256" t="s">
        <v>151</v>
      </c>
      <c r="AU385" s="256" t="s">
        <v>143</v>
      </c>
      <c r="AV385" s="15" t="s">
        <v>78</v>
      </c>
      <c r="AW385" s="15" t="s">
        <v>32</v>
      </c>
      <c r="AX385" s="15" t="s">
        <v>70</v>
      </c>
      <c r="AY385" s="256" t="s">
        <v>134</v>
      </c>
    </row>
    <row r="386" s="13" customFormat="1">
      <c r="A386" s="13"/>
      <c r="B386" s="224"/>
      <c r="C386" s="225"/>
      <c r="D386" s="226" t="s">
        <v>151</v>
      </c>
      <c r="E386" s="227" t="s">
        <v>19</v>
      </c>
      <c r="F386" s="228" t="s">
        <v>185</v>
      </c>
      <c r="G386" s="225"/>
      <c r="H386" s="229">
        <v>25.908999999999999</v>
      </c>
      <c r="I386" s="230"/>
      <c r="J386" s="225"/>
      <c r="K386" s="225"/>
      <c r="L386" s="231"/>
      <c r="M386" s="232"/>
      <c r="N386" s="233"/>
      <c r="O386" s="233"/>
      <c r="P386" s="233"/>
      <c r="Q386" s="233"/>
      <c r="R386" s="233"/>
      <c r="S386" s="233"/>
      <c r="T386" s="234"/>
      <c r="U386" s="13"/>
      <c r="V386" s="13"/>
      <c r="W386" s="13"/>
      <c r="X386" s="13"/>
      <c r="Y386" s="13"/>
      <c r="Z386" s="13"/>
      <c r="AA386" s="13"/>
      <c r="AB386" s="13"/>
      <c r="AC386" s="13"/>
      <c r="AD386" s="13"/>
      <c r="AE386" s="13"/>
      <c r="AT386" s="235" t="s">
        <v>151</v>
      </c>
      <c r="AU386" s="235" t="s">
        <v>143</v>
      </c>
      <c r="AV386" s="13" t="s">
        <v>143</v>
      </c>
      <c r="AW386" s="13" t="s">
        <v>32</v>
      </c>
      <c r="AX386" s="13" t="s">
        <v>70</v>
      </c>
      <c r="AY386" s="235" t="s">
        <v>134</v>
      </c>
    </row>
    <row r="387" s="14" customFormat="1">
      <c r="A387" s="14"/>
      <c r="B387" s="236"/>
      <c r="C387" s="237"/>
      <c r="D387" s="226" t="s">
        <v>151</v>
      </c>
      <c r="E387" s="238" t="s">
        <v>19</v>
      </c>
      <c r="F387" s="239" t="s">
        <v>153</v>
      </c>
      <c r="G387" s="237"/>
      <c r="H387" s="240">
        <v>25.908999999999999</v>
      </c>
      <c r="I387" s="241"/>
      <c r="J387" s="237"/>
      <c r="K387" s="237"/>
      <c r="L387" s="242"/>
      <c r="M387" s="243"/>
      <c r="N387" s="244"/>
      <c r="O387" s="244"/>
      <c r="P387" s="244"/>
      <c r="Q387" s="244"/>
      <c r="R387" s="244"/>
      <c r="S387" s="244"/>
      <c r="T387" s="245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T387" s="246" t="s">
        <v>151</v>
      </c>
      <c r="AU387" s="246" t="s">
        <v>143</v>
      </c>
      <c r="AV387" s="14" t="s">
        <v>142</v>
      </c>
      <c r="AW387" s="14" t="s">
        <v>32</v>
      </c>
      <c r="AX387" s="14" t="s">
        <v>78</v>
      </c>
      <c r="AY387" s="246" t="s">
        <v>134</v>
      </c>
    </row>
    <row r="388" s="13" customFormat="1">
      <c r="A388" s="13"/>
      <c r="B388" s="224"/>
      <c r="C388" s="225"/>
      <c r="D388" s="226" t="s">
        <v>151</v>
      </c>
      <c r="E388" s="225"/>
      <c r="F388" s="228" t="s">
        <v>749</v>
      </c>
      <c r="G388" s="225"/>
      <c r="H388" s="229">
        <v>28.5</v>
      </c>
      <c r="I388" s="230"/>
      <c r="J388" s="225"/>
      <c r="K388" s="225"/>
      <c r="L388" s="231"/>
      <c r="M388" s="232"/>
      <c r="N388" s="233"/>
      <c r="O388" s="233"/>
      <c r="P388" s="233"/>
      <c r="Q388" s="233"/>
      <c r="R388" s="233"/>
      <c r="S388" s="233"/>
      <c r="T388" s="234"/>
      <c r="U388" s="13"/>
      <c r="V388" s="13"/>
      <c r="W388" s="13"/>
      <c r="X388" s="13"/>
      <c r="Y388" s="13"/>
      <c r="Z388" s="13"/>
      <c r="AA388" s="13"/>
      <c r="AB388" s="13"/>
      <c r="AC388" s="13"/>
      <c r="AD388" s="13"/>
      <c r="AE388" s="13"/>
      <c r="AT388" s="235" t="s">
        <v>151</v>
      </c>
      <c r="AU388" s="235" t="s">
        <v>143</v>
      </c>
      <c r="AV388" s="13" t="s">
        <v>143</v>
      </c>
      <c r="AW388" s="13" t="s">
        <v>4</v>
      </c>
      <c r="AX388" s="13" t="s">
        <v>78</v>
      </c>
      <c r="AY388" s="235" t="s">
        <v>134</v>
      </c>
    </row>
    <row r="389" s="2" customFormat="1" ht="16.5" customHeight="1">
      <c r="A389" s="40"/>
      <c r="B389" s="41"/>
      <c r="C389" s="206" t="s">
        <v>750</v>
      </c>
      <c r="D389" s="206" t="s">
        <v>137</v>
      </c>
      <c r="E389" s="207" t="s">
        <v>751</v>
      </c>
      <c r="F389" s="208" t="s">
        <v>752</v>
      </c>
      <c r="G389" s="209" t="s">
        <v>140</v>
      </c>
      <c r="H389" s="210">
        <v>22.899999999999999</v>
      </c>
      <c r="I389" s="211"/>
      <c r="J389" s="212">
        <f>ROUND(I389*H389,2)</f>
        <v>0</v>
      </c>
      <c r="K389" s="208" t="s">
        <v>141</v>
      </c>
      <c r="L389" s="46"/>
      <c r="M389" s="213" t="s">
        <v>19</v>
      </c>
      <c r="N389" s="214" t="s">
        <v>42</v>
      </c>
      <c r="O389" s="86"/>
      <c r="P389" s="215">
        <f>O389*H389</f>
        <v>0</v>
      </c>
      <c r="Q389" s="215">
        <v>0</v>
      </c>
      <c r="R389" s="215">
        <f>Q389*H389</f>
        <v>0</v>
      </c>
      <c r="S389" s="215">
        <v>0.027199999999999998</v>
      </c>
      <c r="T389" s="216">
        <f>S389*H389</f>
        <v>0.62287999999999988</v>
      </c>
      <c r="U389" s="40"/>
      <c r="V389" s="40"/>
      <c r="W389" s="40"/>
      <c r="X389" s="40"/>
      <c r="Y389" s="40"/>
      <c r="Z389" s="40"/>
      <c r="AA389" s="40"/>
      <c r="AB389" s="40"/>
      <c r="AC389" s="40"/>
      <c r="AD389" s="40"/>
      <c r="AE389" s="40"/>
      <c r="AR389" s="217" t="s">
        <v>227</v>
      </c>
      <c r="AT389" s="217" t="s">
        <v>137</v>
      </c>
      <c r="AU389" s="217" t="s">
        <v>143</v>
      </c>
      <c r="AY389" s="19" t="s">
        <v>134</v>
      </c>
      <c r="BE389" s="218">
        <f>IF(N389="základní",J389,0)</f>
        <v>0</v>
      </c>
      <c r="BF389" s="218">
        <f>IF(N389="snížená",J389,0)</f>
        <v>0</v>
      </c>
      <c r="BG389" s="218">
        <f>IF(N389="zákl. přenesená",J389,0)</f>
        <v>0</v>
      </c>
      <c r="BH389" s="218">
        <f>IF(N389="sníž. přenesená",J389,0)</f>
        <v>0</v>
      </c>
      <c r="BI389" s="218">
        <f>IF(N389="nulová",J389,0)</f>
        <v>0</v>
      </c>
      <c r="BJ389" s="19" t="s">
        <v>143</v>
      </c>
      <c r="BK389" s="218">
        <f>ROUND(I389*H389,2)</f>
        <v>0</v>
      </c>
      <c r="BL389" s="19" t="s">
        <v>227</v>
      </c>
      <c r="BM389" s="217" t="s">
        <v>753</v>
      </c>
    </row>
    <row r="390" s="2" customFormat="1">
      <c r="A390" s="40"/>
      <c r="B390" s="41"/>
      <c r="C390" s="42"/>
      <c r="D390" s="219" t="s">
        <v>145</v>
      </c>
      <c r="E390" s="42"/>
      <c r="F390" s="220" t="s">
        <v>754</v>
      </c>
      <c r="G390" s="42"/>
      <c r="H390" s="42"/>
      <c r="I390" s="221"/>
      <c r="J390" s="42"/>
      <c r="K390" s="42"/>
      <c r="L390" s="46"/>
      <c r="M390" s="222"/>
      <c r="N390" s="223"/>
      <c r="O390" s="86"/>
      <c r="P390" s="86"/>
      <c r="Q390" s="86"/>
      <c r="R390" s="86"/>
      <c r="S390" s="86"/>
      <c r="T390" s="87"/>
      <c r="U390" s="40"/>
      <c r="V390" s="40"/>
      <c r="W390" s="40"/>
      <c r="X390" s="40"/>
      <c r="Y390" s="40"/>
      <c r="Z390" s="40"/>
      <c r="AA390" s="40"/>
      <c r="AB390" s="40"/>
      <c r="AC390" s="40"/>
      <c r="AD390" s="40"/>
      <c r="AE390" s="40"/>
      <c r="AT390" s="19" t="s">
        <v>145</v>
      </c>
      <c r="AU390" s="19" t="s">
        <v>143</v>
      </c>
    </row>
    <row r="391" s="13" customFormat="1">
      <c r="A391" s="13"/>
      <c r="B391" s="224"/>
      <c r="C391" s="225"/>
      <c r="D391" s="226" t="s">
        <v>151</v>
      </c>
      <c r="E391" s="227" t="s">
        <v>19</v>
      </c>
      <c r="F391" s="228" t="s">
        <v>191</v>
      </c>
      <c r="G391" s="225"/>
      <c r="H391" s="229">
        <v>10</v>
      </c>
      <c r="I391" s="230"/>
      <c r="J391" s="225"/>
      <c r="K391" s="225"/>
      <c r="L391" s="231"/>
      <c r="M391" s="232"/>
      <c r="N391" s="233"/>
      <c r="O391" s="233"/>
      <c r="P391" s="233"/>
      <c r="Q391" s="233"/>
      <c r="R391" s="233"/>
      <c r="S391" s="233"/>
      <c r="T391" s="234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T391" s="235" t="s">
        <v>151</v>
      </c>
      <c r="AU391" s="235" t="s">
        <v>143</v>
      </c>
      <c r="AV391" s="13" t="s">
        <v>143</v>
      </c>
      <c r="AW391" s="13" t="s">
        <v>32</v>
      </c>
      <c r="AX391" s="13" t="s">
        <v>70</v>
      </c>
      <c r="AY391" s="235" t="s">
        <v>134</v>
      </c>
    </row>
    <row r="392" s="13" customFormat="1">
      <c r="A392" s="13"/>
      <c r="B392" s="224"/>
      <c r="C392" s="225"/>
      <c r="D392" s="226" t="s">
        <v>151</v>
      </c>
      <c r="E392" s="227" t="s">
        <v>19</v>
      </c>
      <c r="F392" s="228" t="s">
        <v>755</v>
      </c>
      <c r="G392" s="225"/>
      <c r="H392" s="229">
        <v>12.9</v>
      </c>
      <c r="I392" s="230"/>
      <c r="J392" s="225"/>
      <c r="K392" s="225"/>
      <c r="L392" s="231"/>
      <c r="M392" s="232"/>
      <c r="N392" s="233"/>
      <c r="O392" s="233"/>
      <c r="P392" s="233"/>
      <c r="Q392" s="233"/>
      <c r="R392" s="233"/>
      <c r="S392" s="233"/>
      <c r="T392" s="234"/>
      <c r="U392" s="13"/>
      <c r="V392" s="13"/>
      <c r="W392" s="13"/>
      <c r="X392" s="13"/>
      <c r="Y392" s="13"/>
      <c r="Z392" s="13"/>
      <c r="AA392" s="13"/>
      <c r="AB392" s="13"/>
      <c r="AC392" s="13"/>
      <c r="AD392" s="13"/>
      <c r="AE392" s="13"/>
      <c r="AT392" s="235" t="s">
        <v>151</v>
      </c>
      <c r="AU392" s="235" t="s">
        <v>143</v>
      </c>
      <c r="AV392" s="13" t="s">
        <v>143</v>
      </c>
      <c r="AW392" s="13" t="s">
        <v>32</v>
      </c>
      <c r="AX392" s="13" t="s">
        <v>70</v>
      </c>
      <c r="AY392" s="235" t="s">
        <v>134</v>
      </c>
    </row>
    <row r="393" s="14" customFormat="1">
      <c r="A393" s="14"/>
      <c r="B393" s="236"/>
      <c r="C393" s="237"/>
      <c r="D393" s="226" t="s">
        <v>151</v>
      </c>
      <c r="E393" s="238" t="s">
        <v>19</v>
      </c>
      <c r="F393" s="239" t="s">
        <v>153</v>
      </c>
      <c r="G393" s="237"/>
      <c r="H393" s="240">
        <v>22.899999999999999</v>
      </c>
      <c r="I393" s="241"/>
      <c r="J393" s="237"/>
      <c r="K393" s="237"/>
      <c r="L393" s="242"/>
      <c r="M393" s="243"/>
      <c r="N393" s="244"/>
      <c r="O393" s="244"/>
      <c r="P393" s="244"/>
      <c r="Q393" s="244"/>
      <c r="R393" s="244"/>
      <c r="S393" s="244"/>
      <c r="T393" s="245"/>
      <c r="U393" s="14"/>
      <c r="V393" s="14"/>
      <c r="W393" s="14"/>
      <c r="X393" s="14"/>
      <c r="Y393" s="14"/>
      <c r="Z393" s="14"/>
      <c r="AA393" s="14"/>
      <c r="AB393" s="14"/>
      <c r="AC393" s="14"/>
      <c r="AD393" s="14"/>
      <c r="AE393" s="14"/>
      <c r="AT393" s="246" t="s">
        <v>151</v>
      </c>
      <c r="AU393" s="246" t="s">
        <v>143</v>
      </c>
      <c r="AV393" s="14" t="s">
        <v>142</v>
      </c>
      <c r="AW393" s="14" t="s">
        <v>32</v>
      </c>
      <c r="AX393" s="14" t="s">
        <v>78</v>
      </c>
      <c r="AY393" s="246" t="s">
        <v>134</v>
      </c>
    </row>
    <row r="394" s="2" customFormat="1" ht="24.15" customHeight="1">
      <c r="A394" s="40"/>
      <c r="B394" s="41"/>
      <c r="C394" s="206" t="s">
        <v>756</v>
      </c>
      <c r="D394" s="206" t="s">
        <v>137</v>
      </c>
      <c r="E394" s="207" t="s">
        <v>757</v>
      </c>
      <c r="F394" s="208" t="s">
        <v>758</v>
      </c>
      <c r="G394" s="209" t="s">
        <v>249</v>
      </c>
      <c r="H394" s="210">
        <v>0.68899999999999995</v>
      </c>
      <c r="I394" s="211"/>
      <c r="J394" s="212">
        <f>ROUND(I394*H394,2)</f>
        <v>0</v>
      </c>
      <c r="K394" s="208" t="s">
        <v>141</v>
      </c>
      <c r="L394" s="46"/>
      <c r="M394" s="213" t="s">
        <v>19</v>
      </c>
      <c r="N394" s="214" t="s">
        <v>42</v>
      </c>
      <c r="O394" s="86"/>
      <c r="P394" s="215">
        <f>O394*H394</f>
        <v>0</v>
      </c>
      <c r="Q394" s="215">
        <v>0</v>
      </c>
      <c r="R394" s="215">
        <f>Q394*H394</f>
        <v>0</v>
      </c>
      <c r="S394" s="215">
        <v>0</v>
      </c>
      <c r="T394" s="216">
        <f>S394*H394</f>
        <v>0</v>
      </c>
      <c r="U394" s="40"/>
      <c r="V394" s="40"/>
      <c r="W394" s="40"/>
      <c r="X394" s="40"/>
      <c r="Y394" s="40"/>
      <c r="Z394" s="40"/>
      <c r="AA394" s="40"/>
      <c r="AB394" s="40"/>
      <c r="AC394" s="40"/>
      <c r="AD394" s="40"/>
      <c r="AE394" s="40"/>
      <c r="AR394" s="217" t="s">
        <v>227</v>
      </c>
      <c r="AT394" s="217" t="s">
        <v>137</v>
      </c>
      <c r="AU394" s="217" t="s">
        <v>143</v>
      </c>
      <c r="AY394" s="19" t="s">
        <v>134</v>
      </c>
      <c r="BE394" s="218">
        <f>IF(N394="základní",J394,0)</f>
        <v>0</v>
      </c>
      <c r="BF394" s="218">
        <f>IF(N394="snížená",J394,0)</f>
        <v>0</v>
      </c>
      <c r="BG394" s="218">
        <f>IF(N394="zákl. přenesená",J394,0)</f>
        <v>0</v>
      </c>
      <c r="BH394" s="218">
        <f>IF(N394="sníž. přenesená",J394,0)</f>
        <v>0</v>
      </c>
      <c r="BI394" s="218">
        <f>IF(N394="nulová",J394,0)</f>
        <v>0</v>
      </c>
      <c r="BJ394" s="19" t="s">
        <v>143</v>
      </c>
      <c r="BK394" s="218">
        <f>ROUND(I394*H394,2)</f>
        <v>0</v>
      </c>
      <c r="BL394" s="19" t="s">
        <v>227</v>
      </c>
      <c r="BM394" s="217" t="s">
        <v>759</v>
      </c>
    </row>
    <row r="395" s="2" customFormat="1">
      <c r="A395" s="40"/>
      <c r="B395" s="41"/>
      <c r="C395" s="42"/>
      <c r="D395" s="219" t="s">
        <v>145</v>
      </c>
      <c r="E395" s="42"/>
      <c r="F395" s="220" t="s">
        <v>760</v>
      </c>
      <c r="G395" s="42"/>
      <c r="H395" s="42"/>
      <c r="I395" s="221"/>
      <c r="J395" s="42"/>
      <c r="K395" s="42"/>
      <c r="L395" s="46"/>
      <c r="M395" s="222"/>
      <c r="N395" s="223"/>
      <c r="O395" s="86"/>
      <c r="P395" s="86"/>
      <c r="Q395" s="86"/>
      <c r="R395" s="86"/>
      <c r="S395" s="86"/>
      <c r="T395" s="87"/>
      <c r="U395" s="40"/>
      <c r="V395" s="40"/>
      <c r="W395" s="40"/>
      <c r="X395" s="40"/>
      <c r="Y395" s="40"/>
      <c r="Z395" s="40"/>
      <c r="AA395" s="40"/>
      <c r="AB395" s="40"/>
      <c r="AC395" s="40"/>
      <c r="AD395" s="40"/>
      <c r="AE395" s="40"/>
      <c r="AT395" s="19" t="s">
        <v>145</v>
      </c>
      <c r="AU395" s="19" t="s">
        <v>143</v>
      </c>
    </row>
    <row r="396" s="12" customFormat="1" ht="22.8" customHeight="1">
      <c r="A396" s="12"/>
      <c r="B396" s="190"/>
      <c r="C396" s="191"/>
      <c r="D396" s="192" t="s">
        <v>69</v>
      </c>
      <c r="E396" s="204" t="s">
        <v>761</v>
      </c>
      <c r="F396" s="204" t="s">
        <v>762</v>
      </c>
      <c r="G396" s="191"/>
      <c r="H396" s="191"/>
      <c r="I396" s="194"/>
      <c r="J396" s="205">
        <f>BK396</f>
        <v>0</v>
      </c>
      <c r="K396" s="191"/>
      <c r="L396" s="196"/>
      <c r="M396" s="197"/>
      <c r="N396" s="198"/>
      <c r="O396" s="198"/>
      <c r="P396" s="199">
        <f>SUM(P397:P402)</f>
        <v>0</v>
      </c>
      <c r="Q396" s="198"/>
      <c r="R396" s="199">
        <f>SUM(R397:R402)</f>
        <v>0.0072790000000000007</v>
      </c>
      <c r="S396" s="198"/>
      <c r="T396" s="200">
        <f>SUM(T397:T402)</f>
        <v>0</v>
      </c>
      <c r="U396" s="12"/>
      <c r="V396" s="12"/>
      <c r="W396" s="12"/>
      <c r="X396" s="12"/>
      <c r="Y396" s="12"/>
      <c r="Z396" s="12"/>
      <c r="AA396" s="12"/>
      <c r="AB396" s="12"/>
      <c r="AC396" s="12"/>
      <c r="AD396" s="12"/>
      <c r="AE396" s="12"/>
      <c r="AR396" s="201" t="s">
        <v>143</v>
      </c>
      <c r="AT396" s="202" t="s">
        <v>69</v>
      </c>
      <c r="AU396" s="202" t="s">
        <v>78</v>
      </c>
      <c r="AY396" s="201" t="s">
        <v>134</v>
      </c>
      <c r="BK396" s="203">
        <f>SUM(BK397:BK402)</f>
        <v>0</v>
      </c>
    </row>
    <row r="397" s="2" customFormat="1" ht="24.15" customHeight="1">
      <c r="A397" s="40"/>
      <c r="B397" s="41"/>
      <c r="C397" s="206" t="s">
        <v>763</v>
      </c>
      <c r="D397" s="206" t="s">
        <v>137</v>
      </c>
      <c r="E397" s="207" t="s">
        <v>764</v>
      </c>
      <c r="F397" s="208" t="s">
        <v>765</v>
      </c>
      <c r="G397" s="209" t="s">
        <v>140</v>
      </c>
      <c r="H397" s="210">
        <v>25.100000000000001</v>
      </c>
      <c r="I397" s="211"/>
      <c r="J397" s="212">
        <f>ROUND(I397*H397,2)</f>
        <v>0</v>
      </c>
      <c r="K397" s="208" t="s">
        <v>141</v>
      </c>
      <c r="L397" s="46"/>
      <c r="M397" s="213" t="s">
        <v>19</v>
      </c>
      <c r="N397" s="214" t="s">
        <v>42</v>
      </c>
      <c r="O397" s="86"/>
      <c r="P397" s="215">
        <f>O397*H397</f>
        <v>0</v>
      </c>
      <c r="Q397" s="215">
        <v>0.00029</v>
      </c>
      <c r="R397" s="215">
        <f>Q397*H397</f>
        <v>0.0072790000000000007</v>
      </c>
      <c r="S397" s="215">
        <v>0</v>
      </c>
      <c r="T397" s="216">
        <f>S397*H397</f>
        <v>0</v>
      </c>
      <c r="U397" s="40"/>
      <c r="V397" s="40"/>
      <c r="W397" s="40"/>
      <c r="X397" s="40"/>
      <c r="Y397" s="40"/>
      <c r="Z397" s="40"/>
      <c r="AA397" s="40"/>
      <c r="AB397" s="40"/>
      <c r="AC397" s="40"/>
      <c r="AD397" s="40"/>
      <c r="AE397" s="40"/>
      <c r="AR397" s="217" t="s">
        <v>227</v>
      </c>
      <c r="AT397" s="217" t="s">
        <v>137</v>
      </c>
      <c r="AU397" s="217" t="s">
        <v>143</v>
      </c>
      <c r="AY397" s="19" t="s">
        <v>134</v>
      </c>
      <c r="BE397" s="218">
        <f>IF(N397="základní",J397,0)</f>
        <v>0</v>
      </c>
      <c r="BF397" s="218">
        <f>IF(N397="snížená",J397,0)</f>
        <v>0</v>
      </c>
      <c r="BG397" s="218">
        <f>IF(N397="zákl. přenesená",J397,0)</f>
        <v>0</v>
      </c>
      <c r="BH397" s="218">
        <f>IF(N397="sníž. přenesená",J397,0)</f>
        <v>0</v>
      </c>
      <c r="BI397" s="218">
        <f>IF(N397="nulová",J397,0)</f>
        <v>0</v>
      </c>
      <c r="BJ397" s="19" t="s">
        <v>143</v>
      </c>
      <c r="BK397" s="218">
        <f>ROUND(I397*H397,2)</f>
        <v>0</v>
      </c>
      <c r="BL397" s="19" t="s">
        <v>227</v>
      </c>
      <c r="BM397" s="217" t="s">
        <v>766</v>
      </c>
    </row>
    <row r="398" s="2" customFormat="1">
      <c r="A398" s="40"/>
      <c r="B398" s="41"/>
      <c r="C398" s="42"/>
      <c r="D398" s="219" t="s">
        <v>145</v>
      </c>
      <c r="E398" s="42"/>
      <c r="F398" s="220" t="s">
        <v>767</v>
      </c>
      <c r="G398" s="42"/>
      <c r="H398" s="42"/>
      <c r="I398" s="221"/>
      <c r="J398" s="42"/>
      <c r="K398" s="42"/>
      <c r="L398" s="46"/>
      <c r="M398" s="222"/>
      <c r="N398" s="223"/>
      <c r="O398" s="86"/>
      <c r="P398" s="86"/>
      <c r="Q398" s="86"/>
      <c r="R398" s="86"/>
      <c r="S398" s="86"/>
      <c r="T398" s="87"/>
      <c r="U398" s="40"/>
      <c r="V398" s="40"/>
      <c r="W398" s="40"/>
      <c r="X398" s="40"/>
      <c r="Y398" s="40"/>
      <c r="Z398" s="40"/>
      <c r="AA398" s="40"/>
      <c r="AB398" s="40"/>
      <c r="AC398" s="40"/>
      <c r="AD398" s="40"/>
      <c r="AE398" s="40"/>
      <c r="AT398" s="19" t="s">
        <v>145</v>
      </c>
      <c r="AU398" s="19" t="s">
        <v>143</v>
      </c>
    </row>
    <row r="399" s="13" customFormat="1">
      <c r="A399" s="13"/>
      <c r="B399" s="224"/>
      <c r="C399" s="225"/>
      <c r="D399" s="226" t="s">
        <v>151</v>
      </c>
      <c r="E399" s="227" t="s">
        <v>19</v>
      </c>
      <c r="F399" s="228" t="s">
        <v>243</v>
      </c>
      <c r="G399" s="225"/>
      <c r="H399" s="229">
        <v>14.199999999999999</v>
      </c>
      <c r="I399" s="230"/>
      <c r="J399" s="225"/>
      <c r="K399" s="225"/>
      <c r="L399" s="231"/>
      <c r="M399" s="232"/>
      <c r="N399" s="233"/>
      <c r="O399" s="233"/>
      <c r="P399" s="233"/>
      <c r="Q399" s="233"/>
      <c r="R399" s="233"/>
      <c r="S399" s="233"/>
      <c r="T399" s="234"/>
      <c r="U399" s="13"/>
      <c r="V399" s="13"/>
      <c r="W399" s="13"/>
      <c r="X399" s="13"/>
      <c r="Y399" s="13"/>
      <c r="Z399" s="13"/>
      <c r="AA399" s="13"/>
      <c r="AB399" s="13"/>
      <c r="AC399" s="13"/>
      <c r="AD399" s="13"/>
      <c r="AE399" s="13"/>
      <c r="AT399" s="235" t="s">
        <v>151</v>
      </c>
      <c r="AU399" s="235" t="s">
        <v>143</v>
      </c>
      <c r="AV399" s="13" t="s">
        <v>143</v>
      </c>
      <c r="AW399" s="13" t="s">
        <v>32</v>
      </c>
      <c r="AX399" s="13" t="s">
        <v>70</v>
      </c>
      <c r="AY399" s="235" t="s">
        <v>134</v>
      </c>
    </row>
    <row r="400" s="13" customFormat="1">
      <c r="A400" s="13"/>
      <c r="B400" s="224"/>
      <c r="C400" s="225"/>
      <c r="D400" s="226" t="s">
        <v>151</v>
      </c>
      <c r="E400" s="227" t="s">
        <v>19</v>
      </c>
      <c r="F400" s="228" t="s">
        <v>768</v>
      </c>
      <c r="G400" s="225"/>
      <c r="H400" s="229">
        <v>5.2000000000000002</v>
      </c>
      <c r="I400" s="230"/>
      <c r="J400" s="225"/>
      <c r="K400" s="225"/>
      <c r="L400" s="231"/>
      <c r="M400" s="232"/>
      <c r="N400" s="233"/>
      <c r="O400" s="233"/>
      <c r="P400" s="233"/>
      <c r="Q400" s="233"/>
      <c r="R400" s="233"/>
      <c r="S400" s="233"/>
      <c r="T400" s="234"/>
      <c r="U400" s="13"/>
      <c r="V400" s="13"/>
      <c r="W400" s="13"/>
      <c r="X400" s="13"/>
      <c r="Y400" s="13"/>
      <c r="Z400" s="13"/>
      <c r="AA400" s="13"/>
      <c r="AB400" s="13"/>
      <c r="AC400" s="13"/>
      <c r="AD400" s="13"/>
      <c r="AE400" s="13"/>
      <c r="AT400" s="235" t="s">
        <v>151</v>
      </c>
      <c r="AU400" s="235" t="s">
        <v>143</v>
      </c>
      <c r="AV400" s="13" t="s">
        <v>143</v>
      </c>
      <c r="AW400" s="13" t="s">
        <v>32</v>
      </c>
      <c r="AX400" s="13" t="s">
        <v>70</v>
      </c>
      <c r="AY400" s="235" t="s">
        <v>134</v>
      </c>
    </row>
    <row r="401" s="13" customFormat="1">
      <c r="A401" s="13"/>
      <c r="B401" s="224"/>
      <c r="C401" s="225"/>
      <c r="D401" s="226" t="s">
        <v>151</v>
      </c>
      <c r="E401" s="227" t="s">
        <v>19</v>
      </c>
      <c r="F401" s="228" t="s">
        <v>208</v>
      </c>
      <c r="G401" s="225"/>
      <c r="H401" s="229">
        <v>5.7000000000000002</v>
      </c>
      <c r="I401" s="230"/>
      <c r="J401" s="225"/>
      <c r="K401" s="225"/>
      <c r="L401" s="231"/>
      <c r="M401" s="232"/>
      <c r="N401" s="233"/>
      <c r="O401" s="233"/>
      <c r="P401" s="233"/>
      <c r="Q401" s="233"/>
      <c r="R401" s="233"/>
      <c r="S401" s="233"/>
      <c r="T401" s="234"/>
      <c r="U401" s="13"/>
      <c r="V401" s="13"/>
      <c r="W401" s="13"/>
      <c r="X401" s="13"/>
      <c r="Y401" s="13"/>
      <c r="Z401" s="13"/>
      <c r="AA401" s="13"/>
      <c r="AB401" s="13"/>
      <c r="AC401" s="13"/>
      <c r="AD401" s="13"/>
      <c r="AE401" s="13"/>
      <c r="AT401" s="235" t="s">
        <v>151</v>
      </c>
      <c r="AU401" s="235" t="s">
        <v>143</v>
      </c>
      <c r="AV401" s="13" t="s">
        <v>143</v>
      </c>
      <c r="AW401" s="13" t="s">
        <v>32</v>
      </c>
      <c r="AX401" s="13" t="s">
        <v>70</v>
      </c>
      <c r="AY401" s="235" t="s">
        <v>134</v>
      </c>
    </row>
    <row r="402" s="14" customFormat="1">
      <c r="A402" s="14"/>
      <c r="B402" s="236"/>
      <c r="C402" s="237"/>
      <c r="D402" s="226" t="s">
        <v>151</v>
      </c>
      <c r="E402" s="238" t="s">
        <v>19</v>
      </c>
      <c r="F402" s="239" t="s">
        <v>153</v>
      </c>
      <c r="G402" s="237"/>
      <c r="H402" s="240">
        <v>25.099999999999998</v>
      </c>
      <c r="I402" s="241"/>
      <c r="J402" s="237"/>
      <c r="K402" s="237"/>
      <c r="L402" s="242"/>
      <c r="M402" s="243"/>
      <c r="N402" s="244"/>
      <c r="O402" s="244"/>
      <c r="P402" s="244"/>
      <c r="Q402" s="244"/>
      <c r="R402" s="244"/>
      <c r="S402" s="244"/>
      <c r="T402" s="245"/>
      <c r="U402" s="14"/>
      <c r="V402" s="14"/>
      <c r="W402" s="14"/>
      <c r="X402" s="14"/>
      <c r="Y402" s="14"/>
      <c r="Z402" s="14"/>
      <c r="AA402" s="14"/>
      <c r="AB402" s="14"/>
      <c r="AC402" s="14"/>
      <c r="AD402" s="14"/>
      <c r="AE402" s="14"/>
      <c r="AT402" s="246" t="s">
        <v>151</v>
      </c>
      <c r="AU402" s="246" t="s">
        <v>143</v>
      </c>
      <c r="AV402" s="14" t="s">
        <v>142</v>
      </c>
      <c r="AW402" s="14" t="s">
        <v>32</v>
      </c>
      <c r="AX402" s="14" t="s">
        <v>78</v>
      </c>
      <c r="AY402" s="246" t="s">
        <v>134</v>
      </c>
    </row>
    <row r="403" s="12" customFormat="1" ht="25.92" customHeight="1">
      <c r="A403" s="12"/>
      <c r="B403" s="190"/>
      <c r="C403" s="191"/>
      <c r="D403" s="192" t="s">
        <v>69</v>
      </c>
      <c r="E403" s="193" t="s">
        <v>337</v>
      </c>
      <c r="F403" s="193" t="s">
        <v>769</v>
      </c>
      <c r="G403" s="191"/>
      <c r="H403" s="191"/>
      <c r="I403" s="194"/>
      <c r="J403" s="195">
        <f>BK403</f>
        <v>0</v>
      </c>
      <c r="K403" s="191"/>
      <c r="L403" s="196"/>
      <c r="M403" s="197"/>
      <c r="N403" s="198"/>
      <c r="O403" s="198"/>
      <c r="P403" s="199">
        <f>P404+P407</f>
        <v>0</v>
      </c>
      <c r="Q403" s="198"/>
      <c r="R403" s="199">
        <f>R404+R407</f>
        <v>0.00010000000000000001</v>
      </c>
      <c r="S403" s="198"/>
      <c r="T403" s="200">
        <f>T404+T407</f>
        <v>0</v>
      </c>
      <c r="U403" s="12"/>
      <c r="V403" s="12"/>
      <c r="W403" s="12"/>
      <c r="X403" s="12"/>
      <c r="Y403" s="12"/>
      <c r="Z403" s="12"/>
      <c r="AA403" s="12"/>
      <c r="AB403" s="12"/>
      <c r="AC403" s="12"/>
      <c r="AD403" s="12"/>
      <c r="AE403" s="12"/>
      <c r="AR403" s="201" t="s">
        <v>135</v>
      </c>
      <c r="AT403" s="202" t="s">
        <v>69</v>
      </c>
      <c r="AU403" s="202" t="s">
        <v>70</v>
      </c>
      <c r="AY403" s="201" t="s">
        <v>134</v>
      </c>
      <c r="BK403" s="203">
        <f>BK404+BK407</f>
        <v>0</v>
      </c>
    </row>
    <row r="404" s="12" customFormat="1" ht="22.8" customHeight="1">
      <c r="A404" s="12"/>
      <c r="B404" s="190"/>
      <c r="C404" s="191"/>
      <c r="D404" s="192" t="s">
        <v>69</v>
      </c>
      <c r="E404" s="204" t="s">
        <v>770</v>
      </c>
      <c r="F404" s="204" t="s">
        <v>771</v>
      </c>
      <c r="G404" s="191"/>
      <c r="H404" s="191"/>
      <c r="I404" s="194"/>
      <c r="J404" s="205">
        <f>BK404</f>
        <v>0</v>
      </c>
      <c r="K404" s="191"/>
      <c r="L404" s="196"/>
      <c r="M404" s="197"/>
      <c r="N404" s="198"/>
      <c r="O404" s="198"/>
      <c r="P404" s="199">
        <f>SUM(P405:P406)</f>
        <v>0</v>
      </c>
      <c r="Q404" s="198"/>
      <c r="R404" s="199">
        <f>SUM(R405:R406)</f>
        <v>0</v>
      </c>
      <c r="S404" s="198"/>
      <c r="T404" s="200">
        <f>SUM(T405:T406)</f>
        <v>0</v>
      </c>
      <c r="U404" s="12"/>
      <c r="V404" s="12"/>
      <c r="W404" s="12"/>
      <c r="X404" s="12"/>
      <c r="Y404" s="12"/>
      <c r="Z404" s="12"/>
      <c r="AA404" s="12"/>
      <c r="AB404" s="12"/>
      <c r="AC404" s="12"/>
      <c r="AD404" s="12"/>
      <c r="AE404" s="12"/>
      <c r="AR404" s="201" t="s">
        <v>135</v>
      </c>
      <c r="AT404" s="202" t="s">
        <v>69</v>
      </c>
      <c r="AU404" s="202" t="s">
        <v>78</v>
      </c>
      <c r="AY404" s="201" t="s">
        <v>134</v>
      </c>
      <c r="BK404" s="203">
        <f>SUM(BK405:BK406)</f>
        <v>0</v>
      </c>
    </row>
    <row r="405" s="2" customFormat="1" ht="16.5" customHeight="1">
      <c r="A405" s="40"/>
      <c r="B405" s="41"/>
      <c r="C405" s="206" t="s">
        <v>772</v>
      </c>
      <c r="D405" s="206" t="s">
        <v>137</v>
      </c>
      <c r="E405" s="207" t="s">
        <v>773</v>
      </c>
      <c r="F405" s="208" t="s">
        <v>774</v>
      </c>
      <c r="G405" s="209" t="s">
        <v>345</v>
      </c>
      <c r="H405" s="210">
        <v>1</v>
      </c>
      <c r="I405" s="211"/>
      <c r="J405" s="212">
        <f>ROUND(I405*H405,2)</f>
        <v>0</v>
      </c>
      <c r="K405" s="208" t="s">
        <v>423</v>
      </c>
      <c r="L405" s="46"/>
      <c r="M405" s="213" t="s">
        <v>19</v>
      </c>
      <c r="N405" s="214" t="s">
        <v>42</v>
      </c>
      <c r="O405" s="86"/>
      <c r="P405" s="215">
        <f>O405*H405</f>
        <v>0</v>
      </c>
      <c r="Q405" s="215">
        <v>0</v>
      </c>
      <c r="R405" s="215">
        <f>Q405*H405</f>
        <v>0</v>
      </c>
      <c r="S405" s="215">
        <v>0</v>
      </c>
      <c r="T405" s="216">
        <f>S405*H405</f>
        <v>0</v>
      </c>
      <c r="U405" s="40"/>
      <c r="V405" s="40"/>
      <c r="W405" s="40"/>
      <c r="X405" s="40"/>
      <c r="Y405" s="40"/>
      <c r="Z405" s="40"/>
      <c r="AA405" s="40"/>
      <c r="AB405" s="40"/>
      <c r="AC405" s="40"/>
      <c r="AD405" s="40"/>
      <c r="AE405" s="40"/>
      <c r="AR405" s="217" t="s">
        <v>486</v>
      </c>
      <c r="AT405" s="217" t="s">
        <v>137</v>
      </c>
      <c r="AU405" s="217" t="s">
        <v>143</v>
      </c>
      <c r="AY405" s="19" t="s">
        <v>134</v>
      </c>
      <c r="BE405" s="218">
        <f>IF(N405="základní",J405,0)</f>
        <v>0</v>
      </c>
      <c r="BF405" s="218">
        <f>IF(N405="snížená",J405,0)</f>
        <v>0</v>
      </c>
      <c r="BG405" s="218">
        <f>IF(N405="zákl. přenesená",J405,0)</f>
        <v>0</v>
      </c>
      <c r="BH405" s="218">
        <f>IF(N405="sníž. přenesená",J405,0)</f>
        <v>0</v>
      </c>
      <c r="BI405" s="218">
        <f>IF(N405="nulová",J405,0)</f>
        <v>0</v>
      </c>
      <c r="BJ405" s="19" t="s">
        <v>143</v>
      </c>
      <c r="BK405" s="218">
        <f>ROUND(I405*H405,2)</f>
        <v>0</v>
      </c>
      <c r="BL405" s="19" t="s">
        <v>486</v>
      </c>
      <c r="BM405" s="217" t="s">
        <v>775</v>
      </c>
    </row>
    <row r="406" s="2" customFormat="1" ht="16.5" customHeight="1">
      <c r="A406" s="40"/>
      <c r="B406" s="41"/>
      <c r="C406" s="206" t="s">
        <v>776</v>
      </c>
      <c r="D406" s="206" t="s">
        <v>137</v>
      </c>
      <c r="E406" s="207" t="s">
        <v>777</v>
      </c>
      <c r="F406" s="208" t="s">
        <v>778</v>
      </c>
      <c r="G406" s="209" t="s">
        <v>345</v>
      </c>
      <c r="H406" s="210">
        <v>1</v>
      </c>
      <c r="I406" s="211"/>
      <c r="J406" s="212">
        <f>ROUND(I406*H406,2)</f>
        <v>0</v>
      </c>
      <c r="K406" s="208" t="s">
        <v>423</v>
      </c>
      <c r="L406" s="46"/>
      <c r="M406" s="213" t="s">
        <v>19</v>
      </c>
      <c r="N406" s="214" t="s">
        <v>42</v>
      </c>
      <c r="O406" s="86"/>
      <c r="P406" s="215">
        <f>O406*H406</f>
        <v>0</v>
      </c>
      <c r="Q406" s="215">
        <v>0</v>
      </c>
      <c r="R406" s="215">
        <f>Q406*H406</f>
        <v>0</v>
      </c>
      <c r="S406" s="215">
        <v>0</v>
      </c>
      <c r="T406" s="216">
        <f>S406*H406</f>
        <v>0</v>
      </c>
      <c r="U406" s="40"/>
      <c r="V406" s="40"/>
      <c r="W406" s="40"/>
      <c r="X406" s="40"/>
      <c r="Y406" s="40"/>
      <c r="Z406" s="40"/>
      <c r="AA406" s="40"/>
      <c r="AB406" s="40"/>
      <c r="AC406" s="40"/>
      <c r="AD406" s="40"/>
      <c r="AE406" s="40"/>
      <c r="AR406" s="217" t="s">
        <v>486</v>
      </c>
      <c r="AT406" s="217" t="s">
        <v>137</v>
      </c>
      <c r="AU406" s="217" t="s">
        <v>143</v>
      </c>
      <c r="AY406" s="19" t="s">
        <v>134</v>
      </c>
      <c r="BE406" s="218">
        <f>IF(N406="základní",J406,0)</f>
        <v>0</v>
      </c>
      <c r="BF406" s="218">
        <f>IF(N406="snížená",J406,0)</f>
        <v>0</v>
      </c>
      <c r="BG406" s="218">
        <f>IF(N406="zákl. přenesená",J406,0)</f>
        <v>0</v>
      </c>
      <c r="BH406" s="218">
        <f>IF(N406="sníž. přenesená",J406,0)</f>
        <v>0</v>
      </c>
      <c r="BI406" s="218">
        <f>IF(N406="nulová",J406,0)</f>
        <v>0</v>
      </c>
      <c r="BJ406" s="19" t="s">
        <v>143</v>
      </c>
      <c r="BK406" s="218">
        <f>ROUND(I406*H406,2)</f>
        <v>0</v>
      </c>
      <c r="BL406" s="19" t="s">
        <v>486</v>
      </c>
      <c r="BM406" s="217" t="s">
        <v>779</v>
      </c>
    </row>
    <row r="407" s="12" customFormat="1" ht="22.8" customHeight="1">
      <c r="A407" s="12"/>
      <c r="B407" s="190"/>
      <c r="C407" s="191"/>
      <c r="D407" s="192" t="s">
        <v>69</v>
      </c>
      <c r="E407" s="204" t="s">
        <v>780</v>
      </c>
      <c r="F407" s="204" t="s">
        <v>781</v>
      </c>
      <c r="G407" s="191"/>
      <c r="H407" s="191"/>
      <c r="I407" s="194"/>
      <c r="J407" s="205">
        <f>BK407</f>
        <v>0</v>
      </c>
      <c r="K407" s="191"/>
      <c r="L407" s="196"/>
      <c r="M407" s="197"/>
      <c r="N407" s="198"/>
      <c r="O407" s="198"/>
      <c r="P407" s="199">
        <f>SUM(P408:P410)</f>
        <v>0</v>
      </c>
      <c r="Q407" s="198"/>
      <c r="R407" s="199">
        <f>SUM(R408:R410)</f>
        <v>0.00010000000000000001</v>
      </c>
      <c r="S407" s="198"/>
      <c r="T407" s="200">
        <f>SUM(T408:T410)</f>
        <v>0</v>
      </c>
      <c r="U407" s="12"/>
      <c r="V407" s="12"/>
      <c r="W407" s="12"/>
      <c r="X407" s="12"/>
      <c r="Y407" s="12"/>
      <c r="Z407" s="12"/>
      <c r="AA407" s="12"/>
      <c r="AB407" s="12"/>
      <c r="AC407" s="12"/>
      <c r="AD407" s="12"/>
      <c r="AE407" s="12"/>
      <c r="AR407" s="201" t="s">
        <v>135</v>
      </c>
      <c r="AT407" s="202" t="s">
        <v>69</v>
      </c>
      <c r="AU407" s="202" t="s">
        <v>78</v>
      </c>
      <c r="AY407" s="201" t="s">
        <v>134</v>
      </c>
      <c r="BK407" s="203">
        <f>SUM(BK408:BK410)</f>
        <v>0</v>
      </c>
    </row>
    <row r="408" s="2" customFormat="1" ht="16.5" customHeight="1">
      <c r="A408" s="40"/>
      <c r="B408" s="41"/>
      <c r="C408" s="206" t="s">
        <v>782</v>
      </c>
      <c r="D408" s="206" t="s">
        <v>137</v>
      </c>
      <c r="E408" s="207" t="s">
        <v>783</v>
      </c>
      <c r="F408" s="208" t="s">
        <v>784</v>
      </c>
      <c r="G408" s="209" t="s">
        <v>235</v>
      </c>
      <c r="H408" s="210">
        <v>1</v>
      </c>
      <c r="I408" s="211"/>
      <c r="J408" s="212">
        <f>ROUND(I408*H408,2)</f>
        <v>0</v>
      </c>
      <c r="K408" s="208" t="s">
        <v>141</v>
      </c>
      <c r="L408" s="46"/>
      <c r="M408" s="213" t="s">
        <v>19</v>
      </c>
      <c r="N408" s="214" t="s">
        <v>42</v>
      </c>
      <c r="O408" s="86"/>
      <c r="P408" s="215">
        <f>O408*H408</f>
        <v>0</v>
      </c>
      <c r="Q408" s="215">
        <v>0</v>
      </c>
      <c r="R408" s="215">
        <f>Q408*H408</f>
        <v>0</v>
      </c>
      <c r="S408" s="215">
        <v>0</v>
      </c>
      <c r="T408" s="216">
        <f>S408*H408</f>
        <v>0</v>
      </c>
      <c r="U408" s="40"/>
      <c r="V408" s="40"/>
      <c r="W408" s="40"/>
      <c r="X408" s="40"/>
      <c r="Y408" s="40"/>
      <c r="Z408" s="40"/>
      <c r="AA408" s="40"/>
      <c r="AB408" s="40"/>
      <c r="AC408" s="40"/>
      <c r="AD408" s="40"/>
      <c r="AE408" s="40"/>
      <c r="AR408" s="217" t="s">
        <v>486</v>
      </c>
      <c r="AT408" s="217" t="s">
        <v>137</v>
      </c>
      <c r="AU408" s="217" t="s">
        <v>143</v>
      </c>
      <c r="AY408" s="19" t="s">
        <v>134</v>
      </c>
      <c r="BE408" s="218">
        <f>IF(N408="základní",J408,0)</f>
        <v>0</v>
      </c>
      <c r="BF408" s="218">
        <f>IF(N408="snížená",J408,0)</f>
        <v>0</v>
      </c>
      <c r="BG408" s="218">
        <f>IF(N408="zákl. přenesená",J408,0)</f>
        <v>0</v>
      </c>
      <c r="BH408" s="218">
        <f>IF(N408="sníž. přenesená",J408,0)</f>
        <v>0</v>
      </c>
      <c r="BI408" s="218">
        <f>IF(N408="nulová",J408,0)</f>
        <v>0</v>
      </c>
      <c r="BJ408" s="19" t="s">
        <v>143</v>
      </c>
      <c r="BK408" s="218">
        <f>ROUND(I408*H408,2)</f>
        <v>0</v>
      </c>
      <c r="BL408" s="19" t="s">
        <v>486</v>
      </c>
      <c r="BM408" s="217" t="s">
        <v>785</v>
      </c>
    </row>
    <row r="409" s="2" customFormat="1">
      <c r="A409" s="40"/>
      <c r="B409" s="41"/>
      <c r="C409" s="42"/>
      <c r="D409" s="219" t="s">
        <v>145</v>
      </c>
      <c r="E409" s="42"/>
      <c r="F409" s="220" t="s">
        <v>786</v>
      </c>
      <c r="G409" s="42"/>
      <c r="H409" s="42"/>
      <c r="I409" s="221"/>
      <c r="J409" s="42"/>
      <c r="K409" s="42"/>
      <c r="L409" s="46"/>
      <c r="M409" s="222"/>
      <c r="N409" s="223"/>
      <c r="O409" s="86"/>
      <c r="P409" s="86"/>
      <c r="Q409" s="86"/>
      <c r="R409" s="86"/>
      <c r="S409" s="86"/>
      <c r="T409" s="87"/>
      <c r="U409" s="40"/>
      <c r="V409" s="40"/>
      <c r="W409" s="40"/>
      <c r="X409" s="40"/>
      <c r="Y409" s="40"/>
      <c r="Z409" s="40"/>
      <c r="AA409" s="40"/>
      <c r="AB409" s="40"/>
      <c r="AC409" s="40"/>
      <c r="AD409" s="40"/>
      <c r="AE409" s="40"/>
      <c r="AT409" s="19" t="s">
        <v>145</v>
      </c>
      <c r="AU409" s="19" t="s">
        <v>143</v>
      </c>
    </row>
    <row r="410" s="2" customFormat="1" ht="16.5" customHeight="1">
      <c r="A410" s="40"/>
      <c r="B410" s="41"/>
      <c r="C410" s="258" t="s">
        <v>787</v>
      </c>
      <c r="D410" s="258" t="s">
        <v>337</v>
      </c>
      <c r="E410" s="259" t="s">
        <v>788</v>
      </c>
      <c r="F410" s="260" t="s">
        <v>789</v>
      </c>
      <c r="G410" s="261" t="s">
        <v>235</v>
      </c>
      <c r="H410" s="262">
        <v>1</v>
      </c>
      <c r="I410" s="263"/>
      <c r="J410" s="264">
        <f>ROUND(I410*H410,2)</f>
        <v>0</v>
      </c>
      <c r="K410" s="260" t="s">
        <v>141</v>
      </c>
      <c r="L410" s="265"/>
      <c r="M410" s="266" t="s">
        <v>19</v>
      </c>
      <c r="N410" s="267" t="s">
        <v>42</v>
      </c>
      <c r="O410" s="86"/>
      <c r="P410" s="215">
        <f>O410*H410</f>
        <v>0</v>
      </c>
      <c r="Q410" s="215">
        <v>0.00010000000000000001</v>
      </c>
      <c r="R410" s="215">
        <f>Q410*H410</f>
        <v>0.00010000000000000001</v>
      </c>
      <c r="S410" s="215">
        <v>0</v>
      </c>
      <c r="T410" s="216">
        <f>S410*H410</f>
        <v>0</v>
      </c>
      <c r="U410" s="40"/>
      <c r="V410" s="40"/>
      <c r="W410" s="40"/>
      <c r="X410" s="40"/>
      <c r="Y410" s="40"/>
      <c r="Z410" s="40"/>
      <c r="AA410" s="40"/>
      <c r="AB410" s="40"/>
      <c r="AC410" s="40"/>
      <c r="AD410" s="40"/>
      <c r="AE410" s="40"/>
      <c r="AR410" s="217" t="s">
        <v>790</v>
      </c>
      <c r="AT410" s="217" t="s">
        <v>337</v>
      </c>
      <c r="AU410" s="217" t="s">
        <v>143</v>
      </c>
      <c r="AY410" s="19" t="s">
        <v>134</v>
      </c>
      <c r="BE410" s="218">
        <f>IF(N410="základní",J410,0)</f>
        <v>0</v>
      </c>
      <c r="BF410" s="218">
        <f>IF(N410="snížená",J410,0)</f>
        <v>0</v>
      </c>
      <c r="BG410" s="218">
        <f>IF(N410="zákl. přenesená",J410,0)</f>
        <v>0</v>
      </c>
      <c r="BH410" s="218">
        <f>IF(N410="sníž. přenesená",J410,0)</f>
        <v>0</v>
      </c>
      <c r="BI410" s="218">
        <f>IF(N410="nulová",J410,0)</f>
        <v>0</v>
      </c>
      <c r="BJ410" s="19" t="s">
        <v>143</v>
      </c>
      <c r="BK410" s="218">
        <f>ROUND(I410*H410,2)</f>
        <v>0</v>
      </c>
      <c r="BL410" s="19" t="s">
        <v>790</v>
      </c>
      <c r="BM410" s="217" t="s">
        <v>791</v>
      </c>
    </row>
    <row r="411" s="12" customFormat="1" ht="25.92" customHeight="1">
      <c r="A411" s="12"/>
      <c r="B411" s="190"/>
      <c r="C411" s="191"/>
      <c r="D411" s="192" t="s">
        <v>69</v>
      </c>
      <c r="E411" s="193" t="s">
        <v>792</v>
      </c>
      <c r="F411" s="193" t="s">
        <v>793</v>
      </c>
      <c r="G411" s="191"/>
      <c r="H411" s="191"/>
      <c r="I411" s="194"/>
      <c r="J411" s="195">
        <f>BK411</f>
        <v>0</v>
      </c>
      <c r="K411" s="191"/>
      <c r="L411" s="196"/>
      <c r="M411" s="197"/>
      <c r="N411" s="198"/>
      <c r="O411" s="198"/>
      <c r="P411" s="199">
        <f>SUM(P412:P419)</f>
        <v>0</v>
      </c>
      <c r="Q411" s="198"/>
      <c r="R411" s="199">
        <f>SUM(R412:R419)</f>
        <v>0</v>
      </c>
      <c r="S411" s="198"/>
      <c r="T411" s="200">
        <f>SUM(T412:T419)</f>
        <v>0</v>
      </c>
      <c r="U411" s="12"/>
      <c r="V411" s="12"/>
      <c r="W411" s="12"/>
      <c r="X411" s="12"/>
      <c r="Y411" s="12"/>
      <c r="Z411" s="12"/>
      <c r="AA411" s="12"/>
      <c r="AB411" s="12"/>
      <c r="AC411" s="12"/>
      <c r="AD411" s="12"/>
      <c r="AE411" s="12"/>
      <c r="AR411" s="201" t="s">
        <v>164</v>
      </c>
      <c r="AT411" s="202" t="s">
        <v>69</v>
      </c>
      <c r="AU411" s="202" t="s">
        <v>70</v>
      </c>
      <c r="AY411" s="201" t="s">
        <v>134</v>
      </c>
      <c r="BK411" s="203">
        <f>SUM(BK412:BK419)</f>
        <v>0</v>
      </c>
    </row>
    <row r="412" s="2" customFormat="1" ht="16.5" customHeight="1">
      <c r="A412" s="40"/>
      <c r="B412" s="41"/>
      <c r="C412" s="206" t="s">
        <v>794</v>
      </c>
      <c r="D412" s="206" t="s">
        <v>137</v>
      </c>
      <c r="E412" s="207" t="s">
        <v>795</v>
      </c>
      <c r="F412" s="208" t="s">
        <v>796</v>
      </c>
      <c r="G412" s="209" t="s">
        <v>345</v>
      </c>
      <c r="H412" s="210">
        <v>1</v>
      </c>
      <c r="I412" s="211"/>
      <c r="J412" s="212">
        <f>ROUND(I412*H412,2)</f>
        <v>0</v>
      </c>
      <c r="K412" s="208" t="s">
        <v>19</v>
      </c>
      <c r="L412" s="46"/>
      <c r="M412" s="213" t="s">
        <v>19</v>
      </c>
      <c r="N412" s="214" t="s">
        <v>42</v>
      </c>
      <c r="O412" s="86"/>
      <c r="P412" s="215">
        <f>O412*H412</f>
        <v>0</v>
      </c>
      <c r="Q412" s="215">
        <v>0</v>
      </c>
      <c r="R412" s="215">
        <f>Q412*H412</f>
        <v>0</v>
      </c>
      <c r="S412" s="215">
        <v>0</v>
      </c>
      <c r="T412" s="216">
        <f>S412*H412</f>
        <v>0</v>
      </c>
      <c r="U412" s="40"/>
      <c r="V412" s="40"/>
      <c r="W412" s="40"/>
      <c r="X412" s="40"/>
      <c r="Y412" s="40"/>
      <c r="Z412" s="40"/>
      <c r="AA412" s="40"/>
      <c r="AB412" s="40"/>
      <c r="AC412" s="40"/>
      <c r="AD412" s="40"/>
      <c r="AE412" s="40"/>
      <c r="AR412" s="217" t="s">
        <v>142</v>
      </c>
      <c r="AT412" s="217" t="s">
        <v>137</v>
      </c>
      <c r="AU412" s="217" t="s">
        <v>78</v>
      </c>
      <c r="AY412" s="19" t="s">
        <v>134</v>
      </c>
      <c r="BE412" s="218">
        <f>IF(N412="základní",J412,0)</f>
        <v>0</v>
      </c>
      <c r="BF412" s="218">
        <f>IF(N412="snížená",J412,0)</f>
        <v>0</v>
      </c>
      <c r="BG412" s="218">
        <f>IF(N412="zákl. přenesená",J412,0)</f>
        <v>0</v>
      </c>
      <c r="BH412" s="218">
        <f>IF(N412="sníž. přenesená",J412,0)</f>
        <v>0</v>
      </c>
      <c r="BI412" s="218">
        <f>IF(N412="nulová",J412,0)</f>
        <v>0</v>
      </c>
      <c r="BJ412" s="19" t="s">
        <v>143</v>
      </c>
      <c r="BK412" s="218">
        <f>ROUND(I412*H412,2)</f>
        <v>0</v>
      </c>
      <c r="BL412" s="19" t="s">
        <v>142</v>
      </c>
      <c r="BM412" s="217" t="s">
        <v>797</v>
      </c>
    </row>
    <row r="413" s="2" customFormat="1" ht="16.5" customHeight="1">
      <c r="A413" s="40"/>
      <c r="B413" s="41"/>
      <c r="C413" s="206" t="s">
        <v>798</v>
      </c>
      <c r="D413" s="206" t="s">
        <v>137</v>
      </c>
      <c r="E413" s="207" t="s">
        <v>799</v>
      </c>
      <c r="F413" s="208" t="s">
        <v>800</v>
      </c>
      <c r="G413" s="209" t="s">
        <v>345</v>
      </c>
      <c r="H413" s="210">
        <v>1</v>
      </c>
      <c r="I413" s="211"/>
      <c r="J413" s="212">
        <f>ROUND(I413*H413,2)</f>
        <v>0</v>
      </c>
      <c r="K413" s="208" t="s">
        <v>19</v>
      </c>
      <c r="L413" s="46"/>
      <c r="M413" s="213" t="s">
        <v>19</v>
      </c>
      <c r="N413" s="214" t="s">
        <v>42</v>
      </c>
      <c r="O413" s="86"/>
      <c r="P413" s="215">
        <f>O413*H413</f>
        <v>0</v>
      </c>
      <c r="Q413" s="215">
        <v>0</v>
      </c>
      <c r="R413" s="215">
        <f>Q413*H413</f>
        <v>0</v>
      </c>
      <c r="S413" s="215">
        <v>0</v>
      </c>
      <c r="T413" s="216">
        <f>S413*H413</f>
        <v>0</v>
      </c>
      <c r="U413" s="40"/>
      <c r="V413" s="40"/>
      <c r="W413" s="40"/>
      <c r="X413" s="40"/>
      <c r="Y413" s="40"/>
      <c r="Z413" s="40"/>
      <c r="AA413" s="40"/>
      <c r="AB413" s="40"/>
      <c r="AC413" s="40"/>
      <c r="AD413" s="40"/>
      <c r="AE413" s="40"/>
      <c r="AR413" s="217" t="s">
        <v>142</v>
      </c>
      <c r="AT413" s="217" t="s">
        <v>137</v>
      </c>
      <c r="AU413" s="217" t="s">
        <v>78</v>
      </c>
      <c r="AY413" s="19" t="s">
        <v>134</v>
      </c>
      <c r="BE413" s="218">
        <f>IF(N413="základní",J413,0)</f>
        <v>0</v>
      </c>
      <c r="BF413" s="218">
        <f>IF(N413="snížená",J413,0)</f>
        <v>0</v>
      </c>
      <c r="BG413" s="218">
        <f>IF(N413="zákl. přenesená",J413,0)</f>
        <v>0</v>
      </c>
      <c r="BH413" s="218">
        <f>IF(N413="sníž. přenesená",J413,0)</f>
        <v>0</v>
      </c>
      <c r="BI413" s="218">
        <f>IF(N413="nulová",J413,0)</f>
        <v>0</v>
      </c>
      <c r="BJ413" s="19" t="s">
        <v>143</v>
      </c>
      <c r="BK413" s="218">
        <f>ROUND(I413*H413,2)</f>
        <v>0</v>
      </c>
      <c r="BL413" s="19" t="s">
        <v>142</v>
      </c>
      <c r="BM413" s="217" t="s">
        <v>801</v>
      </c>
    </row>
    <row r="414" s="2" customFormat="1" ht="24.15" customHeight="1">
      <c r="A414" s="40"/>
      <c r="B414" s="41"/>
      <c r="C414" s="206" t="s">
        <v>802</v>
      </c>
      <c r="D414" s="206" t="s">
        <v>137</v>
      </c>
      <c r="E414" s="207" t="s">
        <v>803</v>
      </c>
      <c r="F414" s="208" t="s">
        <v>804</v>
      </c>
      <c r="G414" s="209" t="s">
        <v>345</v>
      </c>
      <c r="H414" s="210">
        <v>1</v>
      </c>
      <c r="I414" s="211"/>
      <c r="J414" s="212">
        <f>ROUND(I414*H414,2)</f>
        <v>0</v>
      </c>
      <c r="K414" s="208" t="s">
        <v>19</v>
      </c>
      <c r="L414" s="46"/>
      <c r="M414" s="213" t="s">
        <v>19</v>
      </c>
      <c r="N414" s="214" t="s">
        <v>42</v>
      </c>
      <c r="O414" s="86"/>
      <c r="P414" s="215">
        <f>O414*H414</f>
        <v>0</v>
      </c>
      <c r="Q414" s="215">
        <v>0</v>
      </c>
      <c r="R414" s="215">
        <f>Q414*H414</f>
        <v>0</v>
      </c>
      <c r="S414" s="215">
        <v>0</v>
      </c>
      <c r="T414" s="216">
        <f>S414*H414</f>
        <v>0</v>
      </c>
      <c r="U414" s="40"/>
      <c r="V414" s="40"/>
      <c r="W414" s="40"/>
      <c r="X414" s="40"/>
      <c r="Y414" s="40"/>
      <c r="Z414" s="40"/>
      <c r="AA414" s="40"/>
      <c r="AB414" s="40"/>
      <c r="AC414" s="40"/>
      <c r="AD414" s="40"/>
      <c r="AE414" s="40"/>
      <c r="AR414" s="217" t="s">
        <v>142</v>
      </c>
      <c r="AT414" s="217" t="s">
        <v>137</v>
      </c>
      <c r="AU414" s="217" t="s">
        <v>78</v>
      </c>
      <c r="AY414" s="19" t="s">
        <v>134</v>
      </c>
      <c r="BE414" s="218">
        <f>IF(N414="základní",J414,0)</f>
        <v>0</v>
      </c>
      <c r="BF414" s="218">
        <f>IF(N414="snížená",J414,0)</f>
        <v>0</v>
      </c>
      <c r="BG414" s="218">
        <f>IF(N414="zákl. přenesená",J414,0)</f>
        <v>0</v>
      </c>
      <c r="BH414" s="218">
        <f>IF(N414="sníž. přenesená",J414,0)</f>
        <v>0</v>
      </c>
      <c r="BI414" s="218">
        <f>IF(N414="nulová",J414,0)</f>
        <v>0</v>
      </c>
      <c r="BJ414" s="19" t="s">
        <v>143</v>
      </c>
      <c r="BK414" s="218">
        <f>ROUND(I414*H414,2)</f>
        <v>0</v>
      </c>
      <c r="BL414" s="19" t="s">
        <v>142</v>
      </c>
      <c r="BM414" s="217" t="s">
        <v>805</v>
      </c>
    </row>
    <row r="415" s="2" customFormat="1" ht="16.5" customHeight="1">
      <c r="A415" s="40"/>
      <c r="B415" s="41"/>
      <c r="C415" s="206" t="s">
        <v>806</v>
      </c>
      <c r="D415" s="206" t="s">
        <v>137</v>
      </c>
      <c r="E415" s="207" t="s">
        <v>807</v>
      </c>
      <c r="F415" s="208" t="s">
        <v>808</v>
      </c>
      <c r="G415" s="209" t="s">
        <v>345</v>
      </c>
      <c r="H415" s="210">
        <v>1</v>
      </c>
      <c r="I415" s="211"/>
      <c r="J415" s="212">
        <f>ROUND(I415*H415,2)</f>
        <v>0</v>
      </c>
      <c r="K415" s="208" t="s">
        <v>19</v>
      </c>
      <c r="L415" s="46"/>
      <c r="M415" s="213" t="s">
        <v>19</v>
      </c>
      <c r="N415" s="214" t="s">
        <v>42</v>
      </c>
      <c r="O415" s="86"/>
      <c r="P415" s="215">
        <f>O415*H415</f>
        <v>0</v>
      </c>
      <c r="Q415" s="215">
        <v>0</v>
      </c>
      <c r="R415" s="215">
        <f>Q415*H415</f>
        <v>0</v>
      </c>
      <c r="S415" s="215">
        <v>0</v>
      </c>
      <c r="T415" s="216">
        <f>S415*H415</f>
        <v>0</v>
      </c>
      <c r="U415" s="40"/>
      <c r="V415" s="40"/>
      <c r="W415" s="40"/>
      <c r="X415" s="40"/>
      <c r="Y415" s="40"/>
      <c r="Z415" s="40"/>
      <c r="AA415" s="40"/>
      <c r="AB415" s="40"/>
      <c r="AC415" s="40"/>
      <c r="AD415" s="40"/>
      <c r="AE415" s="40"/>
      <c r="AR415" s="217" t="s">
        <v>142</v>
      </c>
      <c r="AT415" s="217" t="s">
        <v>137</v>
      </c>
      <c r="AU415" s="217" t="s">
        <v>78</v>
      </c>
      <c r="AY415" s="19" t="s">
        <v>134</v>
      </c>
      <c r="BE415" s="218">
        <f>IF(N415="základní",J415,0)</f>
        <v>0</v>
      </c>
      <c r="BF415" s="218">
        <f>IF(N415="snížená",J415,0)</f>
        <v>0</v>
      </c>
      <c r="BG415" s="218">
        <f>IF(N415="zákl. přenesená",J415,0)</f>
        <v>0</v>
      </c>
      <c r="BH415" s="218">
        <f>IF(N415="sníž. přenesená",J415,0)</f>
        <v>0</v>
      </c>
      <c r="BI415" s="218">
        <f>IF(N415="nulová",J415,0)</f>
        <v>0</v>
      </c>
      <c r="BJ415" s="19" t="s">
        <v>143</v>
      </c>
      <c r="BK415" s="218">
        <f>ROUND(I415*H415,2)</f>
        <v>0</v>
      </c>
      <c r="BL415" s="19" t="s">
        <v>142</v>
      </c>
      <c r="BM415" s="217" t="s">
        <v>809</v>
      </c>
    </row>
    <row r="416" s="2" customFormat="1" ht="16.5" customHeight="1">
      <c r="A416" s="40"/>
      <c r="B416" s="41"/>
      <c r="C416" s="206" t="s">
        <v>810</v>
      </c>
      <c r="D416" s="206" t="s">
        <v>137</v>
      </c>
      <c r="E416" s="207" t="s">
        <v>811</v>
      </c>
      <c r="F416" s="208" t="s">
        <v>812</v>
      </c>
      <c r="G416" s="209" t="s">
        <v>345</v>
      </c>
      <c r="H416" s="210">
        <v>1</v>
      </c>
      <c r="I416" s="211"/>
      <c r="J416" s="212">
        <f>ROUND(I416*H416,2)</f>
        <v>0</v>
      </c>
      <c r="K416" s="208" t="s">
        <v>19</v>
      </c>
      <c r="L416" s="46"/>
      <c r="M416" s="213" t="s">
        <v>19</v>
      </c>
      <c r="N416" s="214" t="s">
        <v>42</v>
      </c>
      <c r="O416" s="86"/>
      <c r="P416" s="215">
        <f>O416*H416</f>
        <v>0</v>
      </c>
      <c r="Q416" s="215">
        <v>0</v>
      </c>
      <c r="R416" s="215">
        <f>Q416*H416</f>
        <v>0</v>
      </c>
      <c r="S416" s="215">
        <v>0</v>
      </c>
      <c r="T416" s="216">
        <f>S416*H416</f>
        <v>0</v>
      </c>
      <c r="U416" s="40"/>
      <c r="V416" s="40"/>
      <c r="W416" s="40"/>
      <c r="X416" s="40"/>
      <c r="Y416" s="40"/>
      <c r="Z416" s="40"/>
      <c r="AA416" s="40"/>
      <c r="AB416" s="40"/>
      <c r="AC416" s="40"/>
      <c r="AD416" s="40"/>
      <c r="AE416" s="40"/>
      <c r="AR416" s="217" t="s">
        <v>142</v>
      </c>
      <c r="AT416" s="217" t="s">
        <v>137</v>
      </c>
      <c r="AU416" s="217" t="s">
        <v>78</v>
      </c>
      <c r="AY416" s="19" t="s">
        <v>134</v>
      </c>
      <c r="BE416" s="218">
        <f>IF(N416="základní",J416,0)</f>
        <v>0</v>
      </c>
      <c r="BF416" s="218">
        <f>IF(N416="snížená",J416,0)</f>
        <v>0</v>
      </c>
      <c r="BG416" s="218">
        <f>IF(N416="zákl. přenesená",J416,0)</f>
        <v>0</v>
      </c>
      <c r="BH416" s="218">
        <f>IF(N416="sníž. přenesená",J416,0)</f>
        <v>0</v>
      </c>
      <c r="BI416" s="218">
        <f>IF(N416="nulová",J416,0)</f>
        <v>0</v>
      </c>
      <c r="BJ416" s="19" t="s">
        <v>143</v>
      </c>
      <c r="BK416" s="218">
        <f>ROUND(I416*H416,2)</f>
        <v>0</v>
      </c>
      <c r="BL416" s="19" t="s">
        <v>142</v>
      </c>
      <c r="BM416" s="217" t="s">
        <v>813</v>
      </c>
    </row>
    <row r="417" s="2" customFormat="1" ht="24.15" customHeight="1">
      <c r="A417" s="40"/>
      <c r="B417" s="41"/>
      <c r="C417" s="206" t="s">
        <v>814</v>
      </c>
      <c r="D417" s="206" t="s">
        <v>137</v>
      </c>
      <c r="E417" s="207" t="s">
        <v>815</v>
      </c>
      <c r="F417" s="208" t="s">
        <v>816</v>
      </c>
      <c r="G417" s="209" t="s">
        <v>345</v>
      </c>
      <c r="H417" s="210">
        <v>1</v>
      </c>
      <c r="I417" s="211"/>
      <c r="J417" s="212">
        <f>ROUND(I417*H417,2)</f>
        <v>0</v>
      </c>
      <c r="K417" s="208" t="s">
        <v>19</v>
      </c>
      <c r="L417" s="46"/>
      <c r="M417" s="213" t="s">
        <v>19</v>
      </c>
      <c r="N417" s="214" t="s">
        <v>42</v>
      </c>
      <c r="O417" s="86"/>
      <c r="P417" s="215">
        <f>O417*H417</f>
        <v>0</v>
      </c>
      <c r="Q417" s="215">
        <v>0</v>
      </c>
      <c r="R417" s="215">
        <f>Q417*H417</f>
        <v>0</v>
      </c>
      <c r="S417" s="215">
        <v>0</v>
      </c>
      <c r="T417" s="216">
        <f>S417*H417</f>
        <v>0</v>
      </c>
      <c r="U417" s="40"/>
      <c r="V417" s="40"/>
      <c r="W417" s="40"/>
      <c r="X417" s="40"/>
      <c r="Y417" s="40"/>
      <c r="Z417" s="40"/>
      <c r="AA417" s="40"/>
      <c r="AB417" s="40"/>
      <c r="AC417" s="40"/>
      <c r="AD417" s="40"/>
      <c r="AE417" s="40"/>
      <c r="AR417" s="217" t="s">
        <v>142</v>
      </c>
      <c r="AT417" s="217" t="s">
        <v>137</v>
      </c>
      <c r="AU417" s="217" t="s">
        <v>78</v>
      </c>
      <c r="AY417" s="19" t="s">
        <v>134</v>
      </c>
      <c r="BE417" s="218">
        <f>IF(N417="základní",J417,0)</f>
        <v>0</v>
      </c>
      <c r="BF417" s="218">
        <f>IF(N417="snížená",J417,0)</f>
        <v>0</v>
      </c>
      <c r="BG417" s="218">
        <f>IF(N417="zákl. přenesená",J417,0)</f>
        <v>0</v>
      </c>
      <c r="BH417" s="218">
        <f>IF(N417="sníž. přenesená",J417,0)</f>
        <v>0</v>
      </c>
      <c r="BI417" s="218">
        <f>IF(N417="nulová",J417,0)</f>
        <v>0</v>
      </c>
      <c r="BJ417" s="19" t="s">
        <v>143</v>
      </c>
      <c r="BK417" s="218">
        <f>ROUND(I417*H417,2)</f>
        <v>0</v>
      </c>
      <c r="BL417" s="19" t="s">
        <v>142</v>
      </c>
      <c r="BM417" s="217" t="s">
        <v>817</v>
      </c>
    </row>
    <row r="418" s="2" customFormat="1" ht="33" customHeight="1">
      <c r="A418" s="40"/>
      <c r="B418" s="41"/>
      <c r="C418" s="206" t="s">
        <v>790</v>
      </c>
      <c r="D418" s="206" t="s">
        <v>137</v>
      </c>
      <c r="E418" s="207" t="s">
        <v>818</v>
      </c>
      <c r="F418" s="208" t="s">
        <v>819</v>
      </c>
      <c r="G418" s="209" t="s">
        <v>345</v>
      </c>
      <c r="H418" s="210">
        <v>1</v>
      </c>
      <c r="I418" s="211"/>
      <c r="J418" s="212">
        <f>ROUND(I418*H418,2)</f>
        <v>0</v>
      </c>
      <c r="K418" s="208" t="s">
        <v>19</v>
      </c>
      <c r="L418" s="46"/>
      <c r="M418" s="213" t="s">
        <v>19</v>
      </c>
      <c r="N418" s="214" t="s">
        <v>42</v>
      </c>
      <c r="O418" s="86"/>
      <c r="P418" s="215">
        <f>O418*H418</f>
        <v>0</v>
      </c>
      <c r="Q418" s="215">
        <v>0</v>
      </c>
      <c r="R418" s="215">
        <f>Q418*H418</f>
        <v>0</v>
      </c>
      <c r="S418" s="215">
        <v>0</v>
      </c>
      <c r="T418" s="216">
        <f>S418*H418</f>
        <v>0</v>
      </c>
      <c r="U418" s="40"/>
      <c r="V418" s="40"/>
      <c r="W418" s="40"/>
      <c r="X418" s="40"/>
      <c r="Y418" s="40"/>
      <c r="Z418" s="40"/>
      <c r="AA418" s="40"/>
      <c r="AB418" s="40"/>
      <c r="AC418" s="40"/>
      <c r="AD418" s="40"/>
      <c r="AE418" s="40"/>
      <c r="AR418" s="217" t="s">
        <v>142</v>
      </c>
      <c r="AT418" s="217" t="s">
        <v>137</v>
      </c>
      <c r="AU418" s="217" t="s">
        <v>78</v>
      </c>
      <c r="AY418" s="19" t="s">
        <v>134</v>
      </c>
      <c r="BE418" s="218">
        <f>IF(N418="základní",J418,0)</f>
        <v>0</v>
      </c>
      <c r="BF418" s="218">
        <f>IF(N418="snížená",J418,0)</f>
        <v>0</v>
      </c>
      <c r="BG418" s="218">
        <f>IF(N418="zákl. přenesená",J418,0)</f>
        <v>0</v>
      </c>
      <c r="BH418" s="218">
        <f>IF(N418="sníž. přenesená",J418,0)</f>
        <v>0</v>
      </c>
      <c r="BI418" s="218">
        <f>IF(N418="nulová",J418,0)</f>
        <v>0</v>
      </c>
      <c r="BJ418" s="19" t="s">
        <v>143</v>
      </c>
      <c r="BK418" s="218">
        <f>ROUND(I418*H418,2)</f>
        <v>0</v>
      </c>
      <c r="BL418" s="19" t="s">
        <v>142</v>
      </c>
      <c r="BM418" s="217" t="s">
        <v>820</v>
      </c>
    </row>
    <row r="419" s="2" customFormat="1" ht="16.5" customHeight="1">
      <c r="A419" s="40"/>
      <c r="B419" s="41"/>
      <c r="C419" s="206" t="s">
        <v>821</v>
      </c>
      <c r="D419" s="206" t="s">
        <v>137</v>
      </c>
      <c r="E419" s="207" t="s">
        <v>822</v>
      </c>
      <c r="F419" s="208" t="s">
        <v>823</v>
      </c>
      <c r="G419" s="209" t="s">
        <v>345</v>
      </c>
      <c r="H419" s="210">
        <v>1</v>
      </c>
      <c r="I419" s="211"/>
      <c r="J419" s="212">
        <f>ROUND(I419*H419,2)</f>
        <v>0</v>
      </c>
      <c r="K419" s="208" t="s">
        <v>19</v>
      </c>
      <c r="L419" s="46"/>
      <c r="M419" s="268" t="s">
        <v>19</v>
      </c>
      <c r="N419" s="269" t="s">
        <v>42</v>
      </c>
      <c r="O419" s="270"/>
      <c r="P419" s="271">
        <f>O419*H419</f>
        <v>0</v>
      </c>
      <c r="Q419" s="271">
        <v>0</v>
      </c>
      <c r="R419" s="271">
        <f>Q419*H419</f>
        <v>0</v>
      </c>
      <c r="S419" s="271">
        <v>0</v>
      </c>
      <c r="T419" s="272">
        <f>S419*H419</f>
        <v>0</v>
      </c>
      <c r="U419" s="40"/>
      <c r="V419" s="40"/>
      <c r="W419" s="40"/>
      <c r="X419" s="40"/>
      <c r="Y419" s="40"/>
      <c r="Z419" s="40"/>
      <c r="AA419" s="40"/>
      <c r="AB419" s="40"/>
      <c r="AC419" s="40"/>
      <c r="AD419" s="40"/>
      <c r="AE419" s="40"/>
      <c r="AR419" s="217" t="s">
        <v>142</v>
      </c>
      <c r="AT419" s="217" t="s">
        <v>137</v>
      </c>
      <c r="AU419" s="217" t="s">
        <v>78</v>
      </c>
      <c r="AY419" s="19" t="s">
        <v>134</v>
      </c>
      <c r="BE419" s="218">
        <f>IF(N419="základní",J419,0)</f>
        <v>0</v>
      </c>
      <c r="BF419" s="218">
        <f>IF(N419="snížená",J419,0)</f>
        <v>0</v>
      </c>
      <c r="BG419" s="218">
        <f>IF(N419="zákl. přenesená",J419,0)</f>
        <v>0</v>
      </c>
      <c r="BH419" s="218">
        <f>IF(N419="sníž. přenesená",J419,0)</f>
        <v>0</v>
      </c>
      <c r="BI419" s="218">
        <f>IF(N419="nulová",J419,0)</f>
        <v>0</v>
      </c>
      <c r="BJ419" s="19" t="s">
        <v>143</v>
      </c>
      <c r="BK419" s="218">
        <f>ROUND(I419*H419,2)</f>
        <v>0</v>
      </c>
      <c r="BL419" s="19" t="s">
        <v>142</v>
      </c>
      <c r="BM419" s="217" t="s">
        <v>824</v>
      </c>
    </row>
    <row r="420" s="2" customFormat="1" ht="6.96" customHeight="1">
      <c r="A420" s="40"/>
      <c r="B420" s="61"/>
      <c r="C420" s="62"/>
      <c r="D420" s="62"/>
      <c r="E420" s="62"/>
      <c r="F420" s="62"/>
      <c r="G420" s="62"/>
      <c r="H420" s="62"/>
      <c r="I420" s="62"/>
      <c r="J420" s="62"/>
      <c r="K420" s="62"/>
      <c r="L420" s="46"/>
      <c r="M420" s="40"/>
      <c r="O420" s="40"/>
      <c r="P420" s="40"/>
      <c r="Q420" s="40"/>
      <c r="R420" s="40"/>
      <c r="S420" s="40"/>
      <c r="T420" s="40"/>
      <c r="U420" s="40"/>
      <c r="V420" s="40"/>
      <c r="W420" s="40"/>
      <c r="X420" s="40"/>
      <c r="Y420" s="40"/>
      <c r="Z420" s="40"/>
      <c r="AA420" s="40"/>
      <c r="AB420" s="40"/>
      <c r="AC420" s="40"/>
      <c r="AD420" s="40"/>
      <c r="AE420" s="40"/>
    </row>
  </sheetData>
  <sheetProtection sheet="1" autoFilter="0" formatColumns="0" formatRows="0" objects="1" scenarios="1" spinCount="100000" saltValue="xBw9UF2Xzf65ZxqzHw2LhYkLr1qoSIgxEMGAGiUgpPHJM/Anbw65P/G+bCLWLKQ8Ugo53UNcqgmd72cZ4mPK6Q==" hashValue="R4luyhvpUEyF5ieCviWs/LqccqVwlTlsz4htgTodc8W9jvvLC2zYueisaRtxhJ+Ii+7M4IlbTnwNpuKTbP+Wxg==" algorithmName="SHA-512" password="CC35"/>
  <autoFilter ref="C101:K419"/>
  <mergeCells count="9">
    <mergeCell ref="E7:H7"/>
    <mergeCell ref="E9:H9"/>
    <mergeCell ref="E18:H18"/>
    <mergeCell ref="E27:H27"/>
    <mergeCell ref="E48:H48"/>
    <mergeCell ref="E50:H50"/>
    <mergeCell ref="E92:H92"/>
    <mergeCell ref="E94:H94"/>
    <mergeCell ref="L2:V2"/>
  </mergeCells>
  <hyperlinks>
    <hyperlink ref="F106" r:id="rId1" display="https://podminky.urs.cz/item/CS_URS_2026_01/340271021"/>
    <hyperlink ref="F108" r:id="rId2" display="https://podminky.urs.cz/item/CS_URS_2026_01/340271041"/>
    <hyperlink ref="F113" r:id="rId3" display="https://podminky.urs.cz/item/CS_URS_2026_01/611142001"/>
    <hyperlink ref="F115" r:id="rId4" display="https://podminky.urs.cz/item/CS_URS_2026_01/611321131"/>
    <hyperlink ref="F117" r:id="rId5" display="https://podminky.urs.cz/item/CS_URS_2026_01/612135001"/>
    <hyperlink ref="F119" r:id="rId6" display="https://podminky.urs.cz/item/CS_URS_2026_01/612135091"/>
    <hyperlink ref="F123" r:id="rId7" display="https://podminky.urs.cz/item/CS_URS_2026_01/612142001"/>
    <hyperlink ref="F125" r:id="rId8" display="https://podminky.urs.cz/item/CS_URS_2026_01/612321111"/>
    <hyperlink ref="F130" r:id="rId9" display="https://podminky.urs.cz/item/CS_URS_2026_01/612321131"/>
    <hyperlink ref="F132" r:id="rId10" display="https://podminky.urs.cz/item/CS_URS_2026_01/612321141"/>
    <hyperlink ref="F134" r:id="rId11" display="https://podminky.urs.cz/item/CS_URS_2026_01/631311115"/>
    <hyperlink ref="F139" r:id="rId12" display="https://podminky.urs.cz/item/CS_URS_2026_01/949101111"/>
    <hyperlink ref="F144" r:id="rId13" display="https://podminky.urs.cz/item/CS_URS_2026_01/962031013"/>
    <hyperlink ref="F149" r:id="rId14" display="https://podminky.urs.cz/item/CS_URS_2026_01/965042131"/>
    <hyperlink ref="F151" r:id="rId15" display="https://podminky.urs.cz/item/CS_URS_2026_01/965081213"/>
    <hyperlink ref="F153" r:id="rId16" display="https://podminky.urs.cz/item/CS_URS_2026_01/968072455"/>
    <hyperlink ref="F155" r:id="rId17" display="https://podminky.urs.cz/item/CS_URS_2026_01/971033441"/>
    <hyperlink ref="F157" r:id="rId18" display="https://podminky.urs.cz/item/CS_URS_2026_01/978013191"/>
    <hyperlink ref="F164" r:id="rId19" display="https://podminky.urs.cz/item/CS_URS_2026_01/997013213"/>
    <hyperlink ref="F166" r:id="rId20" display="https://podminky.urs.cz/item/CS_URS_2026_01/997013219"/>
    <hyperlink ref="F169" r:id="rId21" display="https://podminky.urs.cz/item/CS_URS_2026_01/997013501"/>
    <hyperlink ref="F171" r:id="rId22" display="https://podminky.urs.cz/item/CS_URS_2026_01/997013509"/>
    <hyperlink ref="F176" r:id="rId23" display="https://podminky.urs.cz/item/CS_URS_2026_01/997013609"/>
    <hyperlink ref="F180" r:id="rId24" display="https://podminky.urs.cz/item/CS_URS_2026_01/998018002"/>
    <hyperlink ref="F184" r:id="rId25" display="https://podminky.urs.cz/item/CS_URS_2026_01/721171808"/>
    <hyperlink ref="F186" r:id="rId26" display="https://podminky.urs.cz/item/CS_URS_2026_01/721174025"/>
    <hyperlink ref="F188" r:id="rId27" display="https://podminky.urs.cz/item/CS_URS_2026_01/721174042"/>
    <hyperlink ref="F190" r:id="rId28" display="https://podminky.urs.cz/item/CS_URS_2026_01/721174043"/>
    <hyperlink ref="F192" r:id="rId29" display="https://podminky.urs.cz/item/CS_URS_2026_01/721212126"/>
    <hyperlink ref="F194" r:id="rId30" display="https://podminky.urs.cz/item/CS_URS_2026_01/721290111"/>
    <hyperlink ref="F198" r:id="rId31" display="https://podminky.urs.cz/item/CS_URS_2026_01/998721122"/>
    <hyperlink ref="F201" r:id="rId32" display="https://podminky.urs.cz/item/CS_URS_2026_01/722130802"/>
    <hyperlink ref="F203" r:id="rId33" display="https://podminky.urs.cz/item/CS_URS_2026_01/722176113"/>
    <hyperlink ref="F207" r:id="rId34" display="https://podminky.urs.cz/item/CS_URS_2026_01/722179191"/>
    <hyperlink ref="F209" r:id="rId35" display="https://podminky.urs.cz/item/CS_URS_2026_01/722181212"/>
    <hyperlink ref="F211" r:id="rId36" display="https://podminky.urs.cz/item/CS_URS_2026_01/722220111"/>
    <hyperlink ref="F213" r:id="rId37" display="https://podminky.urs.cz/item/CS_URS_2026_01/722220853"/>
    <hyperlink ref="F215" r:id="rId38" display="https://podminky.urs.cz/item/CS_URS_2026_01/722224115"/>
    <hyperlink ref="F217" r:id="rId39" display="https://podminky.urs.cz/item/CS_URS_2026_01/722231141"/>
    <hyperlink ref="F219" r:id="rId40" display="https://podminky.urs.cz/item/CS_URS_2026_01/722290234"/>
    <hyperlink ref="F221" r:id="rId41" display="https://podminky.urs.cz/item/CS_URS_2026_01/722290246"/>
    <hyperlink ref="F223" r:id="rId42" display="https://podminky.urs.cz/item/CS_URS_2026_01/998722122"/>
    <hyperlink ref="F226" r:id="rId43" display="https://podminky.urs.cz/item/CS_URS_2026_01/725110811"/>
    <hyperlink ref="F228" r:id="rId44" display="https://podminky.urs.cz/item/CS_URS_2026_01/725112182"/>
    <hyperlink ref="F230" r:id="rId45" display="https://podminky.urs.cz/item/CS_URS_2026_01/725210821"/>
    <hyperlink ref="F232" r:id="rId46" display="https://podminky.urs.cz/item/CS_URS_2026_01/725212213"/>
    <hyperlink ref="F234" r:id="rId47" display="https://podminky.urs.cz/item/CS_URS_2026_01/725220831"/>
    <hyperlink ref="F236" r:id="rId48" display="https://podminky.urs.cz/item/CS_URS_2026_01/725243902"/>
    <hyperlink ref="F239" r:id="rId49" display="https://podminky.urs.cz/item/CS_URS_2026_01/725244904"/>
    <hyperlink ref="F242" r:id="rId50" display="https://podminky.urs.cz/item/CS_URS_2026_01/725291662"/>
    <hyperlink ref="F245" r:id="rId51" display="https://podminky.urs.cz/item/CS_URS_2026_01/725291668"/>
    <hyperlink ref="F248" r:id="rId52" display="https://podminky.urs.cz/item/CS_URS_2026_01/725291670"/>
    <hyperlink ref="F251" r:id="rId53" display="https://podminky.urs.cz/item/CS_URS_2026_01/725291676"/>
    <hyperlink ref="F254" r:id="rId54" display="https://podminky.urs.cz/item/CS_URS_2026_01/725813112"/>
    <hyperlink ref="F256" r:id="rId55" display="https://podminky.urs.cz/item/CS_URS_2026_01/725820801"/>
    <hyperlink ref="F260" r:id="rId56" display="https://podminky.urs.cz/item/CS_URS_2026_01/725822611"/>
    <hyperlink ref="F262" r:id="rId57" display="https://podminky.urs.cz/item/CS_URS_2026_01/725841312"/>
    <hyperlink ref="F264" r:id="rId58" display="https://podminky.urs.cz/item/CS_URS_2026_01/725865501"/>
    <hyperlink ref="F269" r:id="rId59" display="https://podminky.urs.cz/item/CS_URS_2026_01/998725122"/>
    <hyperlink ref="F272" r:id="rId60" display="https://podminky.urs.cz/item/CS_URS_2026_01/734209103"/>
    <hyperlink ref="F275" r:id="rId61" display="https://podminky.urs.cz/item/CS_URS_2026_01/734221514"/>
    <hyperlink ref="F277" r:id="rId62" display="https://podminky.urs.cz/item/CS_URS_2026_01/734261418"/>
    <hyperlink ref="F279" r:id="rId63" display="https://podminky.urs.cz/item/CS_URS_2026_01/998734122"/>
    <hyperlink ref="F283" r:id="rId64" display="https://podminky.urs.cz/item/CS_URS_2026_01/735511009"/>
    <hyperlink ref="F285" r:id="rId65" display="https://podminky.urs.cz/item/CS_URS_2026_01/735511010"/>
    <hyperlink ref="F287" r:id="rId66" display="https://podminky.urs.cz/item/CS_URS_2026_01/735511138"/>
    <hyperlink ref="F290" r:id="rId67" display="https://podminky.urs.cz/item/CS_URS_2026_01/998735122"/>
    <hyperlink ref="F293" r:id="rId68" display="https://podminky.urs.cz/item/CS_URS_2026_01/741310261"/>
    <hyperlink ref="F296" r:id="rId69" display="https://podminky.urs.cz/item/CS_URS_2026_01/741313082"/>
    <hyperlink ref="F300" r:id="rId70" display="https://podminky.urs.cz/item/CS_URS_2026_01/741371001"/>
    <hyperlink ref="F304" r:id="rId71" display="https://podminky.urs.cz/item/CS_URS_2026_01/741810001"/>
    <hyperlink ref="F306" r:id="rId72" display="https://podminky.urs.cz/item/CS_URS_2026_01/998741122"/>
    <hyperlink ref="F309" r:id="rId73" display="https://podminky.urs.cz/item/CS_URS_2026_01/751111012"/>
    <hyperlink ref="F312" r:id="rId74" display="https://podminky.urs.cz/item/CS_URS_2026_01/998751121"/>
    <hyperlink ref="F315" r:id="rId75" display="https://podminky.urs.cz/item/CS_URS_2026_01/763761201"/>
    <hyperlink ref="F318" r:id="rId76" display="https://podminky.urs.cz/item/CS_URS_2026_01/998763332"/>
    <hyperlink ref="F321" r:id="rId77" display="https://podminky.urs.cz/item/CS_URS_2026_01/766660351"/>
    <hyperlink ref="F324" r:id="rId78" display="https://podminky.urs.cz/item/CS_URS_2026_01/766660748"/>
    <hyperlink ref="F327" r:id="rId79" display="https://podminky.urs.cz/item/CS_URS_2026_01/766682111"/>
    <hyperlink ref="F330" r:id="rId80" display="https://podminky.urs.cz/item/CS_URS_2026_01/766691914"/>
    <hyperlink ref="F333" r:id="rId81" display="https://podminky.urs.cz/item/CS_URS_2026_01/998766122"/>
    <hyperlink ref="F336" r:id="rId82" display="https://podminky.urs.cz/item/CS_URS_2026_01/771121011"/>
    <hyperlink ref="F340" r:id="rId83" display="https://podminky.urs.cz/item/CS_URS_2026_01/771151022"/>
    <hyperlink ref="F344" r:id="rId84" display="https://podminky.urs.cz/item/CS_URS_2026_01/771574416"/>
    <hyperlink ref="F352" r:id="rId85" display="https://podminky.urs.cz/item/CS_URS_2026_01/771591112"/>
    <hyperlink ref="F357" r:id="rId86" display="https://podminky.urs.cz/item/CS_URS_2026_01/771591241"/>
    <hyperlink ref="F361" r:id="rId87" display="https://podminky.urs.cz/item/CS_URS_2026_01/771591264"/>
    <hyperlink ref="F367" r:id="rId88" display="https://podminky.urs.cz/item/CS_URS_2026_01/998771122"/>
    <hyperlink ref="F370" r:id="rId89" display="https://podminky.urs.cz/item/CS_URS_2026_01/781121011"/>
    <hyperlink ref="F375" r:id="rId90" display="https://podminky.urs.cz/item/CS_URS_2026_01/781131112"/>
    <hyperlink ref="F380" r:id="rId91" display="https://podminky.urs.cz/item/CS_URS_2026_01/781472217"/>
    <hyperlink ref="F390" r:id="rId92" display="https://podminky.urs.cz/item/CS_URS_2026_01/781473810"/>
    <hyperlink ref="F395" r:id="rId93" display="https://podminky.urs.cz/item/CS_URS_2026_01/998781122"/>
    <hyperlink ref="F398" r:id="rId94" display="https://podminky.urs.cz/item/CS_URS_2026_01/784211101"/>
    <hyperlink ref="F409" r:id="rId95" display="https://podminky.urs.cz/item/CS_URS_2026_01/220320233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96"/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zoomScale="110" zoomScaleNormal="110" zoomScaleSheetLayoutView="60" zoomScalePageLayoutView="100" workbookViewId="0" topLeftCell="A43"/>
  </sheetViews>
  <cols>
    <col min="1" max="1" width="8.332031" style="273" customWidth="1"/>
    <col min="2" max="2" width="1.667969" style="273" customWidth="1"/>
    <col min="3" max="4" width="5" style="273" customWidth="1"/>
    <col min="5" max="5" width="11.66016" style="273" customWidth="1"/>
    <col min="6" max="6" width="9.160156" style="273" customWidth="1"/>
    <col min="7" max="7" width="5" style="273" customWidth="1"/>
    <col min="8" max="8" width="77.83203" style="273" customWidth="1"/>
    <col min="9" max="10" width="20" style="273" customWidth="1"/>
    <col min="11" max="11" width="1.667969" style="273" customWidth="1"/>
  </cols>
  <sheetData>
    <row r="1" s="1" customFormat="1" ht="37.5" customHeight="1"/>
    <row r="2" s="1" customFormat="1" ht="7.5" customHeight="1">
      <c r="B2" s="274"/>
      <c r="C2" s="275"/>
      <c r="D2" s="275"/>
      <c r="E2" s="275"/>
      <c r="F2" s="275"/>
      <c r="G2" s="275"/>
      <c r="H2" s="275"/>
      <c r="I2" s="275"/>
      <c r="J2" s="275"/>
      <c r="K2" s="276"/>
    </row>
    <row r="3" s="16" customFormat="1" ht="45" customHeight="1">
      <c r="B3" s="277"/>
      <c r="C3" s="278" t="s">
        <v>828</v>
      </c>
      <c r="D3" s="278"/>
      <c r="E3" s="278"/>
      <c r="F3" s="278"/>
      <c r="G3" s="278"/>
      <c r="H3" s="278"/>
      <c r="I3" s="278"/>
      <c r="J3" s="278"/>
      <c r="K3" s="279"/>
    </row>
    <row r="4" s="1" customFormat="1" ht="25.5" customHeight="1">
      <c r="B4" s="280"/>
      <c r="C4" s="281" t="s">
        <v>829</v>
      </c>
      <c r="D4" s="281"/>
      <c r="E4" s="281"/>
      <c r="F4" s="281"/>
      <c r="G4" s="281"/>
      <c r="H4" s="281"/>
      <c r="I4" s="281"/>
      <c r="J4" s="281"/>
      <c r="K4" s="282"/>
    </row>
    <row r="5" s="1" customFormat="1" ht="5.25" customHeight="1">
      <c r="B5" s="280"/>
      <c r="C5" s="283"/>
      <c r="D5" s="283"/>
      <c r="E5" s="283"/>
      <c r="F5" s="283"/>
      <c r="G5" s="283"/>
      <c r="H5" s="283"/>
      <c r="I5" s="283"/>
      <c r="J5" s="283"/>
      <c r="K5" s="282"/>
    </row>
    <row r="6" s="1" customFormat="1" ht="15" customHeight="1">
      <c r="B6" s="280"/>
      <c r="C6" s="284" t="s">
        <v>830</v>
      </c>
      <c r="D6" s="284"/>
      <c r="E6" s="284"/>
      <c r="F6" s="284"/>
      <c r="G6" s="284"/>
      <c r="H6" s="284"/>
      <c r="I6" s="284"/>
      <c r="J6" s="284"/>
      <c r="K6" s="282"/>
    </row>
    <row r="7" s="1" customFormat="1" ht="15" customHeight="1">
      <c r="B7" s="285"/>
      <c r="C7" s="284" t="s">
        <v>831</v>
      </c>
      <c r="D7" s="284"/>
      <c r="E7" s="284"/>
      <c r="F7" s="284"/>
      <c r="G7" s="284"/>
      <c r="H7" s="284"/>
      <c r="I7" s="284"/>
      <c r="J7" s="284"/>
      <c r="K7" s="282"/>
    </row>
    <row r="8" s="1" customFormat="1" ht="12.75" customHeight="1">
      <c r="B8" s="285"/>
      <c r="C8" s="284"/>
      <c r="D8" s="284"/>
      <c r="E8" s="284"/>
      <c r="F8" s="284"/>
      <c r="G8" s="284"/>
      <c r="H8" s="284"/>
      <c r="I8" s="284"/>
      <c r="J8" s="284"/>
      <c r="K8" s="282"/>
    </row>
    <row r="9" s="1" customFormat="1" ht="15" customHeight="1">
      <c r="B9" s="285"/>
      <c r="C9" s="284" t="s">
        <v>832</v>
      </c>
      <c r="D9" s="284"/>
      <c r="E9" s="284"/>
      <c r="F9" s="284"/>
      <c r="G9" s="284"/>
      <c r="H9" s="284"/>
      <c r="I9" s="284"/>
      <c r="J9" s="284"/>
      <c r="K9" s="282"/>
    </row>
    <row r="10" s="1" customFormat="1" ht="15" customHeight="1">
      <c r="B10" s="285"/>
      <c r="C10" s="284"/>
      <c r="D10" s="284" t="s">
        <v>833</v>
      </c>
      <c r="E10" s="284"/>
      <c r="F10" s="284"/>
      <c r="G10" s="284"/>
      <c r="H10" s="284"/>
      <c r="I10" s="284"/>
      <c r="J10" s="284"/>
      <c r="K10" s="282"/>
    </row>
    <row r="11" s="1" customFormat="1" ht="15" customHeight="1">
      <c r="B11" s="285"/>
      <c r="C11" s="286"/>
      <c r="D11" s="284" t="s">
        <v>834</v>
      </c>
      <c r="E11" s="284"/>
      <c r="F11" s="284"/>
      <c r="G11" s="284"/>
      <c r="H11" s="284"/>
      <c r="I11" s="284"/>
      <c r="J11" s="284"/>
      <c r="K11" s="282"/>
    </row>
    <row r="12" s="1" customFormat="1" ht="15" customHeight="1">
      <c r="B12" s="285"/>
      <c r="C12" s="286"/>
      <c r="D12" s="284"/>
      <c r="E12" s="284"/>
      <c r="F12" s="284"/>
      <c r="G12" s="284"/>
      <c r="H12" s="284"/>
      <c r="I12" s="284"/>
      <c r="J12" s="284"/>
      <c r="K12" s="282"/>
    </row>
    <row r="13" s="1" customFormat="1" ht="15" customHeight="1">
      <c r="B13" s="285"/>
      <c r="C13" s="286"/>
      <c r="D13" s="287" t="s">
        <v>835</v>
      </c>
      <c r="E13" s="284"/>
      <c r="F13" s="284"/>
      <c r="G13" s="284"/>
      <c r="H13" s="284"/>
      <c r="I13" s="284"/>
      <c r="J13" s="284"/>
      <c r="K13" s="282"/>
    </row>
    <row r="14" s="1" customFormat="1" ht="12.75" customHeight="1">
      <c r="B14" s="285"/>
      <c r="C14" s="286"/>
      <c r="D14" s="286"/>
      <c r="E14" s="286"/>
      <c r="F14" s="286"/>
      <c r="G14" s="286"/>
      <c r="H14" s="286"/>
      <c r="I14" s="286"/>
      <c r="J14" s="286"/>
      <c r="K14" s="282"/>
    </row>
    <row r="15" s="1" customFormat="1" ht="15" customHeight="1">
      <c r="B15" s="285"/>
      <c r="C15" s="286"/>
      <c r="D15" s="284" t="s">
        <v>836</v>
      </c>
      <c r="E15" s="284"/>
      <c r="F15" s="284"/>
      <c r="G15" s="284"/>
      <c r="H15" s="284"/>
      <c r="I15" s="284"/>
      <c r="J15" s="284"/>
      <c r="K15" s="282"/>
    </row>
    <row r="16" s="1" customFormat="1" ht="15" customHeight="1">
      <c r="B16" s="285"/>
      <c r="C16" s="286"/>
      <c r="D16" s="284" t="s">
        <v>837</v>
      </c>
      <c r="E16" s="284"/>
      <c r="F16" s="284"/>
      <c r="G16" s="284"/>
      <c r="H16" s="284"/>
      <c r="I16" s="284"/>
      <c r="J16" s="284"/>
      <c r="K16" s="282"/>
    </row>
    <row r="17" s="1" customFormat="1" ht="15" customHeight="1">
      <c r="B17" s="285"/>
      <c r="C17" s="286"/>
      <c r="D17" s="284" t="s">
        <v>838</v>
      </c>
      <c r="E17" s="284"/>
      <c r="F17" s="284"/>
      <c r="G17" s="284"/>
      <c r="H17" s="284"/>
      <c r="I17" s="284"/>
      <c r="J17" s="284"/>
      <c r="K17" s="282"/>
    </row>
    <row r="18" s="1" customFormat="1" ht="15" customHeight="1">
      <c r="B18" s="285"/>
      <c r="C18" s="286"/>
      <c r="D18" s="286"/>
      <c r="E18" s="288" t="s">
        <v>77</v>
      </c>
      <c r="F18" s="284" t="s">
        <v>839</v>
      </c>
      <c r="G18" s="284"/>
      <c r="H18" s="284"/>
      <c r="I18" s="284"/>
      <c r="J18" s="284"/>
      <c r="K18" s="282"/>
    </row>
    <row r="19" s="1" customFormat="1" ht="15" customHeight="1">
      <c r="B19" s="285"/>
      <c r="C19" s="286"/>
      <c r="D19" s="286"/>
      <c r="E19" s="288" t="s">
        <v>840</v>
      </c>
      <c r="F19" s="284" t="s">
        <v>841</v>
      </c>
      <c r="G19" s="284"/>
      <c r="H19" s="284"/>
      <c r="I19" s="284"/>
      <c r="J19" s="284"/>
      <c r="K19" s="282"/>
    </row>
    <row r="20" s="1" customFormat="1" ht="15" customHeight="1">
      <c r="B20" s="285"/>
      <c r="C20" s="286"/>
      <c r="D20" s="286"/>
      <c r="E20" s="288" t="s">
        <v>842</v>
      </c>
      <c r="F20" s="284" t="s">
        <v>843</v>
      </c>
      <c r="G20" s="284"/>
      <c r="H20" s="284"/>
      <c r="I20" s="284"/>
      <c r="J20" s="284"/>
      <c r="K20" s="282"/>
    </row>
    <row r="21" s="1" customFormat="1" ht="15" customHeight="1">
      <c r="B21" s="285"/>
      <c r="C21" s="286"/>
      <c r="D21" s="286"/>
      <c r="E21" s="288" t="s">
        <v>844</v>
      </c>
      <c r="F21" s="284" t="s">
        <v>845</v>
      </c>
      <c r="G21" s="284"/>
      <c r="H21" s="284"/>
      <c r="I21" s="284"/>
      <c r="J21" s="284"/>
      <c r="K21" s="282"/>
    </row>
    <row r="22" s="1" customFormat="1" ht="15" customHeight="1">
      <c r="B22" s="285"/>
      <c r="C22" s="286"/>
      <c r="D22" s="286"/>
      <c r="E22" s="288" t="s">
        <v>846</v>
      </c>
      <c r="F22" s="284" t="s">
        <v>847</v>
      </c>
      <c r="G22" s="284"/>
      <c r="H22" s="284"/>
      <c r="I22" s="284"/>
      <c r="J22" s="284"/>
      <c r="K22" s="282"/>
    </row>
    <row r="23" s="1" customFormat="1" ht="15" customHeight="1">
      <c r="B23" s="285"/>
      <c r="C23" s="286"/>
      <c r="D23" s="286"/>
      <c r="E23" s="288" t="s">
        <v>848</v>
      </c>
      <c r="F23" s="284" t="s">
        <v>849</v>
      </c>
      <c r="G23" s="284"/>
      <c r="H23" s="284"/>
      <c r="I23" s="284"/>
      <c r="J23" s="284"/>
      <c r="K23" s="282"/>
    </row>
    <row r="24" s="1" customFormat="1" ht="12.75" customHeight="1">
      <c r="B24" s="285"/>
      <c r="C24" s="286"/>
      <c r="D24" s="286"/>
      <c r="E24" s="286"/>
      <c r="F24" s="286"/>
      <c r="G24" s="286"/>
      <c r="H24" s="286"/>
      <c r="I24" s="286"/>
      <c r="J24" s="286"/>
      <c r="K24" s="282"/>
    </row>
    <row r="25" s="1" customFormat="1" ht="15" customHeight="1">
      <c r="B25" s="285"/>
      <c r="C25" s="284" t="s">
        <v>850</v>
      </c>
      <c r="D25" s="284"/>
      <c r="E25" s="284"/>
      <c r="F25" s="284"/>
      <c r="G25" s="284"/>
      <c r="H25" s="284"/>
      <c r="I25" s="284"/>
      <c r="J25" s="284"/>
      <c r="K25" s="282"/>
    </row>
    <row r="26" s="1" customFormat="1" ht="15" customHeight="1">
      <c r="B26" s="285"/>
      <c r="C26" s="284" t="s">
        <v>851</v>
      </c>
      <c r="D26" s="284"/>
      <c r="E26" s="284"/>
      <c r="F26" s="284"/>
      <c r="G26" s="284"/>
      <c r="H26" s="284"/>
      <c r="I26" s="284"/>
      <c r="J26" s="284"/>
      <c r="K26" s="282"/>
    </row>
    <row r="27" s="1" customFormat="1" ht="15" customHeight="1">
      <c r="B27" s="285"/>
      <c r="C27" s="284"/>
      <c r="D27" s="284" t="s">
        <v>852</v>
      </c>
      <c r="E27" s="284"/>
      <c r="F27" s="284"/>
      <c r="G27" s="284"/>
      <c r="H27" s="284"/>
      <c r="I27" s="284"/>
      <c r="J27" s="284"/>
      <c r="K27" s="282"/>
    </row>
    <row r="28" s="1" customFormat="1" ht="15" customHeight="1">
      <c r="B28" s="285"/>
      <c r="C28" s="286"/>
      <c r="D28" s="284" t="s">
        <v>853</v>
      </c>
      <c r="E28" s="284"/>
      <c r="F28" s="284"/>
      <c r="G28" s="284"/>
      <c r="H28" s="284"/>
      <c r="I28" s="284"/>
      <c r="J28" s="284"/>
      <c r="K28" s="282"/>
    </row>
    <row r="29" s="1" customFormat="1" ht="12.75" customHeight="1">
      <c r="B29" s="285"/>
      <c r="C29" s="286"/>
      <c r="D29" s="286"/>
      <c r="E29" s="286"/>
      <c r="F29" s="286"/>
      <c r="G29" s="286"/>
      <c r="H29" s="286"/>
      <c r="I29" s="286"/>
      <c r="J29" s="286"/>
      <c r="K29" s="282"/>
    </row>
    <row r="30" s="1" customFormat="1" ht="15" customHeight="1">
      <c r="B30" s="285"/>
      <c r="C30" s="286"/>
      <c r="D30" s="284" t="s">
        <v>854</v>
      </c>
      <c r="E30" s="284"/>
      <c r="F30" s="284"/>
      <c r="G30" s="284"/>
      <c r="H30" s="284"/>
      <c r="I30" s="284"/>
      <c r="J30" s="284"/>
      <c r="K30" s="282"/>
    </row>
    <row r="31" s="1" customFormat="1" ht="15" customHeight="1">
      <c r="B31" s="285"/>
      <c r="C31" s="286"/>
      <c r="D31" s="284" t="s">
        <v>855</v>
      </c>
      <c r="E31" s="284"/>
      <c r="F31" s="284"/>
      <c r="G31" s="284"/>
      <c r="H31" s="284"/>
      <c r="I31" s="284"/>
      <c r="J31" s="284"/>
      <c r="K31" s="282"/>
    </row>
    <row r="32" s="1" customFormat="1" ht="12.75" customHeight="1">
      <c r="B32" s="285"/>
      <c r="C32" s="286"/>
      <c r="D32" s="286"/>
      <c r="E32" s="286"/>
      <c r="F32" s="286"/>
      <c r="G32" s="286"/>
      <c r="H32" s="286"/>
      <c r="I32" s="286"/>
      <c r="J32" s="286"/>
      <c r="K32" s="282"/>
    </row>
    <row r="33" s="1" customFormat="1" ht="15" customHeight="1">
      <c r="B33" s="285"/>
      <c r="C33" s="286"/>
      <c r="D33" s="284" t="s">
        <v>856</v>
      </c>
      <c r="E33" s="284"/>
      <c r="F33" s="284"/>
      <c r="G33" s="284"/>
      <c r="H33" s="284"/>
      <c r="I33" s="284"/>
      <c r="J33" s="284"/>
      <c r="K33" s="282"/>
    </row>
    <row r="34" s="1" customFormat="1" ht="15" customHeight="1">
      <c r="B34" s="285"/>
      <c r="C34" s="286"/>
      <c r="D34" s="284" t="s">
        <v>857</v>
      </c>
      <c r="E34" s="284"/>
      <c r="F34" s="284"/>
      <c r="G34" s="284"/>
      <c r="H34" s="284"/>
      <c r="I34" s="284"/>
      <c r="J34" s="284"/>
      <c r="K34" s="282"/>
    </row>
    <row r="35" s="1" customFormat="1" ht="15" customHeight="1">
      <c r="B35" s="285"/>
      <c r="C35" s="286"/>
      <c r="D35" s="284" t="s">
        <v>858</v>
      </c>
      <c r="E35" s="284"/>
      <c r="F35" s="284"/>
      <c r="G35" s="284"/>
      <c r="H35" s="284"/>
      <c r="I35" s="284"/>
      <c r="J35" s="284"/>
      <c r="K35" s="282"/>
    </row>
    <row r="36" s="1" customFormat="1" ht="15" customHeight="1">
      <c r="B36" s="285"/>
      <c r="C36" s="286"/>
      <c r="D36" s="284"/>
      <c r="E36" s="287" t="s">
        <v>120</v>
      </c>
      <c r="F36" s="284"/>
      <c r="G36" s="284" t="s">
        <v>859</v>
      </c>
      <c r="H36" s="284"/>
      <c r="I36" s="284"/>
      <c r="J36" s="284"/>
      <c r="K36" s="282"/>
    </row>
    <row r="37" s="1" customFormat="1" ht="30.75" customHeight="1">
      <c r="B37" s="285"/>
      <c r="C37" s="286"/>
      <c r="D37" s="284"/>
      <c r="E37" s="287" t="s">
        <v>860</v>
      </c>
      <c r="F37" s="284"/>
      <c r="G37" s="284" t="s">
        <v>861</v>
      </c>
      <c r="H37" s="284"/>
      <c r="I37" s="284"/>
      <c r="J37" s="284"/>
      <c r="K37" s="282"/>
    </row>
    <row r="38" s="1" customFormat="1" ht="15" customHeight="1">
      <c r="B38" s="285"/>
      <c r="C38" s="286"/>
      <c r="D38" s="284"/>
      <c r="E38" s="287" t="s">
        <v>51</v>
      </c>
      <c r="F38" s="284"/>
      <c r="G38" s="284" t="s">
        <v>862</v>
      </c>
      <c r="H38" s="284"/>
      <c r="I38" s="284"/>
      <c r="J38" s="284"/>
      <c r="K38" s="282"/>
    </row>
    <row r="39" s="1" customFormat="1" ht="15" customHeight="1">
      <c r="B39" s="285"/>
      <c r="C39" s="286"/>
      <c r="D39" s="284"/>
      <c r="E39" s="287" t="s">
        <v>52</v>
      </c>
      <c r="F39" s="284"/>
      <c r="G39" s="284" t="s">
        <v>863</v>
      </c>
      <c r="H39" s="284"/>
      <c r="I39" s="284"/>
      <c r="J39" s="284"/>
      <c r="K39" s="282"/>
    </row>
    <row r="40" s="1" customFormat="1" ht="15" customHeight="1">
      <c r="B40" s="285"/>
      <c r="C40" s="286"/>
      <c r="D40" s="284"/>
      <c r="E40" s="287" t="s">
        <v>121</v>
      </c>
      <c r="F40" s="284"/>
      <c r="G40" s="284" t="s">
        <v>864</v>
      </c>
      <c r="H40" s="284"/>
      <c r="I40" s="284"/>
      <c r="J40" s="284"/>
      <c r="K40" s="282"/>
    </row>
    <row r="41" s="1" customFormat="1" ht="15" customHeight="1">
      <c r="B41" s="285"/>
      <c r="C41" s="286"/>
      <c r="D41" s="284"/>
      <c r="E41" s="287" t="s">
        <v>122</v>
      </c>
      <c r="F41" s="284"/>
      <c r="G41" s="284" t="s">
        <v>865</v>
      </c>
      <c r="H41" s="284"/>
      <c r="I41" s="284"/>
      <c r="J41" s="284"/>
      <c r="K41" s="282"/>
    </row>
    <row r="42" s="1" customFormat="1" ht="15" customHeight="1">
      <c r="B42" s="285"/>
      <c r="C42" s="286"/>
      <c r="D42" s="284"/>
      <c r="E42" s="287" t="s">
        <v>866</v>
      </c>
      <c r="F42" s="284"/>
      <c r="G42" s="284" t="s">
        <v>867</v>
      </c>
      <c r="H42" s="284"/>
      <c r="I42" s="284"/>
      <c r="J42" s="284"/>
      <c r="K42" s="282"/>
    </row>
    <row r="43" s="1" customFormat="1" ht="15" customHeight="1">
      <c r="B43" s="285"/>
      <c r="C43" s="286"/>
      <c r="D43" s="284"/>
      <c r="E43" s="287"/>
      <c r="F43" s="284"/>
      <c r="G43" s="284" t="s">
        <v>868</v>
      </c>
      <c r="H43" s="284"/>
      <c r="I43" s="284"/>
      <c r="J43" s="284"/>
      <c r="K43" s="282"/>
    </row>
    <row r="44" s="1" customFormat="1" ht="15" customHeight="1">
      <c r="B44" s="285"/>
      <c r="C44" s="286"/>
      <c r="D44" s="284"/>
      <c r="E44" s="287" t="s">
        <v>869</v>
      </c>
      <c r="F44" s="284"/>
      <c r="G44" s="284" t="s">
        <v>870</v>
      </c>
      <c r="H44" s="284"/>
      <c r="I44" s="284"/>
      <c r="J44" s="284"/>
      <c r="K44" s="282"/>
    </row>
    <row r="45" s="1" customFormat="1" ht="15" customHeight="1">
      <c r="B45" s="285"/>
      <c r="C45" s="286"/>
      <c r="D45" s="284"/>
      <c r="E45" s="287" t="s">
        <v>124</v>
      </c>
      <c r="F45" s="284"/>
      <c r="G45" s="284" t="s">
        <v>871</v>
      </c>
      <c r="H45" s="284"/>
      <c r="I45" s="284"/>
      <c r="J45" s="284"/>
      <c r="K45" s="282"/>
    </row>
    <row r="46" s="1" customFormat="1" ht="12.75" customHeight="1">
      <c r="B46" s="285"/>
      <c r="C46" s="286"/>
      <c r="D46" s="284"/>
      <c r="E46" s="284"/>
      <c r="F46" s="284"/>
      <c r="G46" s="284"/>
      <c r="H46" s="284"/>
      <c r="I46" s="284"/>
      <c r="J46" s="284"/>
      <c r="K46" s="282"/>
    </row>
    <row r="47" s="1" customFormat="1" ht="15" customHeight="1">
      <c r="B47" s="285"/>
      <c r="C47" s="286"/>
      <c r="D47" s="284" t="s">
        <v>872</v>
      </c>
      <c r="E47" s="284"/>
      <c r="F47" s="284"/>
      <c r="G47" s="284"/>
      <c r="H47" s="284"/>
      <c r="I47" s="284"/>
      <c r="J47" s="284"/>
      <c r="K47" s="282"/>
    </row>
    <row r="48" s="1" customFormat="1" ht="15" customHeight="1">
      <c r="B48" s="285"/>
      <c r="C48" s="286"/>
      <c r="D48" s="286"/>
      <c r="E48" s="284" t="s">
        <v>873</v>
      </c>
      <c r="F48" s="284"/>
      <c r="G48" s="284"/>
      <c r="H48" s="284"/>
      <c r="I48" s="284"/>
      <c r="J48" s="284"/>
      <c r="K48" s="282"/>
    </row>
    <row r="49" s="1" customFormat="1" ht="15" customHeight="1">
      <c r="B49" s="285"/>
      <c r="C49" s="286"/>
      <c r="D49" s="286"/>
      <c r="E49" s="284" t="s">
        <v>874</v>
      </c>
      <c r="F49" s="284"/>
      <c r="G49" s="284"/>
      <c r="H49" s="284"/>
      <c r="I49" s="284"/>
      <c r="J49" s="284"/>
      <c r="K49" s="282"/>
    </row>
    <row r="50" s="1" customFormat="1" ht="15" customHeight="1">
      <c r="B50" s="285"/>
      <c r="C50" s="286"/>
      <c r="D50" s="286"/>
      <c r="E50" s="284" t="s">
        <v>875</v>
      </c>
      <c r="F50" s="284"/>
      <c r="G50" s="284"/>
      <c r="H50" s="284"/>
      <c r="I50" s="284"/>
      <c r="J50" s="284"/>
      <c r="K50" s="282"/>
    </row>
    <row r="51" s="1" customFormat="1" ht="15" customHeight="1">
      <c r="B51" s="285"/>
      <c r="C51" s="286"/>
      <c r="D51" s="284" t="s">
        <v>876</v>
      </c>
      <c r="E51" s="284"/>
      <c r="F51" s="284"/>
      <c r="G51" s="284"/>
      <c r="H51" s="284"/>
      <c r="I51" s="284"/>
      <c r="J51" s="284"/>
      <c r="K51" s="282"/>
    </row>
    <row r="52" s="1" customFormat="1" ht="25.5" customHeight="1">
      <c r="B52" s="280"/>
      <c r="C52" s="281" t="s">
        <v>877</v>
      </c>
      <c r="D52" s="281"/>
      <c r="E52" s="281"/>
      <c r="F52" s="281"/>
      <c r="G52" s="281"/>
      <c r="H52" s="281"/>
      <c r="I52" s="281"/>
      <c r="J52" s="281"/>
      <c r="K52" s="282"/>
    </row>
    <row r="53" s="1" customFormat="1" ht="5.25" customHeight="1">
      <c r="B53" s="280"/>
      <c r="C53" s="283"/>
      <c r="D53" s="283"/>
      <c r="E53" s="283"/>
      <c r="F53" s="283"/>
      <c r="G53" s="283"/>
      <c r="H53" s="283"/>
      <c r="I53" s="283"/>
      <c r="J53" s="283"/>
      <c r="K53" s="282"/>
    </row>
    <row r="54" s="1" customFormat="1" ht="15" customHeight="1">
      <c r="B54" s="280"/>
      <c r="C54" s="284" t="s">
        <v>878</v>
      </c>
      <c r="D54" s="284"/>
      <c r="E54" s="284"/>
      <c r="F54" s="284"/>
      <c r="G54" s="284"/>
      <c r="H54" s="284"/>
      <c r="I54" s="284"/>
      <c r="J54" s="284"/>
      <c r="K54" s="282"/>
    </row>
    <row r="55" s="1" customFormat="1" ht="15" customHeight="1">
      <c r="B55" s="280"/>
      <c r="C55" s="284" t="s">
        <v>879</v>
      </c>
      <c r="D55" s="284"/>
      <c r="E55" s="284"/>
      <c r="F55" s="284"/>
      <c r="G55" s="284"/>
      <c r="H55" s="284"/>
      <c r="I55" s="284"/>
      <c r="J55" s="284"/>
      <c r="K55" s="282"/>
    </row>
    <row r="56" s="1" customFormat="1" ht="12.75" customHeight="1">
      <c r="B56" s="280"/>
      <c r="C56" s="284"/>
      <c r="D56" s="284"/>
      <c r="E56" s="284"/>
      <c r="F56" s="284"/>
      <c r="G56" s="284"/>
      <c r="H56" s="284"/>
      <c r="I56" s="284"/>
      <c r="J56" s="284"/>
      <c r="K56" s="282"/>
    </row>
    <row r="57" s="1" customFormat="1" ht="15" customHeight="1">
      <c r="B57" s="280"/>
      <c r="C57" s="284" t="s">
        <v>880</v>
      </c>
      <c r="D57" s="284"/>
      <c r="E57" s="284"/>
      <c r="F57" s="284"/>
      <c r="G57" s="284"/>
      <c r="H57" s="284"/>
      <c r="I57" s="284"/>
      <c r="J57" s="284"/>
      <c r="K57" s="282"/>
    </row>
    <row r="58" s="1" customFormat="1" ht="15" customHeight="1">
      <c r="B58" s="280"/>
      <c r="C58" s="286"/>
      <c r="D58" s="284" t="s">
        <v>881</v>
      </c>
      <c r="E58" s="284"/>
      <c r="F58" s="284"/>
      <c r="G58" s="284"/>
      <c r="H58" s="284"/>
      <c r="I58" s="284"/>
      <c r="J58" s="284"/>
      <c r="K58" s="282"/>
    </row>
    <row r="59" s="1" customFormat="1" ht="15" customHeight="1">
      <c r="B59" s="280"/>
      <c r="C59" s="286"/>
      <c r="D59" s="284" t="s">
        <v>882</v>
      </c>
      <c r="E59" s="284"/>
      <c r="F59" s="284"/>
      <c r="G59" s="284"/>
      <c r="H59" s="284"/>
      <c r="I59" s="284"/>
      <c r="J59" s="284"/>
      <c r="K59" s="282"/>
    </row>
    <row r="60" s="1" customFormat="1" ht="15" customHeight="1">
      <c r="B60" s="280"/>
      <c r="C60" s="286"/>
      <c r="D60" s="284" t="s">
        <v>883</v>
      </c>
      <c r="E60" s="284"/>
      <c r="F60" s="284"/>
      <c r="G60" s="284"/>
      <c r="H60" s="284"/>
      <c r="I60" s="284"/>
      <c r="J60" s="284"/>
      <c r="K60" s="282"/>
    </row>
    <row r="61" s="1" customFormat="1" ht="15" customHeight="1">
      <c r="B61" s="280"/>
      <c r="C61" s="286"/>
      <c r="D61" s="284" t="s">
        <v>884</v>
      </c>
      <c r="E61" s="284"/>
      <c r="F61" s="284"/>
      <c r="G61" s="284"/>
      <c r="H61" s="284"/>
      <c r="I61" s="284"/>
      <c r="J61" s="284"/>
      <c r="K61" s="282"/>
    </row>
    <row r="62" s="1" customFormat="1" ht="15" customHeight="1">
      <c r="B62" s="280"/>
      <c r="C62" s="286"/>
      <c r="D62" s="289" t="s">
        <v>885</v>
      </c>
      <c r="E62" s="289"/>
      <c r="F62" s="289"/>
      <c r="G62" s="289"/>
      <c r="H62" s="289"/>
      <c r="I62" s="289"/>
      <c r="J62" s="289"/>
      <c r="K62" s="282"/>
    </row>
    <row r="63" s="1" customFormat="1" ht="15" customHeight="1">
      <c r="B63" s="280"/>
      <c r="C63" s="286"/>
      <c r="D63" s="284" t="s">
        <v>886</v>
      </c>
      <c r="E63" s="284"/>
      <c r="F63" s="284"/>
      <c r="G63" s="284"/>
      <c r="H63" s="284"/>
      <c r="I63" s="284"/>
      <c r="J63" s="284"/>
      <c r="K63" s="282"/>
    </row>
    <row r="64" s="1" customFormat="1" ht="12.75" customHeight="1">
      <c r="B64" s="280"/>
      <c r="C64" s="286"/>
      <c r="D64" s="286"/>
      <c r="E64" s="290"/>
      <c r="F64" s="286"/>
      <c r="G64" s="286"/>
      <c r="H64" s="286"/>
      <c r="I64" s="286"/>
      <c r="J64" s="286"/>
      <c r="K64" s="282"/>
    </row>
    <row r="65" s="1" customFormat="1" ht="15" customHeight="1">
      <c r="B65" s="280"/>
      <c r="C65" s="286"/>
      <c r="D65" s="284" t="s">
        <v>887</v>
      </c>
      <c r="E65" s="284"/>
      <c r="F65" s="284"/>
      <c r="G65" s="284"/>
      <c r="H65" s="284"/>
      <c r="I65" s="284"/>
      <c r="J65" s="284"/>
      <c r="K65" s="282"/>
    </row>
    <row r="66" s="1" customFormat="1" ht="15" customHeight="1">
      <c r="B66" s="280"/>
      <c r="C66" s="286"/>
      <c r="D66" s="289" t="s">
        <v>888</v>
      </c>
      <c r="E66" s="289"/>
      <c r="F66" s="289"/>
      <c r="G66" s="289"/>
      <c r="H66" s="289"/>
      <c r="I66" s="289"/>
      <c r="J66" s="289"/>
      <c r="K66" s="282"/>
    </row>
    <row r="67" s="1" customFormat="1" ht="15" customHeight="1">
      <c r="B67" s="280"/>
      <c r="C67" s="286"/>
      <c r="D67" s="284" t="s">
        <v>889</v>
      </c>
      <c r="E67" s="284"/>
      <c r="F67" s="284"/>
      <c r="G67" s="284"/>
      <c r="H67" s="284"/>
      <c r="I67" s="284"/>
      <c r="J67" s="284"/>
      <c r="K67" s="282"/>
    </row>
    <row r="68" s="1" customFormat="1" ht="15" customHeight="1">
      <c r="B68" s="280"/>
      <c r="C68" s="286"/>
      <c r="D68" s="284" t="s">
        <v>890</v>
      </c>
      <c r="E68" s="284"/>
      <c r="F68" s="284"/>
      <c r="G68" s="284"/>
      <c r="H68" s="284"/>
      <c r="I68" s="284"/>
      <c r="J68" s="284"/>
      <c r="K68" s="282"/>
    </row>
    <row r="69" s="1" customFormat="1" ht="15" customHeight="1">
      <c r="B69" s="280"/>
      <c r="C69" s="286"/>
      <c r="D69" s="284" t="s">
        <v>891</v>
      </c>
      <c r="E69" s="284"/>
      <c r="F69" s="284"/>
      <c r="G69" s="284"/>
      <c r="H69" s="284"/>
      <c r="I69" s="284"/>
      <c r="J69" s="284"/>
      <c r="K69" s="282"/>
    </row>
    <row r="70" s="1" customFormat="1" ht="15" customHeight="1">
      <c r="B70" s="280"/>
      <c r="C70" s="286"/>
      <c r="D70" s="284" t="s">
        <v>892</v>
      </c>
      <c r="E70" s="284"/>
      <c r="F70" s="284"/>
      <c r="G70" s="284"/>
      <c r="H70" s="284"/>
      <c r="I70" s="284"/>
      <c r="J70" s="284"/>
      <c r="K70" s="282"/>
    </row>
    <row r="71" s="1" customFormat="1" ht="12.75" customHeight="1">
      <c r="B71" s="291"/>
      <c r="C71" s="292"/>
      <c r="D71" s="292"/>
      <c r="E71" s="292"/>
      <c r="F71" s="292"/>
      <c r="G71" s="292"/>
      <c r="H71" s="292"/>
      <c r="I71" s="292"/>
      <c r="J71" s="292"/>
      <c r="K71" s="293"/>
    </row>
    <row r="72" s="1" customFormat="1" ht="18.75" customHeight="1">
      <c r="B72" s="294"/>
      <c r="C72" s="294"/>
      <c r="D72" s="294"/>
      <c r="E72" s="294"/>
      <c r="F72" s="294"/>
      <c r="G72" s="294"/>
      <c r="H72" s="294"/>
      <c r="I72" s="294"/>
      <c r="J72" s="294"/>
      <c r="K72" s="295"/>
    </row>
    <row r="73" s="1" customFormat="1" ht="18.75" customHeight="1">
      <c r="B73" s="295"/>
      <c r="C73" s="295"/>
      <c r="D73" s="295"/>
      <c r="E73" s="295"/>
      <c r="F73" s="295"/>
      <c r="G73" s="295"/>
      <c r="H73" s="295"/>
      <c r="I73" s="295"/>
      <c r="J73" s="295"/>
      <c r="K73" s="295"/>
    </row>
    <row r="74" s="1" customFormat="1" ht="7.5" customHeight="1">
      <c r="B74" s="296"/>
      <c r="C74" s="297"/>
      <c r="D74" s="297"/>
      <c r="E74" s="297"/>
      <c r="F74" s="297"/>
      <c r="G74" s="297"/>
      <c r="H74" s="297"/>
      <c r="I74" s="297"/>
      <c r="J74" s="297"/>
      <c r="K74" s="298"/>
    </row>
    <row r="75" s="1" customFormat="1" ht="45" customHeight="1">
      <c r="B75" s="299"/>
      <c r="C75" s="300" t="s">
        <v>893</v>
      </c>
      <c r="D75" s="300"/>
      <c r="E75" s="300"/>
      <c r="F75" s="300"/>
      <c r="G75" s="300"/>
      <c r="H75" s="300"/>
      <c r="I75" s="300"/>
      <c r="J75" s="300"/>
      <c r="K75" s="301"/>
    </row>
    <row r="76" s="1" customFormat="1" ht="17.25" customHeight="1">
      <c r="B76" s="299"/>
      <c r="C76" s="302" t="s">
        <v>894</v>
      </c>
      <c r="D76" s="302"/>
      <c r="E76" s="302"/>
      <c r="F76" s="302" t="s">
        <v>895</v>
      </c>
      <c r="G76" s="303"/>
      <c r="H76" s="302" t="s">
        <v>52</v>
      </c>
      <c r="I76" s="302" t="s">
        <v>55</v>
      </c>
      <c r="J76" s="302" t="s">
        <v>896</v>
      </c>
      <c r="K76" s="301"/>
    </row>
    <row r="77" s="1" customFormat="1" ht="17.25" customHeight="1">
      <c r="B77" s="299"/>
      <c r="C77" s="304" t="s">
        <v>897</v>
      </c>
      <c r="D77" s="304"/>
      <c r="E77" s="304"/>
      <c r="F77" s="305" t="s">
        <v>898</v>
      </c>
      <c r="G77" s="306"/>
      <c r="H77" s="304"/>
      <c r="I77" s="304"/>
      <c r="J77" s="304" t="s">
        <v>899</v>
      </c>
      <c r="K77" s="301"/>
    </row>
    <row r="78" s="1" customFormat="1" ht="5.25" customHeight="1">
      <c r="B78" s="299"/>
      <c r="C78" s="307"/>
      <c r="D78" s="307"/>
      <c r="E78" s="307"/>
      <c r="F78" s="307"/>
      <c r="G78" s="308"/>
      <c r="H78" s="307"/>
      <c r="I78" s="307"/>
      <c r="J78" s="307"/>
      <c r="K78" s="301"/>
    </row>
    <row r="79" s="1" customFormat="1" ht="15" customHeight="1">
      <c r="B79" s="299"/>
      <c r="C79" s="287" t="s">
        <v>51</v>
      </c>
      <c r="D79" s="309"/>
      <c r="E79" s="309"/>
      <c r="F79" s="310" t="s">
        <v>900</v>
      </c>
      <c r="G79" s="311"/>
      <c r="H79" s="287" t="s">
        <v>901</v>
      </c>
      <c r="I79" s="287" t="s">
        <v>902</v>
      </c>
      <c r="J79" s="287">
        <v>20</v>
      </c>
      <c r="K79" s="301"/>
    </row>
    <row r="80" s="1" customFormat="1" ht="15" customHeight="1">
      <c r="B80" s="299"/>
      <c r="C80" s="287" t="s">
        <v>903</v>
      </c>
      <c r="D80" s="287"/>
      <c r="E80" s="287"/>
      <c r="F80" s="310" t="s">
        <v>900</v>
      </c>
      <c r="G80" s="311"/>
      <c r="H80" s="287" t="s">
        <v>904</v>
      </c>
      <c r="I80" s="287" t="s">
        <v>902</v>
      </c>
      <c r="J80" s="287">
        <v>120</v>
      </c>
      <c r="K80" s="301"/>
    </row>
    <row r="81" s="1" customFormat="1" ht="15" customHeight="1">
      <c r="B81" s="312"/>
      <c r="C81" s="287" t="s">
        <v>905</v>
      </c>
      <c r="D81" s="287"/>
      <c r="E81" s="287"/>
      <c r="F81" s="310" t="s">
        <v>906</v>
      </c>
      <c r="G81" s="311"/>
      <c r="H81" s="287" t="s">
        <v>907</v>
      </c>
      <c r="I81" s="287" t="s">
        <v>902</v>
      </c>
      <c r="J81" s="287">
        <v>50</v>
      </c>
      <c r="K81" s="301"/>
    </row>
    <row r="82" s="1" customFormat="1" ht="15" customHeight="1">
      <c r="B82" s="312"/>
      <c r="C82" s="287" t="s">
        <v>908</v>
      </c>
      <c r="D82" s="287"/>
      <c r="E82" s="287"/>
      <c r="F82" s="310" t="s">
        <v>900</v>
      </c>
      <c r="G82" s="311"/>
      <c r="H82" s="287" t="s">
        <v>909</v>
      </c>
      <c r="I82" s="287" t="s">
        <v>910</v>
      </c>
      <c r="J82" s="287"/>
      <c r="K82" s="301"/>
    </row>
    <row r="83" s="1" customFormat="1" ht="15" customHeight="1">
      <c r="B83" s="312"/>
      <c r="C83" s="313" t="s">
        <v>911</v>
      </c>
      <c r="D83" s="313"/>
      <c r="E83" s="313"/>
      <c r="F83" s="314" t="s">
        <v>906</v>
      </c>
      <c r="G83" s="313"/>
      <c r="H83" s="313" t="s">
        <v>912</v>
      </c>
      <c r="I83" s="313" t="s">
        <v>902</v>
      </c>
      <c r="J83" s="313">
        <v>15</v>
      </c>
      <c r="K83" s="301"/>
    </row>
    <row r="84" s="1" customFormat="1" ht="15" customHeight="1">
      <c r="B84" s="312"/>
      <c r="C84" s="313" t="s">
        <v>913</v>
      </c>
      <c r="D84" s="313"/>
      <c r="E84" s="313"/>
      <c r="F84" s="314" t="s">
        <v>906</v>
      </c>
      <c r="G84" s="313"/>
      <c r="H84" s="313" t="s">
        <v>914</v>
      </c>
      <c r="I84" s="313" t="s">
        <v>902</v>
      </c>
      <c r="J84" s="313">
        <v>15</v>
      </c>
      <c r="K84" s="301"/>
    </row>
    <row r="85" s="1" customFormat="1" ht="15" customHeight="1">
      <c r="B85" s="312"/>
      <c r="C85" s="313" t="s">
        <v>915</v>
      </c>
      <c r="D85" s="313"/>
      <c r="E85" s="313"/>
      <c r="F85" s="314" t="s">
        <v>906</v>
      </c>
      <c r="G85" s="313"/>
      <c r="H85" s="313" t="s">
        <v>916</v>
      </c>
      <c r="I85" s="313" t="s">
        <v>902</v>
      </c>
      <c r="J85" s="313">
        <v>20</v>
      </c>
      <c r="K85" s="301"/>
    </row>
    <row r="86" s="1" customFormat="1" ht="15" customHeight="1">
      <c r="B86" s="312"/>
      <c r="C86" s="313" t="s">
        <v>917</v>
      </c>
      <c r="D86" s="313"/>
      <c r="E86" s="313"/>
      <c r="F86" s="314" t="s">
        <v>906</v>
      </c>
      <c r="G86" s="313"/>
      <c r="H86" s="313" t="s">
        <v>918</v>
      </c>
      <c r="I86" s="313" t="s">
        <v>902</v>
      </c>
      <c r="J86" s="313">
        <v>20</v>
      </c>
      <c r="K86" s="301"/>
    </row>
    <row r="87" s="1" customFormat="1" ht="15" customHeight="1">
      <c r="B87" s="312"/>
      <c r="C87" s="287" t="s">
        <v>919</v>
      </c>
      <c r="D87" s="287"/>
      <c r="E87" s="287"/>
      <c r="F87" s="310" t="s">
        <v>906</v>
      </c>
      <c r="G87" s="311"/>
      <c r="H87" s="287" t="s">
        <v>920</v>
      </c>
      <c r="I87" s="287" t="s">
        <v>902</v>
      </c>
      <c r="J87" s="287">
        <v>50</v>
      </c>
      <c r="K87" s="301"/>
    </row>
    <row r="88" s="1" customFormat="1" ht="15" customHeight="1">
      <c r="B88" s="312"/>
      <c r="C88" s="287" t="s">
        <v>921</v>
      </c>
      <c r="D88" s="287"/>
      <c r="E88" s="287"/>
      <c r="F88" s="310" t="s">
        <v>906</v>
      </c>
      <c r="G88" s="311"/>
      <c r="H88" s="287" t="s">
        <v>922</v>
      </c>
      <c r="I88" s="287" t="s">
        <v>902</v>
      </c>
      <c r="J88" s="287">
        <v>20</v>
      </c>
      <c r="K88" s="301"/>
    </row>
    <row r="89" s="1" customFormat="1" ht="15" customHeight="1">
      <c r="B89" s="312"/>
      <c r="C89" s="287" t="s">
        <v>923</v>
      </c>
      <c r="D89" s="287"/>
      <c r="E89" s="287"/>
      <c r="F89" s="310" t="s">
        <v>906</v>
      </c>
      <c r="G89" s="311"/>
      <c r="H89" s="287" t="s">
        <v>924</v>
      </c>
      <c r="I89" s="287" t="s">
        <v>902</v>
      </c>
      <c r="J89" s="287">
        <v>20</v>
      </c>
      <c r="K89" s="301"/>
    </row>
    <row r="90" s="1" customFormat="1" ht="15" customHeight="1">
      <c r="B90" s="312"/>
      <c r="C90" s="287" t="s">
        <v>925</v>
      </c>
      <c r="D90" s="287"/>
      <c r="E90" s="287"/>
      <c r="F90" s="310" t="s">
        <v>906</v>
      </c>
      <c r="G90" s="311"/>
      <c r="H90" s="287" t="s">
        <v>926</v>
      </c>
      <c r="I90" s="287" t="s">
        <v>902</v>
      </c>
      <c r="J90" s="287">
        <v>50</v>
      </c>
      <c r="K90" s="301"/>
    </row>
    <row r="91" s="1" customFormat="1" ht="15" customHeight="1">
      <c r="B91" s="312"/>
      <c r="C91" s="287" t="s">
        <v>927</v>
      </c>
      <c r="D91" s="287"/>
      <c r="E91" s="287"/>
      <c r="F91" s="310" t="s">
        <v>906</v>
      </c>
      <c r="G91" s="311"/>
      <c r="H91" s="287" t="s">
        <v>927</v>
      </c>
      <c r="I91" s="287" t="s">
        <v>902</v>
      </c>
      <c r="J91" s="287">
        <v>50</v>
      </c>
      <c r="K91" s="301"/>
    </row>
    <row r="92" s="1" customFormat="1" ht="15" customHeight="1">
      <c r="B92" s="312"/>
      <c r="C92" s="287" t="s">
        <v>928</v>
      </c>
      <c r="D92" s="287"/>
      <c r="E92" s="287"/>
      <c r="F92" s="310" t="s">
        <v>906</v>
      </c>
      <c r="G92" s="311"/>
      <c r="H92" s="287" t="s">
        <v>929</v>
      </c>
      <c r="I92" s="287" t="s">
        <v>902</v>
      </c>
      <c r="J92" s="287">
        <v>255</v>
      </c>
      <c r="K92" s="301"/>
    </row>
    <row r="93" s="1" customFormat="1" ht="15" customHeight="1">
      <c r="B93" s="312"/>
      <c r="C93" s="287" t="s">
        <v>930</v>
      </c>
      <c r="D93" s="287"/>
      <c r="E93" s="287"/>
      <c r="F93" s="310" t="s">
        <v>900</v>
      </c>
      <c r="G93" s="311"/>
      <c r="H93" s="287" t="s">
        <v>931</v>
      </c>
      <c r="I93" s="287" t="s">
        <v>932</v>
      </c>
      <c r="J93" s="287"/>
      <c r="K93" s="301"/>
    </row>
    <row r="94" s="1" customFormat="1" ht="15" customHeight="1">
      <c r="B94" s="312"/>
      <c r="C94" s="287" t="s">
        <v>933</v>
      </c>
      <c r="D94" s="287"/>
      <c r="E94" s="287"/>
      <c r="F94" s="310" t="s">
        <v>900</v>
      </c>
      <c r="G94" s="311"/>
      <c r="H94" s="287" t="s">
        <v>934</v>
      </c>
      <c r="I94" s="287" t="s">
        <v>935</v>
      </c>
      <c r="J94" s="287"/>
      <c r="K94" s="301"/>
    </row>
    <row r="95" s="1" customFormat="1" ht="15" customHeight="1">
      <c r="B95" s="312"/>
      <c r="C95" s="287" t="s">
        <v>936</v>
      </c>
      <c r="D95" s="287"/>
      <c r="E95" s="287"/>
      <c r="F95" s="310" t="s">
        <v>900</v>
      </c>
      <c r="G95" s="311"/>
      <c r="H95" s="287" t="s">
        <v>936</v>
      </c>
      <c r="I95" s="287" t="s">
        <v>935</v>
      </c>
      <c r="J95" s="287"/>
      <c r="K95" s="301"/>
    </row>
    <row r="96" s="1" customFormat="1" ht="15" customHeight="1">
      <c r="B96" s="312"/>
      <c r="C96" s="287" t="s">
        <v>36</v>
      </c>
      <c r="D96" s="287"/>
      <c r="E96" s="287"/>
      <c r="F96" s="310" t="s">
        <v>900</v>
      </c>
      <c r="G96" s="311"/>
      <c r="H96" s="287" t="s">
        <v>937</v>
      </c>
      <c r="I96" s="287" t="s">
        <v>935</v>
      </c>
      <c r="J96" s="287"/>
      <c r="K96" s="301"/>
    </row>
    <row r="97" s="1" customFormat="1" ht="15" customHeight="1">
      <c r="B97" s="312"/>
      <c r="C97" s="287" t="s">
        <v>46</v>
      </c>
      <c r="D97" s="287"/>
      <c r="E97" s="287"/>
      <c r="F97" s="310" t="s">
        <v>900</v>
      </c>
      <c r="G97" s="311"/>
      <c r="H97" s="287" t="s">
        <v>938</v>
      </c>
      <c r="I97" s="287" t="s">
        <v>935</v>
      </c>
      <c r="J97" s="287"/>
      <c r="K97" s="301"/>
    </row>
    <row r="98" s="1" customFormat="1" ht="15" customHeight="1">
      <c r="B98" s="315"/>
      <c r="C98" s="316"/>
      <c r="D98" s="316"/>
      <c r="E98" s="316"/>
      <c r="F98" s="316"/>
      <c r="G98" s="316"/>
      <c r="H98" s="316"/>
      <c r="I98" s="316"/>
      <c r="J98" s="316"/>
      <c r="K98" s="317"/>
    </row>
    <row r="99" s="1" customFormat="1" ht="18.75" customHeight="1">
      <c r="B99" s="318"/>
      <c r="C99" s="319"/>
      <c r="D99" s="319"/>
      <c r="E99" s="319"/>
      <c r="F99" s="319"/>
      <c r="G99" s="319"/>
      <c r="H99" s="319"/>
      <c r="I99" s="319"/>
      <c r="J99" s="319"/>
      <c r="K99" s="318"/>
    </row>
    <row r="100" s="1" customFormat="1" ht="18.75" customHeight="1">
      <c r="B100" s="295"/>
      <c r="C100" s="295"/>
      <c r="D100" s="295"/>
      <c r="E100" s="295"/>
      <c r="F100" s="295"/>
      <c r="G100" s="295"/>
      <c r="H100" s="295"/>
      <c r="I100" s="295"/>
      <c r="J100" s="295"/>
      <c r="K100" s="295"/>
    </row>
    <row r="101" s="1" customFormat="1" ht="7.5" customHeight="1">
      <c r="B101" s="296"/>
      <c r="C101" s="297"/>
      <c r="D101" s="297"/>
      <c r="E101" s="297"/>
      <c r="F101" s="297"/>
      <c r="G101" s="297"/>
      <c r="H101" s="297"/>
      <c r="I101" s="297"/>
      <c r="J101" s="297"/>
      <c r="K101" s="298"/>
    </row>
    <row r="102" s="1" customFormat="1" ht="45" customHeight="1">
      <c r="B102" s="299"/>
      <c r="C102" s="300" t="s">
        <v>939</v>
      </c>
      <c r="D102" s="300"/>
      <c r="E102" s="300"/>
      <c r="F102" s="300"/>
      <c r="G102" s="300"/>
      <c r="H102" s="300"/>
      <c r="I102" s="300"/>
      <c r="J102" s="300"/>
      <c r="K102" s="301"/>
    </row>
    <row r="103" s="1" customFormat="1" ht="17.25" customHeight="1">
      <c r="B103" s="299"/>
      <c r="C103" s="302" t="s">
        <v>894</v>
      </c>
      <c r="D103" s="302"/>
      <c r="E103" s="302"/>
      <c r="F103" s="302" t="s">
        <v>895</v>
      </c>
      <c r="G103" s="303"/>
      <c r="H103" s="302" t="s">
        <v>52</v>
      </c>
      <c r="I103" s="302" t="s">
        <v>55</v>
      </c>
      <c r="J103" s="302" t="s">
        <v>896</v>
      </c>
      <c r="K103" s="301"/>
    </row>
    <row r="104" s="1" customFormat="1" ht="17.25" customHeight="1">
      <c r="B104" s="299"/>
      <c r="C104" s="304" t="s">
        <v>897</v>
      </c>
      <c r="D104" s="304"/>
      <c r="E104" s="304"/>
      <c r="F104" s="305" t="s">
        <v>898</v>
      </c>
      <c r="G104" s="306"/>
      <c r="H104" s="304"/>
      <c r="I104" s="304"/>
      <c r="J104" s="304" t="s">
        <v>899</v>
      </c>
      <c r="K104" s="301"/>
    </row>
    <row r="105" s="1" customFormat="1" ht="5.25" customHeight="1">
      <c r="B105" s="299"/>
      <c r="C105" s="302"/>
      <c r="D105" s="302"/>
      <c r="E105" s="302"/>
      <c r="F105" s="302"/>
      <c r="G105" s="320"/>
      <c r="H105" s="302"/>
      <c r="I105" s="302"/>
      <c r="J105" s="302"/>
      <c r="K105" s="301"/>
    </row>
    <row r="106" s="1" customFormat="1" ht="15" customHeight="1">
      <c r="B106" s="299"/>
      <c r="C106" s="287" t="s">
        <v>51</v>
      </c>
      <c r="D106" s="309"/>
      <c r="E106" s="309"/>
      <c r="F106" s="310" t="s">
        <v>900</v>
      </c>
      <c r="G106" s="287"/>
      <c r="H106" s="287" t="s">
        <v>940</v>
      </c>
      <c r="I106" s="287" t="s">
        <v>902</v>
      </c>
      <c r="J106" s="287">
        <v>20</v>
      </c>
      <c r="K106" s="301"/>
    </row>
    <row r="107" s="1" customFormat="1" ht="15" customHeight="1">
      <c r="B107" s="299"/>
      <c r="C107" s="287" t="s">
        <v>903</v>
      </c>
      <c r="D107" s="287"/>
      <c r="E107" s="287"/>
      <c r="F107" s="310" t="s">
        <v>900</v>
      </c>
      <c r="G107" s="287"/>
      <c r="H107" s="287" t="s">
        <v>940</v>
      </c>
      <c r="I107" s="287" t="s">
        <v>902</v>
      </c>
      <c r="J107" s="287">
        <v>120</v>
      </c>
      <c r="K107" s="301"/>
    </row>
    <row r="108" s="1" customFormat="1" ht="15" customHeight="1">
      <c r="B108" s="312"/>
      <c r="C108" s="287" t="s">
        <v>905</v>
      </c>
      <c r="D108" s="287"/>
      <c r="E108" s="287"/>
      <c r="F108" s="310" t="s">
        <v>906</v>
      </c>
      <c r="G108" s="287"/>
      <c r="H108" s="287" t="s">
        <v>940</v>
      </c>
      <c r="I108" s="287" t="s">
        <v>902</v>
      </c>
      <c r="J108" s="287">
        <v>50</v>
      </c>
      <c r="K108" s="301"/>
    </row>
    <row r="109" s="1" customFormat="1" ht="15" customHeight="1">
      <c r="B109" s="312"/>
      <c r="C109" s="287" t="s">
        <v>908</v>
      </c>
      <c r="D109" s="287"/>
      <c r="E109" s="287"/>
      <c r="F109" s="310" t="s">
        <v>900</v>
      </c>
      <c r="G109" s="287"/>
      <c r="H109" s="287" t="s">
        <v>940</v>
      </c>
      <c r="I109" s="287" t="s">
        <v>910</v>
      </c>
      <c r="J109" s="287"/>
      <c r="K109" s="301"/>
    </row>
    <row r="110" s="1" customFormat="1" ht="15" customHeight="1">
      <c r="B110" s="312"/>
      <c r="C110" s="287" t="s">
        <v>919</v>
      </c>
      <c r="D110" s="287"/>
      <c r="E110" s="287"/>
      <c r="F110" s="310" t="s">
        <v>906</v>
      </c>
      <c r="G110" s="287"/>
      <c r="H110" s="287" t="s">
        <v>940</v>
      </c>
      <c r="I110" s="287" t="s">
        <v>902</v>
      </c>
      <c r="J110" s="287">
        <v>50</v>
      </c>
      <c r="K110" s="301"/>
    </row>
    <row r="111" s="1" customFormat="1" ht="15" customHeight="1">
      <c r="B111" s="312"/>
      <c r="C111" s="287" t="s">
        <v>927</v>
      </c>
      <c r="D111" s="287"/>
      <c r="E111" s="287"/>
      <c r="F111" s="310" t="s">
        <v>906</v>
      </c>
      <c r="G111" s="287"/>
      <c r="H111" s="287" t="s">
        <v>940</v>
      </c>
      <c r="I111" s="287" t="s">
        <v>902</v>
      </c>
      <c r="J111" s="287">
        <v>50</v>
      </c>
      <c r="K111" s="301"/>
    </row>
    <row r="112" s="1" customFormat="1" ht="15" customHeight="1">
      <c r="B112" s="312"/>
      <c r="C112" s="287" t="s">
        <v>925</v>
      </c>
      <c r="D112" s="287"/>
      <c r="E112" s="287"/>
      <c r="F112" s="310" t="s">
        <v>906</v>
      </c>
      <c r="G112" s="287"/>
      <c r="H112" s="287" t="s">
        <v>940</v>
      </c>
      <c r="I112" s="287" t="s">
        <v>902</v>
      </c>
      <c r="J112" s="287">
        <v>50</v>
      </c>
      <c r="K112" s="301"/>
    </row>
    <row r="113" s="1" customFormat="1" ht="15" customHeight="1">
      <c r="B113" s="312"/>
      <c r="C113" s="287" t="s">
        <v>51</v>
      </c>
      <c r="D113" s="287"/>
      <c r="E113" s="287"/>
      <c r="F113" s="310" t="s">
        <v>900</v>
      </c>
      <c r="G113" s="287"/>
      <c r="H113" s="287" t="s">
        <v>941</v>
      </c>
      <c r="I113" s="287" t="s">
        <v>902</v>
      </c>
      <c r="J113" s="287">
        <v>20</v>
      </c>
      <c r="K113" s="301"/>
    </row>
    <row r="114" s="1" customFormat="1" ht="15" customHeight="1">
      <c r="B114" s="312"/>
      <c r="C114" s="287" t="s">
        <v>942</v>
      </c>
      <c r="D114" s="287"/>
      <c r="E114" s="287"/>
      <c r="F114" s="310" t="s">
        <v>900</v>
      </c>
      <c r="G114" s="287"/>
      <c r="H114" s="287" t="s">
        <v>943</v>
      </c>
      <c r="I114" s="287" t="s">
        <v>902</v>
      </c>
      <c r="J114" s="287">
        <v>120</v>
      </c>
      <c r="K114" s="301"/>
    </row>
    <row r="115" s="1" customFormat="1" ht="15" customHeight="1">
      <c r="B115" s="312"/>
      <c r="C115" s="287" t="s">
        <v>36</v>
      </c>
      <c r="D115" s="287"/>
      <c r="E115" s="287"/>
      <c r="F115" s="310" t="s">
        <v>900</v>
      </c>
      <c r="G115" s="287"/>
      <c r="H115" s="287" t="s">
        <v>944</v>
      </c>
      <c r="I115" s="287" t="s">
        <v>935</v>
      </c>
      <c r="J115" s="287"/>
      <c r="K115" s="301"/>
    </row>
    <row r="116" s="1" customFormat="1" ht="15" customHeight="1">
      <c r="B116" s="312"/>
      <c r="C116" s="287" t="s">
        <v>46</v>
      </c>
      <c r="D116" s="287"/>
      <c r="E116" s="287"/>
      <c r="F116" s="310" t="s">
        <v>900</v>
      </c>
      <c r="G116" s="287"/>
      <c r="H116" s="287" t="s">
        <v>945</v>
      </c>
      <c r="I116" s="287" t="s">
        <v>935</v>
      </c>
      <c r="J116" s="287"/>
      <c r="K116" s="301"/>
    </row>
    <row r="117" s="1" customFormat="1" ht="15" customHeight="1">
      <c r="B117" s="312"/>
      <c r="C117" s="287" t="s">
        <v>55</v>
      </c>
      <c r="D117" s="287"/>
      <c r="E117" s="287"/>
      <c r="F117" s="310" t="s">
        <v>900</v>
      </c>
      <c r="G117" s="287"/>
      <c r="H117" s="287" t="s">
        <v>946</v>
      </c>
      <c r="I117" s="287" t="s">
        <v>947</v>
      </c>
      <c r="J117" s="287"/>
      <c r="K117" s="301"/>
    </row>
    <row r="118" s="1" customFormat="1" ht="15" customHeight="1">
      <c r="B118" s="315"/>
      <c r="C118" s="321"/>
      <c r="D118" s="321"/>
      <c r="E118" s="321"/>
      <c r="F118" s="321"/>
      <c r="G118" s="321"/>
      <c r="H118" s="321"/>
      <c r="I118" s="321"/>
      <c r="J118" s="321"/>
      <c r="K118" s="317"/>
    </row>
    <row r="119" s="1" customFormat="1" ht="18.75" customHeight="1">
      <c r="B119" s="322"/>
      <c r="C119" s="323"/>
      <c r="D119" s="323"/>
      <c r="E119" s="323"/>
      <c r="F119" s="324"/>
      <c r="G119" s="323"/>
      <c r="H119" s="323"/>
      <c r="I119" s="323"/>
      <c r="J119" s="323"/>
      <c r="K119" s="322"/>
    </row>
    <row r="120" s="1" customFormat="1" ht="18.75" customHeight="1">
      <c r="B120" s="295"/>
      <c r="C120" s="295"/>
      <c r="D120" s="295"/>
      <c r="E120" s="295"/>
      <c r="F120" s="295"/>
      <c r="G120" s="295"/>
      <c r="H120" s="295"/>
      <c r="I120" s="295"/>
      <c r="J120" s="295"/>
      <c r="K120" s="295"/>
    </row>
    <row r="121" s="1" customFormat="1" ht="7.5" customHeight="1">
      <c r="B121" s="325"/>
      <c r="C121" s="326"/>
      <c r="D121" s="326"/>
      <c r="E121" s="326"/>
      <c r="F121" s="326"/>
      <c r="G121" s="326"/>
      <c r="H121" s="326"/>
      <c r="I121" s="326"/>
      <c r="J121" s="326"/>
      <c r="K121" s="327"/>
    </row>
    <row r="122" s="1" customFormat="1" ht="45" customHeight="1">
      <c r="B122" s="328"/>
      <c r="C122" s="278" t="s">
        <v>948</v>
      </c>
      <c r="D122" s="278"/>
      <c r="E122" s="278"/>
      <c r="F122" s="278"/>
      <c r="G122" s="278"/>
      <c r="H122" s="278"/>
      <c r="I122" s="278"/>
      <c r="J122" s="278"/>
      <c r="K122" s="329"/>
    </row>
    <row r="123" s="1" customFormat="1" ht="17.25" customHeight="1">
      <c r="B123" s="330"/>
      <c r="C123" s="302" t="s">
        <v>894</v>
      </c>
      <c r="D123" s="302"/>
      <c r="E123" s="302"/>
      <c r="F123" s="302" t="s">
        <v>895</v>
      </c>
      <c r="G123" s="303"/>
      <c r="H123" s="302" t="s">
        <v>52</v>
      </c>
      <c r="I123" s="302" t="s">
        <v>55</v>
      </c>
      <c r="J123" s="302" t="s">
        <v>896</v>
      </c>
      <c r="K123" s="331"/>
    </row>
    <row r="124" s="1" customFormat="1" ht="17.25" customHeight="1">
      <c r="B124" s="330"/>
      <c r="C124" s="304" t="s">
        <v>897</v>
      </c>
      <c r="D124" s="304"/>
      <c r="E124" s="304"/>
      <c r="F124" s="305" t="s">
        <v>898</v>
      </c>
      <c r="G124" s="306"/>
      <c r="H124" s="304"/>
      <c r="I124" s="304"/>
      <c r="J124" s="304" t="s">
        <v>899</v>
      </c>
      <c r="K124" s="331"/>
    </row>
    <row r="125" s="1" customFormat="1" ht="5.25" customHeight="1">
      <c r="B125" s="332"/>
      <c r="C125" s="307"/>
      <c r="D125" s="307"/>
      <c r="E125" s="307"/>
      <c r="F125" s="307"/>
      <c r="G125" s="333"/>
      <c r="H125" s="307"/>
      <c r="I125" s="307"/>
      <c r="J125" s="307"/>
      <c r="K125" s="334"/>
    </row>
    <row r="126" s="1" customFormat="1" ht="15" customHeight="1">
      <c r="B126" s="332"/>
      <c r="C126" s="287" t="s">
        <v>903</v>
      </c>
      <c r="D126" s="309"/>
      <c r="E126" s="309"/>
      <c r="F126" s="310" t="s">
        <v>900</v>
      </c>
      <c r="G126" s="287"/>
      <c r="H126" s="287" t="s">
        <v>940</v>
      </c>
      <c r="I126" s="287" t="s">
        <v>902</v>
      </c>
      <c r="J126" s="287">
        <v>120</v>
      </c>
      <c r="K126" s="335"/>
    </row>
    <row r="127" s="1" customFormat="1" ht="15" customHeight="1">
      <c r="B127" s="332"/>
      <c r="C127" s="287" t="s">
        <v>949</v>
      </c>
      <c r="D127" s="287"/>
      <c r="E127" s="287"/>
      <c r="F127" s="310" t="s">
        <v>900</v>
      </c>
      <c r="G127" s="287"/>
      <c r="H127" s="287" t="s">
        <v>950</v>
      </c>
      <c r="I127" s="287" t="s">
        <v>902</v>
      </c>
      <c r="J127" s="287" t="s">
        <v>951</v>
      </c>
      <c r="K127" s="335"/>
    </row>
    <row r="128" s="1" customFormat="1" ht="15" customHeight="1">
      <c r="B128" s="332"/>
      <c r="C128" s="287" t="s">
        <v>848</v>
      </c>
      <c r="D128" s="287"/>
      <c r="E128" s="287"/>
      <c r="F128" s="310" t="s">
        <v>900</v>
      </c>
      <c r="G128" s="287"/>
      <c r="H128" s="287" t="s">
        <v>952</v>
      </c>
      <c r="I128" s="287" t="s">
        <v>902</v>
      </c>
      <c r="J128" s="287" t="s">
        <v>951</v>
      </c>
      <c r="K128" s="335"/>
    </row>
    <row r="129" s="1" customFormat="1" ht="15" customHeight="1">
      <c r="B129" s="332"/>
      <c r="C129" s="287" t="s">
        <v>911</v>
      </c>
      <c r="D129" s="287"/>
      <c r="E129" s="287"/>
      <c r="F129" s="310" t="s">
        <v>906</v>
      </c>
      <c r="G129" s="287"/>
      <c r="H129" s="287" t="s">
        <v>912</v>
      </c>
      <c r="I129" s="287" t="s">
        <v>902</v>
      </c>
      <c r="J129" s="287">
        <v>15</v>
      </c>
      <c r="K129" s="335"/>
    </row>
    <row r="130" s="1" customFormat="1" ht="15" customHeight="1">
      <c r="B130" s="332"/>
      <c r="C130" s="313" t="s">
        <v>913</v>
      </c>
      <c r="D130" s="313"/>
      <c r="E130" s="313"/>
      <c r="F130" s="314" t="s">
        <v>906</v>
      </c>
      <c r="G130" s="313"/>
      <c r="H130" s="313" t="s">
        <v>914</v>
      </c>
      <c r="I130" s="313" t="s">
        <v>902</v>
      </c>
      <c r="J130" s="313">
        <v>15</v>
      </c>
      <c r="K130" s="335"/>
    </row>
    <row r="131" s="1" customFormat="1" ht="15" customHeight="1">
      <c r="B131" s="332"/>
      <c r="C131" s="313" t="s">
        <v>915</v>
      </c>
      <c r="D131" s="313"/>
      <c r="E131" s="313"/>
      <c r="F131" s="314" t="s">
        <v>906</v>
      </c>
      <c r="G131" s="313"/>
      <c r="H131" s="313" t="s">
        <v>916</v>
      </c>
      <c r="I131" s="313" t="s">
        <v>902</v>
      </c>
      <c r="J131" s="313">
        <v>20</v>
      </c>
      <c r="K131" s="335"/>
    </row>
    <row r="132" s="1" customFormat="1" ht="15" customHeight="1">
      <c r="B132" s="332"/>
      <c r="C132" s="313" t="s">
        <v>917</v>
      </c>
      <c r="D132" s="313"/>
      <c r="E132" s="313"/>
      <c r="F132" s="314" t="s">
        <v>906</v>
      </c>
      <c r="G132" s="313"/>
      <c r="H132" s="313" t="s">
        <v>918</v>
      </c>
      <c r="I132" s="313" t="s">
        <v>902</v>
      </c>
      <c r="J132" s="313">
        <v>20</v>
      </c>
      <c r="K132" s="335"/>
    </row>
    <row r="133" s="1" customFormat="1" ht="15" customHeight="1">
      <c r="B133" s="332"/>
      <c r="C133" s="287" t="s">
        <v>905</v>
      </c>
      <c r="D133" s="287"/>
      <c r="E133" s="287"/>
      <c r="F133" s="310" t="s">
        <v>906</v>
      </c>
      <c r="G133" s="287"/>
      <c r="H133" s="287" t="s">
        <v>940</v>
      </c>
      <c r="I133" s="287" t="s">
        <v>902</v>
      </c>
      <c r="J133" s="287">
        <v>50</v>
      </c>
      <c r="K133" s="335"/>
    </row>
    <row r="134" s="1" customFormat="1" ht="15" customHeight="1">
      <c r="B134" s="332"/>
      <c r="C134" s="287" t="s">
        <v>919</v>
      </c>
      <c r="D134" s="287"/>
      <c r="E134" s="287"/>
      <c r="F134" s="310" t="s">
        <v>906</v>
      </c>
      <c r="G134" s="287"/>
      <c r="H134" s="287" t="s">
        <v>940</v>
      </c>
      <c r="I134" s="287" t="s">
        <v>902</v>
      </c>
      <c r="J134" s="287">
        <v>50</v>
      </c>
      <c r="K134" s="335"/>
    </row>
    <row r="135" s="1" customFormat="1" ht="15" customHeight="1">
      <c r="B135" s="332"/>
      <c r="C135" s="287" t="s">
        <v>925</v>
      </c>
      <c r="D135" s="287"/>
      <c r="E135" s="287"/>
      <c r="F135" s="310" t="s">
        <v>906</v>
      </c>
      <c r="G135" s="287"/>
      <c r="H135" s="287" t="s">
        <v>940</v>
      </c>
      <c r="I135" s="287" t="s">
        <v>902</v>
      </c>
      <c r="J135" s="287">
        <v>50</v>
      </c>
      <c r="K135" s="335"/>
    </row>
    <row r="136" s="1" customFormat="1" ht="15" customHeight="1">
      <c r="B136" s="332"/>
      <c r="C136" s="287" t="s">
        <v>927</v>
      </c>
      <c r="D136" s="287"/>
      <c r="E136" s="287"/>
      <c r="F136" s="310" t="s">
        <v>906</v>
      </c>
      <c r="G136" s="287"/>
      <c r="H136" s="287" t="s">
        <v>940</v>
      </c>
      <c r="I136" s="287" t="s">
        <v>902</v>
      </c>
      <c r="J136" s="287">
        <v>50</v>
      </c>
      <c r="K136" s="335"/>
    </row>
    <row r="137" s="1" customFormat="1" ht="15" customHeight="1">
      <c r="B137" s="332"/>
      <c r="C137" s="287" t="s">
        <v>928</v>
      </c>
      <c r="D137" s="287"/>
      <c r="E137" s="287"/>
      <c r="F137" s="310" t="s">
        <v>906</v>
      </c>
      <c r="G137" s="287"/>
      <c r="H137" s="287" t="s">
        <v>953</v>
      </c>
      <c r="I137" s="287" t="s">
        <v>902</v>
      </c>
      <c r="J137" s="287">
        <v>255</v>
      </c>
      <c r="K137" s="335"/>
    </row>
    <row r="138" s="1" customFormat="1" ht="15" customHeight="1">
      <c r="B138" s="332"/>
      <c r="C138" s="287" t="s">
        <v>930</v>
      </c>
      <c r="D138" s="287"/>
      <c r="E138" s="287"/>
      <c r="F138" s="310" t="s">
        <v>900</v>
      </c>
      <c r="G138" s="287"/>
      <c r="H138" s="287" t="s">
        <v>954</v>
      </c>
      <c r="I138" s="287" t="s">
        <v>932</v>
      </c>
      <c r="J138" s="287"/>
      <c r="K138" s="335"/>
    </row>
    <row r="139" s="1" customFormat="1" ht="15" customHeight="1">
      <c r="B139" s="332"/>
      <c r="C139" s="287" t="s">
        <v>933</v>
      </c>
      <c r="D139" s="287"/>
      <c r="E139" s="287"/>
      <c r="F139" s="310" t="s">
        <v>900</v>
      </c>
      <c r="G139" s="287"/>
      <c r="H139" s="287" t="s">
        <v>955</v>
      </c>
      <c r="I139" s="287" t="s">
        <v>935</v>
      </c>
      <c r="J139" s="287"/>
      <c r="K139" s="335"/>
    </row>
    <row r="140" s="1" customFormat="1" ht="15" customHeight="1">
      <c r="B140" s="332"/>
      <c r="C140" s="287" t="s">
        <v>936</v>
      </c>
      <c r="D140" s="287"/>
      <c r="E140" s="287"/>
      <c r="F140" s="310" t="s">
        <v>900</v>
      </c>
      <c r="G140" s="287"/>
      <c r="H140" s="287" t="s">
        <v>936</v>
      </c>
      <c r="I140" s="287" t="s">
        <v>935</v>
      </c>
      <c r="J140" s="287"/>
      <c r="K140" s="335"/>
    </row>
    <row r="141" s="1" customFormat="1" ht="15" customHeight="1">
      <c r="B141" s="332"/>
      <c r="C141" s="287" t="s">
        <v>36</v>
      </c>
      <c r="D141" s="287"/>
      <c r="E141" s="287"/>
      <c r="F141" s="310" t="s">
        <v>900</v>
      </c>
      <c r="G141" s="287"/>
      <c r="H141" s="287" t="s">
        <v>956</v>
      </c>
      <c r="I141" s="287" t="s">
        <v>935</v>
      </c>
      <c r="J141" s="287"/>
      <c r="K141" s="335"/>
    </row>
    <row r="142" s="1" customFormat="1" ht="15" customHeight="1">
      <c r="B142" s="332"/>
      <c r="C142" s="287" t="s">
        <v>957</v>
      </c>
      <c r="D142" s="287"/>
      <c r="E142" s="287"/>
      <c r="F142" s="310" t="s">
        <v>900</v>
      </c>
      <c r="G142" s="287"/>
      <c r="H142" s="287" t="s">
        <v>958</v>
      </c>
      <c r="I142" s="287" t="s">
        <v>935</v>
      </c>
      <c r="J142" s="287"/>
      <c r="K142" s="335"/>
    </row>
    <row r="143" s="1" customFormat="1" ht="15" customHeight="1">
      <c r="B143" s="336"/>
      <c r="C143" s="337"/>
      <c r="D143" s="337"/>
      <c r="E143" s="337"/>
      <c r="F143" s="337"/>
      <c r="G143" s="337"/>
      <c r="H143" s="337"/>
      <c r="I143" s="337"/>
      <c r="J143" s="337"/>
      <c r="K143" s="338"/>
    </row>
    <row r="144" s="1" customFormat="1" ht="18.75" customHeight="1">
      <c r="B144" s="323"/>
      <c r="C144" s="323"/>
      <c r="D144" s="323"/>
      <c r="E144" s="323"/>
      <c r="F144" s="324"/>
      <c r="G144" s="323"/>
      <c r="H144" s="323"/>
      <c r="I144" s="323"/>
      <c r="J144" s="323"/>
      <c r="K144" s="323"/>
    </row>
    <row r="145" s="1" customFormat="1" ht="18.75" customHeight="1">
      <c r="B145" s="295"/>
      <c r="C145" s="295"/>
      <c r="D145" s="295"/>
      <c r="E145" s="295"/>
      <c r="F145" s="295"/>
      <c r="G145" s="295"/>
      <c r="H145" s="295"/>
      <c r="I145" s="295"/>
      <c r="J145" s="295"/>
      <c r="K145" s="295"/>
    </row>
    <row r="146" s="1" customFormat="1" ht="7.5" customHeight="1">
      <c r="B146" s="296"/>
      <c r="C146" s="297"/>
      <c r="D146" s="297"/>
      <c r="E146" s="297"/>
      <c r="F146" s="297"/>
      <c r="G146" s="297"/>
      <c r="H146" s="297"/>
      <c r="I146" s="297"/>
      <c r="J146" s="297"/>
      <c r="K146" s="298"/>
    </row>
    <row r="147" s="1" customFormat="1" ht="45" customHeight="1">
      <c r="B147" s="299"/>
      <c r="C147" s="300" t="s">
        <v>959</v>
      </c>
      <c r="D147" s="300"/>
      <c r="E147" s="300"/>
      <c r="F147" s="300"/>
      <c r="G147" s="300"/>
      <c r="H147" s="300"/>
      <c r="I147" s="300"/>
      <c r="J147" s="300"/>
      <c r="K147" s="301"/>
    </row>
    <row r="148" s="1" customFormat="1" ht="17.25" customHeight="1">
      <c r="B148" s="299"/>
      <c r="C148" s="302" t="s">
        <v>894</v>
      </c>
      <c r="D148" s="302"/>
      <c r="E148" s="302"/>
      <c r="F148" s="302" t="s">
        <v>895</v>
      </c>
      <c r="G148" s="303"/>
      <c r="H148" s="302" t="s">
        <v>52</v>
      </c>
      <c r="I148" s="302" t="s">
        <v>55</v>
      </c>
      <c r="J148" s="302" t="s">
        <v>896</v>
      </c>
      <c r="K148" s="301"/>
    </row>
    <row r="149" s="1" customFormat="1" ht="17.25" customHeight="1">
      <c r="B149" s="299"/>
      <c r="C149" s="304" t="s">
        <v>897</v>
      </c>
      <c r="D149" s="304"/>
      <c r="E149" s="304"/>
      <c r="F149" s="305" t="s">
        <v>898</v>
      </c>
      <c r="G149" s="306"/>
      <c r="H149" s="304"/>
      <c r="I149" s="304"/>
      <c r="J149" s="304" t="s">
        <v>899</v>
      </c>
      <c r="K149" s="301"/>
    </row>
    <row r="150" s="1" customFormat="1" ht="5.25" customHeight="1">
      <c r="B150" s="312"/>
      <c r="C150" s="307"/>
      <c r="D150" s="307"/>
      <c r="E150" s="307"/>
      <c r="F150" s="307"/>
      <c r="G150" s="308"/>
      <c r="H150" s="307"/>
      <c r="I150" s="307"/>
      <c r="J150" s="307"/>
      <c r="K150" s="335"/>
    </row>
    <row r="151" s="1" customFormat="1" ht="15" customHeight="1">
      <c r="B151" s="312"/>
      <c r="C151" s="339" t="s">
        <v>903</v>
      </c>
      <c r="D151" s="287"/>
      <c r="E151" s="287"/>
      <c r="F151" s="340" t="s">
        <v>900</v>
      </c>
      <c r="G151" s="287"/>
      <c r="H151" s="339" t="s">
        <v>940</v>
      </c>
      <c r="I151" s="339" t="s">
        <v>902</v>
      </c>
      <c r="J151" s="339">
        <v>120</v>
      </c>
      <c r="K151" s="335"/>
    </row>
    <row r="152" s="1" customFormat="1" ht="15" customHeight="1">
      <c r="B152" s="312"/>
      <c r="C152" s="339" t="s">
        <v>949</v>
      </c>
      <c r="D152" s="287"/>
      <c r="E152" s="287"/>
      <c r="F152" s="340" t="s">
        <v>900</v>
      </c>
      <c r="G152" s="287"/>
      <c r="H152" s="339" t="s">
        <v>960</v>
      </c>
      <c r="I152" s="339" t="s">
        <v>902</v>
      </c>
      <c r="J152" s="339" t="s">
        <v>951</v>
      </c>
      <c r="K152" s="335"/>
    </row>
    <row r="153" s="1" customFormat="1" ht="15" customHeight="1">
      <c r="B153" s="312"/>
      <c r="C153" s="339" t="s">
        <v>848</v>
      </c>
      <c r="D153" s="287"/>
      <c r="E153" s="287"/>
      <c r="F153" s="340" t="s">
        <v>900</v>
      </c>
      <c r="G153" s="287"/>
      <c r="H153" s="339" t="s">
        <v>961</v>
      </c>
      <c r="I153" s="339" t="s">
        <v>902</v>
      </c>
      <c r="J153" s="339" t="s">
        <v>951</v>
      </c>
      <c r="K153" s="335"/>
    </row>
    <row r="154" s="1" customFormat="1" ht="15" customHeight="1">
      <c r="B154" s="312"/>
      <c r="C154" s="339" t="s">
        <v>905</v>
      </c>
      <c r="D154" s="287"/>
      <c r="E154" s="287"/>
      <c r="F154" s="340" t="s">
        <v>906</v>
      </c>
      <c r="G154" s="287"/>
      <c r="H154" s="339" t="s">
        <v>940</v>
      </c>
      <c r="I154" s="339" t="s">
        <v>902</v>
      </c>
      <c r="J154" s="339">
        <v>50</v>
      </c>
      <c r="K154" s="335"/>
    </row>
    <row r="155" s="1" customFormat="1" ht="15" customHeight="1">
      <c r="B155" s="312"/>
      <c r="C155" s="339" t="s">
        <v>908</v>
      </c>
      <c r="D155" s="287"/>
      <c r="E155" s="287"/>
      <c r="F155" s="340" t="s">
        <v>900</v>
      </c>
      <c r="G155" s="287"/>
      <c r="H155" s="339" t="s">
        <v>940</v>
      </c>
      <c r="I155" s="339" t="s">
        <v>910</v>
      </c>
      <c r="J155" s="339"/>
      <c r="K155" s="335"/>
    </row>
    <row r="156" s="1" customFormat="1" ht="15" customHeight="1">
      <c r="B156" s="312"/>
      <c r="C156" s="339" t="s">
        <v>919</v>
      </c>
      <c r="D156" s="287"/>
      <c r="E156" s="287"/>
      <c r="F156" s="340" t="s">
        <v>906</v>
      </c>
      <c r="G156" s="287"/>
      <c r="H156" s="339" t="s">
        <v>940</v>
      </c>
      <c r="I156" s="339" t="s">
        <v>902</v>
      </c>
      <c r="J156" s="339">
        <v>50</v>
      </c>
      <c r="K156" s="335"/>
    </row>
    <row r="157" s="1" customFormat="1" ht="15" customHeight="1">
      <c r="B157" s="312"/>
      <c r="C157" s="339" t="s">
        <v>927</v>
      </c>
      <c r="D157" s="287"/>
      <c r="E157" s="287"/>
      <c r="F157" s="340" t="s">
        <v>906</v>
      </c>
      <c r="G157" s="287"/>
      <c r="H157" s="339" t="s">
        <v>940</v>
      </c>
      <c r="I157" s="339" t="s">
        <v>902</v>
      </c>
      <c r="J157" s="339">
        <v>50</v>
      </c>
      <c r="K157" s="335"/>
    </row>
    <row r="158" s="1" customFormat="1" ht="15" customHeight="1">
      <c r="B158" s="312"/>
      <c r="C158" s="339" t="s">
        <v>925</v>
      </c>
      <c r="D158" s="287"/>
      <c r="E158" s="287"/>
      <c r="F158" s="340" t="s">
        <v>906</v>
      </c>
      <c r="G158" s="287"/>
      <c r="H158" s="339" t="s">
        <v>940</v>
      </c>
      <c r="I158" s="339" t="s">
        <v>902</v>
      </c>
      <c r="J158" s="339">
        <v>50</v>
      </c>
      <c r="K158" s="335"/>
    </row>
    <row r="159" s="1" customFormat="1" ht="15" customHeight="1">
      <c r="B159" s="312"/>
      <c r="C159" s="339" t="s">
        <v>93</v>
      </c>
      <c r="D159" s="287"/>
      <c r="E159" s="287"/>
      <c r="F159" s="340" t="s">
        <v>900</v>
      </c>
      <c r="G159" s="287"/>
      <c r="H159" s="339" t="s">
        <v>962</v>
      </c>
      <c r="I159" s="339" t="s">
        <v>902</v>
      </c>
      <c r="J159" s="339" t="s">
        <v>963</v>
      </c>
      <c r="K159" s="335"/>
    </row>
    <row r="160" s="1" customFormat="1" ht="15" customHeight="1">
      <c r="B160" s="312"/>
      <c r="C160" s="339" t="s">
        <v>964</v>
      </c>
      <c r="D160" s="287"/>
      <c r="E160" s="287"/>
      <c r="F160" s="340" t="s">
        <v>900</v>
      </c>
      <c r="G160" s="287"/>
      <c r="H160" s="339" t="s">
        <v>965</v>
      </c>
      <c r="I160" s="339" t="s">
        <v>935</v>
      </c>
      <c r="J160" s="339"/>
      <c r="K160" s="335"/>
    </row>
    <row r="161" s="1" customFormat="1" ht="15" customHeight="1">
      <c r="B161" s="341"/>
      <c r="C161" s="321"/>
      <c r="D161" s="321"/>
      <c r="E161" s="321"/>
      <c r="F161" s="321"/>
      <c r="G161" s="321"/>
      <c r="H161" s="321"/>
      <c r="I161" s="321"/>
      <c r="J161" s="321"/>
      <c r="K161" s="342"/>
    </row>
    <row r="162" s="1" customFormat="1" ht="18.75" customHeight="1">
      <c r="B162" s="323"/>
      <c r="C162" s="333"/>
      <c r="D162" s="333"/>
      <c r="E162" s="333"/>
      <c r="F162" s="343"/>
      <c r="G162" s="333"/>
      <c r="H162" s="333"/>
      <c r="I162" s="333"/>
      <c r="J162" s="333"/>
      <c r="K162" s="323"/>
    </row>
    <row r="163" s="1" customFormat="1" ht="18.75" customHeight="1">
      <c r="B163" s="295"/>
      <c r="C163" s="295"/>
      <c r="D163" s="295"/>
      <c r="E163" s="295"/>
      <c r="F163" s="295"/>
      <c r="G163" s="295"/>
      <c r="H163" s="295"/>
      <c r="I163" s="295"/>
      <c r="J163" s="295"/>
      <c r="K163" s="295"/>
    </row>
    <row r="164" s="1" customFormat="1" ht="7.5" customHeight="1">
      <c r="B164" s="274"/>
      <c r="C164" s="275"/>
      <c r="D164" s="275"/>
      <c r="E164" s="275"/>
      <c r="F164" s="275"/>
      <c r="G164" s="275"/>
      <c r="H164" s="275"/>
      <c r="I164" s="275"/>
      <c r="J164" s="275"/>
      <c r="K164" s="276"/>
    </row>
    <row r="165" s="1" customFormat="1" ht="45" customHeight="1">
      <c r="B165" s="277"/>
      <c r="C165" s="278" t="s">
        <v>966</v>
      </c>
      <c r="D165" s="278"/>
      <c r="E165" s="278"/>
      <c r="F165" s="278"/>
      <c r="G165" s="278"/>
      <c r="H165" s="278"/>
      <c r="I165" s="278"/>
      <c r="J165" s="278"/>
      <c r="K165" s="279"/>
    </row>
    <row r="166" s="1" customFormat="1" ht="17.25" customHeight="1">
      <c r="B166" s="277"/>
      <c r="C166" s="302" t="s">
        <v>894</v>
      </c>
      <c r="D166" s="302"/>
      <c r="E166" s="302"/>
      <c r="F166" s="302" t="s">
        <v>895</v>
      </c>
      <c r="G166" s="344"/>
      <c r="H166" s="345" t="s">
        <v>52</v>
      </c>
      <c r="I166" s="345" t="s">
        <v>55</v>
      </c>
      <c r="J166" s="302" t="s">
        <v>896</v>
      </c>
      <c r="K166" s="279"/>
    </row>
    <row r="167" s="1" customFormat="1" ht="17.25" customHeight="1">
      <c r="B167" s="280"/>
      <c r="C167" s="304" t="s">
        <v>897</v>
      </c>
      <c r="D167" s="304"/>
      <c r="E167" s="304"/>
      <c r="F167" s="305" t="s">
        <v>898</v>
      </c>
      <c r="G167" s="346"/>
      <c r="H167" s="347"/>
      <c r="I167" s="347"/>
      <c r="J167" s="304" t="s">
        <v>899</v>
      </c>
      <c r="K167" s="282"/>
    </row>
    <row r="168" s="1" customFormat="1" ht="5.25" customHeight="1">
      <c r="B168" s="312"/>
      <c r="C168" s="307"/>
      <c r="D168" s="307"/>
      <c r="E168" s="307"/>
      <c r="F168" s="307"/>
      <c r="G168" s="308"/>
      <c r="H168" s="307"/>
      <c r="I168" s="307"/>
      <c r="J168" s="307"/>
      <c r="K168" s="335"/>
    </row>
    <row r="169" s="1" customFormat="1" ht="15" customHeight="1">
      <c r="B169" s="312"/>
      <c r="C169" s="287" t="s">
        <v>903</v>
      </c>
      <c r="D169" s="287"/>
      <c r="E169" s="287"/>
      <c r="F169" s="310" t="s">
        <v>900</v>
      </c>
      <c r="G169" s="287"/>
      <c r="H169" s="287" t="s">
        <v>940</v>
      </c>
      <c r="I169" s="287" t="s">
        <v>902</v>
      </c>
      <c r="J169" s="287">
        <v>120</v>
      </c>
      <c r="K169" s="335"/>
    </row>
    <row r="170" s="1" customFormat="1" ht="15" customHeight="1">
      <c r="B170" s="312"/>
      <c r="C170" s="287" t="s">
        <v>949</v>
      </c>
      <c r="D170" s="287"/>
      <c r="E170" s="287"/>
      <c r="F170" s="310" t="s">
        <v>900</v>
      </c>
      <c r="G170" s="287"/>
      <c r="H170" s="287" t="s">
        <v>950</v>
      </c>
      <c r="I170" s="287" t="s">
        <v>902</v>
      </c>
      <c r="J170" s="287" t="s">
        <v>951</v>
      </c>
      <c r="K170" s="335"/>
    </row>
    <row r="171" s="1" customFormat="1" ht="15" customHeight="1">
      <c r="B171" s="312"/>
      <c r="C171" s="287" t="s">
        <v>848</v>
      </c>
      <c r="D171" s="287"/>
      <c r="E171" s="287"/>
      <c r="F171" s="310" t="s">
        <v>900</v>
      </c>
      <c r="G171" s="287"/>
      <c r="H171" s="287" t="s">
        <v>967</v>
      </c>
      <c r="I171" s="287" t="s">
        <v>902</v>
      </c>
      <c r="J171" s="287" t="s">
        <v>951</v>
      </c>
      <c r="K171" s="335"/>
    </row>
    <row r="172" s="1" customFormat="1" ht="15" customHeight="1">
      <c r="B172" s="312"/>
      <c r="C172" s="287" t="s">
        <v>905</v>
      </c>
      <c r="D172" s="287"/>
      <c r="E172" s="287"/>
      <c r="F172" s="310" t="s">
        <v>906</v>
      </c>
      <c r="G172" s="287"/>
      <c r="H172" s="287" t="s">
        <v>967</v>
      </c>
      <c r="I172" s="287" t="s">
        <v>902</v>
      </c>
      <c r="J172" s="287">
        <v>50</v>
      </c>
      <c r="K172" s="335"/>
    </row>
    <row r="173" s="1" customFormat="1" ht="15" customHeight="1">
      <c r="B173" s="312"/>
      <c r="C173" s="287" t="s">
        <v>908</v>
      </c>
      <c r="D173" s="287"/>
      <c r="E173" s="287"/>
      <c r="F173" s="310" t="s">
        <v>900</v>
      </c>
      <c r="G173" s="287"/>
      <c r="H173" s="287" t="s">
        <v>967</v>
      </c>
      <c r="I173" s="287" t="s">
        <v>910</v>
      </c>
      <c r="J173" s="287"/>
      <c r="K173" s="335"/>
    </row>
    <row r="174" s="1" customFormat="1" ht="15" customHeight="1">
      <c r="B174" s="312"/>
      <c r="C174" s="287" t="s">
        <v>919</v>
      </c>
      <c r="D174" s="287"/>
      <c r="E174" s="287"/>
      <c r="F174" s="310" t="s">
        <v>906</v>
      </c>
      <c r="G174" s="287"/>
      <c r="H174" s="287" t="s">
        <v>967</v>
      </c>
      <c r="I174" s="287" t="s">
        <v>902</v>
      </c>
      <c r="J174" s="287">
        <v>50</v>
      </c>
      <c r="K174" s="335"/>
    </row>
    <row r="175" s="1" customFormat="1" ht="15" customHeight="1">
      <c r="B175" s="312"/>
      <c r="C175" s="287" t="s">
        <v>927</v>
      </c>
      <c r="D175" s="287"/>
      <c r="E175" s="287"/>
      <c r="F175" s="310" t="s">
        <v>906</v>
      </c>
      <c r="G175" s="287"/>
      <c r="H175" s="287" t="s">
        <v>967</v>
      </c>
      <c r="I175" s="287" t="s">
        <v>902</v>
      </c>
      <c r="J175" s="287">
        <v>50</v>
      </c>
      <c r="K175" s="335"/>
    </row>
    <row r="176" s="1" customFormat="1" ht="15" customHeight="1">
      <c r="B176" s="312"/>
      <c r="C176" s="287" t="s">
        <v>925</v>
      </c>
      <c r="D176" s="287"/>
      <c r="E176" s="287"/>
      <c r="F176" s="310" t="s">
        <v>906</v>
      </c>
      <c r="G176" s="287"/>
      <c r="H176" s="287" t="s">
        <v>967</v>
      </c>
      <c r="I176" s="287" t="s">
        <v>902</v>
      </c>
      <c r="J176" s="287">
        <v>50</v>
      </c>
      <c r="K176" s="335"/>
    </row>
    <row r="177" s="1" customFormat="1" ht="15" customHeight="1">
      <c r="B177" s="312"/>
      <c r="C177" s="287" t="s">
        <v>120</v>
      </c>
      <c r="D177" s="287"/>
      <c r="E177" s="287"/>
      <c r="F177" s="310" t="s">
        <v>900</v>
      </c>
      <c r="G177" s="287"/>
      <c r="H177" s="287" t="s">
        <v>968</v>
      </c>
      <c r="I177" s="287" t="s">
        <v>969</v>
      </c>
      <c r="J177" s="287"/>
      <c r="K177" s="335"/>
    </row>
    <row r="178" s="1" customFormat="1" ht="15" customHeight="1">
      <c r="B178" s="312"/>
      <c r="C178" s="287" t="s">
        <v>55</v>
      </c>
      <c r="D178" s="287"/>
      <c r="E178" s="287"/>
      <c r="F178" s="310" t="s">
        <v>900</v>
      </c>
      <c r="G178" s="287"/>
      <c r="H178" s="287" t="s">
        <v>970</v>
      </c>
      <c r="I178" s="287" t="s">
        <v>971</v>
      </c>
      <c r="J178" s="287">
        <v>1</v>
      </c>
      <c r="K178" s="335"/>
    </row>
    <row r="179" s="1" customFormat="1" ht="15" customHeight="1">
      <c r="B179" s="312"/>
      <c r="C179" s="287" t="s">
        <v>51</v>
      </c>
      <c r="D179" s="287"/>
      <c r="E179" s="287"/>
      <c r="F179" s="310" t="s">
        <v>900</v>
      </c>
      <c r="G179" s="287"/>
      <c r="H179" s="287" t="s">
        <v>972</v>
      </c>
      <c r="I179" s="287" t="s">
        <v>902</v>
      </c>
      <c r="J179" s="287">
        <v>20</v>
      </c>
      <c r="K179" s="335"/>
    </row>
    <row r="180" s="1" customFormat="1" ht="15" customHeight="1">
      <c r="B180" s="312"/>
      <c r="C180" s="287" t="s">
        <v>52</v>
      </c>
      <c r="D180" s="287"/>
      <c r="E180" s="287"/>
      <c r="F180" s="310" t="s">
        <v>900</v>
      </c>
      <c r="G180" s="287"/>
      <c r="H180" s="287" t="s">
        <v>973</v>
      </c>
      <c r="I180" s="287" t="s">
        <v>902</v>
      </c>
      <c r="J180" s="287">
        <v>255</v>
      </c>
      <c r="K180" s="335"/>
    </row>
    <row r="181" s="1" customFormat="1" ht="15" customHeight="1">
      <c r="B181" s="312"/>
      <c r="C181" s="287" t="s">
        <v>121</v>
      </c>
      <c r="D181" s="287"/>
      <c r="E181" s="287"/>
      <c r="F181" s="310" t="s">
        <v>900</v>
      </c>
      <c r="G181" s="287"/>
      <c r="H181" s="287" t="s">
        <v>864</v>
      </c>
      <c r="I181" s="287" t="s">
        <v>902</v>
      </c>
      <c r="J181" s="287">
        <v>10</v>
      </c>
      <c r="K181" s="335"/>
    </row>
    <row r="182" s="1" customFormat="1" ht="15" customHeight="1">
      <c r="B182" s="312"/>
      <c r="C182" s="287" t="s">
        <v>122</v>
      </c>
      <c r="D182" s="287"/>
      <c r="E182" s="287"/>
      <c r="F182" s="310" t="s">
        <v>900</v>
      </c>
      <c r="G182" s="287"/>
      <c r="H182" s="287" t="s">
        <v>974</v>
      </c>
      <c r="I182" s="287" t="s">
        <v>935</v>
      </c>
      <c r="J182" s="287"/>
      <c r="K182" s="335"/>
    </row>
    <row r="183" s="1" customFormat="1" ht="15" customHeight="1">
      <c r="B183" s="312"/>
      <c r="C183" s="287" t="s">
        <v>975</v>
      </c>
      <c r="D183" s="287"/>
      <c r="E183" s="287"/>
      <c r="F183" s="310" t="s">
        <v>900</v>
      </c>
      <c r="G183" s="287"/>
      <c r="H183" s="287" t="s">
        <v>976</v>
      </c>
      <c r="I183" s="287" t="s">
        <v>935</v>
      </c>
      <c r="J183" s="287"/>
      <c r="K183" s="335"/>
    </row>
    <row r="184" s="1" customFormat="1" ht="15" customHeight="1">
      <c r="B184" s="312"/>
      <c r="C184" s="287" t="s">
        <v>964</v>
      </c>
      <c r="D184" s="287"/>
      <c r="E184" s="287"/>
      <c r="F184" s="310" t="s">
        <v>900</v>
      </c>
      <c r="G184" s="287"/>
      <c r="H184" s="287" t="s">
        <v>977</v>
      </c>
      <c r="I184" s="287" t="s">
        <v>935</v>
      </c>
      <c r="J184" s="287"/>
      <c r="K184" s="335"/>
    </row>
    <row r="185" s="1" customFormat="1" ht="15" customHeight="1">
      <c r="B185" s="312"/>
      <c r="C185" s="287" t="s">
        <v>124</v>
      </c>
      <c r="D185" s="287"/>
      <c r="E185" s="287"/>
      <c r="F185" s="310" t="s">
        <v>906</v>
      </c>
      <c r="G185" s="287"/>
      <c r="H185" s="287" t="s">
        <v>978</v>
      </c>
      <c r="I185" s="287" t="s">
        <v>902</v>
      </c>
      <c r="J185" s="287">
        <v>50</v>
      </c>
      <c r="K185" s="335"/>
    </row>
    <row r="186" s="1" customFormat="1" ht="15" customHeight="1">
      <c r="B186" s="312"/>
      <c r="C186" s="287" t="s">
        <v>979</v>
      </c>
      <c r="D186" s="287"/>
      <c r="E186" s="287"/>
      <c r="F186" s="310" t="s">
        <v>906</v>
      </c>
      <c r="G186" s="287"/>
      <c r="H186" s="287" t="s">
        <v>980</v>
      </c>
      <c r="I186" s="287" t="s">
        <v>981</v>
      </c>
      <c r="J186" s="287"/>
      <c r="K186" s="335"/>
    </row>
    <row r="187" s="1" customFormat="1" ht="15" customHeight="1">
      <c r="B187" s="312"/>
      <c r="C187" s="287" t="s">
        <v>982</v>
      </c>
      <c r="D187" s="287"/>
      <c r="E187" s="287"/>
      <c r="F187" s="310" t="s">
        <v>906</v>
      </c>
      <c r="G187" s="287"/>
      <c r="H187" s="287" t="s">
        <v>983</v>
      </c>
      <c r="I187" s="287" t="s">
        <v>981</v>
      </c>
      <c r="J187" s="287"/>
      <c r="K187" s="335"/>
    </row>
    <row r="188" s="1" customFormat="1" ht="15" customHeight="1">
      <c r="B188" s="312"/>
      <c r="C188" s="287" t="s">
        <v>984</v>
      </c>
      <c r="D188" s="287"/>
      <c r="E188" s="287"/>
      <c r="F188" s="310" t="s">
        <v>906</v>
      </c>
      <c r="G188" s="287"/>
      <c r="H188" s="287" t="s">
        <v>985</v>
      </c>
      <c r="I188" s="287" t="s">
        <v>981</v>
      </c>
      <c r="J188" s="287"/>
      <c r="K188" s="335"/>
    </row>
    <row r="189" s="1" customFormat="1" ht="15" customHeight="1">
      <c r="B189" s="312"/>
      <c r="C189" s="348" t="s">
        <v>986</v>
      </c>
      <c r="D189" s="287"/>
      <c r="E189" s="287"/>
      <c r="F189" s="310" t="s">
        <v>906</v>
      </c>
      <c r="G189" s="287"/>
      <c r="H189" s="287" t="s">
        <v>987</v>
      </c>
      <c r="I189" s="287" t="s">
        <v>988</v>
      </c>
      <c r="J189" s="349" t="s">
        <v>989</v>
      </c>
      <c r="K189" s="335"/>
    </row>
    <row r="190" s="17" customFormat="1" ht="15" customHeight="1">
      <c r="B190" s="350"/>
      <c r="C190" s="351" t="s">
        <v>990</v>
      </c>
      <c r="D190" s="352"/>
      <c r="E190" s="352"/>
      <c r="F190" s="353" t="s">
        <v>906</v>
      </c>
      <c r="G190" s="352"/>
      <c r="H190" s="352" t="s">
        <v>991</v>
      </c>
      <c r="I190" s="352" t="s">
        <v>988</v>
      </c>
      <c r="J190" s="354" t="s">
        <v>989</v>
      </c>
      <c r="K190" s="355"/>
    </row>
    <row r="191" s="1" customFormat="1" ht="15" customHeight="1">
      <c r="B191" s="312"/>
      <c r="C191" s="348" t="s">
        <v>40</v>
      </c>
      <c r="D191" s="287"/>
      <c r="E191" s="287"/>
      <c r="F191" s="310" t="s">
        <v>900</v>
      </c>
      <c r="G191" s="287"/>
      <c r="H191" s="284" t="s">
        <v>992</v>
      </c>
      <c r="I191" s="287" t="s">
        <v>993</v>
      </c>
      <c r="J191" s="287"/>
      <c r="K191" s="335"/>
    </row>
    <row r="192" s="1" customFormat="1" ht="15" customHeight="1">
      <c r="B192" s="312"/>
      <c r="C192" s="348" t="s">
        <v>994</v>
      </c>
      <c r="D192" s="287"/>
      <c r="E192" s="287"/>
      <c r="F192" s="310" t="s">
        <v>900</v>
      </c>
      <c r="G192" s="287"/>
      <c r="H192" s="287" t="s">
        <v>995</v>
      </c>
      <c r="I192" s="287" t="s">
        <v>935</v>
      </c>
      <c r="J192" s="287"/>
      <c r="K192" s="335"/>
    </row>
    <row r="193" s="1" customFormat="1" ht="15" customHeight="1">
      <c r="B193" s="312"/>
      <c r="C193" s="348" t="s">
        <v>996</v>
      </c>
      <c r="D193" s="287"/>
      <c r="E193" s="287"/>
      <c r="F193" s="310" t="s">
        <v>900</v>
      </c>
      <c r="G193" s="287"/>
      <c r="H193" s="287" t="s">
        <v>997</v>
      </c>
      <c r="I193" s="287" t="s">
        <v>935</v>
      </c>
      <c r="J193" s="287"/>
      <c r="K193" s="335"/>
    </row>
    <row r="194" s="1" customFormat="1" ht="15" customHeight="1">
      <c r="B194" s="312"/>
      <c r="C194" s="348" t="s">
        <v>998</v>
      </c>
      <c r="D194" s="287"/>
      <c r="E194" s="287"/>
      <c r="F194" s="310" t="s">
        <v>906</v>
      </c>
      <c r="G194" s="287"/>
      <c r="H194" s="287" t="s">
        <v>999</v>
      </c>
      <c r="I194" s="287" t="s">
        <v>935</v>
      </c>
      <c r="J194" s="287"/>
      <c r="K194" s="335"/>
    </row>
    <row r="195" s="1" customFormat="1" ht="15" customHeight="1">
      <c r="B195" s="341"/>
      <c r="C195" s="356"/>
      <c r="D195" s="321"/>
      <c r="E195" s="321"/>
      <c r="F195" s="321"/>
      <c r="G195" s="321"/>
      <c r="H195" s="321"/>
      <c r="I195" s="321"/>
      <c r="J195" s="321"/>
      <c r="K195" s="342"/>
    </row>
    <row r="196" s="1" customFormat="1" ht="18.75" customHeight="1">
      <c r="B196" s="323"/>
      <c r="C196" s="333"/>
      <c r="D196" s="333"/>
      <c r="E196" s="333"/>
      <c r="F196" s="343"/>
      <c r="G196" s="333"/>
      <c r="H196" s="333"/>
      <c r="I196" s="333"/>
      <c r="J196" s="333"/>
      <c r="K196" s="323"/>
    </row>
    <row r="197" s="1" customFormat="1" ht="18.75" customHeight="1">
      <c r="B197" s="323"/>
      <c r="C197" s="333"/>
      <c r="D197" s="333"/>
      <c r="E197" s="333"/>
      <c r="F197" s="343"/>
      <c r="G197" s="333"/>
      <c r="H197" s="333"/>
      <c r="I197" s="333"/>
      <c r="J197" s="333"/>
      <c r="K197" s="323"/>
    </row>
    <row r="198" s="1" customFormat="1" ht="18.75" customHeight="1">
      <c r="B198" s="295"/>
      <c r="C198" s="295"/>
      <c r="D198" s="295"/>
      <c r="E198" s="295"/>
      <c r="F198" s="295"/>
      <c r="G198" s="295"/>
      <c r="H198" s="295"/>
      <c r="I198" s="295"/>
      <c r="J198" s="295"/>
      <c r="K198" s="295"/>
    </row>
    <row r="199" s="1" customFormat="1" ht="13.5">
      <c r="B199" s="274"/>
      <c r="C199" s="275"/>
      <c r="D199" s="275"/>
      <c r="E199" s="275"/>
      <c r="F199" s="275"/>
      <c r="G199" s="275"/>
      <c r="H199" s="275"/>
      <c r="I199" s="275"/>
      <c r="J199" s="275"/>
      <c r="K199" s="276"/>
    </row>
    <row r="200" s="1" customFormat="1" ht="21">
      <c r="B200" s="277"/>
      <c r="C200" s="278" t="s">
        <v>1000</v>
      </c>
      <c r="D200" s="278"/>
      <c r="E200" s="278"/>
      <c r="F200" s="278"/>
      <c r="G200" s="278"/>
      <c r="H200" s="278"/>
      <c r="I200" s="278"/>
      <c r="J200" s="278"/>
      <c r="K200" s="279"/>
    </row>
    <row r="201" s="1" customFormat="1" ht="25.5" customHeight="1">
      <c r="B201" s="277"/>
      <c r="C201" s="357" t="s">
        <v>1001</v>
      </c>
      <c r="D201" s="357"/>
      <c r="E201" s="357"/>
      <c r="F201" s="357" t="s">
        <v>1002</v>
      </c>
      <c r="G201" s="358"/>
      <c r="H201" s="357" t="s">
        <v>1003</v>
      </c>
      <c r="I201" s="357"/>
      <c r="J201" s="357"/>
      <c r="K201" s="279"/>
    </row>
    <row r="202" s="1" customFormat="1" ht="5.25" customHeight="1">
      <c r="B202" s="312"/>
      <c r="C202" s="307"/>
      <c r="D202" s="307"/>
      <c r="E202" s="307"/>
      <c r="F202" s="307"/>
      <c r="G202" s="333"/>
      <c r="H202" s="307"/>
      <c r="I202" s="307"/>
      <c r="J202" s="307"/>
      <c r="K202" s="335"/>
    </row>
    <row r="203" s="1" customFormat="1" ht="15" customHeight="1">
      <c r="B203" s="312"/>
      <c r="C203" s="287" t="s">
        <v>993</v>
      </c>
      <c r="D203" s="287"/>
      <c r="E203" s="287"/>
      <c r="F203" s="310" t="s">
        <v>41</v>
      </c>
      <c r="G203" s="287"/>
      <c r="H203" s="287" t="s">
        <v>1004</v>
      </c>
      <c r="I203" s="287"/>
      <c r="J203" s="287"/>
      <c r="K203" s="335"/>
    </row>
    <row r="204" s="1" customFormat="1" ht="15" customHeight="1">
      <c r="B204" s="312"/>
      <c r="C204" s="287"/>
      <c r="D204" s="287"/>
      <c r="E204" s="287"/>
      <c r="F204" s="310" t="s">
        <v>42</v>
      </c>
      <c r="G204" s="287"/>
      <c r="H204" s="287" t="s">
        <v>1005</v>
      </c>
      <c r="I204" s="287"/>
      <c r="J204" s="287"/>
      <c r="K204" s="335"/>
    </row>
    <row r="205" s="1" customFormat="1" ht="15" customHeight="1">
      <c r="B205" s="312"/>
      <c r="C205" s="287"/>
      <c r="D205" s="287"/>
      <c r="E205" s="287"/>
      <c r="F205" s="310" t="s">
        <v>45</v>
      </c>
      <c r="G205" s="287"/>
      <c r="H205" s="287" t="s">
        <v>1006</v>
      </c>
      <c r="I205" s="287"/>
      <c r="J205" s="287"/>
      <c r="K205" s="335"/>
    </row>
    <row r="206" s="1" customFormat="1" ht="15" customHeight="1">
      <c r="B206" s="312"/>
      <c r="C206" s="287"/>
      <c r="D206" s="287"/>
      <c r="E206" s="287"/>
      <c r="F206" s="310" t="s">
        <v>43</v>
      </c>
      <c r="G206" s="287"/>
      <c r="H206" s="287" t="s">
        <v>1007</v>
      </c>
      <c r="I206" s="287"/>
      <c r="J206" s="287"/>
      <c r="K206" s="335"/>
    </row>
    <row r="207" s="1" customFormat="1" ht="15" customHeight="1">
      <c r="B207" s="312"/>
      <c r="C207" s="287"/>
      <c r="D207" s="287"/>
      <c r="E207" s="287"/>
      <c r="F207" s="310" t="s">
        <v>44</v>
      </c>
      <c r="G207" s="287"/>
      <c r="H207" s="287" t="s">
        <v>1008</v>
      </c>
      <c r="I207" s="287"/>
      <c r="J207" s="287"/>
      <c r="K207" s="335"/>
    </row>
    <row r="208" s="1" customFormat="1" ht="15" customHeight="1">
      <c r="B208" s="312"/>
      <c r="C208" s="287"/>
      <c r="D208" s="287"/>
      <c r="E208" s="287"/>
      <c r="F208" s="310"/>
      <c r="G208" s="287"/>
      <c r="H208" s="287"/>
      <c r="I208" s="287"/>
      <c r="J208" s="287"/>
      <c r="K208" s="335"/>
    </row>
    <row r="209" s="1" customFormat="1" ht="15" customHeight="1">
      <c r="B209" s="312"/>
      <c r="C209" s="287" t="s">
        <v>947</v>
      </c>
      <c r="D209" s="287"/>
      <c r="E209" s="287"/>
      <c r="F209" s="310" t="s">
        <v>77</v>
      </c>
      <c r="G209" s="287"/>
      <c r="H209" s="287" t="s">
        <v>1009</v>
      </c>
      <c r="I209" s="287"/>
      <c r="J209" s="287"/>
      <c r="K209" s="335"/>
    </row>
    <row r="210" s="1" customFormat="1" ht="15" customHeight="1">
      <c r="B210" s="312"/>
      <c r="C210" s="287"/>
      <c r="D210" s="287"/>
      <c r="E210" s="287"/>
      <c r="F210" s="310" t="s">
        <v>842</v>
      </c>
      <c r="G210" s="287"/>
      <c r="H210" s="287" t="s">
        <v>843</v>
      </c>
      <c r="I210" s="287"/>
      <c r="J210" s="287"/>
      <c r="K210" s="335"/>
    </row>
    <row r="211" s="1" customFormat="1" ht="15" customHeight="1">
      <c r="B211" s="312"/>
      <c r="C211" s="287"/>
      <c r="D211" s="287"/>
      <c r="E211" s="287"/>
      <c r="F211" s="310" t="s">
        <v>840</v>
      </c>
      <c r="G211" s="287"/>
      <c r="H211" s="287" t="s">
        <v>1010</v>
      </c>
      <c r="I211" s="287"/>
      <c r="J211" s="287"/>
      <c r="K211" s="335"/>
    </row>
    <row r="212" s="1" customFormat="1" ht="15" customHeight="1">
      <c r="B212" s="359"/>
      <c r="C212" s="287"/>
      <c r="D212" s="287"/>
      <c r="E212" s="287"/>
      <c r="F212" s="310" t="s">
        <v>844</v>
      </c>
      <c r="G212" s="348"/>
      <c r="H212" s="339" t="s">
        <v>845</v>
      </c>
      <c r="I212" s="339"/>
      <c r="J212" s="339"/>
      <c r="K212" s="360"/>
    </row>
    <row r="213" s="1" customFormat="1" ht="15" customHeight="1">
      <c r="B213" s="359"/>
      <c r="C213" s="287"/>
      <c r="D213" s="287"/>
      <c r="E213" s="287"/>
      <c r="F213" s="310" t="s">
        <v>846</v>
      </c>
      <c r="G213" s="348"/>
      <c r="H213" s="339" t="s">
        <v>1011</v>
      </c>
      <c r="I213" s="339"/>
      <c r="J213" s="339"/>
      <c r="K213" s="360"/>
    </row>
    <row r="214" s="1" customFormat="1" ht="15" customHeight="1">
      <c r="B214" s="359"/>
      <c r="C214" s="287"/>
      <c r="D214" s="287"/>
      <c r="E214" s="287"/>
      <c r="F214" s="310"/>
      <c r="G214" s="348"/>
      <c r="H214" s="339"/>
      <c r="I214" s="339"/>
      <c r="J214" s="339"/>
      <c r="K214" s="360"/>
    </row>
    <row r="215" s="1" customFormat="1" ht="15" customHeight="1">
      <c r="B215" s="359"/>
      <c r="C215" s="287" t="s">
        <v>971</v>
      </c>
      <c r="D215" s="287"/>
      <c r="E215" s="287"/>
      <c r="F215" s="310">
        <v>1</v>
      </c>
      <c r="G215" s="348"/>
      <c r="H215" s="339" t="s">
        <v>1012</v>
      </c>
      <c r="I215" s="339"/>
      <c r="J215" s="339"/>
      <c r="K215" s="360"/>
    </row>
    <row r="216" s="1" customFormat="1" ht="15" customHeight="1">
      <c r="B216" s="359"/>
      <c r="C216" s="287"/>
      <c r="D216" s="287"/>
      <c r="E216" s="287"/>
      <c r="F216" s="310">
        <v>2</v>
      </c>
      <c r="G216" s="348"/>
      <c r="H216" s="339" t="s">
        <v>1013</v>
      </c>
      <c r="I216" s="339"/>
      <c r="J216" s="339"/>
      <c r="K216" s="360"/>
    </row>
    <row r="217" s="1" customFormat="1" ht="15" customHeight="1">
      <c r="B217" s="359"/>
      <c r="C217" s="287"/>
      <c r="D217" s="287"/>
      <c r="E217" s="287"/>
      <c r="F217" s="310">
        <v>3</v>
      </c>
      <c r="G217" s="348"/>
      <c r="H217" s="339" t="s">
        <v>1014</v>
      </c>
      <c r="I217" s="339"/>
      <c r="J217" s="339"/>
      <c r="K217" s="360"/>
    </row>
    <row r="218" s="1" customFormat="1" ht="15" customHeight="1">
      <c r="B218" s="359"/>
      <c r="C218" s="287"/>
      <c r="D218" s="287"/>
      <c r="E218" s="287"/>
      <c r="F218" s="310">
        <v>4</v>
      </c>
      <c r="G218" s="348"/>
      <c r="H218" s="339" t="s">
        <v>1015</v>
      </c>
      <c r="I218" s="339"/>
      <c r="J218" s="339"/>
      <c r="K218" s="360"/>
    </row>
    <row r="219" s="1" customFormat="1" ht="12.75" customHeight="1">
      <c r="B219" s="361"/>
      <c r="C219" s="362"/>
      <c r="D219" s="362"/>
      <c r="E219" s="362"/>
      <c r="F219" s="362"/>
      <c r="G219" s="362"/>
      <c r="H219" s="362"/>
      <c r="I219" s="362"/>
      <c r="J219" s="362"/>
      <c r="K219" s="363"/>
    </row>
  </sheetData>
  <sheetProtection autoFilter="0" deleteColumns="0" deleteRows="0" formatCells="0" formatColumns="0" formatRows="0" insertColumns="0" insertHyperlinks="0" insertRows="0" pivotTables="0" sort="0"/>
  <mergeCells count="77">
    <mergeCell ref="D30:J30"/>
    <mergeCell ref="D31:J31"/>
    <mergeCell ref="D33:J33"/>
    <mergeCell ref="D34:J34"/>
    <mergeCell ref="D35:J35"/>
    <mergeCell ref="G36:J36"/>
    <mergeCell ref="G37:J37"/>
    <mergeCell ref="G38:J38"/>
    <mergeCell ref="G39:J39"/>
    <mergeCell ref="G40:J40"/>
    <mergeCell ref="G41:J41"/>
    <mergeCell ref="G42:J42"/>
    <mergeCell ref="G43:J43"/>
    <mergeCell ref="G44:J44"/>
    <mergeCell ref="G45:J45"/>
    <mergeCell ref="D47:J47"/>
    <mergeCell ref="E48:J48"/>
    <mergeCell ref="E49:J49"/>
    <mergeCell ref="E50:J50"/>
    <mergeCell ref="D51:J51"/>
    <mergeCell ref="C52:J52"/>
    <mergeCell ref="C3:J3"/>
    <mergeCell ref="C4:J4"/>
    <mergeCell ref="C6:J6"/>
    <mergeCell ref="C7:J7"/>
    <mergeCell ref="C9:J9"/>
    <mergeCell ref="D10:J10"/>
    <mergeCell ref="D11:J11"/>
    <mergeCell ref="D15:J15"/>
    <mergeCell ref="D16:J16"/>
    <mergeCell ref="D17:J17"/>
    <mergeCell ref="F18:J18"/>
    <mergeCell ref="F19:J19"/>
    <mergeCell ref="F20:J20"/>
    <mergeCell ref="F21:J21"/>
    <mergeCell ref="F22:J22"/>
    <mergeCell ref="F23:J23"/>
    <mergeCell ref="C25:J25"/>
    <mergeCell ref="C26:J26"/>
    <mergeCell ref="D27:J27"/>
    <mergeCell ref="D28:J28"/>
    <mergeCell ref="C54:J54"/>
    <mergeCell ref="C55:J55"/>
    <mergeCell ref="C57:J57"/>
    <mergeCell ref="D58:J58"/>
    <mergeCell ref="D59:J59"/>
    <mergeCell ref="D60:J60"/>
    <mergeCell ref="D61:J61"/>
    <mergeCell ref="D62:J62"/>
    <mergeCell ref="D63:J63"/>
    <mergeCell ref="D65:J65"/>
    <mergeCell ref="D66:J66"/>
    <mergeCell ref="D67:J67"/>
    <mergeCell ref="D68:J68"/>
    <mergeCell ref="D69:J69"/>
    <mergeCell ref="D70:J70"/>
    <mergeCell ref="C75:J75"/>
    <mergeCell ref="C102:J102"/>
    <mergeCell ref="C122:J122"/>
    <mergeCell ref="C147:J147"/>
    <mergeCell ref="C165:J165"/>
    <mergeCell ref="C200:J200"/>
    <mergeCell ref="H201:J201"/>
    <mergeCell ref="H203:J203"/>
    <mergeCell ref="H204:J204"/>
    <mergeCell ref="H205:J205"/>
    <mergeCell ref="H206:J206"/>
    <mergeCell ref="H207:J207"/>
    <mergeCell ref="H209:J209"/>
    <mergeCell ref="H211:J211"/>
    <mergeCell ref="H215:J215"/>
    <mergeCell ref="H217:J217"/>
    <mergeCell ref="H218:J218"/>
    <mergeCell ref="H216:J216"/>
    <mergeCell ref="H213:J213"/>
    <mergeCell ref="H212:J212"/>
    <mergeCell ref="H210:J210"/>
  </mergeCells>
  <pageMargins left="0.5902778" right="0.5902778" top="0.5902778" bottom="0.5902778" header="0" footer="0"/>
  <pageSetup r:id="rId1" paperSize="9" orientation="portrait" scale="77" fitToHeight="0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NTB\admin</dc:creator>
  <cp:lastModifiedBy>NTB\admin</cp:lastModifiedBy>
  <dcterms:created xsi:type="dcterms:W3CDTF">2026-02-20T09:43:58Z</dcterms:created>
  <dcterms:modified xsi:type="dcterms:W3CDTF">2026-02-20T09:44:05Z</dcterms:modified>
</cp:coreProperties>
</file>